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mpresora\Downloads\"/>
    </mc:Choice>
  </mc:AlternateContent>
  <xr:revisionPtr revIDLastSave="0" documentId="8_{96873388-E447-469E-8305-9ECC66ED555A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COMPARATIVA" sheetId="1" state="hidden" r:id="rId1"/>
    <sheet name="TABLA SALARIAL" sheetId="2" state="hidden" r:id="rId2"/>
    <sheet name="AJUSTE SALAR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3" l="1"/>
  <c r="E63" i="3"/>
  <c r="G63" i="3"/>
  <c r="G120" i="3"/>
  <c r="G119" i="3"/>
  <c r="J118" i="3"/>
  <c r="K118" i="3" s="1"/>
  <c r="K116" i="3"/>
  <c r="J115" i="3"/>
  <c r="K115" i="3" s="1"/>
  <c r="G115" i="3"/>
  <c r="E115" i="3"/>
  <c r="G114" i="3"/>
  <c r="I113" i="3"/>
  <c r="G113" i="3"/>
  <c r="E38" i="3"/>
  <c r="K63" i="3" l="1"/>
  <c r="J13" i="3" l="1"/>
  <c r="E13" i="3"/>
  <c r="G13" i="3"/>
  <c r="E94" i="3"/>
  <c r="E75" i="3"/>
  <c r="E56" i="3"/>
  <c r="E22" i="3"/>
  <c r="E110" i="3" s="1"/>
  <c r="D93" i="3"/>
  <c r="D74" i="3"/>
  <c r="D55" i="3"/>
  <c r="D37" i="3"/>
  <c r="D21" i="3"/>
  <c r="I41" i="3"/>
  <c r="I97" i="3"/>
  <c r="I78" i="3"/>
  <c r="I80" i="3" s="1"/>
  <c r="I59" i="3"/>
  <c r="I25" i="3"/>
  <c r="I10" i="3"/>
  <c r="I9" i="3"/>
  <c r="I96" i="3"/>
  <c r="I98" i="3" s="1"/>
  <c r="I77" i="3"/>
  <c r="J79" i="3" s="1"/>
  <c r="I58" i="3"/>
  <c r="I60" i="3" s="1"/>
  <c r="I40" i="3"/>
  <c r="I43" i="3" s="1"/>
  <c r="I24" i="3"/>
  <c r="J102" i="3"/>
  <c r="K102" i="3" s="1"/>
  <c r="G33" i="3"/>
  <c r="G32" i="3"/>
  <c r="J31" i="3"/>
  <c r="K31" i="3" s="1"/>
  <c r="J28" i="3"/>
  <c r="G28" i="3"/>
  <c r="J27" i="3"/>
  <c r="G27" i="3"/>
  <c r="E27" i="3"/>
  <c r="G26" i="3"/>
  <c r="G25" i="3"/>
  <c r="G41" i="3"/>
  <c r="G42" i="3"/>
  <c r="G43" i="3"/>
  <c r="E44" i="3"/>
  <c r="G44" i="3"/>
  <c r="J44" i="3"/>
  <c r="E45" i="3"/>
  <c r="G45" i="3"/>
  <c r="J45" i="3"/>
  <c r="E46" i="3"/>
  <c r="G46" i="3"/>
  <c r="J46" i="3"/>
  <c r="J47" i="3"/>
  <c r="G48" i="3"/>
  <c r="G49" i="3"/>
  <c r="E62" i="3"/>
  <c r="J12" i="3"/>
  <c r="E11" i="3"/>
  <c r="J82" i="3"/>
  <c r="E79" i="3"/>
  <c r="J85" i="3"/>
  <c r="K85" i="3" s="1"/>
  <c r="J66" i="3"/>
  <c r="K66" i="3" s="1"/>
  <c r="J62" i="3"/>
  <c r="G98" i="3"/>
  <c r="G99" i="3"/>
  <c r="G100" i="3"/>
  <c r="Z13" i="1"/>
  <c r="Z8" i="1"/>
  <c r="E99" i="3"/>
  <c r="E100" i="3"/>
  <c r="J99" i="3"/>
  <c r="J100" i="3"/>
  <c r="G103" i="3"/>
  <c r="G104" i="3"/>
  <c r="G97" i="3"/>
  <c r="G79" i="3"/>
  <c r="G80" i="3"/>
  <c r="G81" i="3"/>
  <c r="G82" i="3"/>
  <c r="G86" i="3"/>
  <c r="G87" i="3"/>
  <c r="G78" i="3"/>
  <c r="G60" i="3"/>
  <c r="G61" i="3"/>
  <c r="G62" i="3"/>
  <c r="G67" i="3"/>
  <c r="G68" i="3"/>
  <c r="G10" i="3"/>
  <c r="G11" i="3"/>
  <c r="G12" i="3"/>
  <c r="G16" i="3"/>
  <c r="G17" i="3"/>
  <c r="G9" i="3"/>
  <c r="G59" i="3"/>
  <c r="J15" i="3"/>
  <c r="K15" i="3" s="1"/>
  <c r="E82" i="3"/>
  <c r="J61" i="3"/>
  <c r="E61" i="3"/>
  <c r="J11" i="3"/>
  <c r="K11" i="3" s="1"/>
  <c r="W19" i="1"/>
  <c r="W20" i="1"/>
  <c r="T19" i="1"/>
  <c r="T20" i="1"/>
  <c r="Q19" i="1"/>
  <c r="Q20" i="1"/>
  <c r="N19" i="1"/>
  <c r="N20" i="1"/>
  <c r="K19" i="1"/>
  <c r="K20" i="1"/>
  <c r="H19" i="1"/>
  <c r="H20" i="1"/>
  <c r="E19" i="1"/>
  <c r="E20" i="1"/>
  <c r="K8" i="1"/>
  <c r="H10" i="1"/>
  <c r="H11" i="1"/>
  <c r="H14" i="1"/>
  <c r="H15" i="1"/>
  <c r="H16" i="1"/>
  <c r="H17" i="1"/>
  <c r="H18" i="1"/>
  <c r="K11" i="1"/>
  <c r="K15" i="1"/>
  <c r="K16" i="1"/>
  <c r="K17" i="1"/>
  <c r="K18" i="1"/>
  <c r="N10" i="1"/>
  <c r="N11" i="1"/>
  <c r="N12" i="1"/>
  <c r="N13" i="1"/>
  <c r="N14" i="1"/>
  <c r="N15" i="1"/>
  <c r="N16" i="1"/>
  <c r="N17" i="1"/>
  <c r="N18" i="1"/>
  <c r="Q10" i="1"/>
  <c r="Q11" i="1"/>
  <c r="Q13" i="1"/>
  <c r="Q14" i="1"/>
  <c r="Q15" i="1"/>
  <c r="Q17" i="1"/>
  <c r="Q18" i="1"/>
  <c r="T10" i="1"/>
  <c r="T11" i="1"/>
  <c r="T13" i="1"/>
  <c r="T14" i="1"/>
  <c r="T15" i="1"/>
  <c r="T16" i="1"/>
  <c r="T17" i="1"/>
  <c r="T18" i="1"/>
  <c r="W10" i="1"/>
  <c r="W11" i="1"/>
  <c r="W13" i="1"/>
  <c r="W14" i="1"/>
  <c r="W15" i="1"/>
  <c r="W16" i="1"/>
  <c r="W18" i="1"/>
  <c r="E10" i="1"/>
  <c r="E11" i="1"/>
  <c r="E12" i="1"/>
  <c r="E13" i="1"/>
  <c r="E14" i="1"/>
  <c r="E15" i="1"/>
  <c r="E16" i="1"/>
  <c r="E17" i="1"/>
  <c r="E18" i="1"/>
  <c r="CZ16" i="2"/>
  <c r="CZ15" i="2"/>
  <c r="CZ14" i="2"/>
  <c r="CZ13" i="2"/>
  <c r="CZ12" i="2"/>
  <c r="CZ11" i="2"/>
  <c r="CZ10" i="2"/>
  <c r="CZ9" i="2"/>
  <c r="CZ8" i="2"/>
  <c r="CZ7" i="2"/>
  <c r="E3" i="1"/>
  <c r="BU118" i="2"/>
  <c r="BU117" i="2"/>
  <c r="CX111" i="2"/>
  <c r="BS111" i="2"/>
  <c r="BW111" i="2" s="1"/>
  <c r="CA111" i="2" s="1"/>
  <c r="CK111" i="2" s="1"/>
  <c r="CL111" i="2" s="1"/>
  <c r="BR111" i="2"/>
  <c r="BV111" i="2" s="1"/>
  <c r="BZ111" i="2" s="1"/>
  <c r="CE111" i="2" s="1"/>
  <c r="CO111" i="2" s="1"/>
  <c r="CT111" i="2" s="1"/>
  <c r="BP111" i="2"/>
  <c r="BQ111" i="2" s="1"/>
  <c r="AH111" i="2"/>
  <c r="U111" i="2"/>
  <c r="L111" i="2"/>
  <c r="Q111" i="2" s="1"/>
  <c r="V111" i="2" s="1"/>
  <c r="K111" i="2"/>
  <c r="J111" i="2"/>
  <c r="O111" i="2" s="1"/>
  <c r="T111" i="2" s="1"/>
  <c r="H111" i="2"/>
  <c r="M111" i="2" s="1"/>
  <c r="N111" i="2" s="1"/>
  <c r="CX110" i="2"/>
  <c r="AH110" i="2"/>
  <c r="U110" i="2"/>
  <c r="L110" i="2"/>
  <c r="Q110" i="2" s="1"/>
  <c r="V110" i="2" s="1"/>
  <c r="W110" i="2" s="1"/>
  <c r="X110" i="2" s="1"/>
  <c r="K110" i="2"/>
  <c r="J110" i="2"/>
  <c r="O110" i="2" s="1"/>
  <c r="T110" i="2" s="1"/>
  <c r="AC110" i="2" s="1"/>
  <c r="AG110" i="2" s="1"/>
  <c r="AL110" i="2" s="1"/>
  <c r="AP110" i="2" s="1"/>
  <c r="AT110" i="2" s="1"/>
  <c r="AX110" i="2" s="1"/>
  <c r="BB110" i="2" s="1"/>
  <c r="BF110" i="2" s="1"/>
  <c r="BJ110" i="2" s="1"/>
  <c r="BN110" i="2" s="1"/>
  <c r="BR110" i="2" s="1"/>
  <c r="BV110" i="2" s="1"/>
  <c r="BZ110" i="2" s="1"/>
  <c r="H110" i="2"/>
  <c r="AH109" i="2"/>
  <c r="U109" i="2"/>
  <c r="J109" i="2"/>
  <c r="O109" i="2" s="1"/>
  <c r="T109" i="2" s="1"/>
  <c r="Y109" i="2" s="1"/>
  <c r="F109" i="2"/>
  <c r="AH108" i="2"/>
  <c r="U108" i="2"/>
  <c r="O108" i="2"/>
  <c r="T108" i="2" s="1"/>
  <c r="J108" i="2"/>
  <c r="G108" i="2"/>
  <c r="F108" i="2"/>
  <c r="K108" i="2" s="1"/>
  <c r="AH107" i="2"/>
  <c r="U107" i="2"/>
  <c r="K107" i="2"/>
  <c r="J107" i="2"/>
  <c r="O107" i="2" s="1"/>
  <c r="T107" i="2" s="1"/>
  <c r="AC107" i="2" s="1"/>
  <c r="AG107" i="2" s="1"/>
  <c r="AL107" i="2" s="1"/>
  <c r="AP107" i="2" s="1"/>
  <c r="AT107" i="2" s="1"/>
  <c r="AX107" i="2" s="1"/>
  <c r="BB107" i="2" s="1"/>
  <c r="BF107" i="2" s="1"/>
  <c r="BJ107" i="2" s="1"/>
  <c r="BN107" i="2" s="1"/>
  <c r="BR107" i="2" s="1"/>
  <c r="BV107" i="2" s="1"/>
  <c r="BZ107" i="2" s="1"/>
  <c r="G107" i="2"/>
  <c r="H107" i="2" s="1"/>
  <c r="AH106" i="2"/>
  <c r="U106" i="2"/>
  <c r="L106" i="2"/>
  <c r="Q106" i="2" s="1"/>
  <c r="V106" i="2" s="1"/>
  <c r="W106" i="2" s="1"/>
  <c r="X106" i="2" s="1"/>
  <c r="K106" i="2"/>
  <c r="J106" i="2"/>
  <c r="O106" i="2" s="1"/>
  <c r="T106" i="2" s="1"/>
  <c r="AC106" i="2" s="1"/>
  <c r="AG106" i="2" s="1"/>
  <c r="AL106" i="2" s="1"/>
  <c r="AP106" i="2" s="1"/>
  <c r="AT106" i="2" s="1"/>
  <c r="AX106" i="2" s="1"/>
  <c r="BB106" i="2" s="1"/>
  <c r="BF106" i="2" s="1"/>
  <c r="BJ106" i="2" s="1"/>
  <c r="BN106" i="2" s="1"/>
  <c r="BR106" i="2" s="1"/>
  <c r="BV106" i="2" s="1"/>
  <c r="BZ106" i="2" s="1"/>
  <c r="H106" i="2"/>
  <c r="AH105" i="2"/>
  <c r="U105" i="2"/>
  <c r="O105" i="2"/>
  <c r="T105" i="2" s="1"/>
  <c r="K105" i="2"/>
  <c r="J105" i="2"/>
  <c r="G105" i="2"/>
  <c r="AH104" i="2"/>
  <c r="U104" i="2"/>
  <c r="K104" i="2"/>
  <c r="J104" i="2"/>
  <c r="O104" i="2" s="1"/>
  <c r="T104" i="2" s="1"/>
  <c r="G104" i="2"/>
  <c r="CX103" i="2"/>
  <c r="DA15" i="2" s="1"/>
  <c r="AH103" i="2"/>
  <c r="V103" i="2"/>
  <c r="W103" i="2" s="1"/>
  <c r="X103" i="2" s="1"/>
  <c r="U103" i="2"/>
  <c r="T103" i="2"/>
  <c r="L103" i="2"/>
  <c r="K103" i="2"/>
  <c r="J103" i="2"/>
  <c r="H103" i="2"/>
  <c r="I103" i="2" s="1"/>
  <c r="AH102" i="2"/>
  <c r="U102" i="2"/>
  <c r="K102" i="2"/>
  <c r="J102" i="2"/>
  <c r="O102" i="2" s="1"/>
  <c r="T102" i="2" s="1"/>
  <c r="AC102" i="2" s="1"/>
  <c r="AG102" i="2" s="1"/>
  <c r="AL102" i="2" s="1"/>
  <c r="AP102" i="2" s="1"/>
  <c r="AT102" i="2" s="1"/>
  <c r="AX102" i="2" s="1"/>
  <c r="BB102" i="2" s="1"/>
  <c r="BF102" i="2" s="1"/>
  <c r="BJ102" i="2" s="1"/>
  <c r="BN102" i="2" s="1"/>
  <c r="BR102" i="2" s="1"/>
  <c r="BV102" i="2" s="1"/>
  <c r="BZ102" i="2" s="1"/>
  <c r="G102" i="2"/>
  <c r="L102" i="2" s="1"/>
  <c r="Q102" i="2" s="1"/>
  <c r="V102" i="2" s="1"/>
  <c r="AH101" i="2"/>
  <c r="U101" i="2"/>
  <c r="K101" i="2"/>
  <c r="J101" i="2"/>
  <c r="O101" i="2" s="1"/>
  <c r="T101" i="2" s="1"/>
  <c r="Y101" i="2" s="1"/>
  <c r="G101" i="2"/>
  <c r="H101" i="2" s="1"/>
  <c r="AH100" i="2"/>
  <c r="U100" i="2"/>
  <c r="K100" i="2"/>
  <c r="J100" i="2"/>
  <c r="O100" i="2" s="1"/>
  <c r="T100" i="2" s="1"/>
  <c r="G100" i="2"/>
  <c r="CX99" i="2"/>
  <c r="DA16" i="2" s="1"/>
  <c r="AH99" i="2"/>
  <c r="V99" i="2"/>
  <c r="W99" i="2" s="1"/>
  <c r="X99" i="2" s="1"/>
  <c r="U99" i="2"/>
  <c r="T99" i="2"/>
  <c r="L99" i="2"/>
  <c r="K99" i="2"/>
  <c r="J99" i="2"/>
  <c r="H99" i="2"/>
  <c r="I99" i="2" s="1"/>
  <c r="AH98" i="2"/>
  <c r="W98" i="2"/>
  <c r="X98" i="2" s="1"/>
  <c r="V98" i="2"/>
  <c r="AD98" i="2" s="1"/>
  <c r="AE98" i="2" s="1"/>
  <c r="AF98" i="2" s="1"/>
  <c r="U98" i="2"/>
  <c r="T98" i="2"/>
  <c r="Y98" i="2" s="1"/>
  <c r="K98" i="2"/>
  <c r="J98" i="2"/>
  <c r="G98" i="2"/>
  <c r="H98" i="2" s="1"/>
  <c r="AH97" i="2"/>
  <c r="U97" i="2"/>
  <c r="T97" i="2"/>
  <c r="AC97" i="2" s="1"/>
  <c r="AG97" i="2" s="1"/>
  <c r="AL97" i="2" s="1"/>
  <c r="AP97" i="2" s="1"/>
  <c r="AT97" i="2" s="1"/>
  <c r="AX97" i="2" s="1"/>
  <c r="BB97" i="2" s="1"/>
  <c r="BF97" i="2" s="1"/>
  <c r="BJ97" i="2" s="1"/>
  <c r="BN97" i="2" s="1"/>
  <c r="BR97" i="2" s="1"/>
  <c r="BV97" i="2" s="1"/>
  <c r="BZ97" i="2" s="1"/>
  <c r="K97" i="2"/>
  <c r="J97" i="2"/>
  <c r="G97" i="2"/>
  <c r="AH96" i="2"/>
  <c r="U96" i="2"/>
  <c r="T96" i="2"/>
  <c r="K96" i="2"/>
  <c r="J96" i="2"/>
  <c r="G96" i="2"/>
  <c r="H96" i="2" s="1"/>
  <c r="CX95" i="2"/>
  <c r="AH95" i="2"/>
  <c r="AC95" i="2"/>
  <c r="AG95" i="2" s="1"/>
  <c r="AL95" i="2" s="1"/>
  <c r="AP95" i="2" s="1"/>
  <c r="AT95" i="2" s="1"/>
  <c r="AX95" i="2" s="1"/>
  <c r="BB95" i="2" s="1"/>
  <c r="BF95" i="2" s="1"/>
  <c r="BJ95" i="2" s="1"/>
  <c r="BN95" i="2" s="1"/>
  <c r="BR95" i="2" s="1"/>
  <c r="BV95" i="2" s="1"/>
  <c r="BZ95" i="2" s="1"/>
  <c r="V95" i="2"/>
  <c r="AD95" i="2" s="1"/>
  <c r="AE95" i="2" s="1"/>
  <c r="AF95" i="2" s="1"/>
  <c r="U95" i="2"/>
  <c r="T95" i="2"/>
  <c r="Y95" i="2" s="1"/>
  <c r="L95" i="2"/>
  <c r="K95" i="2"/>
  <c r="J95" i="2"/>
  <c r="H95" i="2"/>
  <c r="AH94" i="2"/>
  <c r="U94" i="2"/>
  <c r="T94" i="2"/>
  <c r="K94" i="2"/>
  <c r="J94" i="2"/>
  <c r="G94" i="2"/>
  <c r="H94" i="2" s="1"/>
  <c r="AH93" i="2"/>
  <c r="U93" i="2"/>
  <c r="T93" i="2"/>
  <c r="AC93" i="2" s="1"/>
  <c r="AG93" i="2" s="1"/>
  <c r="AL93" i="2" s="1"/>
  <c r="AP93" i="2" s="1"/>
  <c r="AT93" i="2" s="1"/>
  <c r="AX93" i="2" s="1"/>
  <c r="BB93" i="2" s="1"/>
  <c r="BF93" i="2" s="1"/>
  <c r="BJ93" i="2" s="1"/>
  <c r="BN93" i="2" s="1"/>
  <c r="BR93" i="2" s="1"/>
  <c r="BV93" i="2" s="1"/>
  <c r="BZ93" i="2" s="1"/>
  <c r="K93" i="2"/>
  <c r="J93" i="2"/>
  <c r="G93" i="2"/>
  <c r="CX92" i="2"/>
  <c r="DA14" i="2" s="1"/>
  <c r="AH92" i="2"/>
  <c r="V92" i="2"/>
  <c r="W92" i="2" s="1"/>
  <c r="X92" i="2" s="1"/>
  <c r="U92" i="2"/>
  <c r="T92" i="2"/>
  <c r="L92" i="2"/>
  <c r="K92" i="2"/>
  <c r="J92" i="2"/>
  <c r="H92" i="2"/>
  <c r="M92" i="2" s="1"/>
  <c r="AH91" i="2"/>
  <c r="V91" i="2"/>
  <c r="AD91" i="2" s="1"/>
  <c r="AI91" i="2" s="1"/>
  <c r="U91" i="2"/>
  <c r="T91" i="2"/>
  <c r="AC91" i="2" s="1"/>
  <c r="AG91" i="2" s="1"/>
  <c r="AL91" i="2" s="1"/>
  <c r="AP91" i="2" s="1"/>
  <c r="AT91" i="2" s="1"/>
  <c r="AX91" i="2" s="1"/>
  <c r="BB91" i="2" s="1"/>
  <c r="BF91" i="2" s="1"/>
  <c r="BJ91" i="2" s="1"/>
  <c r="BN91" i="2" s="1"/>
  <c r="BR91" i="2" s="1"/>
  <c r="BV91" i="2" s="1"/>
  <c r="BZ91" i="2" s="1"/>
  <c r="L91" i="2"/>
  <c r="K91" i="2"/>
  <c r="J91" i="2"/>
  <c r="H91" i="2"/>
  <c r="AH90" i="2"/>
  <c r="U90" i="2"/>
  <c r="T90" i="2"/>
  <c r="L90" i="2"/>
  <c r="Q90" i="2" s="1"/>
  <c r="V90" i="2" s="1"/>
  <c r="K90" i="2"/>
  <c r="J90" i="2"/>
  <c r="H90" i="2"/>
  <c r="CX89" i="2"/>
  <c r="DA13" i="2" s="1"/>
  <c r="AH89" i="2"/>
  <c r="U89" i="2"/>
  <c r="M89" i="2"/>
  <c r="N89" i="2" s="1"/>
  <c r="L89" i="2"/>
  <c r="Q89" i="2" s="1"/>
  <c r="V89" i="2" s="1"/>
  <c r="K89" i="2"/>
  <c r="J89" i="2"/>
  <c r="O89" i="2" s="1"/>
  <c r="T89" i="2" s="1"/>
  <c r="I89" i="2"/>
  <c r="H89" i="2"/>
  <c r="AH88" i="2"/>
  <c r="U88" i="2"/>
  <c r="L88" i="2"/>
  <c r="Q88" i="2" s="1"/>
  <c r="V88" i="2" s="1"/>
  <c r="K88" i="2"/>
  <c r="J88" i="2"/>
  <c r="O88" i="2" s="1"/>
  <c r="T88" i="2" s="1"/>
  <c r="H88" i="2"/>
  <c r="I88" i="2" s="1"/>
  <c r="AH87" i="2"/>
  <c r="U87" i="2"/>
  <c r="L87" i="2"/>
  <c r="Q87" i="2" s="1"/>
  <c r="V87" i="2" s="1"/>
  <c r="W87" i="2" s="1"/>
  <c r="X87" i="2" s="1"/>
  <c r="K87" i="2"/>
  <c r="J87" i="2"/>
  <c r="O87" i="2" s="1"/>
  <c r="T87" i="2" s="1"/>
  <c r="AC87" i="2" s="1"/>
  <c r="AG87" i="2" s="1"/>
  <c r="AL87" i="2" s="1"/>
  <c r="AP87" i="2" s="1"/>
  <c r="AT87" i="2" s="1"/>
  <c r="AX87" i="2" s="1"/>
  <c r="BB87" i="2" s="1"/>
  <c r="BF87" i="2" s="1"/>
  <c r="BJ87" i="2" s="1"/>
  <c r="BN87" i="2" s="1"/>
  <c r="BR87" i="2" s="1"/>
  <c r="BV87" i="2" s="1"/>
  <c r="BZ87" i="2" s="1"/>
  <c r="H87" i="2"/>
  <c r="AH86" i="2"/>
  <c r="U86" i="2"/>
  <c r="K86" i="2"/>
  <c r="J86" i="2"/>
  <c r="O86" i="2" s="1"/>
  <c r="T86" i="2" s="1"/>
  <c r="G86" i="2"/>
  <c r="AH85" i="2"/>
  <c r="U85" i="2"/>
  <c r="K85" i="2"/>
  <c r="J85" i="2"/>
  <c r="O85" i="2" s="1"/>
  <c r="T85" i="2" s="1"/>
  <c r="G85" i="2"/>
  <c r="AH84" i="2"/>
  <c r="U84" i="2"/>
  <c r="O84" i="2"/>
  <c r="T84" i="2" s="1"/>
  <c r="K84" i="2"/>
  <c r="J84" i="2"/>
  <c r="G84" i="2"/>
  <c r="AH83" i="2"/>
  <c r="U83" i="2"/>
  <c r="K83" i="2"/>
  <c r="J83" i="2"/>
  <c r="O83" i="2" s="1"/>
  <c r="T83" i="2" s="1"/>
  <c r="G83" i="2"/>
  <c r="AH82" i="2"/>
  <c r="U82" i="2"/>
  <c r="K82" i="2"/>
  <c r="J82" i="2"/>
  <c r="O82" i="2" s="1"/>
  <c r="T82" i="2" s="1"/>
  <c r="G82" i="2"/>
  <c r="CX81" i="2"/>
  <c r="DA12" i="2" s="1"/>
  <c r="AH81" i="2"/>
  <c r="U81" i="2"/>
  <c r="O81" i="2"/>
  <c r="T81" i="2" s="1"/>
  <c r="L81" i="2"/>
  <c r="Q81" i="2" s="1"/>
  <c r="V81" i="2" s="1"/>
  <c r="K81" i="2"/>
  <c r="J81" i="2"/>
  <c r="H81" i="2"/>
  <c r="I81" i="2" s="1"/>
  <c r="AH80" i="2"/>
  <c r="U80" i="2"/>
  <c r="L80" i="2"/>
  <c r="Q80" i="2" s="1"/>
  <c r="V80" i="2" s="1"/>
  <c r="K80" i="2"/>
  <c r="J80" i="2"/>
  <c r="O80" i="2" s="1"/>
  <c r="T80" i="2" s="1"/>
  <c r="Y80" i="2" s="1"/>
  <c r="H80" i="2"/>
  <c r="AH79" i="2"/>
  <c r="U79" i="2"/>
  <c r="L79" i="2"/>
  <c r="Q79" i="2" s="1"/>
  <c r="V79" i="2" s="1"/>
  <c r="K79" i="2"/>
  <c r="J79" i="2"/>
  <c r="O79" i="2" s="1"/>
  <c r="T79" i="2" s="1"/>
  <c r="H79" i="2"/>
  <c r="M79" i="2" s="1"/>
  <c r="N79" i="2" s="1"/>
  <c r="AH78" i="2"/>
  <c r="U78" i="2"/>
  <c r="L78" i="2"/>
  <c r="Q78" i="2" s="1"/>
  <c r="V78" i="2" s="1"/>
  <c r="K78" i="2"/>
  <c r="J78" i="2"/>
  <c r="O78" i="2" s="1"/>
  <c r="T78" i="2" s="1"/>
  <c r="AC78" i="2" s="1"/>
  <c r="AG78" i="2" s="1"/>
  <c r="AL78" i="2" s="1"/>
  <c r="AP78" i="2" s="1"/>
  <c r="AT78" i="2" s="1"/>
  <c r="AX78" i="2" s="1"/>
  <c r="BB78" i="2" s="1"/>
  <c r="BF78" i="2" s="1"/>
  <c r="BJ78" i="2" s="1"/>
  <c r="BN78" i="2" s="1"/>
  <c r="BR78" i="2" s="1"/>
  <c r="BV78" i="2" s="1"/>
  <c r="BZ78" i="2" s="1"/>
  <c r="H78" i="2"/>
  <c r="AH77" i="2"/>
  <c r="V77" i="2"/>
  <c r="U77" i="2"/>
  <c r="L77" i="2"/>
  <c r="Q77" i="2" s="1"/>
  <c r="K77" i="2"/>
  <c r="J77" i="2"/>
  <c r="O77" i="2" s="1"/>
  <c r="T77" i="2" s="1"/>
  <c r="H77" i="2"/>
  <c r="I77" i="2" s="1"/>
  <c r="AH76" i="2"/>
  <c r="U76" i="2"/>
  <c r="L76" i="2"/>
  <c r="Q76" i="2" s="1"/>
  <c r="V76" i="2" s="1"/>
  <c r="K76" i="2"/>
  <c r="J76" i="2"/>
  <c r="O76" i="2" s="1"/>
  <c r="T76" i="2" s="1"/>
  <c r="Y76" i="2" s="1"/>
  <c r="H76" i="2"/>
  <c r="AH75" i="2"/>
  <c r="U75" i="2"/>
  <c r="L75" i="2"/>
  <c r="Q75" i="2" s="1"/>
  <c r="V75" i="2" s="1"/>
  <c r="K75" i="2"/>
  <c r="J75" i="2"/>
  <c r="O75" i="2" s="1"/>
  <c r="T75" i="2" s="1"/>
  <c r="H75" i="2"/>
  <c r="M75" i="2" s="1"/>
  <c r="N75" i="2" s="1"/>
  <c r="AH74" i="2"/>
  <c r="U74" i="2"/>
  <c r="L74" i="2"/>
  <c r="Q74" i="2" s="1"/>
  <c r="V74" i="2" s="1"/>
  <c r="K74" i="2"/>
  <c r="J74" i="2"/>
  <c r="O74" i="2" s="1"/>
  <c r="T74" i="2" s="1"/>
  <c r="AC74" i="2" s="1"/>
  <c r="AG74" i="2" s="1"/>
  <c r="AL74" i="2" s="1"/>
  <c r="AP74" i="2" s="1"/>
  <c r="AT74" i="2" s="1"/>
  <c r="AX74" i="2" s="1"/>
  <c r="BB74" i="2" s="1"/>
  <c r="BF74" i="2" s="1"/>
  <c r="BJ74" i="2" s="1"/>
  <c r="BN74" i="2" s="1"/>
  <c r="BR74" i="2" s="1"/>
  <c r="BV74" i="2" s="1"/>
  <c r="BZ74" i="2" s="1"/>
  <c r="H74" i="2"/>
  <c r="AH73" i="2"/>
  <c r="U73" i="2"/>
  <c r="O73" i="2"/>
  <c r="T73" i="2" s="1"/>
  <c r="L73" i="2"/>
  <c r="Q73" i="2" s="1"/>
  <c r="V73" i="2" s="1"/>
  <c r="K73" i="2"/>
  <c r="J73" i="2"/>
  <c r="H73" i="2"/>
  <c r="I73" i="2" s="1"/>
  <c r="AH72" i="2"/>
  <c r="U72" i="2"/>
  <c r="L72" i="2"/>
  <c r="Q72" i="2" s="1"/>
  <c r="V72" i="2" s="1"/>
  <c r="K72" i="2"/>
  <c r="J72" i="2"/>
  <c r="O72" i="2" s="1"/>
  <c r="T72" i="2" s="1"/>
  <c r="Y72" i="2" s="1"/>
  <c r="H72" i="2"/>
  <c r="AH71" i="2"/>
  <c r="U71" i="2"/>
  <c r="L71" i="2"/>
  <c r="Q71" i="2" s="1"/>
  <c r="V71" i="2" s="1"/>
  <c r="K71" i="2"/>
  <c r="J71" i="2"/>
  <c r="O71" i="2" s="1"/>
  <c r="T71" i="2" s="1"/>
  <c r="H71" i="2"/>
  <c r="M71" i="2" s="1"/>
  <c r="N71" i="2" s="1"/>
  <c r="AH70" i="2"/>
  <c r="U70" i="2"/>
  <c r="K70" i="2"/>
  <c r="J70" i="2"/>
  <c r="O70" i="2" s="1"/>
  <c r="T70" i="2" s="1"/>
  <c r="AC70" i="2" s="1"/>
  <c r="AG70" i="2" s="1"/>
  <c r="AL70" i="2" s="1"/>
  <c r="AP70" i="2" s="1"/>
  <c r="AT70" i="2" s="1"/>
  <c r="AX70" i="2" s="1"/>
  <c r="BB70" i="2" s="1"/>
  <c r="BF70" i="2" s="1"/>
  <c r="BJ70" i="2" s="1"/>
  <c r="BN70" i="2" s="1"/>
  <c r="BR70" i="2" s="1"/>
  <c r="BV70" i="2" s="1"/>
  <c r="BZ70" i="2" s="1"/>
  <c r="G70" i="2"/>
  <c r="L70" i="2" s="1"/>
  <c r="Q70" i="2" s="1"/>
  <c r="V70" i="2" s="1"/>
  <c r="AH69" i="2"/>
  <c r="U69" i="2"/>
  <c r="K69" i="2"/>
  <c r="J69" i="2"/>
  <c r="O69" i="2" s="1"/>
  <c r="T69" i="2" s="1"/>
  <c r="AC69" i="2" s="1"/>
  <c r="AG69" i="2" s="1"/>
  <c r="AL69" i="2" s="1"/>
  <c r="AP69" i="2" s="1"/>
  <c r="AT69" i="2" s="1"/>
  <c r="AX69" i="2" s="1"/>
  <c r="BB69" i="2" s="1"/>
  <c r="BF69" i="2" s="1"/>
  <c r="BJ69" i="2" s="1"/>
  <c r="BN69" i="2" s="1"/>
  <c r="BR69" i="2" s="1"/>
  <c r="BV69" i="2" s="1"/>
  <c r="BZ69" i="2" s="1"/>
  <c r="G69" i="2"/>
  <c r="H69" i="2" s="1"/>
  <c r="CX68" i="2"/>
  <c r="DA11" i="2" s="1"/>
  <c r="AH68" i="2"/>
  <c r="AE68" i="2"/>
  <c r="AF68" i="2" s="1"/>
  <c r="W68" i="2"/>
  <c r="X68" i="2" s="1"/>
  <c r="V68" i="2"/>
  <c r="AD68" i="2" s="1"/>
  <c r="AI68" i="2" s="1"/>
  <c r="U68" i="2"/>
  <c r="T68" i="2"/>
  <c r="AC68" i="2" s="1"/>
  <c r="AG68" i="2" s="1"/>
  <c r="AL68" i="2" s="1"/>
  <c r="AP68" i="2" s="1"/>
  <c r="AT68" i="2" s="1"/>
  <c r="AX68" i="2" s="1"/>
  <c r="BB68" i="2" s="1"/>
  <c r="BF68" i="2" s="1"/>
  <c r="BJ68" i="2" s="1"/>
  <c r="BN68" i="2" s="1"/>
  <c r="BR68" i="2" s="1"/>
  <c r="BV68" i="2" s="1"/>
  <c r="BZ68" i="2" s="1"/>
  <c r="L68" i="2"/>
  <c r="K68" i="2"/>
  <c r="J68" i="2"/>
  <c r="H68" i="2"/>
  <c r="AH67" i="2"/>
  <c r="V67" i="2"/>
  <c r="W67" i="2" s="1"/>
  <c r="X67" i="2" s="1"/>
  <c r="U67" i="2"/>
  <c r="T67" i="2"/>
  <c r="K67" i="2"/>
  <c r="J67" i="2"/>
  <c r="G67" i="2"/>
  <c r="AH66" i="2"/>
  <c r="U66" i="2"/>
  <c r="T66" i="2"/>
  <c r="K66" i="2"/>
  <c r="J66" i="2"/>
  <c r="G66" i="2"/>
  <c r="L66" i="2" s="1"/>
  <c r="Q66" i="2" s="1"/>
  <c r="V66" i="2" s="1"/>
  <c r="AH65" i="2"/>
  <c r="V65" i="2"/>
  <c r="AD65" i="2" s="1"/>
  <c r="AE65" i="2" s="1"/>
  <c r="AF65" i="2" s="1"/>
  <c r="U65" i="2"/>
  <c r="T65" i="2"/>
  <c r="AC65" i="2" s="1"/>
  <c r="AG65" i="2" s="1"/>
  <c r="AL65" i="2" s="1"/>
  <c r="AP65" i="2" s="1"/>
  <c r="AT65" i="2" s="1"/>
  <c r="AX65" i="2" s="1"/>
  <c r="BB65" i="2" s="1"/>
  <c r="BF65" i="2" s="1"/>
  <c r="BJ65" i="2" s="1"/>
  <c r="BN65" i="2" s="1"/>
  <c r="BR65" i="2" s="1"/>
  <c r="BV65" i="2" s="1"/>
  <c r="BZ65" i="2" s="1"/>
  <c r="L65" i="2"/>
  <c r="K65" i="2"/>
  <c r="J65" i="2"/>
  <c r="H65" i="2"/>
  <c r="AH64" i="2"/>
  <c r="V64" i="2"/>
  <c r="W64" i="2" s="1"/>
  <c r="X64" i="2" s="1"/>
  <c r="U64" i="2"/>
  <c r="T64" i="2"/>
  <c r="L64" i="2"/>
  <c r="Q64" i="2" s="1"/>
  <c r="K64" i="2"/>
  <c r="J64" i="2"/>
  <c r="H64" i="2"/>
  <c r="AH63" i="2"/>
  <c r="U63" i="2"/>
  <c r="T63" i="2"/>
  <c r="Y63" i="2" s="1"/>
  <c r="K63" i="2"/>
  <c r="J63" i="2"/>
  <c r="G63" i="2"/>
  <c r="AH62" i="2"/>
  <c r="U62" i="2"/>
  <c r="T62" i="2"/>
  <c r="K62" i="2"/>
  <c r="J62" i="2"/>
  <c r="G62" i="2"/>
  <c r="L62" i="2" s="1"/>
  <c r="Q62" i="2" s="1"/>
  <c r="V62" i="2" s="1"/>
  <c r="W62" i="2" s="1"/>
  <c r="X62" i="2" s="1"/>
  <c r="CX61" i="2"/>
  <c r="DA10" i="2" s="1"/>
  <c r="AH61" i="2"/>
  <c r="U61" i="2"/>
  <c r="L61" i="2"/>
  <c r="Q61" i="2" s="1"/>
  <c r="V61" i="2" s="1"/>
  <c r="K61" i="2"/>
  <c r="J61" i="2"/>
  <c r="O61" i="2" s="1"/>
  <c r="T61" i="2" s="1"/>
  <c r="AC61" i="2" s="1"/>
  <c r="AG61" i="2" s="1"/>
  <c r="AL61" i="2" s="1"/>
  <c r="AP61" i="2" s="1"/>
  <c r="AT61" i="2" s="1"/>
  <c r="AX61" i="2" s="1"/>
  <c r="BB61" i="2" s="1"/>
  <c r="BF61" i="2" s="1"/>
  <c r="BJ61" i="2" s="1"/>
  <c r="BN61" i="2" s="1"/>
  <c r="BR61" i="2" s="1"/>
  <c r="BV61" i="2" s="1"/>
  <c r="BZ61" i="2" s="1"/>
  <c r="H61" i="2"/>
  <c r="AH60" i="2"/>
  <c r="U60" i="2"/>
  <c r="L60" i="2"/>
  <c r="Q60" i="2" s="1"/>
  <c r="V60" i="2" s="1"/>
  <c r="K60" i="2"/>
  <c r="J60" i="2"/>
  <c r="O60" i="2" s="1"/>
  <c r="T60" i="2" s="1"/>
  <c r="H60" i="2"/>
  <c r="M60" i="2" s="1"/>
  <c r="N60" i="2" s="1"/>
  <c r="AH59" i="2"/>
  <c r="U59" i="2"/>
  <c r="L59" i="2"/>
  <c r="Q59" i="2" s="1"/>
  <c r="V59" i="2" s="1"/>
  <c r="K59" i="2"/>
  <c r="J59" i="2"/>
  <c r="O59" i="2" s="1"/>
  <c r="T59" i="2" s="1"/>
  <c r="AC59" i="2" s="1"/>
  <c r="AG59" i="2" s="1"/>
  <c r="AL59" i="2" s="1"/>
  <c r="AP59" i="2" s="1"/>
  <c r="AT59" i="2" s="1"/>
  <c r="AX59" i="2" s="1"/>
  <c r="BB59" i="2" s="1"/>
  <c r="BF59" i="2" s="1"/>
  <c r="BJ59" i="2" s="1"/>
  <c r="BN59" i="2" s="1"/>
  <c r="BR59" i="2" s="1"/>
  <c r="BV59" i="2" s="1"/>
  <c r="BZ59" i="2" s="1"/>
  <c r="H59" i="2"/>
  <c r="AH58" i="2"/>
  <c r="U58" i="2"/>
  <c r="L58" i="2"/>
  <c r="Q58" i="2" s="1"/>
  <c r="V58" i="2" s="1"/>
  <c r="K58" i="2"/>
  <c r="J58" i="2"/>
  <c r="O58" i="2" s="1"/>
  <c r="T58" i="2" s="1"/>
  <c r="H58" i="2"/>
  <c r="M58" i="2" s="1"/>
  <c r="N58" i="2" s="1"/>
  <c r="AH57" i="2"/>
  <c r="U57" i="2"/>
  <c r="L57" i="2"/>
  <c r="Q57" i="2" s="1"/>
  <c r="V57" i="2" s="1"/>
  <c r="K57" i="2"/>
  <c r="J57" i="2"/>
  <c r="O57" i="2" s="1"/>
  <c r="T57" i="2" s="1"/>
  <c r="AC57" i="2" s="1"/>
  <c r="AG57" i="2" s="1"/>
  <c r="AL57" i="2" s="1"/>
  <c r="AP57" i="2" s="1"/>
  <c r="AT57" i="2" s="1"/>
  <c r="AX57" i="2" s="1"/>
  <c r="BB57" i="2" s="1"/>
  <c r="BF57" i="2" s="1"/>
  <c r="BJ57" i="2" s="1"/>
  <c r="BN57" i="2" s="1"/>
  <c r="BR57" i="2" s="1"/>
  <c r="BV57" i="2" s="1"/>
  <c r="BZ57" i="2" s="1"/>
  <c r="H57" i="2"/>
  <c r="AH56" i="2"/>
  <c r="U56" i="2"/>
  <c r="L56" i="2"/>
  <c r="Q56" i="2" s="1"/>
  <c r="V56" i="2" s="1"/>
  <c r="K56" i="2"/>
  <c r="J56" i="2"/>
  <c r="O56" i="2" s="1"/>
  <c r="T56" i="2" s="1"/>
  <c r="H56" i="2"/>
  <c r="I56" i="2" s="1"/>
  <c r="AH55" i="2"/>
  <c r="U55" i="2"/>
  <c r="L55" i="2"/>
  <c r="Q55" i="2" s="1"/>
  <c r="V55" i="2" s="1"/>
  <c r="K55" i="2"/>
  <c r="J55" i="2"/>
  <c r="O55" i="2" s="1"/>
  <c r="T55" i="2" s="1"/>
  <c r="AC55" i="2" s="1"/>
  <c r="AG55" i="2" s="1"/>
  <c r="AL55" i="2" s="1"/>
  <c r="AP55" i="2" s="1"/>
  <c r="AT55" i="2" s="1"/>
  <c r="AX55" i="2" s="1"/>
  <c r="BB55" i="2" s="1"/>
  <c r="BF55" i="2" s="1"/>
  <c r="BJ55" i="2" s="1"/>
  <c r="BN55" i="2" s="1"/>
  <c r="BR55" i="2" s="1"/>
  <c r="BV55" i="2" s="1"/>
  <c r="BZ55" i="2" s="1"/>
  <c r="H55" i="2"/>
  <c r="AH54" i="2"/>
  <c r="U54" i="2"/>
  <c r="M54" i="2"/>
  <c r="N54" i="2" s="1"/>
  <c r="L54" i="2"/>
  <c r="Q54" i="2" s="1"/>
  <c r="V54" i="2" s="1"/>
  <c r="K54" i="2"/>
  <c r="J54" i="2"/>
  <c r="O54" i="2" s="1"/>
  <c r="T54" i="2" s="1"/>
  <c r="I54" i="2"/>
  <c r="H54" i="2"/>
  <c r="AH53" i="2"/>
  <c r="U53" i="2"/>
  <c r="L53" i="2"/>
  <c r="Q53" i="2" s="1"/>
  <c r="V53" i="2" s="1"/>
  <c r="K53" i="2"/>
  <c r="J53" i="2"/>
  <c r="O53" i="2" s="1"/>
  <c r="T53" i="2" s="1"/>
  <c r="AC53" i="2" s="1"/>
  <c r="AG53" i="2" s="1"/>
  <c r="AL53" i="2" s="1"/>
  <c r="AP53" i="2" s="1"/>
  <c r="AT53" i="2" s="1"/>
  <c r="AX53" i="2" s="1"/>
  <c r="BB53" i="2" s="1"/>
  <c r="BF53" i="2" s="1"/>
  <c r="BJ53" i="2" s="1"/>
  <c r="BN53" i="2" s="1"/>
  <c r="BR53" i="2" s="1"/>
  <c r="BV53" i="2" s="1"/>
  <c r="BZ53" i="2" s="1"/>
  <c r="H53" i="2"/>
  <c r="AH52" i="2"/>
  <c r="U52" i="2"/>
  <c r="M52" i="2"/>
  <c r="N52" i="2" s="1"/>
  <c r="L52" i="2"/>
  <c r="Q52" i="2" s="1"/>
  <c r="V52" i="2" s="1"/>
  <c r="W52" i="2" s="1"/>
  <c r="X52" i="2" s="1"/>
  <c r="K52" i="2"/>
  <c r="J52" i="2"/>
  <c r="O52" i="2" s="1"/>
  <c r="T52" i="2" s="1"/>
  <c r="H52" i="2"/>
  <c r="I52" i="2" s="1"/>
  <c r="AH51" i="2"/>
  <c r="U51" i="2"/>
  <c r="L51" i="2"/>
  <c r="Q51" i="2" s="1"/>
  <c r="V51" i="2" s="1"/>
  <c r="K51" i="2"/>
  <c r="J51" i="2"/>
  <c r="O51" i="2" s="1"/>
  <c r="T51" i="2" s="1"/>
  <c r="Y51" i="2" s="1"/>
  <c r="H51" i="2"/>
  <c r="AH50" i="2"/>
  <c r="U50" i="2"/>
  <c r="M50" i="2"/>
  <c r="N50" i="2" s="1"/>
  <c r="L50" i="2"/>
  <c r="Q50" i="2" s="1"/>
  <c r="V50" i="2" s="1"/>
  <c r="K50" i="2"/>
  <c r="J50" i="2"/>
  <c r="O50" i="2" s="1"/>
  <c r="T50" i="2" s="1"/>
  <c r="I50" i="2"/>
  <c r="H50" i="2"/>
  <c r="AH49" i="2"/>
  <c r="U49" i="2"/>
  <c r="L49" i="2"/>
  <c r="Q49" i="2" s="1"/>
  <c r="V49" i="2" s="1"/>
  <c r="K49" i="2"/>
  <c r="J49" i="2"/>
  <c r="O49" i="2" s="1"/>
  <c r="T49" i="2" s="1"/>
  <c r="AC49" i="2" s="1"/>
  <c r="AG49" i="2" s="1"/>
  <c r="AL49" i="2" s="1"/>
  <c r="AP49" i="2" s="1"/>
  <c r="AT49" i="2" s="1"/>
  <c r="AX49" i="2" s="1"/>
  <c r="BB49" i="2" s="1"/>
  <c r="BF49" i="2" s="1"/>
  <c r="BJ49" i="2" s="1"/>
  <c r="BN49" i="2" s="1"/>
  <c r="BR49" i="2" s="1"/>
  <c r="BV49" i="2" s="1"/>
  <c r="BZ49" i="2" s="1"/>
  <c r="H49" i="2"/>
  <c r="AH48" i="2"/>
  <c r="U48" i="2"/>
  <c r="L48" i="2"/>
  <c r="Q48" i="2" s="1"/>
  <c r="V48" i="2" s="1"/>
  <c r="W48" i="2" s="1"/>
  <c r="X48" i="2" s="1"/>
  <c r="K48" i="2"/>
  <c r="J48" i="2"/>
  <c r="O48" i="2" s="1"/>
  <c r="T48" i="2" s="1"/>
  <c r="H48" i="2"/>
  <c r="I48" i="2" s="1"/>
  <c r="AH47" i="2"/>
  <c r="U47" i="2"/>
  <c r="L47" i="2"/>
  <c r="Q47" i="2" s="1"/>
  <c r="V47" i="2" s="1"/>
  <c r="K47" i="2"/>
  <c r="J47" i="2"/>
  <c r="O47" i="2" s="1"/>
  <c r="T47" i="2" s="1"/>
  <c r="Y47" i="2" s="1"/>
  <c r="H47" i="2"/>
  <c r="AH46" i="2"/>
  <c r="U46" i="2"/>
  <c r="M46" i="2"/>
  <c r="N46" i="2" s="1"/>
  <c r="L46" i="2"/>
  <c r="Q46" i="2" s="1"/>
  <c r="V46" i="2" s="1"/>
  <c r="K46" i="2"/>
  <c r="J46" i="2"/>
  <c r="O46" i="2" s="1"/>
  <c r="T46" i="2" s="1"/>
  <c r="I46" i="2"/>
  <c r="H46" i="2"/>
  <c r="AH45" i="2"/>
  <c r="U45" i="2"/>
  <c r="L45" i="2"/>
  <c r="Q45" i="2" s="1"/>
  <c r="V45" i="2" s="1"/>
  <c r="K45" i="2"/>
  <c r="J45" i="2"/>
  <c r="O45" i="2" s="1"/>
  <c r="T45" i="2" s="1"/>
  <c r="AC45" i="2" s="1"/>
  <c r="AG45" i="2" s="1"/>
  <c r="AL45" i="2" s="1"/>
  <c r="AP45" i="2" s="1"/>
  <c r="AT45" i="2" s="1"/>
  <c r="AX45" i="2" s="1"/>
  <c r="BB45" i="2" s="1"/>
  <c r="BF45" i="2" s="1"/>
  <c r="BJ45" i="2" s="1"/>
  <c r="BN45" i="2" s="1"/>
  <c r="BR45" i="2" s="1"/>
  <c r="BV45" i="2" s="1"/>
  <c r="BZ45" i="2" s="1"/>
  <c r="H45" i="2"/>
  <c r="AH44" i="2"/>
  <c r="U44" i="2"/>
  <c r="K44" i="2"/>
  <c r="J44" i="2"/>
  <c r="O44" i="2" s="1"/>
  <c r="T44" i="2" s="1"/>
  <c r="G44" i="2"/>
  <c r="AH43" i="2"/>
  <c r="U43" i="2"/>
  <c r="K43" i="2"/>
  <c r="J43" i="2"/>
  <c r="O43" i="2" s="1"/>
  <c r="T43" i="2" s="1"/>
  <c r="G43" i="2"/>
  <c r="AH42" i="2"/>
  <c r="U42" i="2"/>
  <c r="K42" i="2"/>
  <c r="J42" i="2"/>
  <c r="O42" i="2" s="1"/>
  <c r="T42" i="2" s="1"/>
  <c r="G42" i="2"/>
  <c r="AH41" i="2"/>
  <c r="U41" i="2"/>
  <c r="O41" i="2"/>
  <c r="T41" i="2" s="1"/>
  <c r="K41" i="2"/>
  <c r="J41" i="2"/>
  <c r="G41" i="2"/>
  <c r="AH40" i="2"/>
  <c r="U40" i="2"/>
  <c r="K40" i="2"/>
  <c r="J40" i="2"/>
  <c r="O40" i="2" s="1"/>
  <c r="T40" i="2" s="1"/>
  <c r="G40" i="2"/>
  <c r="AH39" i="2"/>
  <c r="U39" i="2"/>
  <c r="K39" i="2"/>
  <c r="J39" i="2"/>
  <c r="O39" i="2" s="1"/>
  <c r="T39" i="2" s="1"/>
  <c r="G39" i="2"/>
  <c r="AH38" i="2"/>
  <c r="U38" i="2"/>
  <c r="O38" i="2"/>
  <c r="T38" i="2" s="1"/>
  <c r="K38" i="2"/>
  <c r="J38" i="2"/>
  <c r="G38" i="2"/>
  <c r="AH37" i="2"/>
  <c r="U37" i="2"/>
  <c r="K37" i="2"/>
  <c r="J37" i="2"/>
  <c r="O37" i="2" s="1"/>
  <c r="T37" i="2" s="1"/>
  <c r="G37" i="2"/>
  <c r="CX36" i="2"/>
  <c r="DA9" i="2" s="1"/>
  <c r="AH36" i="2"/>
  <c r="V36" i="2"/>
  <c r="W36" i="2" s="1"/>
  <c r="X36" i="2" s="1"/>
  <c r="U36" i="2"/>
  <c r="T36" i="2"/>
  <c r="L36" i="2"/>
  <c r="K36" i="2"/>
  <c r="J36" i="2"/>
  <c r="I36" i="2"/>
  <c r="H36" i="2"/>
  <c r="M36" i="2" s="1"/>
  <c r="AH35" i="2"/>
  <c r="AC35" i="2"/>
  <c r="AG35" i="2" s="1"/>
  <c r="AL35" i="2" s="1"/>
  <c r="AP35" i="2" s="1"/>
  <c r="AT35" i="2" s="1"/>
  <c r="AX35" i="2" s="1"/>
  <c r="BB35" i="2" s="1"/>
  <c r="BF35" i="2" s="1"/>
  <c r="BJ35" i="2" s="1"/>
  <c r="BN35" i="2" s="1"/>
  <c r="BR35" i="2" s="1"/>
  <c r="BV35" i="2" s="1"/>
  <c r="BZ35" i="2" s="1"/>
  <c r="V35" i="2"/>
  <c r="AD35" i="2" s="1"/>
  <c r="AE35" i="2" s="1"/>
  <c r="AF35" i="2" s="1"/>
  <c r="U35" i="2"/>
  <c r="T35" i="2"/>
  <c r="Y35" i="2" s="1"/>
  <c r="L35" i="2"/>
  <c r="K35" i="2"/>
  <c r="J35" i="2"/>
  <c r="H35" i="2"/>
  <c r="AH34" i="2"/>
  <c r="U34" i="2"/>
  <c r="T34" i="2"/>
  <c r="L34" i="2"/>
  <c r="Q34" i="2" s="1"/>
  <c r="V34" i="2" s="1"/>
  <c r="K34" i="2"/>
  <c r="J34" i="2"/>
  <c r="H34" i="2"/>
  <c r="AH33" i="2"/>
  <c r="V33" i="2"/>
  <c r="W33" i="2" s="1"/>
  <c r="X33" i="2" s="1"/>
  <c r="U33" i="2"/>
  <c r="T33" i="2"/>
  <c r="L33" i="2"/>
  <c r="K33" i="2"/>
  <c r="J33" i="2"/>
  <c r="H33" i="2"/>
  <c r="I33" i="2" s="1"/>
  <c r="AH32" i="2"/>
  <c r="AC32" i="2"/>
  <c r="AG32" i="2" s="1"/>
  <c r="AL32" i="2" s="1"/>
  <c r="AP32" i="2" s="1"/>
  <c r="AT32" i="2" s="1"/>
  <c r="AX32" i="2" s="1"/>
  <c r="BB32" i="2" s="1"/>
  <c r="BF32" i="2" s="1"/>
  <c r="BJ32" i="2" s="1"/>
  <c r="BN32" i="2" s="1"/>
  <c r="BR32" i="2" s="1"/>
  <c r="BV32" i="2" s="1"/>
  <c r="BZ32" i="2" s="1"/>
  <c r="U32" i="2"/>
  <c r="T32" i="2"/>
  <c r="Y32" i="2" s="1"/>
  <c r="M32" i="2"/>
  <c r="L32" i="2"/>
  <c r="Q32" i="2" s="1"/>
  <c r="V32" i="2" s="1"/>
  <c r="K32" i="2"/>
  <c r="J32" i="2"/>
  <c r="I32" i="2"/>
  <c r="H32" i="2"/>
  <c r="AH31" i="2"/>
  <c r="V31" i="2"/>
  <c r="AD31" i="2" s="1"/>
  <c r="AE31" i="2" s="1"/>
  <c r="AF31" i="2" s="1"/>
  <c r="U31" i="2"/>
  <c r="T31" i="2"/>
  <c r="Y31" i="2" s="1"/>
  <c r="L31" i="2"/>
  <c r="K31" i="2"/>
  <c r="J31" i="2"/>
  <c r="H31" i="2"/>
  <c r="AH30" i="2"/>
  <c r="U30" i="2"/>
  <c r="T30" i="2"/>
  <c r="L30" i="2"/>
  <c r="Q30" i="2" s="1"/>
  <c r="V30" i="2" s="1"/>
  <c r="W30" i="2" s="1"/>
  <c r="X30" i="2" s="1"/>
  <c r="K30" i="2"/>
  <c r="J30" i="2"/>
  <c r="H30" i="2"/>
  <c r="AH29" i="2"/>
  <c r="V29" i="2"/>
  <c r="W29" i="2" s="1"/>
  <c r="X29" i="2" s="1"/>
  <c r="U29" i="2"/>
  <c r="T29" i="2"/>
  <c r="K29" i="2"/>
  <c r="J29" i="2"/>
  <c r="G29" i="2"/>
  <c r="AH28" i="2"/>
  <c r="U28" i="2"/>
  <c r="T28" i="2"/>
  <c r="K28" i="2"/>
  <c r="J28" i="2"/>
  <c r="H28" i="2"/>
  <c r="G28" i="2"/>
  <c r="L28" i="2" s="1"/>
  <c r="Q28" i="2" s="1"/>
  <c r="V28" i="2" s="1"/>
  <c r="AH27" i="2"/>
  <c r="AC27" i="2"/>
  <c r="AG27" i="2" s="1"/>
  <c r="AL27" i="2" s="1"/>
  <c r="AP27" i="2" s="1"/>
  <c r="AT27" i="2" s="1"/>
  <c r="AX27" i="2" s="1"/>
  <c r="BB27" i="2" s="1"/>
  <c r="BF27" i="2" s="1"/>
  <c r="BJ27" i="2" s="1"/>
  <c r="BN27" i="2" s="1"/>
  <c r="BR27" i="2" s="1"/>
  <c r="BV27" i="2" s="1"/>
  <c r="BZ27" i="2" s="1"/>
  <c r="U27" i="2"/>
  <c r="T27" i="2"/>
  <c r="Y27" i="2" s="1"/>
  <c r="K27" i="2"/>
  <c r="J27" i="2"/>
  <c r="G27" i="2"/>
  <c r="AH26" i="2"/>
  <c r="U26" i="2"/>
  <c r="T26" i="2"/>
  <c r="K26" i="2"/>
  <c r="J26" i="2"/>
  <c r="G26" i="2"/>
  <c r="L26" i="2" s="1"/>
  <c r="Q26" i="2" s="1"/>
  <c r="V26" i="2" s="1"/>
  <c r="AH25" i="2"/>
  <c r="V25" i="2"/>
  <c r="AD25" i="2" s="1"/>
  <c r="AE25" i="2" s="1"/>
  <c r="AF25" i="2" s="1"/>
  <c r="U25" i="2"/>
  <c r="T25" i="2"/>
  <c r="Y25" i="2" s="1"/>
  <c r="K25" i="2"/>
  <c r="J25" i="2"/>
  <c r="G25" i="2"/>
  <c r="H25" i="2" s="1"/>
  <c r="AH24" i="2"/>
  <c r="U24" i="2"/>
  <c r="T24" i="2"/>
  <c r="AC24" i="2" s="1"/>
  <c r="AG24" i="2" s="1"/>
  <c r="AL24" i="2" s="1"/>
  <c r="AP24" i="2" s="1"/>
  <c r="AT24" i="2" s="1"/>
  <c r="AX24" i="2" s="1"/>
  <c r="BB24" i="2" s="1"/>
  <c r="BF24" i="2" s="1"/>
  <c r="BJ24" i="2" s="1"/>
  <c r="BN24" i="2" s="1"/>
  <c r="BR24" i="2" s="1"/>
  <c r="BV24" i="2" s="1"/>
  <c r="BZ24" i="2" s="1"/>
  <c r="K24" i="2"/>
  <c r="J24" i="2"/>
  <c r="G24" i="2"/>
  <c r="CX23" i="2"/>
  <c r="DA8" i="2" s="1"/>
  <c r="AH23" i="2"/>
  <c r="V23" i="2"/>
  <c r="W23" i="2" s="1"/>
  <c r="X23" i="2" s="1"/>
  <c r="U23" i="2"/>
  <c r="T23" i="2"/>
  <c r="L23" i="2"/>
  <c r="K23" i="2"/>
  <c r="J23" i="2"/>
  <c r="O23" i="2" s="1"/>
  <c r="H23" i="2"/>
  <c r="AH22" i="2"/>
  <c r="V22" i="2"/>
  <c r="W22" i="2" s="1"/>
  <c r="X22" i="2" s="1"/>
  <c r="U22" i="2"/>
  <c r="T22" i="2"/>
  <c r="L22" i="2"/>
  <c r="K22" i="2"/>
  <c r="J22" i="2"/>
  <c r="O22" i="2" s="1"/>
  <c r="H22" i="2"/>
  <c r="AH21" i="2"/>
  <c r="U21" i="2"/>
  <c r="L21" i="2"/>
  <c r="Q21" i="2" s="1"/>
  <c r="V21" i="2" s="1"/>
  <c r="W21" i="2" s="1"/>
  <c r="X21" i="2" s="1"/>
  <c r="K21" i="2"/>
  <c r="J21" i="2"/>
  <c r="O21" i="2" s="1"/>
  <c r="T21" i="2" s="1"/>
  <c r="H21" i="2"/>
  <c r="M21" i="2" s="1"/>
  <c r="N21" i="2" s="1"/>
  <c r="AH20" i="2"/>
  <c r="W20" i="2"/>
  <c r="X20" i="2" s="1"/>
  <c r="V20" i="2"/>
  <c r="AD20" i="2" s="1"/>
  <c r="AE20" i="2" s="1"/>
  <c r="AF20" i="2" s="1"/>
  <c r="U20" i="2"/>
  <c r="M20" i="2"/>
  <c r="L20" i="2"/>
  <c r="K20" i="2"/>
  <c r="J20" i="2"/>
  <c r="O20" i="2" s="1"/>
  <c r="T20" i="2" s="1"/>
  <c r="Y20" i="2" s="1"/>
  <c r="I20" i="2"/>
  <c r="H20" i="2"/>
  <c r="AH19" i="2"/>
  <c r="U19" i="2"/>
  <c r="L19" i="2"/>
  <c r="Q19" i="2" s="1"/>
  <c r="V19" i="2" s="1"/>
  <c r="W19" i="2" s="1"/>
  <c r="X19" i="2" s="1"/>
  <c r="K19" i="2"/>
  <c r="J19" i="2"/>
  <c r="O19" i="2" s="1"/>
  <c r="T19" i="2" s="1"/>
  <c r="AC19" i="2" s="1"/>
  <c r="AG19" i="2" s="1"/>
  <c r="AL19" i="2" s="1"/>
  <c r="AP19" i="2" s="1"/>
  <c r="AT19" i="2" s="1"/>
  <c r="AX19" i="2" s="1"/>
  <c r="BB19" i="2" s="1"/>
  <c r="BF19" i="2" s="1"/>
  <c r="BJ19" i="2" s="1"/>
  <c r="BN19" i="2" s="1"/>
  <c r="BR19" i="2" s="1"/>
  <c r="BV19" i="2" s="1"/>
  <c r="BZ19" i="2" s="1"/>
  <c r="H19" i="2"/>
  <c r="AH18" i="2"/>
  <c r="V18" i="2"/>
  <c r="U18" i="2"/>
  <c r="T18" i="2"/>
  <c r="K18" i="2"/>
  <c r="J18" i="2"/>
  <c r="O18" i="2" s="1"/>
  <c r="G18" i="2"/>
  <c r="H18" i="2" s="1"/>
  <c r="AH17" i="2"/>
  <c r="U17" i="2"/>
  <c r="K17" i="2"/>
  <c r="J17" i="2"/>
  <c r="O17" i="2" s="1"/>
  <c r="T17" i="2" s="1"/>
  <c r="AC17" i="2" s="1"/>
  <c r="AG17" i="2" s="1"/>
  <c r="AL17" i="2" s="1"/>
  <c r="AP17" i="2" s="1"/>
  <c r="AT17" i="2" s="1"/>
  <c r="AX17" i="2" s="1"/>
  <c r="BB17" i="2" s="1"/>
  <c r="BF17" i="2" s="1"/>
  <c r="BJ17" i="2" s="1"/>
  <c r="BN17" i="2" s="1"/>
  <c r="BR17" i="2" s="1"/>
  <c r="BV17" i="2" s="1"/>
  <c r="BZ17" i="2" s="1"/>
  <c r="G17" i="2"/>
  <c r="L17" i="2" s="1"/>
  <c r="Q17" i="2" s="1"/>
  <c r="V17" i="2" s="1"/>
  <c r="W17" i="2" s="1"/>
  <c r="X17" i="2" s="1"/>
  <c r="AH16" i="2"/>
  <c r="V16" i="2"/>
  <c r="AD16" i="2" s="1"/>
  <c r="AI16" i="2" s="1"/>
  <c r="U16" i="2"/>
  <c r="L16" i="2"/>
  <c r="K16" i="2"/>
  <c r="J16" i="2"/>
  <c r="O16" i="2" s="1"/>
  <c r="T16" i="2" s="1"/>
  <c r="H16" i="2"/>
  <c r="M16" i="2" s="1"/>
  <c r="AH15" i="2"/>
  <c r="U15" i="2"/>
  <c r="K15" i="2"/>
  <c r="J15" i="2"/>
  <c r="O15" i="2" s="1"/>
  <c r="T15" i="2" s="1"/>
  <c r="Y15" i="2" s="1"/>
  <c r="G15" i="2"/>
  <c r="H15" i="2" s="1"/>
  <c r="AH14" i="2"/>
  <c r="U14" i="2"/>
  <c r="K14" i="2"/>
  <c r="J14" i="2"/>
  <c r="O14" i="2" s="1"/>
  <c r="T14" i="2" s="1"/>
  <c r="AC14" i="2" s="1"/>
  <c r="AG14" i="2" s="1"/>
  <c r="AL14" i="2" s="1"/>
  <c r="AP14" i="2" s="1"/>
  <c r="AT14" i="2" s="1"/>
  <c r="AX14" i="2" s="1"/>
  <c r="BB14" i="2" s="1"/>
  <c r="BF14" i="2" s="1"/>
  <c r="BJ14" i="2" s="1"/>
  <c r="BN14" i="2" s="1"/>
  <c r="BR14" i="2" s="1"/>
  <c r="BV14" i="2" s="1"/>
  <c r="BZ14" i="2" s="1"/>
  <c r="G14" i="2"/>
  <c r="L14" i="2" s="1"/>
  <c r="Q14" i="2" s="1"/>
  <c r="V14" i="2" s="1"/>
  <c r="AH13" i="2"/>
  <c r="U13" i="2"/>
  <c r="K13" i="2"/>
  <c r="J13" i="2"/>
  <c r="O13" i="2" s="1"/>
  <c r="T13" i="2" s="1"/>
  <c r="G13" i="2"/>
  <c r="AH12" i="2"/>
  <c r="V12" i="2"/>
  <c r="W12" i="2" s="1"/>
  <c r="X12" i="2" s="1"/>
  <c r="U12" i="2"/>
  <c r="K12" i="2"/>
  <c r="J12" i="2"/>
  <c r="O12" i="2" s="1"/>
  <c r="T12" i="2" s="1"/>
  <c r="G12" i="2"/>
  <c r="H12" i="2" s="1"/>
  <c r="AH11" i="2"/>
  <c r="U11" i="2"/>
  <c r="K11" i="2"/>
  <c r="J11" i="2"/>
  <c r="O11" i="2" s="1"/>
  <c r="T11" i="2" s="1"/>
  <c r="AC11" i="2" s="1"/>
  <c r="AG11" i="2" s="1"/>
  <c r="AL11" i="2" s="1"/>
  <c r="AP11" i="2" s="1"/>
  <c r="AT11" i="2" s="1"/>
  <c r="AX11" i="2" s="1"/>
  <c r="BB11" i="2" s="1"/>
  <c r="BF11" i="2" s="1"/>
  <c r="BJ11" i="2" s="1"/>
  <c r="BN11" i="2" s="1"/>
  <c r="BR11" i="2" s="1"/>
  <c r="BV11" i="2" s="1"/>
  <c r="BZ11" i="2" s="1"/>
  <c r="G11" i="2"/>
  <c r="L11" i="2" s="1"/>
  <c r="Q11" i="2" s="1"/>
  <c r="V11" i="2" s="1"/>
  <c r="CX10" i="2"/>
  <c r="DA7" i="2" s="1"/>
  <c r="AH10" i="2"/>
  <c r="W10" i="2"/>
  <c r="X10" i="2" s="1"/>
  <c r="V10" i="2"/>
  <c r="AD10" i="2" s="1"/>
  <c r="AE10" i="2" s="1"/>
  <c r="AF10" i="2" s="1"/>
  <c r="U10" i="2"/>
  <c r="T10" i="2"/>
  <c r="AC10" i="2" s="1"/>
  <c r="AG10" i="2" s="1"/>
  <c r="AL10" i="2" s="1"/>
  <c r="AP10" i="2" s="1"/>
  <c r="AT10" i="2" s="1"/>
  <c r="AX10" i="2" s="1"/>
  <c r="BB10" i="2" s="1"/>
  <c r="BF10" i="2" s="1"/>
  <c r="BJ10" i="2" s="1"/>
  <c r="BN10" i="2" s="1"/>
  <c r="BR10" i="2" s="1"/>
  <c r="BV10" i="2" s="1"/>
  <c r="BZ10" i="2" s="1"/>
  <c r="L10" i="2"/>
  <c r="K10" i="2"/>
  <c r="J10" i="2"/>
  <c r="H10" i="2"/>
  <c r="AH9" i="2"/>
  <c r="V9" i="2"/>
  <c r="W9" i="2" s="1"/>
  <c r="X9" i="2" s="1"/>
  <c r="U9" i="2"/>
  <c r="T9" i="2"/>
  <c r="K9" i="2"/>
  <c r="J9" i="2"/>
  <c r="G9" i="2"/>
  <c r="AH8" i="2"/>
  <c r="U8" i="2"/>
  <c r="T8" i="2"/>
  <c r="K8" i="2"/>
  <c r="J8" i="2"/>
  <c r="G8" i="2"/>
  <c r="H8" i="2" s="1"/>
  <c r="AH7" i="2"/>
  <c r="Y7" i="2"/>
  <c r="U7" i="2"/>
  <c r="T7" i="2"/>
  <c r="AC7" i="2" s="1"/>
  <c r="AG7" i="2" s="1"/>
  <c r="AL7" i="2" s="1"/>
  <c r="AP7" i="2" s="1"/>
  <c r="AT7" i="2" s="1"/>
  <c r="AX7" i="2" s="1"/>
  <c r="BB7" i="2" s="1"/>
  <c r="BF7" i="2" s="1"/>
  <c r="BJ7" i="2" s="1"/>
  <c r="BN7" i="2" s="1"/>
  <c r="BR7" i="2" s="1"/>
  <c r="BV7" i="2" s="1"/>
  <c r="BZ7" i="2" s="1"/>
  <c r="K7" i="2"/>
  <c r="J7" i="2"/>
  <c r="G7" i="2"/>
  <c r="AH6" i="2"/>
  <c r="U6" i="2"/>
  <c r="T6" i="2"/>
  <c r="K6" i="2"/>
  <c r="J6" i="2"/>
  <c r="G6" i="2"/>
  <c r="H6" i="2" s="1"/>
  <c r="C32" i="3" l="1"/>
  <c r="H32" i="3" s="1"/>
  <c r="J32" i="3" s="1"/>
  <c r="M48" i="2"/>
  <c r="N48" i="2" s="1"/>
  <c r="H17" i="2"/>
  <c r="L25" i="2"/>
  <c r="W25" i="2"/>
  <c r="X25" i="2" s="1"/>
  <c r="M33" i="2"/>
  <c r="I58" i="2"/>
  <c r="H70" i="2"/>
  <c r="Y91" i="2"/>
  <c r="Y97" i="2"/>
  <c r="H102" i="2"/>
  <c r="L107" i="2"/>
  <c r="Q107" i="2" s="1"/>
  <c r="V107" i="2" s="1"/>
  <c r="W107" i="2" s="1"/>
  <c r="X107" i="2" s="1"/>
  <c r="C16" i="3"/>
  <c r="H16" i="3" s="1"/>
  <c r="J16" i="3" s="1"/>
  <c r="C68" i="3"/>
  <c r="H68" i="3" s="1"/>
  <c r="J68" i="3" s="1"/>
  <c r="C87" i="3"/>
  <c r="H87" i="3" s="1"/>
  <c r="J87" i="3" s="1"/>
  <c r="AC31" i="2"/>
  <c r="AG31" i="2" s="1"/>
  <c r="AL31" i="2" s="1"/>
  <c r="AP31" i="2" s="1"/>
  <c r="AT31" i="2" s="1"/>
  <c r="AX31" i="2" s="1"/>
  <c r="BB31" i="2" s="1"/>
  <c r="BF31" i="2" s="1"/>
  <c r="BJ31" i="2" s="1"/>
  <c r="BN31" i="2" s="1"/>
  <c r="BR31" i="2" s="1"/>
  <c r="BV31" i="2" s="1"/>
  <c r="BZ31" i="2" s="1"/>
  <c r="Y102" i="2"/>
  <c r="I111" i="2"/>
  <c r="C17" i="3"/>
  <c r="E17" i="3" s="1"/>
  <c r="C103" i="3"/>
  <c r="H103" i="3" s="1"/>
  <c r="J103" i="3" s="1"/>
  <c r="C49" i="3"/>
  <c r="E49" i="3" s="1"/>
  <c r="Y65" i="2"/>
  <c r="Y68" i="2"/>
  <c r="M88" i="2"/>
  <c r="N88" i="2" s="1"/>
  <c r="C120" i="3"/>
  <c r="C119" i="3"/>
  <c r="C21" i="1"/>
  <c r="E21" i="1" s="1"/>
  <c r="C104" i="3"/>
  <c r="H104" i="3" s="1"/>
  <c r="J104" i="3" s="1"/>
  <c r="L18" i="2"/>
  <c r="H26" i="2"/>
  <c r="M103" i="2"/>
  <c r="N103" i="2" s="1"/>
  <c r="C22" i="1"/>
  <c r="E22" i="1" s="1"/>
  <c r="C67" i="3"/>
  <c r="H67" i="3" s="1"/>
  <c r="J67" i="3" s="1"/>
  <c r="C86" i="3"/>
  <c r="H86" i="3" s="1"/>
  <c r="J86" i="3" s="1"/>
  <c r="C48" i="3"/>
  <c r="H48" i="3" s="1"/>
  <c r="J48" i="3" s="1"/>
  <c r="C33" i="3"/>
  <c r="E33" i="3" s="1"/>
  <c r="D109" i="3"/>
  <c r="I26" i="3"/>
  <c r="I112" i="3"/>
  <c r="I114" i="3" s="1"/>
  <c r="K13" i="3"/>
  <c r="K62" i="3"/>
  <c r="K27" i="3"/>
  <c r="E32" i="3"/>
  <c r="K32" i="3" s="1"/>
  <c r="K46" i="3"/>
  <c r="K44" i="3"/>
  <c r="K79" i="3"/>
  <c r="E48" i="3"/>
  <c r="K48" i="3" s="1"/>
  <c r="K45" i="3"/>
  <c r="K47" i="3"/>
  <c r="K99" i="3"/>
  <c r="C80" i="3"/>
  <c r="K82" i="3"/>
  <c r="E103" i="3"/>
  <c r="K103" i="3" s="1"/>
  <c r="K100" i="3"/>
  <c r="I9" i="1"/>
  <c r="K9" i="1" s="1"/>
  <c r="E78" i="3"/>
  <c r="C81" i="3"/>
  <c r="E81" i="3" s="1"/>
  <c r="J81" i="3"/>
  <c r="K61" i="3"/>
  <c r="E87" i="3"/>
  <c r="K87" i="3" s="1"/>
  <c r="E86" i="3"/>
  <c r="K86" i="3" s="1"/>
  <c r="E68" i="3"/>
  <c r="K68" i="3" s="1"/>
  <c r="E67" i="3"/>
  <c r="K67" i="3" s="1"/>
  <c r="H17" i="3"/>
  <c r="J17" i="3" s="1"/>
  <c r="K17" i="3" s="1"/>
  <c r="E16" i="3"/>
  <c r="K16" i="3" s="1"/>
  <c r="R22" i="1"/>
  <c r="T22" i="1" s="1"/>
  <c r="U21" i="1"/>
  <c r="W21" i="1" s="1"/>
  <c r="F21" i="1"/>
  <c r="H21" i="1" s="1"/>
  <c r="I21" i="1"/>
  <c r="K21" i="1" s="1"/>
  <c r="F22" i="1"/>
  <c r="H22" i="1" s="1"/>
  <c r="L21" i="1"/>
  <c r="N21" i="1" s="1"/>
  <c r="O21" i="1"/>
  <c r="Q21" i="1" s="1"/>
  <c r="R21" i="1"/>
  <c r="T21" i="1" s="1"/>
  <c r="O22" i="1"/>
  <c r="Q22" i="1" s="1"/>
  <c r="I10" i="1"/>
  <c r="N36" i="2"/>
  <c r="R36" i="2"/>
  <c r="S36" i="2" s="1"/>
  <c r="W28" i="2"/>
  <c r="X28" i="2" s="1"/>
  <c r="Z28" i="2"/>
  <c r="AA28" i="2" s="1"/>
  <c r="AB28" i="2" s="1"/>
  <c r="W34" i="2"/>
  <c r="X34" i="2" s="1"/>
  <c r="Z34" i="2"/>
  <c r="AA34" i="2" s="1"/>
  <c r="AB34" i="2" s="1"/>
  <c r="L12" i="2"/>
  <c r="L15" i="2"/>
  <c r="Q15" i="2" s="1"/>
  <c r="V15" i="2" s="1"/>
  <c r="M56" i="2"/>
  <c r="N56" i="2" s="1"/>
  <c r="M73" i="2"/>
  <c r="N73" i="2" s="1"/>
  <c r="M77" i="2"/>
  <c r="N77" i="2" s="1"/>
  <c r="M81" i="2"/>
  <c r="N81" i="2" s="1"/>
  <c r="AC98" i="2"/>
  <c r="AG98" i="2" s="1"/>
  <c r="AL98" i="2" s="1"/>
  <c r="AP98" i="2" s="1"/>
  <c r="AT98" i="2" s="1"/>
  <c r="AX98" i="2" s="1"/>
  <c r="BB98" i="2" s="1"/>
  <c r="BF98" i="2" s="1"/>
  <c r="BJ98" i="2" s="1"/>
  <c r="BN98" i="2" s="1"/>
  <c r="BR98" i="2" s="1"/>
  <c r="BV98" i="2" s="1"/>
  <c r="BZ98" i="2" s="1"/>
  <c r="M99" i="2"/>
  <c r="L6" i="2"/>
  <c r="Q6" i="2" s="1"/>
  <c r="V6" i="2" s="1"/>
  <c r="W6" i="2" s="1"/>
  <c r="X6" i="2" s="1"/>
  <c r="L8" i="2"/>
  <c r="Q8" i="2" s="1"/>
  <c r="V8" i="2" s="1"/>
  <c r="W8" i="2" s="1"/>
  <c r="X8" i="2" s="1"/>
  <c r="Y11" i="2"/>
  <c r="Y14" i="2"/>
  <c r="AC20" i="2"/>
  <c r="AG20" i="2" s="1"/>
  <c r="AL20" i="2" s="1"/>
  <c r="AP20" i="2" s="1"/>
  <c r="AT20" i="2" s="1"/>
  <c r="AX20" i="2" s="1"/>
  <c r="BB20" i="2" s="1"/>
  <c r="BF20" i="2" s="1"/>
  <c r="BJ20" i="2" s="1"/>
  <c r="BN20" i="2" s="1"/>
  <c r="BR20" i="2" s="1"/>
  <c r="BV20" i="2" s="1"/>
  <c r="BZ20" i="2" s="1"/>
  <c r="AC25" i="2"/>
  <c r="AG25" i="2" s="1"/>
  <c r="AL25" i="2" s="1"/>
  <c r="AP25" i="2" s="1"/>
  <c r="AT25" i="2" s="1"/>
  <c r="AX25" i="2" s="1"/>
  <c r="BB25" i="2" s="1"/>
  <c r="BF25" i="2" s="1"/>
  <c r="BJ25" i="2" s="1"/>
  <c r="BN25" i="2" s="1"/>
  <c r="BR25" i="2" s="1"/>
  <c r="BV25" i="2" s="1"/>
  <c r="BZ25" i="2" s="1"/>
  <c r="CJ25" i="2" s="1"/>
  <c r="AC63" i="2"/>
  <c r="AG63" i="2" s="1"/>
  <c r="AL63" i="2" s="1"/>
  <c r="AP63" i="2" s="1"/>
  <c r="AT63" i="2" s="1"/>
  <c r="AX63" i="2" s="1"/>
  <c r="BB63" i="2" s="1"/>
  <c r="BF63" i="2" s="1"/>
  <c r="BJ63" i="2" s="1"/>
  <c r="BN63" i="2" s="1"/>
  <c r="BR63" i="2" s="1"/>
  <c r="BV63" i="2" s="1"/>
  <c r="BZ63" i="2" s="1"/>
  <c r="CE63" i="2" s="1"/>
  <c r="CO63" i="2" s="1"/>
  <c r="CT63" i="2" s="1"/>
  <c r="H66" i="2"/>
  <c r="L69" i="2"/>
  <c r="Q69" i="2" s="1"/>
  <c r="V69" i="2" s="1"/>
  <c r="W69" i="2" s="1"/>
  <c r="X69" i="2" s="1"/>
  <c r="AE91" i="2"/>
  <c r="AF91" i="2" s="1"/>
  <c r="L96" i="2"/>
  <c r="Q96" i="2" s="1"/>
  <c r="V96" i="2" s="1"/>
  <c r="L98" i="2"/>
  <c r="L101" i="2"/>
  <c r="Q101" i="2" s="1"/>
  <c r="V101" i="2" s="1"/>
  <c r="AC109" i="2"/>
  <c r="AG109" i="2" s="1"/>
  <c r="AL109" i="2" s="1"/>
  <c r="AP109" i="2" s="1"/>
  <c r="AT109" i="2" s="1"/>
  <c r="AX109" i="2" s="1"/>
  <c r="BB109" i="2" s="1"/>
  <c r="BF109" i="2" s="1"/>
  <c r="BJ109" i="2" s="1"/>
  <c r="BN109" i="2" s="1"/>
  <c r="BR109" i="2" s="1"/>
  <c r="BV109" i="2" s="1"/>
  <c r="BZ109" i="2" s="1"/>
  <c r="BX111" i="2"/>
  <c r="BY111" i="2" s="1"/>
  <c r="CB111" i="2"/>
  <c r="I60" i="2"/>
  <c r="H62" i="2"/>
  <c r="Z64" i="2"/>
  <c r="AA64" i="2" s="1"/>
  <c r="AB64" i="2" s="1"/>
  <c r="L94" i="2"/>
  <c r="Q94" i="2" s="1"/>
  <c r="V94" i="2" s="1"/>
  <c r="CF111" i="2"/>
  <c r="H11" i="2"/>
  <c r="M11" i="2" s="1"/>
  <c r="H14" i="2"/>
  <c r="I16" i="2"/>
  <c r="W16" i="2"/>
  <c r="X16" i="2" s="1"/>
  <c r="Z9" i="2"/>
  <c r="AA9" i="2" s="1"/>
  <c r="AB9" i="2" s="1"/>
  <c r="AE16" i="2"/>
  <c r="AF16" i="2" s="1"/>
  <c r="I21" i="2"/>
  <c r="Y24" i="2"/>
  <c r="W31" i="2"/>
  <c r="X31" i="2" s="1"/>
  <c r="W65" i="2"/>
  <c r="X65" i="2" s="1"/>
  <c r="I71" i="2"/>
  <c r="I75" i="2"/>
  <c r="I79" i="2"/>
  <c r="I92" i="2"/>
  <c r="Z92" i="2"/>
  <c r="AA92" i="2" s="1"/>
  <c r="AB92" i="2" s="1"/>
  <c r="Y93" i="2"/>
  <c r="Y10" i="2"/>
  <c r="Z33" i="2"/>
  <c r="AA33" i="2" s="1"/>
  <c r="AB33" i="2" s="1"/>
  <c r="W91" i="2"/>
  <c r="X91" i="2" s="1"/>
  <c r="W35" i="2"/>
  <c r="X35" i="2" s="1"/>
  <c r="Y55" i="2"/>
  <c r="Y59" i="2"/>
  <c r="W95" i="2"/>
  <c r="X95" i="2" s="1"/>
  <c r="BT111" i="2"/>
  <c r="BU111" i="2" s="1"/>
  <c r="CJ10" i="2"/>
  <c r="CE10" i="2"/>
  <c r="CO10" i="2" s="1"/>
  <c r="CT10" i="2" s="1"/>
  <c r="AC13" i="2"/>
  <c r="AG13" i="2" s="1"/>
  <c r="AL13" i="2" s="1"/>
  <c r="AP13" i="2" s="1"/>
  <c r="AT13" i="2" s="1"/>
  <c r="AX13" i="2" s="1"/>
  <c r="BB13" i="2" s="1"/>
  <c r="BF13" i="2" s="1"/>
  <c r="BJ13" i="2" s="1"/>
  <c r="BN13" i="2" s="1"/>
  <c r="BR13" i="2" s="1"/>
  <c r="BV13" i="2" s="1"/>
  <c r="BZ13" i="2" s="1"/>
  <c r="Y13" i="2"/>
  <c r="CJ11" i="2"/>
  <c r="CE11" i="2"/>
  <c r="CO11" i="2" s="1"/>
  <c r="CT11" i="2" s="1"/>
  <c r="CJ14" i="2"/>
  <c r="CE14" i="2"/>
  <c r="CO14" i="2" s="1"/>
  <c r="CT14" i="2" s="1"/>
  <c r="Z6" i="2"/>
  <c r="AA6" i="2" s="1"/>
  <c r="AB6" i="2" s="1"/>
  <c r="CJ7" i="2"/>
  <c r="CE7" i="2"/>
  <c r="CO7" i="2" s="1"/>
  <c r="CT7" i="2" s="1"/>
  <c r="M8" i="2"/>
  <c r="I8" i="2"/>
  <c r="Z8" i="2"/>
  <c r="AA8" i="2" s="1"/>
  <c r="AB8" i="2" s="1"/>
  <c r="L9" i="2"/>
  <c r="H9" i="2"/>
  <c r="AC9" i="2"/>
  <c r="AG9" i="2" s="1"/>
  <c r="AL9" i="2" s="1"/>
  <c r="AP9" i="2" s="1"/>
  <c r="AT9" i="2" s="1"/>
  <c r="AX9" i="2" s="1"/>
  <c r="BB9" i="2" s="1"/>
  <c r="BF9" i="2" s="1"/>
  <c r="BJ9" i="2" s="1"/>
  <c r="BN9" i="2" s="1"/>
  <c r="BR9" i="2" s="1"/>
  <c r="BV9" i="2" s="1"/>
  <c r="BZ9" i="2" s="1"/>
  <c r="Y9" i="2"/>
  <c r="AD9" i="2"/>
  <c r="AI10" i="2"/>
  <c r="AD14" i="2"/>
  <c r="Z14" i="2"/>
  <c r="AA14" i="2" s="1"/>
  <c r="AB14" i="2" s="1"/>
  <c r="W14" i="2"/>
  <c r="X14" i="2" s="1"/>
  <c r="AC18" i="2"/>
  <c r="AG18" i="2" s="1"/>
  <c r="AL18" i="2" s="1"/>
  <c r="AP18" i="2" s="1"/>
  <c r="AT18" i="2" s="1"/>
  <c r="AX18" i="2" s="1"/>
  <c r="BB18" i="2" s="1"/>
  <c r="BF18" i="2" s="1"/>
  <c r="BJ18" i="2" s="1"/>
  <c r="BN18" i="2" s="1"/>
  <c r="BR18" i="2" s="1"/>
  <c r="BV18" i="2" s="1"/>
  <c r="BZ18" i="2" s="1"/>
  <c r="Y18" i="2"/>
  <c r="W18" i="2"/>
  <c r="X18" i="2" s="1"/>
  <c r="Z18" i="2"/>
  <c r="AA18" i="2" s="1"/>
  <c r="AB18" i="2" s="1"/>
  <c r="CJ19" i="2"/>
  <c r="CE19" i="2"/>
  <c r="CO19" i="2" s="1"/>
  <c r="CT19" i="2" s="1"/>
  <c r="AD19" i="2"/>
  <c r="Z19" i="2"/>
  <c r="AA19" i="2" s="1"/>
  <c r="AB19" i="2" s="1"/>
  <c r="AC42" i="2"/>
  <c r="AG42" i="2" s="1"/>
  <c r="AL42" i="2" s="1"/>
  <c r="AP42" i="2" s="1"/>
  <c r="AT42" i="2" s="1"/>
  <c r="AX42" i="2" s="1"/>
  <c r="BB42" i="2" s="1"/>
  <c r="BF42" i="2" s="1"/>
  <c r="BJ42" i="2" s="1"/>
  <c r="BN42" i="2" s="1"/>
  <c r="BR42" i="2" s="1"/>
  <c r="BV42" i="2" s="1"/>
  <c r="BZ42" i="2" s="1"/>
  <c r="Y42" i="2"/>
  <c r="AD47" i="2"/>
  <c r="Z47" i="2"/>
  <c r="AA47" i="2" s="1"/>
  <c r="AB47" i="2" s="1"/>
  <c r="W47" i="2"/>
  <c r="X47" i="2" s="1"/>
  <c r="AD51" i="2"/>
  <c r="Z51" i="2"/>
  <c r="AA51" i="2" s="1"/>
  <c r="AB51" i="2" s="1"/>
  <c r="W51" i="2"/>
  <c r="X51" i="2" s="1"/>
  <c r="CJ55" i="2"/>
  <c r="CE55" i="2"/>
  <c r="CO55" i="2" s="1"/>
  <c r="CT55" i="2" s="1"/>
  <c r="AC8" i="2"/>
  <c r="AG8" i="2" s="1"/>
  <c r="AL8" i="2" s="1"/>
  <c r="AP8" i="2" s="1"/>
  <c r="AT8" i="2" s="1"/>
  <c r="AX8" i="2" s="1"/>
  <c r="BB8" i="2" s="1"/>
  <c r="BF8" i="2" s="1"/>
  <c r="BJ8" i="2" s="1"/>
  <c r="BN8" i="2" s="1"/>
  <c r="BR8" i="2" s="1"/>
  <c r="BV8" i="2" s="1"/>
  <c r="BZ8" i="2" s="1"/>
  <c r="Y8" i="2"/>
  <c r="AD8" i="2"/>
  <c r="M10" i="2"/>
  <c r="I10" i="2"/>
  <c r="AD11" i="2"/>
  <c r="Z11" i="2"/>
  <c r="AA11" i="2" s="1"/>
  <c r="AB11" i="2" s="1"/>
  <c r="W11" i="2"/>
  <c r="X11" i="2" s="1"/>
  <c r="AC12" i="2"/>
  <c r="AG12" i="2" s="1"/>
  <c r="AL12" i="2" s="1"/>
  <c r="AP12" i="2" s="1"/>
  <c r="AT12" i="2" s="1"/>
  <c r="AX12" i="2" s="1"/>
  <c r="BB12" i="2" s="1"/>
  <c r="BF12" i="2" s="1"/>
  <c r="BJ12" i="2" s="1"/>
  <c r="BN12" i="2" s="1"/>
  <c r="BR12" i="2" s="1"/>
  <c r="BV12" i="2" s="1"/>
  <c r="BZ12" i="2" s="1"/>
  <c r="Y12" i="2"/>
  <c r="AD15" i="2"/>
  <c r="Z15" i="2"/>
  <c r="AA15" i="2" s="1"/>
  <c r="AB15" i="2" s="1"/>
  <c r="W15" i="2"/>
  <c r="X15" i="2" s="1"/>
  <c r="AC15" i="2"/>
  <c r="AG15" i="2" s="1"/>
  <c r="AL15" i="2" s="1"/>
  <c r="AP15" i="2" s="1"/>
  <c r="AT15" i="2" s="1"/>
  <c r="AX15" i="2" s="1"/>
  <c r="BB15" i="2" s="1"/>
  <c r="BF15" i="2" s="1"/>
  <c r="BJ15" i="2" s="1"/>
  <c r="BN15" i="2" s="1"/>
  <c r="BR15" i="2" s="1"/>
  <c r="BV15" i="2" s="1"/>
  <c r="BZ15" i="2" s="1"/>
  <c r="CJ17" i="2"/>
  <c r="CE17" i="2"/>
  <c r="CO17" i="2" s="1"/>
  <c r="CT17" i="2" s="1"/>
  <c r="AD17" i="2"/>
  <c r="Z17" i="2"/>
  <c r="AA17" i="2" s="1"/>
  <c r="AB17" i="2" s="1"/>
  <c r="AD18" i="2"/>
  <c r="CJ20" i="2"/>
  <c r="CE20" i="2"/>
  <c r="CO20" i="2" s="1"/>
  <c r="CT20" i="2" s="1"/>
  <c r="CJ35" i="2"/>
  <c r="CE35" i="2"/>
  <c r="CO35" i="2" s="1"/>
  <c r="CT35" i="2" s="1"/>
  <c r="AC38" i="2"/>
  <c r="AG38" i="2" s="1"/>
  <c r="AL38" i="2" s="1"/>
  <c r="AP38" i="2" s="1"/>
  <c r="AT38" i="2" s="1"/>
  <c r="AX38" i="2" s="1"/>
  <c r="BB38" i="2" s="1"/>
  <c r="BF38" i="2" s="1"/>
  <c r="BJ38" i="2" s="1"/>
  <c r="BN38" i="2" s="1"/>
  <c r="BR38" i="2" s="1"/>
  <c r="BV38" i="2" s="1"/>
  <c r="BZ38" i="2" s="1"/>
  <c r="Y38" i="2"/>
  <c r="AC21" i="2"/>
  <c r="AG21" i="2" s="1"/>
  <c r="AL21" i="2" s="1"/>
  <c r="AP21" i="2" s="1"/>
  <c r="AT21" i="2" s="1"/>
  <c r="AX21" i="2" s="1"/>
  <c r="BB21" i="2" s="1"/>
  <c r="BF21" i="2" s="1"/>
  <c r="BJ21" i="2" s="1"/>
  <c r="BN21" i="2" s="1"/>
  <c r="BR21" i="2" s="1"/>
  <c r="BV21" i="2" s="1"/>
  <c r="BZ21" i="2" s="1"/>
  <c r="Y21" i="2"/>
  <c r="AD21" i="2"/>
  <c r="AC22" i="2"/>
  <c r="AG22" i="2" s="1"/>
  <c r="AL22" i="2" s="1"/>
  <c r="AP22" i="2" s="1"/>
  <c r="AT22" i="2" s="1"/>
  <c r="AX22" i="2" s="1"/>
  <c r="BB22" i="2" s="1"/>
  <c r="BF22" i="2" s="1"/>
  <c r="BJ22" i="2" s="1"/>
  <c r="BN22" i="2" s="1"/>
  <c r="BR22" i="2" s="1"/>
  <c r="BV22" i="2" s="1"/>
  <c r="BZ22" i="2" s="1"/>
  <c r="Y22" i="2"/>
  <c r="AD22" i="2"/>
  <c r="AC23" i="2"/>
  <c r="AG23" i="2" s="1"/>
  <c r="AL23" i="2" s="1"/>
  <c r="AP23" i="2" s="1"/>
  <c r="AT23" i="2" s="1"/>
  <c r="AX23" i="2" s="1"/>
  <c r="BB23" i="2" s="1"/>
  <c r="BF23" i="2" s="1"/>
  <c r="BJ23" i="2" s="1"/>
  <c r="BN23" i="2" s="1"/>
  <c r="BR23" i="2" s="1"/>
  <c r="BV23" i="2" s="1"/>
  <c r="BZ23" i="2" s="1"/>
  <c r="Y23" i="2"/>
  <c r="AD23" i="2"/>
  <c r="CE25" i="2"/>
  <c r="CO25" i="2" s="1"/>
  <c r="CT25" i="2" s="1"/>
  <c r="AI25" i="2"/>
  <c r="W26" i="2"/>
  <c r="X26" i="2" s="1"/>
  <c r="AD26" i="2"/>
  <c r="Z26" i="2"/>
  <c r="AA26" i="2" s="1"/>
  <c r="AB26" i="2" s="1"/>
  <c r="CJ27" i="2"/>
  <c r="CE27" i="2"/>
  <c r="CO27" i="2" s="1"/>
  <c r="CT27" i="2" s="1"/>
  <c r="M28" i="2"/>
  <c r="I28" i="2"/>
  <c r="L29" i="2"/>
  <c r="H29" i="2"/>
  <c r="AC29" i="2"/>
  <c r="AG29" i="2" s="1"/>
  <c r="AL29" i="2" s="1"/>
  <c r="AP29" i="2" s="1"/>
  <c r="AT29" i="2" s="1"/>
  <c r="AX29" i="2" s="1"/>
  <c r="BB29" i="2" s="1"/>
  <c r="BF29" i="2" s="1"/>
  <c r="BJ29" i="2" s="1"/>
  <c r="BN29" i="2" s="1"/>
  <c r="BR29" i="2" s="1"/>
  <c r="BV29" i="2" s="1"/>
  <c r="BZ29" i="2" s="1"/>
  <c r="Y29" i="2"/>
  <c r="AD29" i="2"/>
  <c r="AC30" i="2"/>
  <c r="AG30" i="2" s="1"/>
  <c r="AL30" i="2" s="1"/>
  <c r="AP30" i="2" s="1"/>
  <c r="AT30" i="2" s="1"/>
  <c r="AX30" i="2" s="1"/>
  <c r="BB30" i="2" s="1"/>
  <c r="BF30" i="2" s="1"/>
  <c r="BJ30" i="2" s="1"/>
  <c r="BN30" i="2" s="1"/>
  <c r="BR30" i="2" s="1"/>
  <c r="BV30" i="2" s="1"/>
  <c r="BZ30" i="2" s="1"/>
  <c r="Y30" i="2"/>
  <c r="AD30" i="2"/>
  <c r="CJ31" i="2"/>
  <c r="CE31" i="2"/>
  <c r="CO31" i="2" s="1"/>
  <c r="CT31" i="2" s="1"/>
  <c r="AI31" i="2"/>
  <c r="AD32" i="2"/>
  <c r="Z32" i="2"/>
  <c r="AA32" i="2" s="1"/>
  <c r="AB32" i="2" s="1"/>
  <c r="CJ32" i="2"/>
  <c r="CE32" i="2"/>
  <c r="CO32" i="2" s="1"/>
  <c r="CT32" i="2" s="1"/>
  <c r="N33" i="2"/>
  <c r="R33" i="2"/>
  <c r="S33" i="2" s="1"/>
  <c r="M34" i="2"/>
  <c r="I34" i="2"/>
  <c r="M35" i="2"/>
  <c r="I35" i="2"/>
  <c r="L39" i="2"/>
  <c r="Q39" i="2" s="1"/>
  <c r="V39" i="2" s="1"/>
  <c r="H39" i="2"/>
  <c r="AC39" i="2"/>
  <c r="AG39" i="2" s="1"/>
  <c r="AL39" i="2" s="1"/>
  <c r="AP39" i="2" s="1"/>
  <c r="AT39" i="2" s="1"/>
  <c r="AX39" i="2" s="1"/>
  <c r="BB39" i="2" s="1"/>
  <c r="BF39" i="2" s="1"/>
  <c r="BJ39" i="2" s="1"/>
  <c r="BN39" i="2" s="1"/>
  <c r="BR39" i="2" s="1"/>
  <c r="BV39" i="2" s="1"/>
  <c r="BZ39" i="2" s="1"/>
  <c r="Y39" i="2"/>
  <c r="AC40" i="2"/>
  <c r="AG40" i="2" s="1"/>
  <c r="AL40" i="2" s="1"/>
  <c r="AP40" i="2" s="1"/>
  <c r="AT40" i="2" s="1"/>
  <c r="AX40" i="2" s="1"/>
  <c r="BB40" i="2" s="1"/>
  <c r="BF40" i="2" s="1"/>
  <c r="BJ40" i="2" s="1"/>
  <c r="BN40" i="2" s="1"/>
  <c r="BR40" i="2" s="1"/>
  <c r="BV40" i="2" s="1"/>
  <c r="BZ40" i="2" s="1"/>
  <c r="Y40" i="2"/>
  <c r="L43" i="2"/>
  <c r="Q43" i="2" s="1"/>
  <c r="V43" i="2" s="1"/>
  <c r="H43" i="2"/>
  <c r="AC43" i="2"/>
  <c r="AG43" i="2" s="1"/>
  <c r="AL43" i="2" s="1"/>
  <c r="AP43" i="2" s="1"/>
  <c r="AT43" i="2" s="1"/>
  <c r="AX43" i="2" s="1"/>
  <c r="BB43" i="2" s="1"/>
  <c r="BF43" i="2" s="1"/>
  <c r="BJ43" i="2" s="1"/>
  <c r="BN43" i="2" s="1"/>
  <c r="BR43" i="2" s="1"/>
  <c r="BV43" i="2" s="1"/>
  <c r="BZ43" i="2" s="1"/>
  <c r="Y43" i="2"/>
  <c r="AC44" i="2"/>
  <c r="AG44" i="2" s="1"/>
  <c r="AL44" i="2" s="1"/>
  <c r="AP44" i="2" s="1"/>
  <c r="AT44" i="2" s="1"/>
  <c r="AX44" i="2" s="1"/>
  <c r="BB44" i="2" s="1"/>
  <c r="BF44" i="2" s="1"/>
  <c r="BJ44" i="2" s="1"/>
  <c r="BN44" i="2" s="1"/>
  <c r="BR44" i="2" s="1"/>
  <c r="BV44" i="2" s="1"/>
  <c r="BZ44" i="2" s="1"/>
  <c r="Y44" i="2"/>
  <c r="CJ45" i="2"/>
  <c r="CE45" i="2"/>
  <c r="CO45" i="2" s="1"/>
  <c r="CT45" i="2" s="1"/>
  <c r="AD45" i="2"/>
  <c r="Z45" i="2"/>
  <c r="AA45" i="2" s="1"/>
  <c r="AB45" i="2" s="1"/>
  <c r="W45" i="2"/>
  <c r="X45" i="2" s="1"/>
  <c r="W46" i="2"/>
  <c r="X46" i="2" s="1"/>
  <c r="AD46" i="2"/>
  <c r="Z46" i="2"/>
  <c r="AA46" i="2" s="1"/>
  <c r="AB46" i="2" s="1"/>
  <c r="AC46" i="2"/>
  <c r="AG46" i="2" s="1"/>
  <c r="AL46" i="2" s="1"/>
  <c r="AP46" i="2" s="1"/>
  <c r="AT46" i="2" s="1"/>
  <c r="AX46" i="2" s="1"/>
  <c r="BB46" i="2" s="1"/>
  <c r="BF46" i="2" s="1"/>
  <c r="BJ46" i="2" s="1"/>
  <c r="BN46" i="2" s="1"/>
  <c r="BR46" i="2" s="1"/>
  <c r="BV46" i="2" s="1"/>
  <c r="BZ46" i="2" s="1"/>
  <c r="Y46" i="2"/>
  <c r="AC47" i="2"/>
  <c r="AG47" i="2" s="1"/>
  <c r="AL47" i="2" s="1"/>
  <c r="AP47" i="2" s="1"/>
  <c r="AT47" i="2" s="1"/>
  <c r="AX47" i="2" s="1"/>
  <c r="BB47" i="2" s="1"/>
  <c r="BF47" i="2" s="1"/>
  <c r="BJ47" i="2" s="1"/>
  <c r="BN47" i="2" s="1"/>
  <c r="BR47" i="2" s="1"/>
  <c r="BV47" i="2" s="1"/>
  <c r="BZ47" i="2" s="1"/>
  <c r="AC48" i="2"/>
  <c r="AG48" i="2" s="1"/>
  <c r="AL48" i="2" s="1"/>
  <c r="AP48" i="2" s="1"/>
  <c r="AT48" i="2" s="1"/>
  <c r="AX48" i="2" s="1"/>
  <c r="BB48" i="2" s="1"/>
  <c r="BF48" i="2" s="1"/>
  <c r="BJ48" i="2" s="1"/>
  <c r="BN48" i="2" s="1"/>
  <c r="BR48" i="2" s="1"/>
  <c r="BV48" i="2" s="1"/>
  <c r="BZ48" i="2" s="1"/>
  <c r="Y48" i="2"/>
  <c r="AD48" i="2"/>
  <c r="CJ49" i="2"/>
  <c r="CE49" i="2"/>
  <c r="CO49" i="2" s="1"/>
  <c r="CT49" i="2" s="1"/>
  <c r="AD49" i="2"/>
  <c r="Z49" i="2"/>
  <c r="AA49" i="2" s="1"/>
  <c r="AB49" i="2" s="1"/>
  <c r="W49" i="2"/>
  <c r="X49" i="2" s="1"/>
  <c r="W50" i="2"/>
  <c r="X50" i="2" s="1"/>
  <c r="AD50" i="2"/>
  <c r="Z50" i="2"/>
  <c r="AA50" i="2" s="1"/>
  <c r="AB50" i="2" s="1"/>
  <c r="AC50" i="2"/>
  <c r="AG50" i="2" s="1"/>
  <c r="AL50" i="2" s="1"/>
  <c r="AP50" i="2" s="1"/>
  <c r="AT50" i="2" s="1"/>
  <c r="AX50" i="2" s="1"/>
  <c r="BB50" i="2" s="1"/>
  <c r="BF50" i="2" s="1"/>
  <c r="BJ50" i="2" s="1"/>
  <c r="BN50" i="2" s="1"/>
  <c r="BR50" i="2" s="1"/>
  <c r="BV50" i="2" s="1"/>
  <c r="BZ50" i="2" s="1"/>
  <c r="Y50" i="2"/>
  <c r="AC51" i="2"/>
  <c r="AG51" i="2" s="1"/>
  <c r="AL51" i="2" s="1"/>
  <c r="AP51" i="2" s="1"/>
  <c r="AT51" i="2" s="1"/>
  <c r="AX51" i="2" s="1"/>
  <c r="BB51" i="2" s="1"/>
  <c r="BF51" i="2" s="1"/>
  <c r="BJ51" i="2" s="1"/>
  <c r="BN51" i="2" s="1"/>
  <c r="BR51" i="2" s="1"/>
  <c r="BV51" i="2" s="1"/>
  <c r="BZ51" i="2" s="1"/>
  <c r="AC52" i="2"/>
  <c r="AG52" i="2" s="1"/>
  <c r="AL52" i="2" s="1"/>
  <c r="AP52" i="2" s="1"/>
  <c r="AT52" i="2" s="1"/>
  <c r="AX52" i="2" s="1"/>
  <c r="BB52" i="2" s="1"/>
  <c r="BF52" i="2" s="1"/>
  <c r="BJ52" i="2" s="1"/>
  <c r="BN52" i="2" s="1"/>
  <c r="BR52" i="2" s="1"/>
  <c r="BV52" i="2" s="1"/>
  <c r="BZ52" i="2" s="1"/>
  <c r="Y52" i="2"/>
  <c r="AD52" i="2"/>
  <c r="CJ53" i="2"/>
  <c r="CE53" i="2"/>
  <c r="CO53" i="2" s="1"/>
  <c r="CT53" i="2" s="1"/>
  <c r="R54" i="2"/>
  <c r="S54" i="2" s="1"/>
  <c r="W56" i="2"/>
  <c r="X56" i="2" s="1"/>
  <c r="AD56" i="2"/>
  <c r="AC56" i="2"/>
  <c r="AG56" i="2" s="1"/>
  <c r="AL56" i="2" s="1"/>
  <c r="AP56" i="2" s="1"/>
  <c r="AT56" i="2" s="1"/>
  <c r="AX56" i="2" s="1"/>
  <c r="BB56" i="2" s="1"/>
  <c r="BF56" i="2" s="1"/>
  <c r="BJ56" i="2" s="1"/>
  <c r="BN56" i="2" s="1"/>
  <c r="BR56" i="2" s="1"/>
  <c r="BV56" i="2" s="1"/>
  <c r="BZ56" i="2" s="1"/>
  <c r="Y56" i="2"/>
  <c r="Z56" i="2"/>
  <c r="AA56" i="2" s="1"/>
  <c r="AB56" i="2" s="1"/>
  <c r="R58" i="2"/>
  <c r="S58" i="2" s="1"/>
  <c r="CJ59" i="2"/>
  <c r="CE59" i="2"/>
  <c r="CO59" i="2" s="1"/>
  <c r="CT59" i="2" s="1"/>
  <c r="M6" i="2"/>
  <c r="I6" i="2"/>
  <c r="AC6" i="2"/>
  <c r="AG6" i="2" s="1"/>
  <c r="AL6" i="2" s="1"/>
  <c r="AP6" i="2" s="1"/>
  <c r="AT6" i="2" s="1"/>
  <c r="AX6" i="2" s="1"/>
  <c r="BB6" i="2" s="1"/>
  <c r="BF6" i="2" s="1"/>
  <c r="BJ6" i="2" s="1"/>
  <c r="BN6" i="2" s="1"/>
  <c r="BR6" i="2" s="1"/>
  <c r="BV6" i="2" s="1"/>
  <c r="BZ6" i="2" s="1"/>
  <c r="Y6" i="2"/>
  <c r="L7" i="2"/>
  <c r="Q7" i="2" s="1"/>
  <c r="V7" i="2" s="1"/>
  <c r="H7" i="2"/>
  <c r="M12" i="2"/>
  <c r="I12" i="2"/>
  <c r="Z12" i="2"/>
  <c r="AA12" i="2" s="1"/>
  <c r="AB12" i="2" s="1"/>
  <c r="AD12" i="2"/>
  <c r="L13" i="2"/>
  <c r="Q13" i="2" s="1"/>
  <c r="V13" i="2" s="1"/>
  <c r="H13" i="2"/>
  <c r="AC16" i="2"/>
  <c r="AG16" i="2" s="1"/>
  <c r="AL16" i="2" s="1"/>
  <c r="AP16" i="2" s="1"/>
  <c r="AT16" i="2" s="1"/>
  <c r="AX16" i="2" s="1"/>
  <c r="BB16" i="2" s="1"/>
  <c r="BF16" i="2" s="1"/>
  <c r="BJ16" i="2" s="1"/>
  <c r="BN16" i="2" s="1"/>
  <c r="BR16" i="2" s="1"/>
  <c r="BV16" i="2" s="1"/>
  <c r="BZ16" i="2" s="1"/>
  <c r="Y16" i="2"/>
  <c r="AJ16" i="2"/>
  <c r="AK16" i="2" s="1"/>
  <c r="AM16" i="2"/>
  <c r="M17" i="2"/>
  <c r="I17" i="2"/>
  <c r="M18" i="2"/>
  <c r="I18" i="2"/>
  <c r="M19" i="2"/>
  <c r="I19" i="2"/>
  <c r="R20" i="2"/>
  <c r="S20" i="2" s="1"/>
  <c r="N20" i="2"/>
  <c r="AI20" i="2"/>
  <c r="Z21" i="2"/>
  <c r="AA21" i="2" s="1"/>
  <c r="AB21" i="2" s="1"/>
  <c r="M22" i="2"/>
  <c r="I22" i="2"/>
  <c r="Z22" i="2"/>
  <c r="AA22" i="2" s="1"/>
  <c r="AB22" i="2" s="1"/>
  <c r="M23" i="2"/>
  <c r="I23" i="2"/>
  <c r="Z23" i="2"/>
  <c r="AA23" i="2" s="1"/>
  <c r="AB23" i="2" s="1"/>
  <c r="CJ24" i="2"/>
  <c r="CE24" i="2"/>
  <c r="CO24" i="2" s="1"/>
  <c r="CT24" i="2" s="1"/>
  <c r="M25" i="2"/>
  <c r="I25" i="2"/>
  <c r="AC28" i="2"/>
  <c r="AG28" i="2" s="1"/>
  <c r="AL28" i="2" s="1"/>
  <c r="AP28" i="2" s="1"/>
  <c r="AT28" i="2" s="1"/>
  <c r="AX28" i="2" s="1"/>
  <c r="BB28" i="2" s="1"/>
  <c r="BF28" i="2" s="1"/>
  <c r="BJ28" i="2" s="1"/>
  <c r="BN28" i="2" s="1"/>
  <c r="BR28" i="2" s="1"/>
  <c r="BV28" i="2" s="1"/>
  <c r="BZ28" i="2" s="1"/>
  <c r="Y28" i="2"/>
  <c r="AD28" i="2"/>
  <c r="Z29" i="2"/>
  <c r="AA29" i="2" s="1"/>
  <c r="AB29" i="2" s="1"/>
  <c r="M30" i="2"/>
  <c r="I30" i="2"/>
  <c r="Z30" i="2"/>
  <c r="AA30" i="2" s="1"/>
  <c r="AB30" i="2" s="1"/>
  <c r="M31" i="2"/>
  <c r="I31" i="2"/>
  <c r="W32" i="2"/>
  <c r="X32" i="2" s="1"/>
  <c r="AC33" i="2"/>
  <c r="AG33" i="2" s="1"/>
  <c r="AL33" i="2" s="1"/>
  <c r="AP33" i="2" s="1"/>
  <c r="AT33" i="2" s="1"/>
  <c r="AX33" i="2" s="1"/>
  <c r="BB33" i="2" s="1"/>
  <c r="BF33" i="2" s="1"/>
  <c r="BJ33" i="2" s="1"/>
  <c r="BN33" i="2" s="1"/>
  <c r="BR33" i="2" s="1"/>
  <c r="BV33" i="2" s="1"/>
  <c r="BZ33" i="2" s="1"/>
  <c r="Y33" i="2"/>
  <c r="AD33" i="2"/>
  <c r="AC34" i="2"/>
  <c r="AG34" i="2" s="1"/>
  <c r="AL34" i="2" s="1"/>
  <c r="AP34" i="2" s="1"/>
  <c r="AT34" i="2" s="1"/>
  <c r="AX34" i="2" s="1"/>
  <c r="BB34" i="2" s="1"/>
  <c r="BF34" i="2" s="1"/>
  <c r="BJ34" i="2" s="1"/>
  <c r="BN34" i="2" s="1"/>
  <c r="BR34" i="2" s="1"/>
  <c r="BV34" i="2" s="1"/>
  <c r="BZ34" i="2" s="1"/>
  <c r="Y34" i="2"/>
  <c r="AD34" i="2"/>
  <c r="AI35" i="2"/>
  <c r="L37" i="2"/>
  <c r="Q37" i="2" s="1"/>
  <c r="V37" i="2" s="1"/>
  <c r="H37" i="2"/>
  <c r="AC37" i="2"/>
  <c r="AG37" i="2" s="1"/>
  <c r="AL37" i="2" s="1"/>
  <c r="AP37" i="2" s="1"/>
  <c r="AT37" i="2" s="1"/>
  <c r="AX37" i="2" s="1"/>
  <c r="BB37" i="2" s="1"/>
  <c r="BF37" i="2" s="1"/>
  <c r="BJ37" i="2" s="1"/>
  <c r="BN37" i="2" s="1"/>
  <c r="BR37" i="2" s="1"/>
  <c r="BV37" i="2" s="1"/>
  <c r="BZ37" i="2" s="1"/>
  <c r="Y37" i="2"/>
  <c r="L41" i="2"/>
  <c r="Q41" i="2" s="1"/>
  <c r="V41" i="2" s="1"/>
  <c r="H41" i="2"/>
  <c r="AC41" i="2"/>
  <c r="AG41" i="2" s="1"/>
  <c r="AL41" i="2" s="1"/>
  <c r="AP41" i="2" s="1"/>
  <c r="AT41" i="2" s="1"/>
  <c r="AX41" i="2" s="1"/>
  <c r="BB41" i="2" s="1"/>
  <c r="BF41" i="2" s="1"/>
  <c r="BJ41" i="2" s="1"/>
  <c r="BN41" i="2" s="1"/>
  <c r="BR41" i="2" s="1"/>
  <c r="BV41" i="2" s="1"/>
  <c r="BZ41" i="2" s="1"/>
  <c r="Y41" i="2"/>
  <c r="M45" i="2"/>
  <c r="I45" i="2"/>
  <c r="R46" i="2"/>
  <c r="S46" i="2" s="1"/>
  <c r="Z48" i="2"/>
  <c r="AA48" i="2" s="1"/>
  <c r="AB48" i="2" s="1"/>
  <c r="M49" i="2"/>
  <c r="I49" i="2"/>
  <c r="R50" i="2"/>
  <c r="S50" i="2" s="1"/>
  <c r="Z52" i="2"/>
  <c r="AA52" i="2" s="1"/>
  <c r="AB52" i="2" s="1"/>
  <c r="M53" i="2"/>
  <c r="I53" i="2"/>
  <c r="AD55" i="2"/>
  <c r="Z55" i="2"/>
  <c r="AA55" i="2" s="1"/>
  <c r="AB55" i="2" s="1"/>
  <c r="W55" i="2"/>
  <c r="X55" i="2" s="1"/>
  <c r="M57" i="2"/>
  <c r="I57" i="2"/>
  <c r="W60" i="2"/>
  <c r="X60" i="2" s="1"/>
  <c r="AD60" i="2"/>
  <c r="Z60" i="2"/>
  <c r="AA60" i="2" s="1"/>
  <c r="AB60" i="2" s="1"/>
  <c r="AC60" i="2"/>
  <c r="AG60" i="2" s="1"/>
  <c r="AL60" i="2" s="1"/>
  <c r="AP60" i="2" s="1"/>
  <c r="AT60" i="2" s="1"/>
  <c r="AX60" i="2" s="1"/>
  <c r="BB60" i="2" s="1"/>
  <c r="BF60" i="2" s="1"/>
  <c r="BJ60" i="2" s="1"/>
  <c r="BN60" i="2" s="1"/>
  <c r="BR60" i="2" s="1"/>
  <c r="BV60" i="2" s="1"/>
  <c r="BZ60" i="2" s="1"/>
  <c r="Y60" i="2"/>
  <c r="CJ63" i="2"/>
  <c r="AD59" i="2"/>
  <c r="Z59" i="2"/>
  <c r="AA59" i="2" s="1"/>
  <c r="AB59" i="2" s="1"/>
  <c r="W59" i="2"/>
  <c r="X59" i="2" s="1"/>
  <c r="M61" i="2"/>
  <c r="I61" i="2"/>
  <c r="AC62" i="2"/>
  <c r="AG62" i="2" s="1"/>
  <c r="AL62" i="2" s="1"/>
  <c r="AP62" i="2" s="1"/>
  <c r="AT62" i="2" s="1"/>
  <c r="AX62" i="2" s="1"/>
  <c r="BB62" i="2" s="1"/>
  <c r="BF62" i="2" s="1"/>
  <c r="BJ62" i="2" s="1"/>
  <c r="BN62" i="2" s="1"/>
  <c r="BR62" i="2" s="1"/>
  <c r="BV62" i="2" s="1"/>
  <c r="BZ62" i="2" s="1"/>
  <c r="Y62" i="2"/>
  <c r="AD62" i="2"/>
  <c r="M64" i="2"/>
  <c r="I64" i="2"/>
  <c r="CJ68" i="2"/>
  <c r="CE68" i="2"/>
  <c r="CO68" i="2" s="1"/>
  <c r="CT68" i="2" s="1"/>
  <c r="CJ69" i="2"/>
  <c r="CE69" i="2"/>
  <c r="CO69" i="2" s="1"/>
  <c r="CT69" i="2" s="1"/>
  <c r="AD69" i="2"/>
  <c r="CJ70" i="2"/>
  <c r="CE70" i="2"/>
  <c r="CO70" i="2" s="1"/>
  <c r="CT70" i="2" s="1"/>
  <c r="AD70" i="2"/>
  <c r="Z70" i="2"/>
  <c r="AA70" i="2" s="1"/>
  <c r="AB70" i="2" s="1"/>
  <c r="W71" i="2"/>
  <c r="X71" i="2" s="1"/>
  <c r="AD71" i="2"/>
  <c r="Z71" i="2"/>
  <c r="AA71" i="2" s="1"/>
  <c r="AB71" i="2" s="1"/>
  <c r="AC71" i="2"/>
  <c r="AG71" i="2" s="1"/>
  <c r="AL71" i="2" s="1"/>
  <c r="AP71" i="2" s="1"/>
  <c r="AT71" i="2" s="1"/>
  <c r="AX71" i="2" s="1"/>
  <c r="BB71" i="2" s="1"/>
  <c r="BF71" i="2" s="1"/>
  <c r="BJ71" i="2" s="1"/>
  <c r="BN71" i="2" s="1"/>
  <c r="BR71" i="2" s="1"/>
  <c r="BV71" i="2" s="1"/>
  <c r="BZ71" i="2" s="1"/>
  <c r="Y71" i="2"/>
  <c r="AC73" i="2"/>
  <c r="AG73" i="2" s="1"/>
  <c r="AL73" i="2" s="1"/>
  <c r="AP73" i="2" s="1"/>
  <c r="AT73" i="2" s="1"/>
  <c r="AX73" i="2" s="1"/>
  <c r="BB73" i="2" s="1"/>
  <c r="BF73" i="2" s="1"/>
  <c r="BJ73" i="2" s="1"/>
  <c r="BN73" i="2" s="1"/>
  <c r="BR73" i="2" s="1"/>
  <c r="BV73" i="2" s="1"/>
  <c r="BZ73" i="2" s="1"/>
  <c r="Y73" i="2"/>
  <c r="W73" i="2"/>
  <c r="X73" i="2" s="1"/>
  <c r="Z73" i="2"/>
  <c r="AA73" i="2" s="1"/>
  <c r="AB73" i="2" s="1"/>
  <c r="CJ74" i="2"/>
  <c r="CE74" i="2"/>
  <c r="CO74" i="2" s="1"/>
  <c r="CT74" i="2" s="1"/>
  <c r="AD74" i="2"/>
  <c r="Z74" i="2"/>
  <c r="AA74" i="2" s="1"/>
  <c r="AB74" i="2" s="1"/>
  <c r="W75" i="2"/>
  <c r="X75" i="2" s="1"/>
  <c r="AD75" i="2"/>
  <c r="Z75" i="2"/>
  <c r="AA75" i="2" s="1"/>
  <c r="AB75" i="2" s="1"/>
  <c r="AC75" i="2"/>
  <c r="AG75" i="2" s="1"/>
  <c r="AL75" i="2" s="1"/>
  <c r="AP75" i="2" s="1"/>
  <c r="AT75" i="2" s="1"/>
  <c r="AX75" i="2" s="1"/>
  <c r="BB75" i="2" s="1"/>
  <c r="BF75" i="2" s="1"/>
  <c r="BJ75" i="2" s="1"/>
  <c r="BN75" i="2" s="1"/>
  <c r="BR75" i="2" s="1"/>
  <c r="BV75" i="2" s="1"/>
  <c r="BZ75" i="2" s="1"/>
  <c r="Y75" i="2"/>
  <c r="AC77" i="2"/>
  <c r="AG77" i="2" s="1"/>
  <c r="AL77" i="2" s="1"/>
  <c r="AP77" i="2" s="1"/>
  <c r="AT77" i="2" s="1"/>
  <c r="AX77" i="2" s="1"/>
  <c r="BB77" i="2" s="1"/>
  <c r="BF77" i="2" s="1"/>
  <c r="BJ77" i="2" s="1"/>
  <c r="BN77" i="2" s="1"/>
  <c r="BR77" i="2" s="1"/>
  <c r="BV77" i="2" s="1"/>
  <c r="BZ77" i="2" s="1"/>
  <c r="Y77" i="2"/>
  <c r="W77" i="2"/>
  <c r="X77" i="2" s="1"/>
  <c r="Z77" i="2"/>
  <c r="AA77" i="2" s="1"/>
  <c r="AB77" i="2" s="1"/>
  <c r="CJ78" i="2"/>
  <c r="CE78" i="2"/>
  <c r="CO78" i="2" s="1"/>
  <c r="CT78" i="2" s="1"/>
  <c r="AD78" i="2"/>
  <c r="Z78" i="2"/>
  <c r="AA78" i="2" s="1"/>
  <c r="AB78" i="2" s="1"/>
  <c r="W79" i="2"/>
  <c r="X79" i="2" s="1"/>
  <c r="AD79" i="2"/>
  <c r="Z79" i="2"/>
  <c r="AA79" i="2" s="1"/>
  <c r="AB79" i="2" s="1"/>
  <c r="AC79" i="2"/>
  <c r="AG79" i="2" s="1"/>
  <c r="AL79" i="2" s="1"/>
  <c r="AP79" i="2" s="1"/>
  <c r="AT79" i="2" s="1"/>
  <c r="AX79" i="2" s="1"/>
  <c r="BB79" i="2" s="1"/>
  <c r="BF79" i="2" s="1"/>
  <c r="BJ79" i="2" s="1"/>
  <c r="BN79" i="2" s="1"/>
  <c r="BR79" i="2" s="1"/>
  <c r="BV79" i="2" s="1"/>
  <c r="BZ79" i="2" s="1"/>
  <c r="Y79" i="2"/>
  <c r="AC81" i="2"/>
  <c r="AG81" i="2" s="1"/>
  <c r="AL81" i="2" s="1"/>
  <c r="AP81" i="2" s="1"/>
  <c r="AT81" i="2" s="1"/>
  <c r="AX81" i="2" s="1"/>
  <c r="BB81" i="2" s="1"/>
  <c r="BF81" i="2" s="1"/>
  <c r="BJ81" i="2" s="1"/>
  <c r="BN81" i="2" s="1"/>
  <c r="BR81" i="2" s="1"/>
  <c r="BV81" i="2" s="1"/>
  <c r="BZ81" i="2" s="1"/>
  <c r="Y81" i="2"/>
  <c r="W81" i="2"/>
  <c r="X81" i="2" s="1"/>
  <c r="Z81" i="2"/>
  <c r="AA81" i="2" s="1"/>
  <c r="AB81" i="2" s="1"/>
  <c r="L85" i="2"/>
  <c r="Q85" i="2" s="1"/>
  <c r="V85" i="2" s="1"/>
  <c r="H85" i="2"/>
  <c r="AC86" i="2"/>
  <c r="AG86" i="2" s="1"/>
  <c r="AL86" i="2" s="1"/>
  <c r="AP86" i="2" s="1"/>
  <c r="AT86" i="2" s="1"/>
  <c r="AX86" i="2" s="1"/>
  <c r="BB86" i="2" s="1"/>
  <c r="BF86" i="2" s="1"/>
  <c r="BJ86" i="2" s="1"/>
  <c r="BN86" i="2" s="1"/>
  <c r="BR86" i="2" s="1"/>
  <c r="BV86" i="2" s="1"/>
  <c r="BZ86" i="2" s="1"/>
  <c r="Y86" i="2"/>
  <c r="CJ87" i="2"/>
  <c r="CE87" i="2"/>
  <c r="CO87" i="2" s="1"/>
  <c r="CT87" i="2" s="1"/>
  <c r="AD87" i="2"/>
  <c r="Z87" i="2"/>
  <c r="AA87" i="2" s="1"/>
  <c r="AB87" i="2" s="1"/>
  <c r="AD53" i="2"/>
  <c r="Z53" i="2"/>
  <c r="AA53" i="2" s="1"/>
  <c r="AB53" i="2" s="1"/>
  <c r="W53" i="2"/>
  <c r="X53" i="2" s="1"/>
  <c r="W54" i="2"/>
  <c r="X54" i="2" s="1"/>
  <c r="AD54" i="2"/>
  <c r="Z54" i="2"/>
  <c r="AA54" i="2" s="1"/>
  <c r="AB54" i="2" s="1"/>
  <c r="AC54" i="2"/>
  <c r="AG54" i="2" s="1"/>
  <c r="AL54" i="2" s="1"/>
  <c r="AP54" i="2" s="1"/>
  <c r="AT54" i="2" s="1"/>
  <c r="AX54" i="2" s="1"/>
  <c r="BB54" i="2" s="1"/>
  <c r="BF54" i="2" s="1"/>
  <c r="BJ54" i="2" s="1"/>
  <c r="BN54" i="2" s="1"/>
  <c r="BR54" i="2" s="1"/>
  <c r="BV54" i="2" s="1"/>
  <c r="BZ54" i="2" s="1"/>
  <c r="Y54" i="2"/>
  <c r="CJ57" i="2"/>
  <c r="CE57" i="2"/>
  <c r="CO57" i="2" s="1"/>
  <c r="CT57" i="2" s="1"/>
  <c r="AD57" i="2"/>
  <c r="Z57" i="2"/>
  <c r="AA57" i="2" s="1"/>
  <c r="AB57" i="2" s="1"/>
  <c r="W57" i="2"/>
  <c r="X57" i="2" s="1"/>
  <c r="W58" i="2"/>
  <c r="X58" i="2" s="1"/>
  <c r="AD58" i="2"/>
  <c r="Z58" i="2"/>
  <c r="AA58" i="2" s="1"/>
  <c r="AB58" i="2" s="1"/>
  <c r="AC58" i="2"/>
  <c r="AG58" i="2" s="1"/>
  <c r="AL58" i="2" s="1"/>
  <c r="AP58" i="2" s="1"/>
  <c r="AT58" i="2" s="1"/>
  <c r="AX58" i="2" s="1"/>
  <c r="BB58" i="2" s="1"/>
  <c r="BF58" i="2" s="1"/>
  <c r="BJ58" i="2" s="1"/>
  <c r="BN58" i="2" s="1"/>
  <c r="BR58" i="2" s="1"/>
  <c r="BV58" i="2" s="1"/>
  <c r="BZ58" i="2" s="1"/>
  <c r="Y58" i="2"/>
  <c r="CJ61" i="2"/>
  <c r="CE61" i="2"/>
  <c r="CO61" i="2" s="1"/>
  <c r="CT61" i="2" s="1"/>
  <c r="AD61" i="2"/>
  <c r="Z61" i="2"/>
  <c r="AA61" i="2" s="1"/>
  <c r="AB61" i="2" s="1"/>
  <c r="W61" i="2"/>
  <c r="X61" i="2" s="1"/>
  <c r="M62" i="2"/>
  <c r="I62" i="2"/>
  <c r="Z62" i="2"/>
  <c r="AA62" i="2" s="1"/>
  <c r="AB62" i="2" s="1"/>
  <c r="L63" i="2"/>
  <c r="Q63" i="2" s="1"/>
  <c r="V63" i="2" s="1"/>
  <c r="H63" i="2"/>
  <c r="M65" i="2"/>
  <c r="I65" i="2"/>
  <c r="CJ65" i="2"/>
  <c r="CE65" i="2"/>
  <c r="CO65" i="2" s="1"/>
  <c r="CT65" i="2" s="1"/>
  <c r="AJ68" i="2"/>
  <c r="AK68" i="2" s="1"/>
  <c r="AM68" i="2"/>
  <c r="W70" i="2"/>
  <c r="X70" i="2" s="1"/>
  <c r="AD72" i="2"/>
  <c r="Z72" i="2"/>
  <c r="AA72" i="2" s="1"/>
  <c r="AB72" i="2" s="1"/>
  <c r="W72" i="2"/>
  <c r="X72" i="2" s="1"/>
  <c r="AC72" i="2"/>
  <c r="AG72" i="2" s="1"/>
  <c r="AL72" i="2" s="1"/>
  <c r="AP72" i="2" s="1"/>
  <c r="AT72" i="2" s="1"/>
  <c r="AX72" i="2" s="1"/>
  <c r="BB72" i="2" s="1"/>
  <c r="BF72" i="2" s="1"/>
  <c r="BJ72" i="2" s="1"/>
  <c r="BN72" i="2" s="1"/>
  <c r="BR72" i="2" s="1"/>
  <c r="BV72" i="2" s="1"/>
  <c r="BZ72" i="2" s="1"/>
  <c r="AD73" i="2"/>
  <c r="W74" i="2"/>
  <c r="X74" i="2" s="1"/>
  <c r="AD76" i="2"/>
  <c r="Z76" i="2"/>
  <c r="AA76" i="2" s="1"/>
  <c r="AB76" i="2" s="1"/>
  <c r="W76" i="2"/>
  <c r="X76" i="2" s="1"/>
  <c r="AC76" i="2"/>
  <c r="AG76" i="2" s="1"/>
  <c r="AL76" i="2" s="1"/>
  <c r="AP76" i="2" s="1"/>
  <c r="AT76" i="2" s="1"/>
  <c r="AX76" i="2" s="1"/>
  <c r="BB76" i="2" s="1"/>
  <c r="BF76" i="2" s="1"/>
  <c r="BJ76" i="2" s="1"/>
  <c r="BN76" i="2" s="1"/>
  <c r="BR76" i="2" s="1"/>
  <c r="BV76" i="2" s="1"/>
  <c r="BZ76" i="2" s="1"/>
  <c r="AD77" i="2"/>
  <c r="W78" i="2"/>
  <c r="X78" i="2" s="1"/>
  <c r="AD80" i="2"/>
  <c r="Z80" i="2"/>
  <c r="AA80" i="2" s="1"/>
  <c r="AB80" i="2" s="1"/>
  <c r="W80" i="2"/>
  <c r="X80" i="2" s="1"/>
  <c r="AC80" i="2"/>
  <c r="AG80" i="2" s="1"/>
  <c r="AL80" i="2" s="1"/>
  <c r="AP80" i="2" s="1"/>
  <c r="AT80" i="2" s="1"/>
  <c r="AX80" i="2" s="1"/>
  <c r="BB80" i="2" s="1"/>
  <c r="BF80" i="2" s="1"/>
  <c r="BJ80" i="2" s="1"/>
  <c r="BN80" i="2" s="1"/>
  <c r="BR80" i="2" s="1"/>
  <c r="BV80" i="2" s="1"/>
  <c r="BZ80" i="2" s="1"/>
  <c r="AD81" i="2"/>
  <c r="AC82" i="2"/>
  <c r="AG82" i="2" s="1"/>
  <c r="AL82" i="2" s="1"/>
  <c r="AP82" i="2" s="1"/>
  <c r="AT82" i="2" s="1"/>
  <c r="AX82" i="2" s="1"/>
  <c r="BB82" i="2" s="1"/>
  <c r="BF82" i="2" s="1"/>
  <c r="BJ82" i="2" s="1"/>
  <c r="BN82" i="2" s="1"/>
  <c r="BR82" i="2" s="1"/>
  <c r="BV82" i="2" s="1"/>
  <c r="BZ82" i="2" s="1"/>
  <c r="Y82" i="2"/>
  <c r="AC84" i="2"/>
  <c r="AG84" i="2" s="1"/>
  <c r="AL84" i="2" s="1"/>
  <c r="AP84" i="2" s="1"/>
  <c r="AT84" i="2" s="1"/>
  <c r="AX84" i="2" s="1"/>
  <c r="BB84" i="2" s="1"/>
  <c r="BF84" i="2" s="1"/>
  <c r="BJ84" i="2" s="1"/>
  <c r="BN84" i="2" s="1"/>
  <c r="BR84" i="2" s="1"/>
  <c r="BV84" i="2" s="1"/>
  <c r="BZ84" i="2" s="1"/>
  <c r="Y84" i="2"/>
  <c r="AC85" i="2"/>
  <c r="AG85" i="2" s="1"/>
  <c r="AL85" i="2" s="1"/>
  <c r="AP85" i="2" s="1"/>
  <c r="AT85" i="2" s="1"/>
  <c r="AX85" i="2" s="1"/>
  <c r="BB85" i="2" s="1"/>
  <c r="BF85" i="2" s="1"/>
  <c r="BJ85" i="2" s="1"/>
  <c r="BN85" i="2" s="1"/>
  <c r="BR85" i="2" s="1"/>
  <c r="BV85" i="2" s="1"/>
  <c r="BZ85" i="2" s="1"/>
  <c r="Y85" i="2"/>
  <c r="CJ102" i="2"/>
  <c r="CE102" i="2"/>
  <c r="CO102" i="2" s="1"/>
  <c r="CT102" i="2" s="1"/>
  <c r="W88" i="2"/>
  <c r="X88" i="2" s="1"/>
  <c r="AD88" i="2"/>
  <c r="Z88" i="2"/>
  <c r="AA88" i="2" s="1"/>
  <c r="AB88" i="2" s="1"/>
  <c r="AC88" i="2"/>
  <c r="AG88" i="2" s="1"/>
  <c r="AL88" i="2" s="1"/>
  <c r="AP88" i="2" s="1"/>
  <c r="AT88" i="2" s="1"/>
  <c r="AX88" i="2" s="1"/>
  <c r="BB88" i="2" s="1"/>
  <c r="BF88" i="2" s="1"/>
  <c r="BJ88" i="2" s="1"/>
  <c r="BN88" i="2" s="1"/>
  <c r="BR88" i="2" s="1"/>
  <c r="BV88" i="2" s="1"/>
  <c r="BZ88" i="2" s="1"/>
  <c r="Y88" i="2"/>
  <c r="CJ91" i="2"/>
  <c r="CE91" i="2"/>
  <c r="CO91" i="2" s="1"/>
  <c r="CT91" i="2" s="1"/>
  <c r="N92" i="2"/>
  <c r="R92" i="2"/>
  <c r="S92" i="2" s="1"/>
  <c r="CJ93" i="2"/>
  <c r="CE93" i="2"/>
  <c r="CO93" i="2" s="1"/>
  <c r="CT93" i="2" s="1"/>
  <c r="M95" i="2"/>
  <c r="I95" i="2"/>
  <c r="CJ95" i="2"/>
  <c r="CE95" i="2"/>
  <c r="CO95" i="2" s="1"/>
  <c r="CT95" i="2" s="1"/>
  <c r="CJ98" i="2"/>
  <c r="CE98" i="2"/>
  <c r="CO98" i="2" s="1"/>
  <c r="CT98" i="2" s="1"/>
  <c r="AI98" i="2"/>
  <c r="AC100" i="2"/>
  <c r="AG100" i="2" s="1"/>
  <c r="AL100" i="2" s="1"/>
  <c r="AP100" i="2" s="1"/>
  <c r="AT100" i="2" s="1"/>
  <c r="AX100" i="2" s="1"/>
  <c r="BB100" i="2" s="1"/>
  <c r="BF100" i="2" s="1"/>
  <c r="BJ100" i="2" s="1"/>
  <c r="BN100" i="2" s="1"/>
  <c r="BR100" i="2" s="1"/>
  <c r="BV100" i="2" s="1"/>
  <c r="BZ100" i="2" s="1"/>
  <c r="Y100" i="2"/>
  <c r="AD101" i="2"/>
  <c r="Z101" i="2"/>
  <c r="AA101" i="2" s="1"/>
  <c r="AB101" i="2" s="1"/>
  <c r="W101" i="2"/>
  <c r="X101" i="2" s="1"/>
  <c r="AC101" i="2"/>
  <c r="AG101" i="2" s="1"/>
  <c r="AL101" i="2" s="1"/>
  <c r="AP101" i="2" s="1"/>
  <c r="AT101" i="2" s="1"/>
  <c r="AX101" i="2" s="1"/>
  <c r="BB101" i="2" s="1"/>
  <c r="BF101" i="2" s="1"/>
  <c r="BJ101" i="2" s="1"/>
  <c r="BN101" i="2" s="1"/>
  <c r="BR101" i="2" s="1"/>
  <c r="BV101" i="2" s="1"/>
  <c r="BZ101" i="2" s="1"/>
  <c r="AC104" i="2"/>
  <c r="AG104" i="2" s="1"/>
  <c r="AL104" i="2" s="1"/>
  <c r="AP104" i="2" s="1"/>
  <c r="AT104" i="2" s="1"/>
  <c r="AX104" i="2" s="1"/>
  <c r="BB104" i="2" s="1"/>
  <c r="BF104" i="2" s="1"/>
  <c r="BJ104" i="2" s="1"/>
  <c r="BN104" i="2" s="1"/>
  <c r="BR104" i="2" s="1"/>
  <c r="BV104" i="2" s="1"/>
  <c r="BZ104" i="2" s="1"/>
  <c r="Y104" i="2"/>
  <c r="Z10" i="2"/>
  <c r="AA10" i="2" s="1"/>
  <c r="AB10" i="2" s="1"/>
  <c r="M14" i="2"/>
  <c r="I14" i="2"/>
  <c r="M15" i="2"/>
  <c r="I15" i="2"/>
  <c r="R16" i="2"/>
  <c r="S16" i="2" s="1"/>
  <c r="N16" i="2"/>
  <c r="Y17" i="2"/>
  <c r="Y19" i="2"/>
  <c r="R21" i="2"/>
  <c r="S21" i="2" s="1"/>
  <c r="L24" i="2"/>
  <c r="Q24" i="2" s="1"/>
  <c r="V24" i="2" s="1"/>
  <c r="H24" i="2"/>
  <c r="M26" i="2"/>
  <c r="I26" i="2"/>
  <c r="AC26" i="2"/>
  <c r="AG26" i="2" s="1"/>
  <c r="AL26" i="2" s="1"/>
  <c r="AP26" i="2" s="1"/>
  <c r="AT26" i="2" s="1"/>
  <c r="AX26" i="2" s="1"/>
  <c r="BB26" i="2" s="1"/>
  <c r="BF26" i="2" s="1"/>
  <c r="BJ26" i="2" s="1"/>
  <c r="BN26" i="2" s="1"/>
  <c r="BR26" i="2" s="1"/>
  <c r="BV26" i="2" s="1"/>
  <c r="BZ26" i="2" s="1"/>
  <c r="Y26" i="2"/>
  <c r="L27" i="2"/>
  <c r="Q27" i="2" s="1"/>
  <c r="V27" i="2" s="1"/>
  <c r="H27" i="2"/>
  <c r="R32" i="2"/>
  <c r="S32" i="2" s="1"/>
  <c r="N32" i="2"/>
  <c r="AC36" i="2"/>
  <c r="AG36" i="2" s="1"/>
  <c r="AL36" i="2" s="1"/>
  <c r="AP36" i="2" s="1"/>
  <c r="AT36" i="2" s="1"/>
  <c r="AX36" i="2" s="1"/>
  <c r="BB36" i="2" s="1"/>
  <c r="BF36" i="2" s="1"/>
  <c r="BJ36" i="2" s="1"/>
  <c r="BN36" i="2" s="1"/>
  <c r="BR36" i="2" s="1"/>
  <c r="BV36" i="2" s="1"/>
  <c r="BZ36" i="2" s="1"/>
  <c r="Y36" i="2"/>
  <c r="Z36" i="2"/>
  <c r="AA36" i="2" s="1"/>
  <c r="AB36" i="2" s="1"/>
  <c r="AD36" i="2"/>
  <c r="L38" i="2"/>
  <c r="Q38" i="2" s="1"/>
  <c r="V38" i="2" s="1"/>
  <c r="H38" i="2"/>
  <c r="L40" i="2"/>
  <c r="Q40" i="2" s="1"/>
  <c r="V40" i="2" s="1"/>
  <c r="H40" i="2"/>
  <c r="L42" i="2"/>
  <c r="Q42" i="2" s="1"/>
  <c r="V42" i="2" s="1"/>
  <c r="H42" i="2"/>
  <c r="L44" i="2"/>
  <c r="Q44" i="2" s="1"/>
  <c r="V44" i="2" s="1"/>
  <c r="H44" i="2"/>
  <c r="Y45" i="2"/>
  <c r="M47" i="2"/>
  <c r="I47" i="2"/>
  <c r="R48" i="2"/>
  <c r="S48" i="2" s="1"/>
  <c r="Y49" i="2"/>
  <c r="M51" i="2"/>
  <c r="I51" i="2"/>
  <c r="R52" i="2"/>
  <c r="S52" i="2" s="1"/>
  <c r="Y53" i="2"/>
  <c r="M55" i="2"/>
  <c r="I55" i="2"/>
  <c r="R56" i="2"/>
  <c r="S56" i="2" s="1"/>
  <c r="Y57" i="2"/>
  <c r="M59" i="2"/>
  <c r="I59" i="2"/>
  <c r="R60" i="2"/>
  <c r="S60" i="2" s="1"/>
  <c r="Y61" i="2"/>
  <c r="AC64" i="2"/>
  <c r="AG64" i="2" s="1"/>
  <c r="AL64" i="2" s="1"/>
  <c r="AP64" i="2" s="1"/>
  <c r="AT64" i="2" s="1"/>
  <c r="AX64" i="2" s="1"/>
  <c r="BB64" i="2" s="1"/>
  <c r="BF64" i="2" s="1"/>
  <c r="BJ64" i="2" s="1"/>
  <c r="BN64" i="2" s="1"/>
  <c r="BR64" i="2" s="1"/>
  <c r="BV64" i="2" s="1"/>
  <c r="BZ64" i="2" s="1"/>
  <c r="Y64" i="2"/>
  <c r="AD64" i="2"/>
  <c r="AI65" i="2"/>
  <c r="W66" i="2"/>
  <c r="X66" i="2" s="1"/>
  <c r="AD66" i="2"/>
  <c r="Z66" i="2"/>
  <c r="AA66" i="2" s="1"/>
  <c r="AB66" i="2" s="1"/>
  <c r="M69" i="2"/>
  <c r="I69" i="2"/>
  <c r="M70" i="2"/>
  <c r="I70" i="2"/>
  <c r="R71" i="2"/>
  <c r="S71" i="2" s="1"/>
  <c r="M74" i="2"/>
  <c r="I74" i="2"/>
  <c r="R75" i="2"/>
  <c r="S75" i="2" s="1"/>
  <c r="M78" i="2"/>
  <c r="I78" i="2"/>
  <c r="R79" i="2"/>
  <c r="S79" i="2" s="1"/>
  <c r="L83" i="2"/>
  <c r="Q83" i="2" s="1"/>
  <c r="V83" i="2" s="1"/>
  <c r="H83" i="2"/>
  <c r="AC83" i="2"/>
  <c r="AG83" i="2" s="1"/>
  <c r="AL83" i="2" s="1"/>
  <c r="AP83" i="2" s="1"/>
  <c r="AT83" i="2" s="1"/>
  <c r="AX83" i="2" s="1"/>
  <c r="BB83" i="2" s="1"/>
  <c r="BF83" i="2" s="1"/>
  <c r="BJ83" i="2" s="1"/>
  <c r="BN83" i="2" s="1"/>
  <c r="BR83" i="2" s="1"/>
  <c r="BV83" i="2" s="1"/>
  <c r="BZ83" i="2" s="1"/>
  <c r="Y83" i="2"/>
  <c r="M87" i="2"/>
  <c r="I87" i="2"/>
  <c r="R88" i="2"/>
  <c r="S88" i="2" s="1"/>
  <c r="W89" i="2"/>
  <c r="X89" i="2" s="1"/>
  <c r="AD89" i="2"/>
  <c r="AC89" i="2"/>
  <c r="AG89" i="2" s="1"/>
  <c r="AL89" i="2" s="1"/>
  <c r="AP89" i="2" s="1"/>
  <c r="AT89" i="2" s="1"/>
  <c r="AX89" i="2" s="1"/>
  <c r="BB89" i="2" s="1"/>
  <c r="BF89" i="2" s="1"/>
  <c r="BJ89" i="2" s="1"/>
  <c r="BN89" i="2" s="1"/>
  <c r="BR89" i="2" s="1"/>
  <c r="BV89" i="2" s="1"/>
  <c r="BZ89" i="2" s="1"/>
  <c r="Y89" i="2"/>
  <c r="Z89" i="2"/>
  <c r="AA89" i="2" s="1"/>
  <c r="AB89" i="2" s="1"/>
  <c r="AJ91" i="2"/>
  <c r="AK91" i="2" s="1"/>
  <c r="AM91" i="2"/>
  <c r="M94" i="2"/>
  <c r="I94" i="2"/>
  <c r="L100" i="2"/>
  <c r="Q100" i="2" s="1"/>
  <c r="V100" i="2" s="1"/>
  <c r="H100" i="2"/>
  <c r="CJ109" i="2"/>
  <c r="CE109" i="2"/>
  <c r="CO109" i="2" s="1"/>
  <c r="CT109" i="2" s="1"/>
  <c r="Z16" i="2"/>
  <c r="AA16" i="2" s="1"/>
  <c r="AB16" i="2" s="1"/>
  <c r="Z20" i="2"/>
  <c r="AA20" i="2" s="1"/>
  <c r="AB20" i="2" s="1"/>
  <c r="Z25" i="2"/>
  <c r="AA25" i="2" s="1"/>
  <c r="AB25" i="2" s="1"/>
  <c r="Z31" i="2"/>
  <c r="AA31" i="2" s="1"/>
  <c r="AB31" i="2" s="1"/>
  <c r="Z35" i="2"/>
  <c r="AA35" i="2" s="1"/>
  <c r="AB35" i="2" s="1"/>
  <c r="M66" i="2"/>
  <c r="I66" i="2"/>
  <c r="AC66" i="2"/>
  <c r="AG66" i="2" s="1"/>
  <c r="AL66" i="2" s="1"/>
  <c r="AP66" i="2" s="1"/>
  <c r="AT66" i="2" s="1"/>
  <c r="AX66" i="2" s="1"/>
  <c r="BB66" i="2" s="1"/>
  <c r="BF66" i="2" s="1"/>
  <c r="BJ66" i="2" s="1"/>
  <c r="BN66" i="2" s="1"/>
  <c r="BR66" i="2" s="1"/>
  <c r="BV66" i="2" s="1"/>
  <c r="BZ66" i="2" s="1"/>
  <c r="Y66" i="2"/>
  <c r="L67" i="2"/>
  <c r="H67" i="2"/>
  <c r="AC67" i="2"/>
  <c r="AG67" i="2" s="1"/>
  <c r="AL67" i="2" s="1"/>
  <c r="AP67" i="2" s="1"/>
  <c r="AT67" i="2" s="1"/>
  <c r="AX67" i="2" s="1"/>
  <c r="BB67" i="2" s="1"/>
  <c r="BF67" i="2" s="1"/>
  <c r="BJ67" i="2" s="1"/>
  <c r="BN67" i="2" s="1"/>
  <c r="BR67" i="2" s="1"/>
  <c r="BV67" i="2" s="1"/>
  <c r="BZ67" i="2" s="1"/>
  <c r="Y67" i="2"/>
  <c r="Z67" i="2"/>
  <c r="AA67" i="2" s="1"/>
  <c r="AB67" i="2" s="1"/>
  <c r="AD67" i="2"/>
  <c r="M68" i="2"/>
  <c r="I68" i="2"/>
  <c r="Y69" i="2"/>
  <c r="Y70" i="2"/>
  <c r="M72" i="2"/>
  <c r="I72" i="2"/>
  <c r="R73" i="2"/>
  <c r="S73" i="2" s="1"/>
  <c r="Y74" i="2"/>
  <c r="M76" i="2"/>
  <c r="I76" i="2"/>
  <c r="R77" i="2"/>
  <c r="S77" i="2" s="1"/>
  <c r="Y78" i="2"/>
  <c r="M80" i="2"/>
  <c r="I80" i="2"/>
  <c r="R81" i="2"/>
  <c r="S81" i="2" s="1"/>
  <c r="L82" i="2"/>
  <c r="Q82" i="2" s="1"/>
  <c r="V82" i="2" s="1"/>
  <c r="H82" i="2"/>
  <c r="L84" i="2"/>
  <c r="Q84" i="2" s="1"/>
  <c r="V84" i="2" s="1"/>
  <c r="H84" i="2"/>
  <c r="L86" i="2"/>
  <c r="Q86" i="2" s="1"/>
  <c r="V86" i="2" s="1"/>
  <c r="H86" i="2"/>
  <c r="Y87" i="2"/>
  <c r="W90" i="2"/>
  <c r="X90" i="2" s="1"/>
  <c r="AD90" i="2"/>
  <c r="Z90" i="2"/>
  <c r="AA90" i="2" s="1"/>
  <c r="AB90" i="2" s="1"/>
  <c r="AC92" i="2"/>
  <c r="AG92" i="2" s="1"/>
  <c r="AL92" i="2" s="1"/>
  <c r="AP92" i="2" s="1"/>
  <c r="AT92" i="2" s="1"/>
  <c r="AX92" i="2" s="1"/>
  <c r="BB92" i="2" s="1"/>
  <c r="BF92" i="2" s="1"/>
  <c r="BJ92" i="2" s="1"/>
  <c r="BN92" i="2" s="1"/>
  <c r="BR92" i="2" s="1"/>
  <c r="BV92" i="2" s="1"/>
  <c r="BZ92" i="2" s="1"/>
  <c r="Y92" i="2"/>
  <c r="AD92" i="2"/>
  <c r="AC94" i="2"/>
  <c r="AG94" i="2" s="1"/>
  <c r="AL94" i="2" s="1"/>
  <c r="AP94" i="2" s="1"/>
  <c r="AT94" i="2" s="1"/>
  <c r="AX94" i="2" s="1"/>
  <c r="BB94" i="2" s="1"/>
  <c r="BF94" i="2" s="1"/>
  <c r="BJ94" i="2" s="1"/>
  <c r="BN94" i="2" s="1"/>
  <c r="BR94" i="2" s="1"/>
  <c r="BV94" i="2" s="1"/>
  <c r="BZ94" i="2" s="1"/>
  <c r="Y94" i="2"/>
  <c r="AD94" i="2"/>
  <c r="AI95" i="2"/>
  <c r="W96" i="2"/>
  <c r="X96" i="2" s="1"/>
  <c r="AD96" i="2"/>
  <c r="Z96" i="2"/>
  <c r="AA96" i="2" s="1"/>
  <c r="AB96" i="2" s="1"/>
  <c r="CJ97" i="2"/>
  <c r="CE97" i="2"/>
  <c r="CO97" i="2" s="1"/>
  <c r="CT97" i="2" s="1"/>
  <c r="M98" i="2"/>
  <c r="I98" i="2"/>
  <c r="AD102" i="2"/>
  <c r="Z102" i="2"/>
  <c r="AA102" i="2" s="1"/>
  <c r="AB102" i="2" s="1"/>
  <c r="W102" i="2"/>
  <c r="X102" i="2" s="1"/>
  <c r="L104" i="2"/>
  <c r="Q104" i="2" s="1"/>
  <c r="V104" i="2" s="1"/>
  <c r="H104" i="2"/>
  <c r="AC105" i="2"/>
  <c r="AG105" i="2" s="1"/>
  <c r="AL105" i="2" s="1"/>
  <c r="AP105" i="2" s="1"/>
  <c r="AT105" i="2" s="1"/>
  <c r="AX105" i="2" s="1"/>
  <c r="BB105" i="2" s="1"/>
  <c r="BF105" i="2" s="1"/>
  <c r="BJ105" i="2" s="1"/>
  <c r="BN105" i="2" s="1"/>
  <c r="BR105" i="2" s="1"/>
  <c r="BV105" i="2" s="1"/>
  <c r="BZ105" i="2" s="1"/>
  <c r="Y105" i="2"/>
  <c r="CJ106" i="2"/>
  <c r="CE106" i="2"/>
  <c r="CO106" i="2" s="1"/>
  <c r="CT106" i="2" s="1"/>
  <c r="AD106" i="2"/>
  <c r="Z106" i="2"/>
  <c r="AA106" i="2" s="1"/>
  <c r="AB106" i="2" s="1"/>
  <c r="Z65" i="2"/>
  <c r="AA65" i="2" s="1"/>
  <c r="AB65" i="2" s="1"/>
  <c r="Z68" i="2"/>
  <c r="AA68" i="2" s="1"/>
  <c r="AB68" i="2" s="1"/>
  <c r="R89" i="2"/>
  <c r="S89" i="2" s="1"/>
  <c r="M90" i="2"/>
  <c r="I90" i="2"/>
  <c r="AC90" i="2"/>
  <c r="AG90" i="2" s="1"/>
  <c r="AL90" i="2" s="1"/>
  <c r="AP90" i="2" s="1"/>
  <c r="AT90" i="2" s="1"/>
  <c r="AX90" i="2" s="1"/>
  <c r="BB90" i="2" s="1"/>
  <c r="BF90" i="2" s="1"/>
  <c r="BJ90" i="2" s="1"/>
  <c r="BN90" i="2" s="1"/>
  <c r="BR90" i="2" s="1"/>
  <c r="BV90" i="2" s="1"/>
  <c r="BZ90" i="2" s="1"/>
  <c r="Y90" i="2"/>
  <c r="M91" i="2"/>
  <c r="I91" i="2"/>
  <c r="L93" i="2"/>
  <c r="Q93" i="2" s="1"/>
  <c r="V93" i="2" s="1"/>
  <c r="H93" i="2"/>
  <c r="M96" i="2"/>
  <c r="I96" i="2"/>
  <c r="AC96" i="2"/>
  <c r="AG96" i="2" s="1"/>
  <c r="AL96" i="2" s="1"/>
  <c r="AP96" i="2" s="1"/>
  <c r="AT96" i="2" s="1"/>
  <c r="AX96" i="2" s="1"/>
  <c r="BB96" i="2" s="1"/>
  <c r="BF96" i="2" s="1"/>
  <c r="BJ96" i="2" s="1"/>
  <c r="BN96" i="2" s="1"/>
  <c r="BR96" i="2" s="1"/>
  <c r="BV96" i="2" s="1"/>
  <c r="BZ96" i="2" s="1"/>
  <c r="Y96" i="2"/>
  <c r="L97" i="2"/>
  <c r="Q97" i="2" s="1"/>
  <c r="V97" i="2" s="1"/>
  <c r="H97" i="2"/>
  <c r="AC99" i="2"/>
  <c r="AG99" i="2" s="1"/>
  <c r="AL99" i="2" s="1"/>
  <c r="AP99" i="2" s="1"/>
  <c r="AT99" i="2" s="1"/>
  <c r="AX99" i="2" s="1"/>
  <c r="BB99" i="2" s="1"/>
  <c r="BF99" i="2" s="1"/>
  <c r="BJ99" i="2" s="1"/>
  <c r="BN99" i="2" s="1"/>
  <c r="BR99" i="2" s="1"/>
  <c r="BV99" i="2" s="1"/>
  <c r="BZ99" i="2" s="1"/>
  <c r="Y99" i="2"/>
  <c r="Z99" i="2"/>
  <c r="AA99" i="2" s="1"/>
  <c r="AB99" i="2" s="1"/>
  <c r="AD99" i="2"/>
  <c r="M106" i="2"/>
  <c r="I106" i="2"/>
  <c r="CJ107" i="2"/>
  <c r="CE107" i="2"/>
  <c r="CO107" i="2" s="1"/>
  <c r="CT107" i="2" s="1"/>
  <c r="AD107" i="2"/>
  <c r="Z107" i="2"/>
  <c r="AA107" i="2" s="1"/>
  <c r="AB107" i="2" s="1"/>
  <c r="CM111" i="2"/>
  <c r="CN111" i="2"/>
  <c r="CG111" i="2"/>
  <c r="CP111" i="2"/>
  <c r="Z91" i="2"/>
  <c r="AA91" i="2" s="1"/>
  <c r="AB91" i="2" s="1"/>
  <c r="Z95" i="2"/>
  <c r="AA95" i="2" s="1"/>
  <c r="AB95" i="2" s="1"/>
  <c r="Z98" i="2"/>
  <c r="AA98" i="2" s="1"/>
  <c r="AB98" i="2" s="1"/>
  <c r="M101" i="2"/>
  <c r="I101" i="2"/>
  <c r="M102" i="2"/>
  <c r="I102" i="2"/>
  <c r="AC103" i="2"/>
  <c r="AG103" i="2" s="1"/>
  <c r="AL103" i="2" s="1"/>
  <c r="AP103" i="2" s="1"/>
  <c r="AT103" i="2" s="1"/>
  <c r="AX103" i="2" s="1"/>
  <c r="BB103" i="2" s="1"/>
  <c r="BF103" i="2" s="1"/>
  <c r="BJ103" i="2" s="1"/>
  <c r="BN103" i="2" s="1"/>
  <c r="BR103" i="2" s="1"/>
  <c r="BV103" i="2" s="1"/>
  <c r="BZ103" i="2" s="1"/>
  <c r="Y103" i="2"/>
  <c r="Z103" i="2"/>
  <c r="AA103" i="2" s="1"/>
  <c r="AB103" i="2" s="1"/>
  <c r="AD103" i="2"/>
  <c r="L105" i="2"/>
  <c r="Q105" i="2" s="1"/>
  <c r="V105" i="2" s="1"/>
  <c r="H105" i="2"/>
  <c r="Y106" i="2"/>
  <c r="M107" i="2"/>
  <c r="I107" i="2"/>
  <c r="L108" i="2"/>
  <c r="Q108" i="2" s="1"/>
  <c r="V108" i="2" s="1"/>
  <c r="H108" i="2"/>
  <c r="AC108" i="2"/>
  <c r="AG108" i="2" s="1"/>
  <c r="AL108" i="2" s="1"/>
  <c r="AP108" i="2" s="1"/>
  <c r="AT108" i="2" s="1"/>
  <c r="AX108" i="2" s="1"/>
  <c r="BB108" i="2" s="1"/>
  <c r="BF108" i="2" s="1"/>
  <c r="BJ108" i="2" s="1"/>
  <c r="BN108" i="2" s="1"/>
  <c r="BR108" i="2" s="1"/>
  <c r="BV108" i="2" s="1"/>
  <c r="BZ108" i="2" s="1"/>
  <c r="Y108" i="2"/>
  <c r="CJ110" i="2"/>
  <c r="CE110" i="2"/>
  <c r="CO110" i="2" s="1"/>
  <c r="CT110" i="2" s="1"/>
  <c r="AD110" i="2"/>
  <c r="Z110" i="2"/>
  <c r="AA110" i="2" s="1"/>
  <c r="AB110" i="2" s="1"/>
  <c r="R111" i="2"/>
  <c r="S111" i="2" s="1"/>
  <c r="Y107" i="2"/>
  <c r="K109" i="2"/>
  <c r="G109" i="2"/>
  <c r="M110" i="2"/>
  <c r="I110" i="2"/>
  <c r="W111" i="2"/>
  <c r="X111" i="2" s="1"/>
  <c r="AD111" i="2"/>
  <c r="Z111" i="2"/>
  <c r="AA111" i="2" s="1"/>
  <c r="AB111" i="2" s="1"/>
  <c r="AC111" i="2"/>
  <c r="AG111" i="2" s="1"/>
  <c r="AL111" i="2" s="1"/>
  <c r="AP111" i="2" s="1"/>
  <c r="AT111" i="2" s="1"/>
  <c r="AX111" i="2" s="1"/>
  <c r="BB111" i="2" s="1"/>
  <c r="BF111" i="2" s="1"/>
  <c r="BJ111" i="2" s="1"/>
  <c r="Y111" i="2"/>
  <c r="CC111" i="2"/>
  <c r="CD111" i="2"/>
  <c r="CJ111" i="2"/>
  <c r="Y110" i="2"/>
  <c r="U17" i="1"/>
  <c r="W17" i="1" s="1"/>
  <c r="L22" i="1" l="1"/>
  <c r="N22" i="1" s="1"/>
  <c r="H33" i="3"/>
  <c r="J33" i="3" s="1"/>
  <c r="K33" i="3" s="1"/>
  <c r="R103" i="2"/>
  <c r="S103" i="2" s="1"/>
  <c r="U22" i="1"/>
  <c r="W22" i="1" s="1"/>
  <c r="I22" i="1"/>
  <c r="K22" i="1" s="1"/>
  <c r="E104" i="3"/>
  <c r="K104" i="3" s="1"/>
  <c r="H119" i="3"/>
  <c r="J119" i="3" s="1"/>
  <c r="E119" i="3"/>
  <c r="K119" i="3" s="1"/>
  <c r="H49" i="3"/>
  <c r="J49" i="3" s="1"/>
  <c r="H120" i="3"/>
  <c r="J120" i="3" s="1"/>
  <c r="E120" i="3"/>
  <c r="K120" i="3" s="1"/>
  <c r="E28" i="3"/>
  <c r="K28" i="3" s="1"/>
  <c r="K81" i="3"/>
  <c r="K49" i="3"/>
  <c r="E12" i="3"/>
  <c r="K12" i="3" s="1"/>
  <c r="H80" i="3"/>
  <c r="J80" i="3" s="1"/>
  <c r="E80" i="3"/>
  <c r="E88" i="3" s="1"/>
  <c r="I14" i="1"/>
  <c r="K14" i="1" s="1"/>
  <c r="K10" i="1"/>
  <c r="Z69" i="2"/>
  <c r="AA69" i="2" s="1"/>
  <c r="AB69" i="2" s="1"/>
  <c r="AD6" i="2"/>
  <c r="AI6" i="2" s="1"/>
  <c r="N99" i="2"/>
  <c r="R99" i="2"/>
  <c r="S99" i="2" s="1"/>
  <c r="I11" i="2"/>
  <c r="W94" i="2"/>
  <c r="X94" i="2" s="1"/>
  <c r="Z94" i="2"/>
  <c r="AA94" i="2" s="1"/>
  <c r="AB94" i="2" s="1"/>
  <c r="R110" i="2"/>
  <c r="S110" i="2" s="1"/>
  <c r="N110" i="2"/>
  <c r="AI110" i="2"/>
  <c r="AE110" i="2"/>
  <c r="AF110" i="2" s="1"/>
  <c r="W108" i="2"/>
  <c r="X108" i="2" s="1"/>
  <c r="AD108" i="2"/>
  <c r="Z108" i="2"/>
  <c r="AA108" i="2" s="1"/>
  <c r="AB108" i="2" s="1"/>
  <c r="AI103" i="2"/>
  <c r="AE103" i="2"/>
  <c r="AF103" i="2" s="1"/>
  <c r="CI111" i="2"/>
  <c r="CH111" i="2"/>
  <c r="AI107" i="2"/>
  <c r="AE107" i="2"/>
  <c r="AF107" i="2" s="1"/>
  <c r="R106" i="2"/>
  <c r="S106" i="2" s="1"/>
  <c r="N106" i="2"/>
  <c r="CJ96" i="2"/>
  <c r="CE96" i="2"/>
  <c r="CO96" i="2" s="1"/>
  <c r="CT96" i="2" s="1"/>
  <c r="N96" i="2"/>
  <c r="R96" i="2"/>
  <c r="S96" i="2" s="1"/>
  <c r="AD93" i="2"/>
  <c r="Z93" i="2"/>
  <c r="AA93" i="2" s="1"/>
  <c r="AB93" i="2" s="1"/>
  <c r="W93" i="2"/>
  <c r="X93" i="2" s="1"/>
  <c r="R91" i="2"/>
  <c r="S91" i="2" s="1"/>
  <c r="N91" i="2"/>
  <c r="I104" i="2"/>
  <c r="M104" i="2"/>
  <c r="AE102" i="2"/>
  <c r="AF102" i="2" s="1"/>
  <c r="AI102" i="2"/>
  <c r="R98" i="2"/>
  <c r="S98" i="2" s="1"/>
  <c r="N98" i="2"/>
  <c r="AI96" i="2"/>
  <c r="AE96" i="2"/>
  <c r="AF96" i="2" s="1"/>
  <c r="AJ95" i="2"/>
  <c r="AK95" i="2" s="1"/>
  <c r="AM95" i="2"/>
  <c r="AI92" i="2"/>
  <c r="AE92" i="2"/>
  <c r="AF92" i="2" s="1"/>
  <c r="W86" i="2"/>
  <c r="X86" i="2" s="1"/>
  <c r="Z86" i="2"/>
  <c r="AA86" i="2" s="1"/>
  <c r="AB86" i="2" s="1"/>
  <c r="AD86" i="2"/>
  <c r="W82" i="2"/>
  <c r="X82" i="2" s="1"/>
  <c r="Z82" i="2"/>
  <c r="AA82" i="2" s="1"/>
  <c r="AB82" i="2" s="1"/>
  <c r="AD82" i="2"/>
  <c r="CJ83" i="2"/>
  <c r="CE83" i="2"/>
  <c r="CO83" i="2" s="1"/>
  <c r="CT83" i="2" s="1"/>
  <c r="CJ64" i="2"/>
  <c r="CE64" i="2"/>
  <c r="CO64" i="2" s="1"/>
  <c r="CT64" i="2" s="1"/>
  <c r="R59" i="2"/>
  <c r="S59" i="2" s="1"/>
  <c r="N59" i="2"/>
  <c r="R55" i="2"/>
  <c r="S55" i="2" s="1"/>
  <c r="N55" i="2"/>
  <c r="R51" i="2"/>
  <c r="S51" i="2" s="1"/>
  <c r="N51" i="2"/>
  <c r="R47" i="2"/>
  <c r="S47" i="2" s="1"/>
  <c r="N47" i="2"/>
  <c r="M44" i="2"/>
  <c r="I44" i="2"/>
  <c r="M42" i="2"/>
  <c r="I42" i="2"/>
  <c r="M40" i="2"/>
  <c r="I40" i="2"/>
  <c r="M38" i="2"/>
  <c r="I38" i="2"/>
  <c r="AI36" i="2"/>
  <c r="AE36" i="2"/>
  <c r="AF36" i="2" s="1"/>
  <c r="M27" i="2"/>
  <c r="I27" i="2"/>
  <c r="M24" i="2"/>
  <c r="I24" i="2"/>
  <c r="R15" i="2"/>
  <c r="S15" i="2" s="1"/>
  <c r="N15" i="2"/>
  <c r="R14" i="2"/>
  <c r="S14" i="2" s="1"/>
  <c r="N14" i="2"/>
  <c r="AJ98" i="2"/>
  <c r="AK98" i="2" s="1"/>
  <c r="AM98" i="2"/>
  <c r="R95" i="2"/>
  <c r="S95" i="2" s="1"/>
  <c r="N95" i="2"/>
  <c r="AI77" i="2"/>
  <c r="AE77" i="2"/>
  <c r="AF77" i="2" s="1"/>
  <c r="AE76" i="2"/>
  <c r="AF76" i="2" s="1"/>
  <c r="AI76" i="2"/>
  <c r="R65" i="2"/>
  <c r="S65" i="2" s="1"/>
  <c r="N65" i="2"/>
  <c r="AD63" i="2"/>
  <c r="Z63" i="2"/>
  <c r="AA63" i="2" s="1"/>
  <c r="AB63" i="2" s="1"/>
  <c r="W63" i="2"/>
  <c r="X63" i="2" s="1"/>
  <c r="AI61" i="2"/>
  <c r="AE61" i="2"/>
  <c r="AF61" i="2" s="1"/>
  <c r="CJ54" i="2"/>
  <c r="CE54" i="2"/>
  <c r="CO54" i="2" s="1"/>
  <c r="CT54" i="2" s="1"/>
  <c r="AI54" i="2"/>
  <c r="AE54" i="2"/>
  <c r="AF54" i="2" s="1"/>
  <c r="AI53" i="2"/>
  <c r="AE53" i="2"/>
  <c r="AF53" i="2" s="1"/>
  <c r="AI87" i="2"/>
  <c r="AE87" i="2"/>
  <c r="AF87" i="2" s="1"/>
  <c r="W85" i="2"/>
  <c r="X85" i="2" s="1"/>
  <c r="AD85" i="2"/>
  <c r="Z85" i="2"/>
  <c r="AA85" i="2" s="1"/>
  <c r="AB85" i="2" s="1"/>
  <c r="CE81" i="2"/>
  <c r="CO81" i="2" s="1"/>
  <c r="CT81" i="2" s="1"/>
  <c r="CJ81" i="2"/>
  <c r="AI74" i="2"/>
  <c r="AE74" i="2"/>
  <c r="AF74" i="2" s="1"/>
  <c r="CJ71" i="2"/>
  <c r="CE71" i="2"/>
  <c r="CO71" i="2" s="1"/>
  <c r="CT71" i="2" s="1"/>
  <c r="CE62" i="2"/>
  <c r="CO62" i="2" s="1"/>
  <c r="CT62" i="2" s="1"/>
  <c r="CJ62" i="2"/>
  <c r="CJ33" i="2"/>
  <c r="CE33" i="2"/>
  <c r="CO33" i="2" s="1"/>
  <c r="CT33" i="2" s="1"/>
  <c r="R30" i="2"/>
  <c r="S30" i="2" s="1"/>
  <c r="N30" i="2"/>
  <c r="AI28" i="2"/>
  <c r="AE28" i="2"/>
  <c r="AF28" i="2" s="1"/>
  <c r="R25" i="2"/>
  <c r="S25" i="2" s="1"/>
  <c r="N25" i="2"/>
  <c r="CJ16" i="2"/>
  <c r="CE16" i="2"/>
  <c r="CO16" i="2" s="1"/>
  <c r="CT16" i="2" s="1"/>
  <c r="CJ6" i="2"/>
  <c r="CE6" i="2"/>
  <c r="CO6" i="2" s="1"/>
  <c r="CT6" i="2" s="1"/>
  <c r="N6" i="2"/>
  <c r="R6" i="2"/>
  <c r="S6" i="2" s="1"/>
  <c r="CE52" i="2"/>
  <c r="CO52" i="2" s="1"/>
  <c r="CT52" i="2" s="1"/>
  <c r="CJ52" i="2"/>
  <c r="AI48" i="2"/>
  <c r="AE48" i="2"/>
  <c r="AF48" i="2" s="1"/>
  <c r="I43" i="2"/>
  <c r="M43" i="2"/>
  <c r="CE29" i="2"/>
  <c r="CO29" i="2" s="1"/>
  <c r="CT29" i="2" s="1"/>
  <c r="CJ29" i="2"/>
  <c r="R28" i="2"/>
  <c r="S28" i="2" s="1"/>
  <c r="N28" i="2"/>
  <c r="AI26" i="2"/>
  <c r="AE26" i="2"/>
  <c r="AF26" i="2" s="1"/>
  <c r="AJ25" i="2"/>
  <c r="AK25" i="2" s="1"/>
  <c r="AM25" i="2"/>
  <c r="AI22" i="2"/>
  <c r="AE22" i="2"/>
  <c r="AF22" i="2" s="1"/>
  <c r="CJ12" i="2"/>
  <c r="CE12" i="2"/>
  <c r="CO12" i="2" s="1"/>
  <c r="CT12" i="2" s="1"/>
  <c r="AI8" i="2"/>
  <c r="AE8" i="2"/>
  <c r="AF8" i="2" s="1"/>
  <c r="AE47" i="2"/>
  <c r="AF47" i="2" s="1"/>
  <c r="AI47" i="2"/>
  <c r="CE18" i="2"/>
  <c r="CO18" i="2" s="1"/>
  <c r="CT18" i="2" s="1"/>
  <c r="CJ18" i="2"/>
  <c r="AJ10" i="2"/>
  <c r="AK10" i="2" s="1"/>
  <c r="AM10" i="2"/>
  <c r="I9" i="2"/>
  <c r="M9" i="2"/>
  <c r="R8" i="2"/>
  <c r="S8" i="2" s="1"/>
  <c r="N8" i="2"/>
  <c r="AE6" i="2"/>
  <c r="AF6" i="2" s="1"/>
  <c r="CJ108" i="2"/>
  <c r="CE108" i="2"/>
  <c r="CO108" i="2" s="1"/>
  <c r="CT108" i="2" s="1"/>
  <c r="R107" i="2"/>
  <c r="S107" i="2" s="1"/>
  <c r="N107" i="2"/>
  <c r="M105" i="2"/>
  <c r="I105" i="2"/>
  <c r="CE99" i="2"/>
  <c r="CO99" i="2" s="1"/>
  <c r="CT99" i="2" s="1"/>
  <c r="CJ99" i="2"/>
  <c r="AD97" i="2"/>
  <c r="Z97" i="2"/>
  <c r="AA97" i="2" s="1"/>
  <c r="AB97" i="2" s="1"/>
  <c r="W97" i="2"/>
  <c r="X97" i="2" s="1"/>
  <c r="CJ90" i="2"/>
  <c r="CE90" i="2"/>
  <c r="CO90" i="2" s="1"/>
  <c r="CT90" i="2" s="1"/>
  <c r="N90" i="2"/>
  <c r="R90" i="2"/>
  <c r="S90" i="2" s="1"/>
  <c r="CE92" i="2"/>
  <c r="CO92" i="2" s="1"/>
  <c r="CT92" i="2" s="1"/>
  <c r="CJ92" i="2"/>
  <c r="AI90" i="2"/>
  <c r="AE90" i="2"/>
  <c r="AF90" i="2" s="1"/>
  <c r="W84" i="2"/>
  <c r="X84" i="2" s="1"/>
  <c r="AD84" i="2"/>
  <c r="Z84" i="2"/>
  <c r="AA84" i="2" s="1"/>
  <c r="AB84" i="2" s="1"/>
  <c r="AI67" i="2"/>
  <c r="AE67" i="2"/>
  <c r="AF67" i="2" s="1"/>
  <c r="M67" i="2"/>
  <c r="I67" i="2"/>
  <c r="W100" i="2"/>
  <c r="X100" i="2" s="1"/>
  <c r="AD100" i="2"/>
  <c r="Z100" i="2"/>
  <c r="AA100" i="2" s="1"/>
  <c r="AB100" i="2" s="1"/>
  <c r="R94" i="2"/>
  <c r="S94" i="2" s="1"/>
  <c r="N94" i="2"/>
  <c r="AI89" i="2"/>
  <c r="AE89" i="2"/>
  <c r="AF89" i="2" s="1"/>
  <c r="R87" i="2"/>
  <c r="S87" i="2" s="1"/>
  <c r="N87" i="2"/>
  <c r="W83" i="2"/>
  <c r="X83" i="2" s="1"/>
  <c r="AD83" i="2"/>
  <c r="Z83" i="2"/>
  <c r="AA83" i="2" s="1"/>
  <c r="AB83" i="2" s="1"/>
  <c r="R74" i="2"/>
  <c r="S74" i="2" s="1"/>
  <c r="N74" i="2"/>
  <c r="AI64" i="2"/>
  <c r="AE64" i="2"/>
  <c r="AF64" i="2" s="1"/>
  <c r="CJ101" i="2"/>
  <c r="CE101" i="2"/>
  <c r="CO101" i="2" s="1"/>
  <c r="CT101" i="2" s="1"/>
  <c r="CJ88" i="2"/>
  <c r="CE88" i="2"/>
  <c r="CO88" i="2" s="1"/>
  <c r="CT88" i="2" s="1"/>
  <c r="AI88" i="2"/>
  <c r="AE88" i="2"/>
  <c r="AF88" i="2" s="1"/>
  <c r="AI81" i="2"/>
  <c r="AE81" i="2"/>
  <c r="AF81" i="2" s="1"/>
  <c r="AE80" i="2"/>
  <c r="AF80" i="2" s="1"/>
  <c r="AI80" i="2"/>
  <c r="AI73" i="2"/>
  <c r="AE73" i="2"/>
  <c r="AF73" i="2" s="1"/>
  <c r="AE72" i="2"/>
  <c r="AF72" i="2" s="1"/>
  <c r="AI72" i="2"/>
  <c r="CJ58" i="2"/>
  <c r="CE58" i="2"/>
  <c r="CO58" i="2" s="1"/>
  <c r="CT58" i="2" s="1"/>
  <c r="AI58" i="2"/>
  <c r="AE58" i="2"/>
  <c r="AF58" i="2" s="1"/>
  <c r="AI57" i="2"/>
  <c r="AE57" i="2"/>
  <c r="AF57" i="2" s="1"/>
  <c r="CE86" i="2"/>
  <c r="CO86" i="2" s="1"/>
  <c r="CT86" i="2" s="1"/>
  <c r="CJ86" i="2"/>
  <c r="CJ79" i="2"/>
  <c r="CE79" i="2"/>
  <c r="CO79" i="2" s="1"/>
  <c r="CT79" i="2" s="1"/>
  <c r="AI79" i="2"/>
  <c r="AE79" i="2"/>
  <c r="AF79" i="2" s="1"/>
  <c r="CE73" i="2"/>
  <c r="CO73" i="2" s="1"/>
  <c r="CT73" i="2" s="1"/>
  <c r="CJ73" i="2"/>
  <c r="AI71" i="2"/>
  <c r="AE71" i="2"/>
  <c r="AF71" i="2" s="1"/>
  <c r="AI62" i="2"/>
  <c r="AE62" i="2"/>
  <c r="AF62" i="2" s="1"/>
  <c r="R61" i="2"/>
  <c r="S61" i="2" s="1"/>
  <c r="N61" i="2"/>
  <c r="R57" i="2"/>
  <c r="S57" i="2" s="1"/>
  <c r="N57" i="2"/>
  <c r="I41" i="2"/>
  <c r="M41" i="2"/>
  <c r="I37" i="2"/>
  <c r="M37" i="2"/>
  <c r="AJ35" i="2"/>
  <c r="AK35" i="2" s="1"/>
  <c r="AM35" i="2"/>
  <c r="AI33" i="2"/>
  <c r="AE33" i="2"/>
  <c r="AF33" i="2" s="1"/>
  <c r="CJ28" i="2"/>
  <c r="CE28" i="2"/>
  <c r="CO28" i="2" s="1"/>
  <c r="CT28" i="2" s="1"/>
  <c r="R22" i="2"/>
  <c r="S22" i="2" s="1"/>
  <c r="N22" i="2"/>
  <c r="AJ20" i="2"/>
  <c r="AK20" i="2" s="1"/>
  <c r="AM20" i="2"/>
  <c r="R19" i="2"/>
  <c r="S19" i="2" s="1"/>
  <c r="N19" i="2"/>
  <c r="R18" i="2"/>
  <c r="S18" i="2" s="1"/>
  <c r="N18" i="2"/>
  <c r="R17" i="2"/>
  <c r="S17" i="2" s="1"/>
  <c r="N17" i="2"/>
  <c r="W13" i="2"/>
  <c r="X13" i="2" s="1"/>
  <c r="Z13" i="2"/>
  <c r="AA13" i="2" s="1"/>
  <c r="AB13" i="2" s="1"/>
  <c r="AD13" i="2"/>
  <c r="N12" i="2"/>
  <c r="R12" i="2"/>
  <c r="S12" i="2" s="1"/>
  <c r="R11" i="2"/>
  <c r="S11" i="2" s="1"/>
  <c r="N11" i="2"/>
  <c r="AD7" i="2"/>
  <c r="Z7" i="2"/>
  <c r="AA7" i="2" s="1"/>
  <c r="AB7" i="2" s="1"/>
  <c r="W7" i="2"/>
  <c r="X7" i="2" s="1"/>
  <c r="CJ56" i="2"/>
  <c r="CE56" i="2"/>
  <c r="CO56" i="2" s="1"/>
  <c r="CT56" i="2" s="1"/>
  <c r="AI52" i="2"/>
  <c r="AE52" i="2"/>
  <c r="AF52" i="2" s="1"/>
  <c r="CE48" i="2"/>
  <c r="CO48" i="2" s="1"/>
  <c r="CT48" i="2" s="1"/>
  <c r="CJ48" i="2"/>
  <c r="I39" i="2"/>
  <c r="M39" i="2"/>
  <c r="AJ31" i="2"/>
  <c r="AK31" i="2" s="1"/>
  <c r="AM31" i="2"/>
  <c r="AI29" i="2"/>
  <c r="AE29" i="2"/>
  <c r="AF29" i="2" s="1"/>
  <c r="CE22" i="2"/>
  <c r="CO22" i="2" s="1"/>
  <c r="CT22" i="2" s="1"/>
  <c r="CJ22" i="2"/>
  <c r="AI18" i="2"/>
  <c r="AE18" i="2"/>
  <c r="AF18" i="2" s="1"/>
  <c r="AI17" i="2"/>
  <c r="AE17" i="2"/>
  <c r="AF17" i="2" s="1"/>
  <c r="AE15" i="2"/>
  <c r="AF15" i="2" s="1"/>
  <c r="AI15" i="2"/>
  <c r="CJ8" i="2"/>
  <c r="CE8" i="2"/>
  <c r="CO8" i="2" s="1"/>
  <c r="CT8" i="2" s="1"/>
  <c r="CJ42" i="2"/>
  <c r="CE42" i="2"/>
  <c r="CO42" i="2" s="1"/>
  <c r="CT42" i="2" s="1"/>
  <c r="AI19" i="2"/>
  <c r="AE19" i="2"/>
  <c r="AF19" i="2" s="1"/>
  <c r="AI111" i="2"/>
  <c r="AE111" i="2"/>
  <c r="AF111" i="2" s="1"/>
  <c r="L109" i="2"/>
  <c r="Q109" i="2" s="1"/>
  <c r="V109" i="2" s="1"/>
  <c r="H109" i="2"/>
  <c r="I108" i="2"/>
  <c r="M108" i="2"/>
  <c r="W105" i="2"/>
  <c r="X105" i="2" s="1"/>
  <c r="Z105" i="2"/>
  <c r="AA105" i="2" s="1"/>
  <c r="AB105" i="2" s="1"/>
  <c r="AD105" i="2"/>
  <c r="CE103" i="2"/>
  <c r="CO103" i="2" s="1"/>
  <c r="CT103" i="2" s="1"/>
  <c r="CJ103" i="2"/>
  <c r="R102" i="2"/>
  <c r="S102" i="2" s="1"/>
  <c r="N102" i="2"/>
  <c r="R101" i="2"/>
  <c r="S101" i="2" s="1"/>
  <c r="N101" i="2"/>
  <c r="CQ111" i="2"/>
  <c r="CR111" i="2" s="1"/>
  <c r="CU111" i="2"/>
  <c r="CV111" i="2" s="1"/>
  <c r="CW111" i="2" s="1"/>
  <c r="AI99" i="2"/>
  <c r="AE99" i="2"/>
  <c r="AF99" i="2" s="1"/>
  <c r="M97" i="2"/>
  <c r="I97" i="2"/>
  <c r="M93" i="2"/>
  <c r="I93" i="2"/>
  <c r="AI106" i="2"/>
  <c r="AE106" i="2"/>
  <c r="AF106" i="2" s="1"/>
  <c r="CE105" i="2"/>
  <c r="CO105" i="2" s="1"/>
  <c r="CT105" i="2" s="1"/>
  <c r="CJ105" i="2"/>
  <c r="W104" i="2"/>
  <c r="X104" i="2" s="1"/>
  <c r="AD104" i="2"/>
  <c r="Z104" i="2"/>
  <c r="AA104" i="2" s="1"/>
  <c r="AB104" i="2" s="1"/>
  <c r="AI94" i="2"/>
  <c r="AE94" i="2"/>
  <c r="AF94" i="2" s="1"/>
  <c r="CJ94" i="2"/>
  <c r="CE94" i="2"/>
  <c r="CO94" i="2" s="1"/>
  <c r="CT94" i="2" s="1"/>
  <c r="M86" i="2"/>
  <c r="I86" i="2"/>
  <c r="M84" i="2"/>
  <c r="I84" i="2"/>
  <c r="M82" i="2"/>
  <c r="I82" i="2"/>
  <c r="R80" i="2"/>
  <c r="S80" i="2" s="1"/>
  <c r="N80" i="2"/>
  <c r="R76" i="2"/>
  <c r="S76" i="2" s="1"/>
  <c r="N76" i="2"/>
  <c r="R72" i="2"/>
  <c r="S72" i="2" s="1"/>
  <c r="N72" i="2"/>
  <c r="R68" i="2"/>
  <c r="S68" i="2" s="1"/>
  <c r="N68" i="2"/>
  <c r="CJ67" i="2"/>
  <c r="CE67" i="2"/>
  <c r="CO67" i="2" s="1"/>
  <c r="CT67" i="2" s="1"/>
  <c r="CJ66" i="2"/>
  <c r="CE66" i="2"/>
  <c r="CO66" i="2" s="1"/>
  <c r="CT66" i="2" s="1"/>
  <c r="N66" i="2"/>
  <c r="R66" i="2"/>
  <c r="S66" i="2" s="1"/>
  <c r="I100" i="2"/>
  <c r="M100" i="2"/>
  <c r="AN91" i="2"/>
  <c r="AO91" i="2" s="1"/>
  <c r="AQ91" i="2"/>
  <c r="CE89" i="2"/>
  <c r="CO89" i="2" s="1"/>
  <c r="CT89" i="2" s="1"/>
  <c r="CJ89" i="2"/>
  <c r="I83" i="2"/>
  <c r="M83" i="2"/>
  <c r="R78" i="2"/>
  <c r="S78" i="2" s="1"/>
  <c r="N78" i="2"/>
  <c r="R70" i="2"/>
  <c r="S70" i="2" s="1"/>
  <c r="N70" i="2"/>
  <c r="R69" i="2"/>
  <c r="S69" i="2" s="1"/>
  <c r="N69" i="2"/>
  <c r="AI66" i="2"/>
  <c r="AE66" i="2"/>
  <c r="AF66" i="2" s="1"/>
  <c r="AJ65" i="2"/>
  <c r="AK65" i="2" s="1"/>
  <c r="AM65" i="2"/>
  <c r="W44" i="2"/>
  <c r="X44" i="2" s="1"/>
  <c r="Z44" i="2"/>
  <c r="AA44" i="2" s="1"/>
  <c r="AB44" i="2" s="1"/>
  <c r="AD44" i="2"/>
  <c r="W42" i="2"/>
  <c r="X42" i="2" s="1"/>
  <c r="AD42" i="2"/>
  <c r="Z42" i="2"/>
  <c r="AA42" i="2" s="1"/>
  <c r="AB42" i="2" s="1"/>
  <c r="W40" i="2"/>
  <c r="X40" i="2" s="1"/>
  <c r="Z40" i="2"/>
  <c r="AA40" i="2" s="1"/>
  <c r="AB40" i="2" s="1"/>
  <c r="AD40" i="2"/>
  <c r="W38" i="2"/>
  <c r="X38" i="2" s="1"/>
  <c r="AD38" i="2"/>
  <c r="Z38" i="2"/>
  <c r="AA38" i="2" s="1"/>
  <c r="AB38" i="2" s="1"/>
  <c r="CE36" i="2"/>
  <c r="CO36" i="2" s="1"/>
  <c r="CT36" i="2" s="1"/>
  <c r="CJ36" i="2"/>
  <c r="AD27" i="2"/>
  <c r="Z27" i="2"/>
  <c r="AA27" i="2" s="1"/>
  <c r="AB27" i="2" s="1"/>
  <c r="W27" i="2"/>
  <c r="X27" i="2" s="1"/>
  <c r="CJ26" i="2"/>
  <c r="CE26" i="2"/>
  <c r="CO26" i="2" s="1"/>
  <c r="CT26" i="2" s="1"/>
  <c r="N26" i="2"/>
  <c r="R26" i="2"/>
  <c r="S26" i="2" s="1"/>
  <c r="AD24" i="2"/>
  <c r="Z24" i="2"/>
  <c r="AA24" i="2" s="1"/>
  <c r="AB24" i="2" s="1"/>
  <c r="W24" i="2"/>
  <c r="X24" i="2" s="1"/>
  <c r="CJ104" i="2"/>
  <c r="CE104" i="2"/>
  <c r="CO104" i="2" s="1"/>
  <c r="CT104" i="2" s="1"/>
  <c r="AE101" i="2"/>
  <c r="AF101" i="2" s="1"/>
  <c r="AI101" i="2"/>
  <c r="CJ100" i="2"/>
  <c r="CE100" i="2"/>
  <c r="CO100" i="2" s="1"/>
  <c r="CT100" i="2" s="1"/>
  <c r="CJ85" i="2"/>
  <c r="CE85" i="2"/>
  <c r="CO85" i="2" s="1"/>
  <c r="CT85" i="2" s="1"/>
  <c r="CJ84" i="2"/>
  <c r="CE84" i="2"/>
  <c r="CO84" i="2" s="1"/>
  <c r="CT84" i="2" s="1"/>
  <c r="CE82" i="2"/>
  <c r="CO82" i="2" s="1"/>
  <c r="CT82" i="2" s="1"/>
  <c r="CJ82" i="2"/>
  <c r="CJ80" i="2"/>
  <c r="CE80" i="2"/>
  <c r="CO80" i="2" s="1"/>
  <c r="CT80" i="2" s="1"/>
  <c r="CJ76" i="2"/>
  <c r="CE76" i="2"/>
  <c r="CO76" i="2" s="1"/>
  <c r="CT76" i="2" s="1"/>
  <c r="CJ72" i="2"/>
  <c r="CE72" i="2"/>
  <c r="CO72" i="2" s="1"/>
  <c r="CT72" i="2" s="1"/>
  <c r="AN68" i="2"/>
  <c r="AO68" i="2" s="1"/>
  <c r="AQ68" i="2"/>
  <c r="I63" i="2"/>
  <c r="M63" i="2"/>
  <c r="R62" i="2"/>
  <c r="S62" i="2" s="1"/>
  <c r="N62" i="2"/>
  <c r="I85" i="2"/>
  <c r="M85" i="2"/>
  <c r="AI78" i="2"/>
  <c r="AE78" i="2"/>
  <c r="AF78" i="2" s="1"/>
  <c r="CE77" i="2"/>
  <c r="CO77" i="2" s="1"/>
  <c r="CT77" i="2" s="1"/>
  <c r="CJ77" i="2"/>
  <c r="CJ75" i="2"/>
  <c r="CE75" i="2"/>
  <c r="CO75" i="2" s="1"/>
  <c r="CT75" i="2" s="1"/>
  <c r="AI75" i="2"/>
  <c r="AE75" i="2"/>
  <c r="AF75" i="2" s="1"/>
  <c r="AI70" i="2"/>
  <c r="AE70" i="2"/>
  <c r="AF70" i="2" s="1"/>
  <c r="AI69" i="2"/>
  <c r="AE69" i="2"/>
  <c r="AF69" i="2" s="1"/>
  <c r="R64" i="2"/>
  <c r="S64" i="2" s="1"/>
  <c r="N64" i="2"/>
  <c r="AE59" i="2"/>
  <c r="AF59" i="2" s="1"/>
  <c r="AI59" i="2"/>
  <c r="CJ60" i="2"/>
  <c r="CE60" i="2"/>
  <c r="CO60" i="2" s="1"/>
  <c r="CT60" i="2" s="1"/>
  <c r="AI60" i="2"/>
  <c r="AE60" i="2"/>
  <c r="AF60" i="2" s="1"/>
  <c r="AE55" i="2"/>
  <c r="AF55" i="2" s="1"/>
  <c r="AI55" i="2"/>
  <c r="R53" i="2"/>
  <c r="S53" i="2" s="1"/>
  <c r="N53" i="2"/>
  <c r="R49" i="2"/>
  <c r="S49" i="2" s="1"/>
  <c r="N49" i="2"/>
  <c r="R45" i="2"/>
  <c r="S45" i="2" s="1"/>
  <c r="N45" i="2"/>
  <c r="CJ41" i="2"/>
  <c r="CE41" i="2"/>
  <c r="CO41" i="2" s="1"/>
  <c r="CT41" i="2" s="1"/>
  <c r="W41" i="2"/>
  <c r="X41" i="2" s="1"/>
  <c r="AD41" i="2"/>
  <c r="Z41" i="2"/>
  <c r="AA41" i="2" s="1"/>
  <c r="AB41" i="2" s="1"/>
  <c r="CJ37" i="2"/>
  <c r="CE37" i="2"/>
  <c r="CO37" i="2" s="1"/>
  <c r="CT37" i="2" s="1"/>
  <c r="W37" i="2"/>
  <c r="X37" i="2" s="1"/>
  <c r="AD37" i="2"/>
  <c r="Z37" i="2"/>
  <c r="AA37" i="2" s="1"/>
  <c r="AB37" i="2" s="1"/>
  <c r="AI34" i="2"/>
  <c r="AE34" i="2"/>
  <c r="AF34" i="2" s="1"/>
  <c r="CJ34" i="2"/>
  <c r="CE34" i="2"/>
  <c r="CO34" i="2" s="1"/>
  <c r="CT34" i="2" s="1"/>
  <c r="R31" i="2"/>
  <c r="S31" i="2" s="1"/>
  <c r="N31" i="2"/>
  <c r="R23" i="2"/>
  <c r="S23" i="2" s="1"/>
  <c r="N23" i="2"/>
  <c r="AN16" i="2"/>
  <c r="AO16" i="2" s="1"/>
  <c r="AQ16" i="2"/>
  <c r="M13" i="2"/>
  <c r="I13" i="2"/>
  <c r="AI12" i="2"/>
  <c r="AE12" i="2"/>
  <c r="AF12" i="2" s="1"/>
  <c r="M7" i="2"/>
  <c r="I7" i="2"/>
  <c r="AI56" i="2"/>
  <c r="AE56" i="2"/>
  <c r="AF56" i="2" s="1"/>
  <c r="CJ51" i="2"/>
  <c r="CE51" i="2"/>
  <c r="CO51" i="2" s="1"/>
  <c r="CT51" i="2" s="1"/>
  <c r="CJ50" i="2"/>
  <c r="CE50" i="2"/>
  <c r="CO50" i="2" s="1"/>
  <c r="CT50" i="2" s="1"/>
  <c r="AI50" i="2"/>
  <c r="AE50" i="2"/>
  <c r="AF50" i="2" s="1"/>
  <c r="AI49" i="2"/>
  <c r="AE49" i="2"/>
  <c r="AF49" i="2" s="1"/>
  <c r="CJ47" i="2"/>
  <c r="CE47" i="2"/>
  <c r="CO47" i="2" s="1"/>
  <c r="CT47" i="2" s="1"/>
  <c r="CJ46" i="2"/>
  <c r="CE46" i="2"/>
  <c r="CO46" i="2" s="1"/>
  <c r="CT46" i="2" s="1"/>
  <c r="AI46" i="2"/>
  <c r="AE46" i="2"/>
  <c r="AF46" i="2" s="1"/>
  <c r="AI45" i="2"/>
  <c r="AE45" i="2"/>
  <c r="AF45" i="2" s="1"/>
  <c r="CE44" i="2"/>
  <c r="CO44" i="2" s="1"/>
  <c r="CT44" i="2" s="1"/>
  <c r="CJ44" i="2"/>
  <c r="CJ43" i="2"/>
  <c r="CE43" i="2"/>
  <c r="CO43" i="2" s="1"/>
  <c r="CT43" i="2" s="1"/>
  <c r="W43" i="2"/>
  <c r="X43" i="2" s="1"/>
  <c r="AD43" i="2"/>
  <c r="Z43" i="2"/>
  <c r="AA43" i="2" s="1"/>
  <c r="AB43" i="2" s="1"/>
  <c r="CE40" i="2"/>
  <c r="CO40" i="2" s="1"/>
  <c r="CT40" i="2" s="1"/>
  <c r="CJ40" i="2"/>
  <c r="CJ39" i="2"/>
  <c r="CE39" i="2"/>
  <c r="CO39" i="2" s="1"/>
  <c r="CT39" i="2" s="1"/>
  <c r="W39" i="2"/>
  <c r="X39" i="2" s="1"/>
  <c r="AD39" i="2"/>
  <c r="Z39" i="2"/>
  <c r="AA39" i="2" s="1"/>
  <c r="AB39" i="2" s="1"/>
  <c r="R35" i="2"/>
  <c r="S35" i="2" s="1"/>
  <c r="N35" i="2"/>
  <c r="R34" i="2"/>
  <c r="S34" i="2" s="1"/>
  <c r="N34" i="2"/>
  <c r="AI32" i="2"/>
  <c r="AE32" i="2"/>
  <c r="AF32" i="2" s="1"/>
  <c r="AI30" i="2"/>
  <c r="AE30" i="2"/>
  <c r="AF30" i="2" s="1"/>
  <c r="CE30" i="2"/>
  <c r="CO30" i="2" s="1"/>
  <c r="CT30" i="2" s="1"/>
  <c r="CJ30" i="2"/>
  <c r="I29" i="2"/>
  <c r="M29" i="2"/>
  <c r="AI23" i="2"/>
  <c r="AE23" i="2"/>
  <c r="AF23" i="2" s="1"/>
  <c r="CE23" i="2"/>
  <c r="CO23" i="2" s="1"/>
  <c r="CT23" i="2" s="1"/>
  <c r="CJ23" i="2"/>
  <c r="AI21" i="2"/>
  <c r="AE21" i="2"/>
  <c r="AF21" i="2" s="1"/>
  <c r="CE21" i="2"/>
  <c r="CO21" i="2" s="1"/>
  <c r="CT21" i="2" s="1"/>
  <c r="CJ21" i="2"/>
  <c r="CJ38" i="2"/>
  <c r="CE38" i="2"/>
  <c r="CO38" i="2" s="1"/>
  <c r="CT38" i="2" s="1"/>
  <c r="CJ15" i="2"/>
  <c r="CE15" i="2"/>
  <c r="CO15" i="2" s="1"/>
  <c r="CT15" i="2" s="1"/>
  <c r="AE11" i="2"/>
  <c r="AF11" i="2" s="1"/>
  <c r="AI11" i="2"/>
  <c r="R10" i="2"/>
  <c r="S10" i="2" s="1"/>
  <c r="N10" i="2"/>
  <c r="AE51" i="2"/>
  <c r="AF51" i="2" s="1"/>
  <c r="AI51" i="2"/>
  <c r="AE14" i="2"/>
  <c r="AF14" i="2" s="1"/>
  <c r="AI14" i="2"/>
  <c r="AI9" i="2"/>
  <c r="AE9" i="2"/>
  <c r="AF9" i="2" s="1"/>
  <c r="CE9" i="2"/>
  <c r="CO9" i="2" s="1"/>
  <c r="CT9" i="2" s="1"/>
  <c r="CJ9" i="2"/>
  <c r="CJ13" i="2"/>
  <c r="CE13" i="2"/>
  <c r="CO13" i="2" s="1"/>
  <c r="CT13" i="2" s="1"/>
  <c r="K80" i="3" l="1"/>
  <c r="AJ14" i="2"/>
  <c r="AK14" i="2" s="1"/>
  <c r="AM14" i="2"/>
  <c r="AJ51" i="2"/>
  <c r="AK51" i="2" s="1"/>
  <c r="AM51" i="2"/>
  <c r="AJ11" i="2"/>
  <c r="AK11" i="2" s="1"/>
  <c r="AM11" i="2"/>
  <c r="N29" i="2"/>
  <c r="R29" i="2"/>
  <c r="S29" i="2" s="1"/>
  <c r="AI43" i="2"/>
  <c r="AE43" i="2"/>
  <c r="AF43" i="2" s="1"/>
  <c r="AR16" i="2"/>
  <c r="AS16" i="2" s="1"/>
  <c r="AU16" i="2"/>
  <c r="AI41" i="2"/>
  <c r="AE41" i="2"/>
  <c r="AF41" i="2" s="1"/>
  <c r="AJ55" i="2"/>
  <c r="AK55" i="2" s="1"/>
  <c r="AM55" i="2"/>
  <c r="AJ59" i="2"/>
  <c r="AK59" i="2" s="1"/>
  <c r="AM59" i="2"/>
  <c r="N85" i="2"/>
  <c r="R85" i="2"/>
  <c r="S85" i="2" s="1"/>
  <c r="R63" i="2"/>
  <c r="S63" i="2" s="1"/>
  <c r="N63" i="2"/>
  <c r="AR68" i="2"/>
  <c r="AS68" i="2" s="1"/>
  <c r="AU68" i="2"/>
  <c r="AJ101" i="2"/>
  <c r="AK101" i="2" s="1"/>
  <c r="AM101" i="2"/>
  <c r="AI24" i="2"/>
  <c r="AE24" i="2"/>
  <c r="AF24" i="2" s="1"/>
  <c r="AN65" i="2"/>
  <c r="AO65" i="2" s="1"/>
  <c r="AQ65" i="2"/>
  <c r="N83" i="2"/>
  <c r="R83" i="2"/>
  <c r="S83" i="2" s="1"/>
  <c r="AR91" i="2"/>
  <c r="AS91" i="2" s="1"/>
  <c r="AU91" i="2"/>
  <c r="N100" i="2"/>
  <c r="R100" i="2"/>
  <c r="S100" i="2" s="1"/>
  <c r="AJ106" i="2"/>
  <c r="AK106" i="2" s="1"/>
  <c r="AM106" i="2"/>
  <c r="R93" i="2"/>
  <c r="S93" i="2" s="1"/>
  <c r="N93" i="2"/>
  <c r="R97" i="2"/>
  <c r="S97" i="2" s="1"/>
  <c r="N97" i="2"/>
  <c r="AM99" i="2"/>
  <c r="AJ99" i="2"/>
  <c r="AK99" i="2" s="1"/>
  <c r="N108" i="2"/>
  <c r="R108" i="2"/>
  <c r="S108" i="2" s="1"/>
  <c r="M109" i="2"/>
  <c r="I109" i="2"/>
  <c r="AJ15" i="2"/>
  <c r="AK15" i="2" s="1"/>
  <c r="AM15" i="2"/>
  <c r="AN31" i="2"/>
  <c r="AO31" i="2" s="1"/>
  <c r="AQ31" i="2"/>
  <c r="N39" i="2"/>
  <c r="R39" i="2"/>
  <c r="S39" i="2" s="1"/>
  <c r="AI7" i="2"/>
  <c r="AE7" i="2"/>
  <c r="AF7" i="2" s="1"/>
  <c r="AN20" i="2"/>
  <c r="AO20" i="2" s="1"/>
  <c r="AQ20" i="2"/>
  <c r="AN35" i="2"/>
  <c r="AO35" i="2" s="1"/>
  <c r="AQ35" i="2"/>
  <c r="N37" i="2"/>
  <c r="R37" i="2"/>
  <c r="S37" i="2" s="1"/>
  <c r="N41" i="2"/>
  <c r="R41" i="2"/>
  <c r="S41" i="2" s="1"/>
  <c r="AJ72" i="2"/>
  <c r="AK72" i="2" s="1"/>
  <c r="AM72" i="2"/>
  <c r="AJ80" i="2"/>
  <c r="AK80" i="2" s="1"/>
  <c r="AM80" i="2"/>
  <c r="AM89" i="2"/>
  <c r="AJ89" i="2"/>
  <c r="AK89" i="2" s="1"/>
  <c r="AI100" i="2"/>
  <c r="AE100" i="2"/>
  <c r="AF100" i="2" s="1"/>
  <c r="AM90" i="2"/>
  <c r="AJ90" i="2"/>
  <c r="AK90" i="2" s="1"/>
  <c r="N9" i="2"/>
  <c r="R9" i="2"/>
  <c r="S9" i="2" s="1"/>
  <c r="AN10" i="2"/>
  <c r="AO10" i="2" s="1"/>
  <c r="AQ10" i="2"/>
  <c r="AJ47" i="2"/>
  <c r="AK47" i="2" s="1"/>
  <c r="AM47" i="2"/>
  <c r="AN25" i="2"/>
  <c r="AO25" i="2" s="1"/>
  <c r="AQ25" i="2"/>
  <c r="N43" i="2"/>
  <c r="R43" i="2"/>
  <c r="S43" i="2" s="1"/>
  <c r="AJ87" i="2"/>
  <c r="AK87" i="2" s="1"/>
  <c r="AM87" i="2"/>
  <c r="AJ53" i="2"/>
  <c r="AK53" i="2" s="1"/>
  <c r="AM53" i="2"/>
  <c r="AM54" i="2"/>
  <c r="AJ54" i="2"/>
  <c r="AK54" i="2" s="1"/>
  <c r="AJ61" i="2"/>
  <c r="AK61" i="2" s="1"/>
  <c r="AM61" i="2"/>
  <c r="AJ76" i="2"/>
  <c r="AK76" i="2" s="1"/>
  <c r="AM76" i="2"/>
  <c r="AN98" i="2"/>
  <c r="AO98" i="2" s="1"/>
  <c r="AQ98" i="2"/>
  <c r="AI82" i="2"/>
  <c r="AE82" i="2"/>
  <c r="AF82" i="2" s="1"/>
  <c r="AN95" i="2"/>
  <c r="AO95" i="2" s="1"/>
  <c r="AQ95" i="2"/>
  <c r="AJ102" i="2"/>
  <c r="AK102" i="2" s="1"/>
  <c r="AM102" i="2"/>
  <c r="N104" i="2"/>
  <c r="R104" i="2"/>
  <c r="S104" i="2" s="1"/>
  <c r="AI93" i="2"/>
  <c r="AE93" i="2"/>
  <c r="AF93" i="2" s="1"/>
  <c r="AJ107" i="2"/>
  <c r="AK107" i="2" s="1"/>
  <c r="AM107" i="2"/>
  <c r="AM103" i="2"/>
  <c r="AJ103" i="2"/>
  <c r="AK103" i="2" s="1"/>
  <c r="AI108" i="2"/>
  <c r="AE108" i="2"/>
  <c r="AF108" i="2" s="1"/>
  <c r="AM9" i="2"/>
  <c r="AJ9" i="2"/>
  <c r="AK9" i="2" s="1"/>
  <c r="AM21" i="2"/>
  <c r="AJ21" i="2"/>
  <c r="AK21" i="2" s="1"/>
  <c r="AM23" i="2"/>
  <c r="AJ23" i="2"/>
  <c r="AK23" i="2" s="1"/>
  <c r="AM30" i="2"/>
  <c r="AJ30" i="2"/>
  <c r="AK30" i="2" s="1"/>
  <c r="AJ32" i="2"/>
  <c r="AK32" i="2" s="1"/>
  <c r="AM32" i="2"/>
  <c r="AI39" i="2"/>
  <c r="AE39" i="2"/>
  <c r="AF39" i="2" s="1"/>
  <c r="AJ45" i="2"/>
  <c r="AK45" i="2" s="1"/>
  <c r="AM45" i="2"/>
  <c r="AM46" i="2"/>
  <c r="AJ46" i="2"/>
  <c r="AK46" i="2" s="1"/>
  <c r="AJ49" i="2"/>
  <c r="AK49" i="2" s="1"/>
  <c r="AM49" i="2"/>
  <c r="AM50" i="2"/>
  <c r="AJ50" i="2"/>
  <c r="AK50" i="2" s="1"/>
  <c r="AM56" i="2"/>
  <c r="AJ56" i="2"/>
  <c r="AK56" i="2" s="1"/>
  <c r="R7" i="2"/>
  <c r="S7" i="2" s="1"/>
  <c r="N7" i="2"/>
  <c r="AM12" i="2"/>
  <c r="AJ12" i="2"/>
  <c r="AK12" i="2" s="1"/>
  <c r="N13" i="2"/>
  <c r="R13" i="2"/>
  <c r="S13" i="2" s="1"/>
  <c r="AM34" i="2"/>
  <c r="AJ34" i="2"/>
  <c r="AK34" i="2" s="1"/>
  <c r="AI37" i="2"/>
  <c r="AE37" i="2"/>
  <c r="AF37" i="2" s="1"/>
  <c r="AM60" i="2"/>
  <c r="AJ60" i="2"/>
  <c r="AK60" i="2" s="1"/>
  <c r="AJ69" i="2"/>
  <c r="AK69" i="2" s="1"/>
  <c r="AM69" i="2"/>
  <c r="AJ70" i="2"/>
  <c r="AK70" i="2" s="1"/>
  <c r="AM70" i="2"/>
  <c r="AM75" i="2"/>
  <c r="AJ75" i="2"/>
  <c r="AK75" i="2" s="1"/>
  <c r="AJ78" i="2"/>
  <c r="AK78" i="2" s="1"/>
  <c r="AM78" i="2"/>
  <c r="AI27" i="2"/>
  <c r="AE27" i="2"/>
  <c r="AF27" i="2" s="1"/>
  <c r="AI38" i="2"/>
  <c r="AE38" i="2"/>
  <c r="AF38" i="2" s="1"/>
  <c r="AI40" i="2"/>
  <c r="AE40" i="2"/>
  <c r="AF40" i="2" s="1"/>
  <c r="AI42" i="2"/>
  <c r="AE42" i="2"/>
  <c r="AF42" i="2" s="1"/>
  <c r="AI44" i="2"/>
  <c r="AE44" i="2"/>
  <c r="AF44" i="2" s="1"/>
  <c r="AM66" i="2"/>
  <c r="AJ66" i="2"/>
  <c r="AK66" i="2" s="1"/>
  <c r="N82" i="2"/>
  <c r="R82" i="2"/>
  <c r="S82" i="2" s="1"/>
  <c r="N84" i="2"/>
  <c r="R84" i="2"/>
  <c r="S84" i="2" s="1"/>
  <c r="N86" i="2"/>
  <c r="R86" i="2"/>
  <c r="S86" i="2" s="1"/>
  <c r="AM94" i="2"/>
  <c r="AJ94" i="2"/>
  <c r="AK94" i="2" s="1"/>
  <c r="AI104" i="2"/>
  <c r="AE104" i="2"/>
  <c r="AF104" i="2" s="1"/>
  <c r="AI105" i="2"/>
  <c r="AE105" i="2"/>
  <c r="AF105" i="2" s="1"/>
  <c r="AD109" i="2"/>
  <c r="Z109" i="2"/>
  <c r="AA109" i="2" s="1"/>
  <c r="AB109" i="2" s="1"/>
  <c r="W109" i="2"/>
  <c r="X109" i="2" s="1"/>
  <c r="AM111" i="2"/>
  <c r="AJ111" i="2"/>
  <c r="AK111" i="2" s="1"/>
  <c r="AJ19" i="2"/>
  <c r="AK19" i="2" s="1"/>
  <c r="AM19" i="2"/>
  <c r="AJ17" i="2"/>
  <c r="AK17" i="2" s="1"/>
  <c r="AM17" i="2"/>
  <c r="AM18" i="2"/>
  <c r="AJ18" i="2"/>
  <c r="AK18" i="2" s="1"/>
  <c r="AM29" i="2"/>
  <c r="AJ29" i="2"/>
  <c r="AK29" i="2" s="1"/>
  <c r="AM52" i="2"/>
  <c r="AJ52" i="2"/>
  <c r="AK52" i="2" s="1"/>
  <c r="AI13" i="2"/>
  <c r="AE13" i="2"/>
  <c r="AF13" i="2" s="1"/>
  <c r="AM33" i="2"/>
  <c r="AJ33" i="2"/>
  <c r="AK33" i="2" s="1"/>
  <c r="AM62" i="2"/>
  <c r="AJ62" i="2"/>
  <c r="AK62" i="2" s="1"/>
  <c r="AM71" i="2"/>
  <c r="AJ71" i="2"/>
  <c r="AK71" i="2" s="1"/>
  <c r="AM79" i="2"/>
  <c r="AJ79" i="2"/>
  <c r="AK79" i="2" s="1"/>
  <c r="AJ57" i="2"/>
  <c r="AK57" i="2" s="1"/>
  <c r="AM57" i="2"/>
  <c r="AM58" i="2"/>
  <c r="AJ58" i="2"/>
  <c r="AK58" i="2" s="1"/>
  <c r="AM73" i="2"/>
  <c r="AJ73" i="2"/>
  <c r="AK73" i="2" s="1"/>
  <c r="AM81" i="2"/>
  <c r="AJ81" i="2"/>
  <c r="AK81" i="2" s="1"/>
  <c r="AM88" i="2"/>
  <c r="AJ88" i="2"/>
  <c r="AK88" i="2" s="1"/>
  <c r="AM64" i="2"/>
  <c r="AJ64" i="2"/>
  <c r="AK64" i="2" s="1"/>
  <c r="AI83" i="2"/>
  <c r="AE83" i="2"/>
  <c r="AF83" i="2" s="1"/>
  <c r="N67" i="2"/>
  <c r="R67" i="2"/>
  <c r="S67" i="2" s="1"/>
  <c r="AM67" i="2"/>
  <c r="AJ67" i="2"/>
  <c r="AK67" i="2" s="1"/>
  <c r="AI84" i="2"/>
  <c r="AE84" i="2"/>
  <c r="AF84" i="2" s="1"/>
  <c r="AI97" i="2"/>
  <c r="AE97" i="2"/>
  <c r="AF97" i="2" s="1"/>
  <c r="N105" i="2"/>
  <c r="R105" i="2"/>
  <c r="S105" i="2" s="1"/>
  <c r="AM6" i="2"/>
  <c r="AJ6" i="2"/>
  <c r="AK6" i="2" s="1"/>
  <c r="AM8" i="2"/>
  <c r="AJ8" i="2"/>
  <c r="AK8" i="2" s="1"/>
  <c r="AM22" i="2"/>
  <c r="AJ22" i="2"/>
  <c r="AK22" i="2" s="1"/>
  <c r="AM26" i="2"/>
  <c r="AJ26" i="2"/>
  <c r="AK26" i="2" s="1"/>
  <c r="AM48" i="2"/>
  <c r="AJ48" i="2"/>
  <c r="AK48" i="2" s="1"/>
  <c r="AM28" i="2"/>
  <c r="AJ28" i="2"/>
  <c r="AK28" i="2" s="1"/>
  <c r="AJ74" i="2"/>
  <c r="AK74" i="2" s="1"/>
  <c r="AM74" i="2"/>
  <c r="AI85" i="2"/>
  <c r="AE85" i="2"/>
  <c r="AF85" i="2" s="1"/>
  <c r="AE63" i="2"/>
  <c r="AF63" i="2" s="1"/>
  <c r="AI63" i="2"/>
  <c r="AM77" i="2"/>
  <c r="AJ77" i="2"/>
  <c r="AK77" i="2" s="1"/>
  <c r="R24" i="2"/>
  <c r="S24" i="2" s="1"/>
  <c r="N24" i="2"/>
  <c r="R27" i="2"/>
  <c r="S27" i="2" s="1"/>
  <c r="N27" i="2"/>
  <c r="AM36" i="2"/>
  <c r="AJ36" i="2"/>
  <c r="AK36" i="2" s="1"/>
  <c r="N38" i="2"/>
  <c r="R38" i="2"/>
  <c r="S38" i="2" s="1"/>
  <c r="N40" i="2"/>
  <c r="R40" i="2"/>
  <c r="S40" i="2" s="1"/>
  <c r="N42" i="2"/>
  <c r="R42" i="2"/>
  <c r="S42" i="2" s="1"/>
  <c r="N44" i="2"/>
  <c r="R44" i="2"/>
  <c r="S44" i="2" s="1"/>
  <c r="AI86" i="2"/>
  <c r="AE86" i="2"/>
  <c r="AF86" i="2" s="1"/>
  <c r="AM92" i="2"/>
  <c r="AJ92" i="2"/>
  <c r="AK92" i="2" s="1"/>
  <c r="AM96" i="2"/>
  <c r="AJ96" i="2"/>
  <c r="AK96" i="2" s="1"/>
  <c r="AJ110" i="2"/>
  <c r="AK110" i="2" s="1"/>
  <c r="AM110" i="2"/>
  <c r="AQ92" i="2" l="1"/>
  <c r="AN92" i="2"/>
  <c r="AO92" i="2" s="1"/>
  <c r="AQ36" i="2"/>
  <c r="AN36" i="2"/>
  <c r="AO36" i="2" s="1"/>
  <c r="AQ48" i="2"/>
  <c r="AN48" i="2"/>
  <c r="AO48" i="2" s="1"/>
  <c r="AQ26" i="2"/>
  <c r="AN26" i="2"/>
  <c r="AO26" i="2" s="1"/>
  <c r="AQ22" i="2"/>
  <c r="AN22" i="2"/>
  <c r="AO22" i="2" s="1"/>
  <c r="AQ8" i="2"/>
  <c r="AN8" i="2"/>
  <c r="AO8" i="2" s="1"/>
  <c r="AQ6" i="2"/>
  <c r="AN6" i="2"/>
  <c r="AO6" i="2" s="1"/>
  <c r="AJ97" i="2"/>
  <c r="AK97" i="2" s="1"/>
  <c r="AM97" i="2"/>
  <c r="AM84" i="2"/>
  <c r="AJ84" i="2"/>
  <c r="AK84" i="2" s="1"/>
  <c r="AQ67" i="2"/>
  <c r="AN67" i="2"/>
  <c r="AO67" i="2" s="1"/>
  <c r="AM83" i="2"/>
  <c r="AJ83" i="2"/>
  <c r="AK83" i="2" s="1"/>
  <c r="AQ64" i="2"/>
  <c r="AN64" i="2"/>
  <c r="AO64" i="2" s="1"/>
  <c r="AN88" i="2"/>
  <c r="AO88" i="2" s="1"/>
  <c r="AQ88" i="2"/>
  <c r="AQ81" i="2"/>
  <c r="AN81" i="2"/>
  <c r="AO81" i="2" s="1"/>
  <c r="AQ73" i="2"/>
  <c r="AN73" i="2"/>
  <c r="AO73" i="2" s="1"/>
  <c r="AQ58" i="2"/>
  <c r="AN58" i="2"/>
  <c r="AO58" i="2" s="1"/>
  <c r="AQ79" i="2"/>
  <c r="AN79" i="2"/>
  <c r="AO79" i="2" s="1"/>
  <c r="AQ71" i="2"/>
  <c r="AN71" i="2"/>
  <c r="AO71" i="2" s="1"/>
  <c r="AQ62" i="2"/>
  <c r="AN62" i="2"/>
  <c r="AO62" i="2" s="1"/>
  <c r="AQ33" i="2"/>
  <c r="AN33" i="2"/>
  <c r="AO33" i="2" s="1"/>
  <c r="AM13" i="2"/>
  <c r="AJ13" i="2"/>
  <c r="AK13" i="2" s="1"/>
  <c r="AQ52" i="2"/>
  <c r="AN52" i="2"/>
  <c r="AO52" i="2" s="1"/>
  <c r="AQ29" i="2"/>
  <c r="AN29" i="2"/>
  <c r="AO29" i="2" s="1"/>
  <c r="AQ18" i="2"/>
  <c r="AN18" i="2"/>
  <c r="AO18" i="2" s="1"/>
  <c r="AQ111" i="2"/>
  <c r="AN111" i="2"/>
  <c r="AO111" i="2" s="1"/>
  <c r="AN78" i="2"/>
  <c r="AO78" i="2" s="1"/>
  <c r="AQ78" i="2"/>
  <c r="AN70" i="2"/>
  <c r="AO70" i="2" s="1"/>
  <c r="AQ70" i="2"/>
  <c r="AN69" i="2"/>
  <c r="AO69" i="2" s="1"/>
  <c r="AQ69" i="2"/>
  <c r="AN49" i="2"/>
  <c r="AO49" i="2" s="1"/>
  <c r="AQ49" i="2"/>
  <c r="AN45" i="2"/>
  <c r="AO45" i="2" s="1"/>
  <c r="AQ45" i="2"/>
  <c r="AN32" i="2"/>
  <c r="AO32" i="2" s="1"/>
  <c r="AQ32" i="2"/>
  <c r="AN107" i="2"/>
  <c r="AO107" i="2" s="1"/>
  <c r="AQ107" i="2"/>
  <c r="AN102" i="2"/>
  <c r="AO102" i="2" s="1"/>
  <c r="AQ102" i="2"/>
  <c r="AR95" i="2"/>
  <c r="AS95" i="2" s="1"/>
  <c r="AU95" i="2"/>
  <c r="AR98" i="2"/>
  <c r="AS98" i="2" s="1"/>
  <c r="AU98" i="2"/>
  <c r="AN76" i="2"/>
  <c r="AO76" i="2" s="1"/>
  <c r="AQ76" i="2"/>
  <c r="AN61" i="2"/>
  <c r="AO61" i="2" s="1"/>
  <c r="AQ61" i="2"/>
  <c r="AN53" i="2"/>
  <c r="AO53" i="2" s="1"/>
  <c r="AQ53" i="2"/>
  <c r="AN87" i="2"/>
  <c r="AO87" i="2" s="1"/>
  <c r="AQ87" i="2"/>
  <c r="AR25" i="2"/>
  <c r="AS25" i="2" s="1"/>
  <c r="AU25" i="2"/>
  <c r="AN47" i="2"/>
  <c r="AO47" i="2" s="1"/>
  <c r="AQ47" i="2"/>
  <c r="AR10" i="2"/>
  <c r="AS10" i="2" s="1"/>
  <c r="AU10" i="2"/>
  <c r="AN80" i="2"/>
  <c r="AO80" i="2" s="1"/>
  <c r="AQ80" i="2"/>
  <c r="AN72" i="2"/>
  <c r="AO72" i="2" s="1"/>
  <c r="AQ72" i="2"/>
  <c r="AR35" i="2"/>
  <c r="AS35" i="2" s="1"/>
  <c r="AU35" i="2"/>
  <c r="AR20" i="2"/>
  <c r="AS20" i="2" s="1"/>
  <c r="AU20" i="2"/>
  <c r="AR31" i="2"/>
  <c r="AS31" i="2" s="1"/>
  <c r="AU31" i="2"/>
  <c r="AN15" i="2"/>
  <c r="AO15" i="2" s="1"/>
  <c r="AQ15" i="2"/>
  <c r="AN106" i="2"/>
  <c r="AO106" i="2" s="1"/>
  <c r="AQ106" i="2"/>
  <c r="AV91" i="2"/>
  <c r="AW91" i="2" s="1"/>
  <c r="AY91" i="2"/>
  <c r="AR65" i="2"/>
  <c r="AS65" i="2" s="1"/>
  <c r="AU65" i="2"/>
  <c r="AN101" i="2"/>
  <c r="AO101" i="2" s="1"/>
  <c r="AQ101" i="2"/>
  <c r="AV68" i="2"/>
  <c r="AW68" i="2" s="1"/>
  <c r="AY68" i="2"/>
  <c r="AN59" i="2"/>
  <c r="AO59" i="2" s="1"/>
  <c r="AQ59" i="2"/>
  <c r="AN55" i="2"/>
  <c r="AO55" i="2" s="1"/>
  <c r="AQ55" i="2"/>
  <c r="AV16" i="2"/>
  <c r="AW16" i="2" s="1"/>
  <c r="AY16" i="2"/>
  <c r="AN11" i="2"/>
  <c r="AO11" i="2" s="1"/>
  <c r="AQ11" i="2"/>
  <c r="AN51" i="2"/>
  <c r="AO51" i="2" s="1"/>
  <c r="AQ51" i="2"/>
  <c r="AN14" i="2"/>
  <c r="AO14" i="2" s="1"/>
  <c r="AQ14" i="2"/>
  <c r="AQ96" i="2"/>
  <c r="AN96" i="2"/>
  <c r="AO96" i="2" s="1"/>
  <c r="AM86" i="2"/>
  <c r="AJ86" i="2"/>
  <c r="AK86" i="2" s="1"/>
  <c r="AQ77" i="2"/>
  <c r="AN77" i="2"/>
  <c r="AO77" i="2" s="1"/>
  <c r="AM85" i="2"/>
  <c r="AJ85" i="2"/>
  <c r="AK85" i="2" s="1"/>
  <c r="AQ28" i="2"/>
  <c r="AN28" i="2"/>
  <c r="AO28" i="2" s="1"/>
  <c r="AN110" i="2"/>
  <c r="AO110" i="2" s="1"/>
  <c r="AQ110" i="2"/>
  <c r="AJ63" i="2"/>
  <c r="AK63" i="2" s="1"/>
  <c r="AM63" i="2"/>
  <c r="AN74" i="2"/>
  <c r="AO74" i="2" s="1"/>
  <c r="AQ74" i="2"/>
  <c r="AN57" i="2"/>
  <c r="AO57" i="2" s="1"/>
  <c r="AQ57" i="2"/>
  <c r="AN17" i="2"/>
  <c r="AO17" i="2" s="1"/>
  <c r="AQ17" i="2"/>
  <c r="AN19" i="2"/>
  <c r="AO19" i="2" s="1"/>
  <c r="AQ19" i="2"/>
  <c r="AE109" i="2"/>
  <c r="AF109" i="2" s="1"/>
  <c r="AI109" i="2"/>
  <c r="AM105" i="2"/>
  <c r="AJ105" i="2"/>
  <c r="AK105" i="2" s="1"/>
  <c r="AM104" i="2"/>
  <c r="AJ104" i="2"/>
  <c r="AK104" i="2" s="1"/>
  <c r="AQ94" i="2"/>
  <c r="AN94" i="2"/>
  <c r="AO94" i="2" s="1"/>
  <c r="AQ66" i="2"/>
  <c r="AN66" i="2"/>
  <c r="AO66" i="2" s="1"/>
  <c r="AM44" i="2"/>
  <c r="AJ44" i="2"/>
  <c r="AK44" i="2" s="1"/>
  <c r="AM42" i="2"/>
  <c r="AJ42" i="2"/>
  <c r="AK42" i="2" s="1"/>
  <c r="AM40" i="2"/>
  <c r="AJ40" i="2"/>
  <c r="AK40" i="2" s="1"/>
  <c r="AM38" i="2"/>
  <c r="AJ38" i="2"/>
  <c r="AK38" i="2" s="1"/>
  <c r="AJ27" i="2"/>
  <c r="AK27" i="2" s="1"/>
  <c r="AM27" i="2"/>
  <c r="AQ75" i="2"/>
  <c r="AN75" i="2"/>
  <c r="AO75" i="2" s="1"/>
  <c r="AQ60" i="2"/>
  <c r="AN60" i="2"/>
  <c r="AO60" i="2" s="1"/>
  <c r="AM37" i="2"/>
  <c r="AJ37" i="2"/>
  <c r="AK37" i="2" s="1"/>
  <c r="AQ34" i="2"/>
  <c r="AN34" i="2"/>
  <c r="AO34" i="2" s="1"/>
  <c r="AQ12" i="2"/>
  <c r="AN12" i="2"/>
  <c r="AO12" i="2" s="1"/>
  <c r="AQ56" i="2"/>
  <c r="AN56" i="2"/>
  <c r="AO56" i="2" s="1"/>
  <c r="AQ50" i="2"/>
  <c r="AN50" i="2"/>
  <c r="AO50" i="2" s="1"/>
  <c r="AQ46" i="2"/>
  <c r="AN46" i="2"/>
  <c r="AO46" i="2" s="1"/>
  <c r="AM39" i="2"/>
  <c r="AJ39" i="2"/>
  <c r="AK39" i="2" s="1"/>
  <c r="AQ30" i="2"/>
  <c r="AN30" i="2"/>
  <c r="AO30" i="2" s="1"/>
  <c r="AQ23" i="2"/>
  <c r="AN23" i="2"/>
  <c r="AO23" i="2" s="1"/>
  <c r="AQ21" i="2"/>
  <c r="AN21" i="2"/>
  <c r="AO21" i="2" s="1"/>
  <c r="AQ9" i="2"/>
  <c r="AN9" i="2"/>
  <c r="AO9" i="2" s="1"/>
  <c r="AM108" i="2"/>
  <c r="AJ108" i="2"/>
  <c r="AK108" i="2" s="1"/>
  <c r="AQ103" i="2"/>
  <c r="AN103" i="2"/>
  <c r="AO103" i="2" s="1"/>
  <c r="AJ93" i="2"/>
  <c r="AK93" i="2" s="1"/>
  <c r="AM93" i="2"/>
  <c r="AM82" i="2"/>
  <c r="AJ82" i="2"/>
  <c r="AK82" i="2" s="1"/>
  <c r="AQ54" i="2"/>
  <c r="AN54" i="2"/>
  <c r="AO54" i="2" s="1"/>
  <c r="AQ90" i="2"/>
  <c r="AN90" i="2"/>
  <c r="AO90" i="2" s="1"/>
  <c r="AM100" i="2"/>
  <c r="AJ100" i="2"/>
  <c r="AK100" i="2" s="1"/>
  <c r="AQ89" i="2"/>
  <c r="AN89" i="2"/>
  <c r="AO89" i="2" s="1"/>
  <c r="AJ7" i="2"/>
  <c r="AK7" i="2" s="1"/>
  <c r="AM7" i="2"/>
  <c r="R109" i="2"/>
  <c r="S109" i="2" s="1"/>
  <c r="N109" i="2"/>
  <c r="AQ99" i="2"/>
  <c r="AN99" i="2"/>
  <c r="AO99" i="2" s="1"/>
  <c r="AJ24" i="2"/>
  <c r="AK24" i="2" s="1"/>
  <c r="AM24" i="2"/>
  <c r="AM41" i="2"/>
  <c r="AJ41" i="2"/>
  <c r="AK41" i="2" s="1"/>
  <c r="AM43" i="2"/>
  <c r="AJ43" i="2"/>
  <c r="AK43" i="2" s="1"/>
  <c r="AQ43" i="2" l="1"/>
  <c r="AN43" i="2"/>
  <c r="AO43" i="2" s="1"/>
  <c r="AU89" i="2"/>
  <c r="AR89" i="2"/>
  <c r="AS89" i="2" s="1"/>
  <c r="AU90" i="2"/>
  <c r="AR90" i="2"/>
  <c r="AS90" i="2" s="1"/>
  <c r="AQ82" i="2"/>
  <c r="AN82" i="2"/>
  <c r="AO82" i="2" s="1"/>
  <c r="AN24" i="2"/>
  <c r="AO24" i="2" s="1"/>
  <c r="AQ24" i="2"/>
  <c r="AN7" i="2"/>
  <c r="AO7" i="2" s="1"/>
  <c r="AQ7" i="2"/>
  <c r="AN93" i="2"/>
  <c r="AO93" i="2" s="1"/>
  <c r="AQ93" i="2"/>
  <c r="AN27" i="2"/>
  <c r="AO27" i="2" s="1"/>
  <c r="AQ27" i="2"/>
  <c r="AJ109" i="2"/>
  <c r="AK109" i="2" s="1"/>
  <c r="AM109" i="2"/>
  <c r="AR19" i="2"/>
  <c r="AS19" i="2" s="1"/>
  <c r="AU19" i="2"/>
  <c r="AR17" i="2"/>
  <c r="AS17" i="2" s="1"/>
  <c r="AU17" i="2"/>
  <c r="AR57" i="2"/>
  <c r="AS57" i="2" s="1"/>
  <c r="AU57" i="2"/>
  <c r="AR74" i="2"/>
  <c r="AS74" i="2" s="1"/>
  <c r="AU74" i="2"/>
  <c r="AN63" i="2"/>
  <c r="AO63" i="2" s="1"/>
  <c r="AQ63" i="2"/>
  <c r="AR110" i="2"/>
  <c r="AS110" i="2" s="1"/>
  <c r="AU110" i="2"/>
  <c r="AR14" i="2"/>
  <c r="AS14" i="2" s="1"/>
  <c r="AU14" i="2"/>
  <c r="AR51" i="2"/>
  <c r="AS51" i="2" s="1"/>
  <c r="AU51" i="2"/>
  <c r="AR11" i="2"/>
  <c r="AS11" i="2" s="1"/>
  <c r="AU11" i="2"/>
  <c r="AZ16" i="2"/>
  <c r="BA16" i="2" s="1"/>
  <c r="BC16" i="2"/>
  <c r="AR55" i="2"/>
  <c r="AS55" i="2" s="1"/>
  <c r="AU55" i="2"/>
  <c r="AR59" i="2"/>
  <c r="AS59" i="2" s="1"/>
  <c r="AU59" i="2"/>
  <c r="AZ68" i="2"/>
  <c r="BA68" i="2" s="1"/>
  <c r="BC68" i="2"/>
  <c r="AR101" i="2"/>
  <c r="AS101" i="2" s="1"/>
  <c r="AU101" i="2"/>
  <c r="AV65" i="2"/>
  <c r="AW65" i="2" s="1"/>
  <c r="AY65" i="2"/>
  <c r="AZ91" i="2"/>
  <c r="BA91" i="2" s="1"/>
  <c r="BC91" i="2"/>
  <c r="AR106" i="2"/>
  <c r="AS106" i="2" s="1"/>
  <c r="AU106" i="2"/>
  <c r="AR15" i="2"/>
  <c r="AS15" i="2" s="1"/>
  <c r="AU15" i="2"/>
  <c r="AV31" i="2"/>
  <c r="AW31" i="2" s="1"/>
  <c r="AY31" i="2"/>
  <c r="AV20" i="2"/>
  <c r="AW20" i="2" s="1"/>
  <c r="AY20" i="2"/>
  <c r="AV35" i="2"/>
  <c r="AW35" i="2" s="1"/>
  <c r="AY35" i="2"/>
  <c r="AR72" i="2"/>
  <c r="AS72" i="2" s="1"/>
  <c r="AU72" i="2"/>
  <c r="AR80" i="2"/>
  <c r="AS80" i="2" s="1"/>
  <c r="AU80" i="2"/>
  <c r="AV10" i="2"/>
  <c r="AW10" i="2" s="1"/>
  <c r="AY10" i="2"/>
  <c r="AR47" i="2"/>
  <c r="AS47" i="2" s="1"/>
  <c r="AU47" i="2"/>
  <c r="AV25" i="2"/>
  <c r="AW25" i="2" s="1"/>
  <c r="AY25" i="2"/>
  <c r="AR87" i="2"/>
  <c r="AS87" i="2" s="1"/>
  <c r="AU87" i="2"/>
  <c r="AR53" i="2"/>
  <c r="AS53" i="2" s="1"/>
  <c r="AU53" i="2"/>
  <c r="AR61" i="2"/>
  <c r="AS61" i="2" s="1"/>
  <c r="AU61" i="2"/>
  <c r="AR76" i="2"/>
  <c r="AS76" i="2" s="1"/>
  <c r="AU76" i="2"/>
  <c r="AV98" i="2"/>
  <c r="AW98" i="2" s="1"/>
  <c r="AY98" i="2"/>
  <c r="AV95" i="2"/>
  <c r="AW95" i="2" s="1"/>
  <c r="AY95" i="2"/>
  <c r="AR102" i="2"/>
  <c r="AS102" i="2" s="1"/>
  <c r="AU102" i="2"/>
  <c r="AR107" i="2"/>
  <c r="AS107" i="2" s="1"/>
  <c r="AU107" i="2"/>
  <c r="AR32" i="2"/>
  <c r="AS32" i="2" s="1"/>
  <c r="AU32" i="2"/>
  <c r="AR45" i="2"/>
  <c r="AS45" i="2" s="1"/>
  <c r="AU45" i="2"/>
  <c r="AR49" i="2"/>
  <c r="AS49" i="2" s="1"/>
  <c r="AU49" i="2"/>
  <c r="AR69" i="2"/>
  <c r="AS69" i="2" s="1"/>
  <c r="AU69" i="2"/>
  <c r="AR70" i="2"/>
  <c r="AS70" i="2" s="1"/>
  <c r="AU70" i="2"/>
  <c r="AR78" i="2"/>
  <c r="AS78" i="2" s="1"/>
  <c r="AU78" i="2"/>
  <c r="AR88" i="2"/>
  <c r="AS88" i="2" s="1"/>
  <c r="AU88" i="2"/>
  <c r="AN97" i="2"/>
  <c r="AO97" i="2" s="1"/>
  <c r="AQ97" i="2"/>
  <c r="AQ41" i="2"/>
  <c r="AN41" i="2"/>
  <c r="AO41" i="2" s="1"/>
  <c r="AU99" i="2"/>
  <c r="AR99" i="2"/>
  <c r="AS99" i="2" s="1"/>
  <c r="AQ100" i="2"/>
  <c r="AN100" i="2"/>
  <c r="AO100" i="2" s="1"/>
  <c r="AU54" i="2"/>
  <c r="AR54" i="2"/>
  <c r="AS54" i="2" s="1"/>
  <c r="AU103" i="2"/>
  <c r="AR103" i="2"/>
  <c r="AS103" i="2" s="1"/>
  <c r="AQ108" i="2"/>
  <c r="AN108" i="2"/>
  <c r="AO108" i="2" s="1"/>
  <c r="AU9" i="2"/>
  <c r="AR9" i="2"/>
  <c r="AS9" i="2" s="1"/>
  <c r="AU21" i="2"/>
  <c r="AR21" i="2"/>
  <c r="AS21" i="2" s="1"/>
  <c r="AU23" i="2"/>
  <c r="AR23" i="2"/>
  <c r="AS23" i="2" s="1"/>
  <c r="AU30" i="2"/>
  <c r="AR30" i="2"/>
  <c r="AS30" i="2" s="1"/>
  <c r="AQ39" i="2"/>
  <c r="AN39" i="2"/>
  <c r="AO39" i="2" s="1"/>
  <c r="AU46" i="2"/>
  <c r="AR46" i="2"/>
  <c r="AS46" i="2" s="1"/>
  <c r="AU50" i="2"/>
  <c r="AR50" i="2"/>
  <c r="AS50" i="2" s="1"/>
  <c r="AU56" i="2"/>
  <c r="AR56" i="2"/>
  <c r="AS56" i="2" s="1"/>
  <c r="AU12" i="2"/>
  <c r="AR12" i="2"/>
  <c r="AS12" i="2" s="1"/>
  <c r="AU34" i="2"/>
  <c r="AR34" i="2"/>
  <c r="AS34" i="2" s="1"/>
  <c r="AQ37" i="2"/>
  <c r="AN37" i="2"/>
  <c r="AO37" i="2" s="1"/>
  <c r="AU60" i="2"/>
  <c r="AR60" i="2"/>
  <c r="AS60" i="2" s="1"/>
  <c r="AU75" i="2"/>
  <c r="AR75" i="2"/>
  <c r="AS75" i="2" s="1"/>
  <c r="AQ38" i="2"/>
  <c r="AN38" i="2"/>
  <c r="AO38" i="2" s="1"/>
  <c r="AQ40" i="2"/>
  <c r="AN40" i="2"/>
  <c r="AO40" i="2" s="1"/>
  <c r="AQ42" i="2"/>
  <c r="AN42" i="2"/>
  <c r="AO42" i="2" s="1"/>
  <c r="AQ44" i="2"/>
  <c r="AN44" i="2"/>
  <c r="AO44" i="2" s="1"/>
  <c r="AU66" i="2"/>
  <c r="AR66" i="2"/>
  <c r="AS66" i="2" s="1"/>
  <c r="AU94" i="2"/>
  <c r="AR94" i="2"/>
  <c r="AS94" i="2" s="1"/>
  <c r="AQ104" i="2"/>
  <c r="AN104" i="2"/>
  <c r="AO104" i="2" s="1"/>
  <c r="AQ105" i="2"/>
  <c r="AN105" i="2"/>
  <c r="AO105" i="2" s="1"/>
  <c r="AU28" i="2"/>
  <c r="AR28" i="2"/>
  <c r="AS28" i="2" s="1"/>
  <c r="AQ85" i="2"/>
  <c r="AN85" i="2"/>
  <c r="AO85" i="2" s="1"/>
  <c r="AU77" i="2"/>
  <c r="AR77" i="2"/>
  <c r="AS77" i="2" s="1"/>
  <c r="AQ86" i="2"/>
  <c r="AN86" i="2"/>
  <c r="AO86" i="2" s="1"/>
  <c r="AU96" i="2"/>
  <c r="AR96" i="2"/>
  <c r="AS96" i="2" s="1"/>
  <c r="AU111" i="2"/>
  <c r="AR111" i="2"/>
  <c r="AS111" i="2" s="1"/>
  <c r="AU18" i="2"/>
  <c r="AR18" i="2"/>
  <c r="AS18" i="2" s="1"/>
  <c r="AU29" i="2"/>
  <c r="AR29" i="2"/>
  <c r="AS29" i="2" s="1"/>
  <c r="AU52" i="2"/>
  <c r="AR52" i="2"/>
  <c r="AS52" i="2" s="1"/>
  <c r="AQ13" i="2"/>
  <c r="AN13" i="2"/>
  <c r="AO13" i="2" s="1"/>
  <c r="AU33" i="2"/>
  <c r="AR33" i="2"/>
  <c r="AS33" i="2" s="1"/>
  <c r="AU62" i="2"/>
  <c r="AR62" i="2"/>
  <c r="AS62" i="2" s="1"/>
  <c r="AU71" i="2"/>
  <c r="AR71" i="2"/>
  <c r="AS71" i="2" s="1"/>
  <c r="AU79" i="2"/>
  <c r="AR79" i="2"/>
  <c r="AS79" i="2" s="1"/>
  <c r="AU58" i="2"/>
  <c r="AR58" i="2"/>
  <c r="AS58" i="2" s="1"/>
  <c r="AU73" i="2"/>
  <c r="AR73" i="2"/>
  <c r="AS73" i="2" s="1"/>
  <c r="AU81" i="2"/>
  <c r="AR81" i="2"/>
  <c r="AS81" i="2" s="1"/>
  <c r="AU64" i="2"/>
  <c r="AR64" i="2"/>
  <c r="AS64" i="2" s="1"/>
  <c r="AQ83" i="2"/>
  <c r="AN83" i="2"/>
  <c r="AO83" i="2" s="1"/>
  <c r="AU67" i="2"/>
  <c r="AR67" i="2"/>
  <c r="AS67" i="2" s="1"/>
  <c r="AQ84" i="2"/>
  <c r="AN84" i="2"/>
  <c r="AO84" i="2" s="1"/>
  <c r="AU6" i="2"/>
  <c r="AR6" i="2"/>
  <c r="AS6" i="2" s="1"/>
  <c r="AU8" i="2"/>
  <c r="AR8" i="2"/>
  <c r="AS8" i="2" s="1"/>
  <c r="AU22" i="2"/>
  <c r="AR22" i="2"/>
  <c r="AS22" i="2" s="1"/>
  <c r="AU26" i="2"/>
  <c r="AR26" i="2"/>
  <c r="AS26" i="2" s="1"/>
  <c r="AU48" i="2"/>
  <c r="AR48" i="2"/>
  <c r="AS48" i="2" s="1"/>
  <c r="AU36" i="2"/>
  <c r="AR36" i="2"/>
  <c r="AS36" i="2" s="1"/>
  <c r="AU92" i="2"/>
  <c r="AR92" i="2"/>
  <c r="AS92" i="2" s="1"/>
  <c r="AY36" i="2" l="1"/>
  <c r="AV36" i="2"/>
  <c r="AW36" i="2" s="1"/>
  <c r="AR97" i="2"/>
  <c r="AS97" i="2" s="1"/>
  <c r="AU97" i="2"/>
  <c r="AV88" i="2"/>
  <c r="AW88" i="2" s="1"/>
  <c r="AY88" i="2"/>
  <c r="AV78" i="2"/>
  <c r="AW78" i="2" s="1"/>
  <c r="AY78" i="2"/>
  <c r="AV70" i="2"/>
  <c r="AW70" i="2" s="1"/>
  <c r="AY70" i="2"/>
  <c r="AV69" i="2"/>
  <c r="AW69" i="2" s="1"/>
  <c r="AY69" i="2"/>
  <c r="AV49" i="2"/>
  <c r="AW49" i="2" s="1"/>
  <c r="AY49" i="2"/>
  <c r="AV45" i="2"/>
  <c r="AW45" i="2" s="1"/>
  <c r="AY45" i="2"/>
  <c r="AV32" i="2"/>
  <c r="AW32" i="2" s="1"/>
  <c r="AY32" i="2"/>
  <c r="AV107" i="2"/>
  <c r="AW107" i="2" s="1"/>
  <c r="AY107" i="2"/>
  <c r="AV102" i="2"/>
  <c r="AW102" i="2" s="1"/>
  <c r="AY102" i="2"/>
  <c r="AZ95" i="2"/>
  <c r="BA95" i="2" s="1"/>
  <c r="BC95" i="2"/>
  <c r="AZ98" i="2"/>
  <c r="BA98" i="2" s="1"/>
  <c r="BC98" i="2"/>
  <c r="AV76" i="2"/>
  <c r="AW76" i="2" s="1"/>
  <c r="AY76" i="2"/>
  <c r="AV61" i="2"/>
  <c r="AW61" i="2" s="1"/>
  <c r="AY61" i="2"/>
  <c r="AV53" i="2"/>
  <c r="AW53" i="2" s="1"/>
  <c r="AY53" i="2"/>
  <c r="AV87" i="2"/>
  <c r="AW87" i="2" s="1"/>
  <c r="AY87" i="2"/>
  <c r="AZ25" i="2"/>
  <c r="BA25" i="2" s="1"/>
  <c r="BC25" i="2"/>
  <c r="AV47" i="2"/>
  <c r="AW47" i="2" s="1"/>
  <c r="AY47" i="2"/>
  <c r="AZ10" i="2"/>
  <c r="BA10" i="2" s="1"/>
  <c r="BC10" i="2"/>
  <c r="AV80" i="2"/>
  <c r="AW80" i="2" s="1"/>
  <c r="AY80" i="2"/>
  <c r="AV72" i="2"/>
  <c r="AW72" i="2" s="1"/>
  <c r="AY72" i="2"/>
  <c r="AZ35" i="2"/>
  <c r="BA35" i="2" s="1"/>
  <c r="BC35" i="2"/>
  <c r="AZ20" i="2"/>
  <c r="BA20" i="2" s="1"/>
  <c r="BC20" i="2"/>
  <c r="AZ31" i="2"/>
  <c r="BA31" i="2" s="1"/>
  <c r="BC31" i="2"/>
  <c r="AV15" i="2"/>
  <c r="AW15" i="2" s="1"/>
  <c r="AY15" i="2"/>
  <c r="AV106" i="2"/>
  <c r="AW106" i="2" s="1"/>
  <c r="AY106" i="2"/>
  <c r="BD91" i="2"/>
  <c r="BE91" i="2" s="1"/>
  <c r="BG91" i="2"/>
  <c r="AZ65" i="2"/>
  <c r="BA65" i="2" s="1"/>
  <c r="BC65" i="2"/>
  <c r="AV101" i="2"/>
  <c r="AW101" i="2" s="1"/>
  <c r="AY101" i="2"/>
  <c r="BD68" i="2"/>
  <c r="BE68" i="2" s="1"/>
  <c r="BG68" i="2"/>
  <c r="AV59" i="2"/>
  <c r="AW59" i="2" s="1"/>
  <c r="AY59" i="2"/>
  <c r="AV55" i="2"/>
  <c r="AW55" i="2" s="1"/>
  <c r="AY55" i="2"/>
  <c r="BD16" i="2"/>
  <c r="BE16" i="2" s="1"/>
  <c r="BG16" i="2"/>
  <c r="AV11" i="2"/>
  <c r="AW11" i="2" s="1"/>
  <c r="AY11" i="2"/>
  <c r="AV51" i="2"/>
  <c r="AW51" i="2" s="1"/>
  <c r="AY51" i="2"/>
  <c r="AV14" i="2"/>
  <c r="AW14" i="2" s="1"/>
  <c r="AY14" i="2"/>
  <c r="AV110" i="2"/>
  <c r="AW110" i="2" s="1"/>
  <c r="AY110" i="2"/>
  <c r="AR63" i="2"/>
  <c r="AS63" i="2" s="1"/>
  <c r="AU63" i="2"/>
  <c r="AV74" i="2"/>
  <c r="AW74" i="2" s="1"/>
  <c r="AY74" i="2"/>
  <c r="AV57" i="2"/>
  <c r="AW57" i="2" s="1"/>
  <c r="AY57" i="2"/>
  <c r="AV17" i="2"/>
  <c r="AW17" i="2" s="1"/>
  <c r="AY17" i="2"/>
  <c r="AV19" i="2"/>
  <c r="AW19" i="2" s="1"/>
  <c r="AY19" i="2"/>
  <c r="AN109" i="2"/>
  <c r="AO109" i="2" s="1"/>
  <c r="AQ109" i="2"/>
  <c r="AR27" i="2"/>
  <c r="AS27" i="2" s="1"/>
  <c r="AU27" i="2"/>
  <c r="AR93" i="2"/>
  <c r="AS93" i="2" s="1"/>
  <c r="AU93" i="2"/>
  <c r="AR7" i="2"/>
  <c r="AS7" i="2" s="1"/>
  <c r="AU7" i="2"/>
  <c r="AR24" i="2"/>
  <c r="AS24" i="2" s="1"/>
  <c r="AU24" i="2"/>
  <c r="AY92" i="2"/>
  <c r="AV92" i="2"/>
  <c r="AW92" i="2" s="1"/>
  <c r="AY48" i="2"/>
  <c r="AV48" i="2"/>
  <c r="AW48" i="2" s="1"/>
  <c r="AY26" i="2"/>
  <c r="AV26" i="2"/>
  <c r="AW26" i="2" s="1"/>
  <c r="AY22" i="2"/>
  <c r="AV22" i="2"/>
  <c r="AW22" i="2" s="1"/>
  <c r="AY8" i="2"/>
  <c r="AV8" i="2"/>
  <c r="AW8" i="2" s="1"/>
  <c r="AY6" i="2"/>
  <c r="AV6" i="2"/>
  <c r="AW6" i="2" s="1"/>
  <c r="AU84" i="2"/>
  <c r="AR84" i="2"/>
  <c r="AS84" i="2" s="1"/>
  <c r="AY67" i="2"/>
  <c r="AV67" i="2"/>
  <c r="AW67" i="2" s="1"/>
  <c r="AU83" i="2"/>
  <c r="AR83" i="2"/>
  <c r="AS83" i="2" s="1"/>
  <c r="AY64" i="2"/>
  <c r="AV64" i="2"/>
  <c r="AW64" i="2" s="1"/>
  <c r="AY81" i="2"/>
  <c r="AV81" i="2"/>
  <c r="AW81" i="2" s="1"/>
  <c r="AY73" i="2"/>
  <c r="AV73" i="2"/>
  <c r="AW73" i="2" s="1"/>
  <c r="AY58" i="2"/>
  <c r="AV58" i="2"/>
  <c r="AW58" i="2" s="1"/>
  <c r="AY79" i="2"/>
  <c r="AV79" i="2"/>
  <c r="AW79" i="2" s="1"/>
  <c r="AY71" i="2"/>
  <c r="AV71" i="2"/>
  <c r="AW71" i="2" s="1"/>
  <c r="AY62" i="2"/>
  <c r="AV62" i="2"/>
  <c r="AW62" i="2" s="1"/>
  <c r="AY33" i="2"/>
  <c r="AV33" i="2"/>
  <c r="AW33" i="2" s="1"/>
  <c r="AU13" i="2"/>
  <c r="AR13" i="2"/>
  <c r="AS13" i="2" s="1"/>
  <c r="AY52" i="2"/>
  <c r="AV52" i="2"/>
  <c r="AW52" i="2" s="1"/>
  <c r="AY29" i="2"/>
  <c r="AV29" i="2"/>
  <c r="AW29" i="2" s="1"/>
  <c r="AY18" i="2"/>
  <c r="AV18" i="2"/>
  <c r="AW18" i="2" s="1"/>
  <c r="AY111" i="2"/>
  <c r="AV111" i="2"/>
  <c r="AW111" i="2" s="1"/>
  <c r="AY96" i="2"/>
  <c r="AV96" i="2"/>
  <c r="AW96" i="2" s="1"/>
  <c r="AU86" i="2"/>
  <c r="AR86" i="2"/>
  <c r="AS86" i="2" s="1"/>
  <c r="AY77" i="2"/>
  <c r="AV77" i="2"/>
  <c r="AW77" i="2" s="1"/>
  <c r="AU85" i="2"/>
  <c r="AR85" i="2"/>
  <c r="AS85" i="2" s="1"/>
  <c r="AY28" i="2"/>
  <c r="AV28" i="2"/>
  <c r="AW28" i="2" s="1"/>
  <c r="AU105" i="2"/>
  <c r="AR105" i="2"/>
  <c r="AS105" i="2" s="1"/>
  <c r="AU104" i="2"/>
  <c r="AR104" i="2"/>
  <c r="AS104" i="2" s="1"/>
  <c r="AY94" i="2"/>
  <c r="AV94" i="2"/>
  <c r="AW94" i="2" s="1"/>
  <c r="AY66" i="2"/>
  <c r="AV66" i="2"/>
  <c r="AW66" i="2" s="1"/>
  <c r="AU44" i="2"/>
  <c r="AR44" i="2"/>
  <c r="AS44" i="2" s="1"/>
  <c r="AU42" i="2"/>
  <c r="AR42" i="2"/>
  <c r="AS42" i="2" s="1"/>
  <c r="AU40" i="2"/>
  <c r="AR40" i="2"/>
  <c r="AS40" i="2" s="1"/>
  <c r="AU38" i="2"/>
  <c r="AR38" i="2"/>
  <c r="AS38" i="2" s="1"/>
  <c r="AY75" i="2"/>
  <c r="AV75" i="2"/>
  <c r="AW75" i="2" s="1"/>
  <c r="AY60" i="2"/>
  <c r="AV60" i="2"/>
  <c r="AW60" i="2" s="1"/>
  <c r="AU37" i="2"/>
  <c r="AR37" i="2"/>
  <c r="AS37" i="2" s="1"/>
  <c r="AY34" i="2"/>
  <c r="AV34" i="2"/>
  <c r="AW34" i="2" s="1"/>
  <c r="AY12" i="2"/>
  <c r="AV12" i="2"/>
  <c r="AW12" i="2" s="1"/>
  <c r="AY56" i="2"/>
  <c r="AV56" i="2"/>
  <c r="AW56" i="2" s="1"/>
  <c r="AY50" i="2"/>
  <c r="AV50" i="2"/>
  <c r="AW50" i="2" s="1"/>
  <c r="AY46" i="2"/>
  <c r="AV46" i="2"/>
  <c r="AW46" i="2" s="1"/>
  <c r="AU39" i="2"/>
  <c r="AR39" i="2"/>
  <c r="AS39" i="2" s="1"/>
  <c r="AY30" i="2"/>
  <c r="AV30" i="2"/>
  <c r="AW30" i="2" s="1"/>
  <c r="AY23" i="2"/>
  <c r="AV23" i="2"/>
  <c r="AW23" i="2" s="1"/>
  <c r="AY21" i="2"/>
  <c r="AV21" i="2"/>
  <c r="AW21" i="2" s="1"/>
  <c r="AY9" i="2"/>
  <c r="AV9" i="2"/>
  <c r="AW9" i="2" s="1"/>
  <c r="AU108" i="2"/>
  <c r="AR108" i="2"/>
  <c r="AS108" i="2" s="1"/>
  <c r="AY103" i="2"/>
  <c r="AV103" i="2"/>
  <c r="AW103" i="2" s="1"/>
  <c r="AY54" i="2"/>
  <c r="AV54" i="2"/>
  <c r="AW54" i="2" s="1"/>
  <c r="AU100" i="2"/>
  <c r="AR100" i="2"/>
  <c r="AS100" i="2" s="1"/>
  <c r="AY99" i="2"/>
  <c r="AV99" i="2"/>
  <c r="AW99" i="2" s="1"/>
  <c r="AU41" i="2"/>
  <c r="AR41" i="2"/>
  <c r="AS41" i="2" s="1"/>
  <c r="AU82" i="2"/>
  <c r="AR82" i="2"/>
  <c r="AS82" i="2" s="1"/>
  <c r="AY90" i="2"/>
  <c r="AV90" i="2"/>
  <c r="AW90" i="2" s="1"/>
  <c r="AY89" i="2"/>
  <c r="AV89" i="2"/>
  <c r="AW89" i="2" s="1"/>
  <c r="AU43" i="2"/>
  <c r="AR43" i="2"/>
  <c r="AS43" i="2" s="1"/>
  <c r="AV24" i="2" l="1"/>
  <c r="AW24" i="2" s="1"/>
  <c r="AY24" i="2"/>
  <c r="AV7" i="2"/>
  <c r="AW7" i="2" s="1"/>
  <c r="AY7" i="2"/>
  <c r="AV93" i="2"/>
  <c r="AW93" i="2" s="1"/>
  <c r="AY93" i="2"/>
  <c r="AV27" i="2"/>
  <c r="AW27" i="2" s="1"/>
  <c r="AY27" i="2"/>
  <c r="AR109" i="2"/>
  <c r="AS109" i="2" s="1"/>
  <c r="AU109" i="2"/>
  <c r="AZ19" i="2"/>
  <c r="BA19" i="2" s="1"/>
  <c r="BC19" i="2"/>
  <c r="AZ17" i="2"/>
  <c r="BA17" i="2" s="1"/>
  <c r="BC17" i="2"/>
  <c r="AZ57" i="2"/>
  <c r="BA57" i="2" s="1"/>
  <c r="BC57" i="2"/>
  <c r="AZ74" i="2"/>
  <c r="BA74" i="2" s="1"/>
  <c r="BC74" i="2"/>
  <c r="AV63" i="2"/>
  <c r="AW63" i="2" s="1"/>
  <c r="AY63" i="2"/>
  <c r="AZ110" i="2"/>
  <c r="BA110" i="2" s="1"/>
  <c r="BC110" i="2"/>
  <c r="AZ14" i="2"/>
  <c r="BA14" i="2" s="1"/>
  <c r="BC14" i="2"/>
  <c r="AZ51" i="2"/>
  <c r="BA51" i="2" s="1"/>
  <c r="BC51" i="2"/>
  <c r="AZ11" i="2"/>
  <c r="BA11" i="2" s="1"/>
  <c r="BC11" i="2"/>
  <c r="BH16" i="2"/>
  <c r="BI16" i="2" s="1"/>
  <c r="BK16" i="2"/>
  <c r="AZ55" i="2"/>
  <c r="BA55" i="2" s="1"/>
  <c r="BC55" i="2"/>
  <c r="AZ59" i="2"/>
  <c r="BA59" i="2" s="1"/>
  <c r="BC59" i="2"/>
  <c r="BH68" i="2"/>
  <c r="BI68" i="2" s="1"/>
  <c r="BK68" i="2"/>
  <c r="AZ101" i="2"/>
  <c r="BA101" i="2" s="1"/>
  <c r="BC101" i="2"/>
  <c r="BD65" i="2"/>
  <c r="BE65" i="2" s="1"/>
  <c r="BG65" i="2"/>
  <c r="BH91" i="2"/>
  <c r="BI91" i="2" s="1"/>
  <c r="BK91" i="2"/>
  <c r="AZ106" i="2"/>
  <c r="BA106" i="2" s="1"/>
  <c r="BC106" i="2"/>
  <c r="AZ15" i="2"/>
  <c r="BA15" i="2" s="1"/>
  <c r="BC15" i="2"/>
  <c r="BD31" i="2"/>
  <c r="BE31" i="2" s="1"/>
  <c r="BG31" i="2"/>
  <c r="BD20" i="2"/>
  <c r="BE20" i="2" s="1"/>
  <c r="BG20" i="2"/>
  <c r="BD35" i="2"/>
  <c r="BE35" i="2" s="1"/>
  <c r="BG35" i="2"/>
  <c r="AZ72" i="2"/>
  <c r="BA72" i="2" s="1"/>
  <c r="BC72" i="2"/>
  <c r="AZ80" i="2"/>
  <c r="BA80" i="2" s="1"/>
  <c r="BC80" i="2"/>
  <c r="BD10" i="2"/>
  <c r="BE10" i="2" s="1"/>
  <c r="BG10" i="2"/>
  <c r="AZ47" i="2"/>
  <c r="BA47" i="2" s="1"/>
  <c r="BC47" i="2"/>
  <c r="BD25" i="2"/>
  <c r="BE25" i="2" s="1"/>
  <c r="BG25" i="2"/>
  <c r="AZ87" i="2"/>
  <c r="BA87" i="2" s="1"/>
  <c r="BC87" i="2"/>
  <c r="AZ53" i="2"/>
  <c r="BA53" i="2" s="1"/>
  <c r="BC53" i="2"/>
  <c r="AZ61" i="2"/>
  <c r="BA61" i="2" s="1"/>
  <c r="BC61" i="2"/>
  <c r="AZ76" i="2"/>
  <c r="BA76" i="2" s="1"/>
  <c r="BC76" i="2"/>
  <c r="BD98" i="2"/>
  <c r="BE98" i="2" s="1"/>
  <c r="BG98" i="2"/>
  <c r="BD95" i="2"/>
  <c r="BE95" i="2" s="1"/>
  <c r="BG95" i="2"/>
  <c r="AZ102" i="2"/>
  <c r="BA102" i="2" s="1"/>
  <c r="BC102" i="2"/>
  <c r="AZ107" i="2"/>
  <c r="BA107" i="2" s="1"/>
  <c r="BC107" i="2"/>
  <c r="AZ32" i="2"/>
  <c r="BA32" i="2" s="1"/>
  <c r="BC32" i="2"/>
  <c r="AZ45" i="2"/>
  <c r="BA45" i="2" s="1"/>
  <c r="BC45" i="2"/>
  <c r="AZ49" i="2"/>
  <c r="BA49" i="2" s="1"/>
  <c r="BC49" i="2"/>
  <c r="AZ69" i="2"/>
  <c r="BA69" i="2" s="1"/>
  <c r="BC69" i="2"/>
  <c r="AZ70" i="2"/>
  <c r="BA70" i="2" s="1"/>
  <c r="BC70" i="2"/>
  <c r="AZ78" i="2"/>
  <c r="BA78" i="2" s="1"/>
  <c r="BC78" i="2"/>
  <c r="AZ88" i="2"/>
  <c r="BA88" i="2" s="1"/>
  <c r="BC88" i="2"/>
  <c r="AV97" i="2"/>
  <c r="AW97" i="2" s="1"/>
  <c r="AY97" i="2"/>
  <c r="AY43" i="2"/>
  <c r="AV43" i="2"/>
  <c r="AW43" i="2" s="1"/>
  <c r="BC89" i="2"/>
  <c r="AZ89" i="2"/>
  <c r="BA89" i="2" s="1"/>
  <c r="BC90" i="2"/>
  <c r="AZ90" i="2"/>
  <c r="BA90" i="2" s="1"/>
  <c r="AY82" i="2"/>
  <c r="AV82" i="2"/>
  <c r="AW82" i="2" s="1"/>
  <c r="AY41" i="2"/>
  <c r="AV41" i="2"/>
  <c r="AW41" i="2" s="1"/>
  <c r="BC99" i="2"/>
  <c r="AZ99" i="2"/>
  <c r="BA99" i="2" s="1"/>
  <c r="AY100" i="2"/>
  <c r="AV100" i="2"/>
  <c r="AW100" i="2" s="1"/>
  <c r="BC54" i="2"/>
  <c r="AZ54" i="2"/>
  <c r="BA54" i="2" s="1"/>
  <c r="BC103" i="2"/>
  <c r="AZ103" i="2"/>
  <c r="BA103" i="2" s="1"/>
  <c r="AY108" i="2"/>
  <c r="AV108" i="2"/>
  <c r="AW108" i="2" s="1"/>
  <c r="BC9" i="2"/>
  <c r="AZ9" i="2"/>
  <c r="BA9" i="2" s="1"/>
  <c r="BC21" i="2"/>
  <c r="AZ21" i="2"/>
  <c r="BA21" i="2" s="1"/>
  <c r="BC23" i="2"/>
  <c r="AZ23" i="2"/>
  <c r="BA23" i="2" s="1"/>
  <c r="BC30" i="2"/>
  <c r="AZ30" i="2"/>
  <c r="BA30" i="2" s="1"/>
  <c r="AY39" i="2"/>
  <c r="AV39" i="2"/>
  <c r="AW39" i="2" s="1"/>
  <c r="BC46" i="2"/>
  <c r="AZ46" i="2"/>
  <c r="BA46" i="2" s="1"/>
  <c r="BC50" i="2"/>
  <c r="AZ50" i="2"/>
  <c r="BA50" i="2" s="1"/>
  <c r="BC56" i="2"/>
  <c r="AZ56" i="2"/>
  <c r="BA56" i="2" s="1"/>
  <c r="BC12" i="2"/>
  <c r="AZ12" i="2"/>
  <c r="BA12" i="2" s="1"/>
  <c r="BC34" i="2"/>
  <c r="AZ34" i="2"/>
  <c r="BA34" i="2" s="1"/>
  <c r="AY37" i="2"/>
  <c r="AV37" i="2"/>
  <c r="AW37" i="2" s="1"/>
  <c r="BC60" i="2"/>
  <c r="AZ60" i="2"/>
  <c r="BA60" i="2" s="1"/>
  <c r="BC75" i="2"/>
  <c r="AZ75" i="2"/>
  <c r="BA75" i="2" s="1"/>
  <c r="AY38" i="2"/>
  <c r="AV38" i="2"/>
  <c r="AW38" i="2" s="1"/>
  <c r="AY40" i="2"/>
  <c r="AV40" i="2"/>
  <c r="AW40" i="2" s="1"/>
  <c r="AY42" i="2"/>
  <c r="AV42" i="2"/>
  <c r="AW42" i="2" s="1"/>
  <c r="AY44" i="2"/>
  <c r="AV44" i="2"/>
  <c r="AW44" i="2" s="1"/>
  <c r="BC66" i="2"/>
  <c r="AZ66" i="2"/>
  <c r="BA66" i="2" s="1"/>
  <c r="BC94" i="2"/>
  <c r="AZ94" i="2"/>
  <c r="BA94" i="2" s="1"/>
  <c r="AY104" i="2"/>
  <c r="AV104" i="2"/>
  <c r="AW104" i="2" s="1"/>
  <c r="AY105" i="2"/>
  <c r="AV105" i="2"/>
  <c r="AW105" i="2" s="1"/>
  <c r="BC28" i="2"/>
  <c r="AZ28" i="2"/>
  <c r="BA28" i="2" s="1"/>
  <c r="AY85" i="2"/>
  <c r="AV85" i="2"/>
  <c r="AW85" i="2" s="1"/>
  <c r="BC77" i="2"/>
  <c r="AZ77" i="2"/>
  <c r="BA77" i="2" s="1"/>
  <c r="AY86" i="2"/>
  <c r="AV86" i="2"/>
  <c r="AW86" i="2" s="1"/>
  <c r="BC96" i="2"/>
  <c r="AZ96" i="2"/>
  <c r="BA96" i="2" s="1"/>
  <c r="BC111" i="2"/>
  <c r="AZ111" i="2"/>
  <c r="BA111" i="2" s="1"/>
  <c r="BC18" i="2"/>
  <c r="AZ18" i="2"/>
  <c r="BA18" i="2" s="1"/>
  <c r="BC29" i="2"/>
  <c r="AZ29" i="2"/>
  <c r="BA29" i="2" s="1"/>
  <c r="BC52" i="2"/>
  <c r="AZ52" i="2"/>
  <c r="BA52" i="2" s="1"/>
  <c r="AY13" i="2"/>
  <c r="AV13" i="2"/>
  <c r="AW13" i="2" s="1"/>
  <c r="BC33" i="2"/>
  <c r="AZ33" i="2"/>
  <c r="BA33" i="2" s="1"/>
  <c r="BC62" i="2"/>
  <c r="AZ62" i="2"/>
  <c r="BA62" i="2" s="1"/>
  <c r="BC71" i="2"/>
  <c r="AZ71" i="2"/>
  <c r="BA71" i="2" s="1"/>
  <c r="BC79" i="2"/>
  <c r="AZ79" i="2"/>
  <c r="BA79" i="2" s="1"/>
  <c r="BC58" i="2"/>
  <c r="AZ58" i="2"/>
  <c r="BA58" i="2" s="1"/>
  <c r="BC73" i="2"/>
  <c r="AZ73" i="2"/>
  <c r="BA73" i="2" s="1"/>
  <c r="BC81" i="2"/>
  <c r="AZ81" i="2"/>
  <c r="BA81" i="2" s="1"/>
  <c r="BC64" i="2"/>
  <c r="AZ64" i="2"/>
  <c r="BA64" i="2" s="1"/>
  <c r="AY83" i="2"/>
  <c r="AV83" i="2"/>
  <c r="AW83" i="2" s="1"/>
  <c r="BC67" i="2"/>
  <c r="AZ67" i="2"/>
  <c r="BA67" i="2" s="1"/>
  <c r="AY84" i="2"/>
  <c r="AV84" i="2"/>
  <c r="AW84" i="2" s="1"/>
  <c r="BC6" i="2"/>
  <c r="AZ6" i="2"/>
  <c r="BA6" i="2" s="1"/>
  <c r="BC8" i="2"/>
  <c r="AZ8" i="2"/>
  <c r="BA8" i="2" s="1"/>
  <c r="BC22" i="2"/>
  <c r="AZ22" i="2"/>
  <c r="BA22" i="2" s="1"/>
  <c r="BC26" i="2"/>
  <c r="AZ26" i="2"/>
  <c r="BA26" i="2" s="1"/>
  <c r="BC48" i="2"/>
  <c r="AZ48" i="2"/>
  <c r="BA48" i="2" s="1"/>
  <c r="BC92" i="2"/>
  <c r="AZ92" i="2"/>
  <c r="BA92" i="2" s="1"/>
  <c r="BC36" i="2"/>
  <c r="AZ36" i="2"/>
  <c r="BA36" i="2" s="1"/>
  <c r="BG92" i="2" l="1"/>
  <c r="BD92" i="2"/>
  <c r="BE92" i="2" s="1"/>
  <c r="BG26" i="2"/>
  <c r="BD26" i="2"/>
  <c r="BE26" i="2" s="1"/>
  <c r="BG6" i="2"/>
  <c r="BD6" i="2"/>
  <c r="BE6" i="2" s="1"/>
  <c r="BG67" i="2"/>
  <c r="BD67" i="2"/>
  <c r="BE67" i="2" s="1"/>
  <c r="AZ97" i="2"/>
  <c r="BA97" i="2" s="1"/>
  <c r="BC97" i="2"/>
  <c r="BD88" i="2"/>
  <c r="BE88" i="2" s="1"/>
  <c r="BG88" i="2"/>
  <c r="BD78" i="2"/>
  <c r="BE78" i="2" s="1"/>
  <c r="BG78" i="2"/>
  <c r="BD70" i="2"/>
  <c r="BE70" i="2" s="1"/>
  <c r="BG70" i="2"/>
  <c r="BD69" i="2"/>
  <c r="BE69" i="2" s="1"/>
  <c r="BG69" i="2"/>
  <c r="BD49" i="2"/>
  <c r="BE49" i="2" s="1"/>
  <c r="BG49" i="2"/>
  <c r="BD45" i="2"/>
  <c r="BE45" i="2" s="1"/>
  <c r="BG45" i="2"/>
  <c r="BD32" i="2"/>
  <c r="BE32" i="2" s="1"/>
  <c r="BG32" i="2"/>
  <c r="BD107" i="2"/>
  <c r="BE107" i="2" s="1"/>
  <c r="BG107" i="2"/>
  <c r="BD102" i="2"/>
  <c r="BE102" i="2" s="1"/>
  <c r="BG102" i="2"/>
  <c r="BH95" i="2"/>
  <c r="BI95" i="2" s="1"/>
  <c r="BK95" i="2"/>
  <c r="BH98" i="2"/>
  <c r="BI98" i="2" s="1"/>
  <c r="BK98" i="2"/>
  <c r="BD76" i="2"/>
  <c r="BE76" i="2" s="1"/>
  <c r="BG76" i="2"/>
  <c r="BD61" i="2"/>
  <c r="BE61" i="2" s="1"/>
  <c r="BG61" i="2"/>
  <c r="BD53" i="2"/>
  <c r="BE53" i="2" s="1"/>
  <c r="BG53" i="2"/>
  <c r="BD87" i="2"/>
  <c r="BE87" i="2" s="1"/>
  <c r="BG87" i="2"/>
  <c r="BH25" i="2"/>
  <c r="BI25" i="2" s="1"/>
  <c r="BK25" i="2"/>
  <c r="BD47" i="2"/>
  <c r="BE47" i="2" s="1"/>
  <c r="BG47" i="2"/>
  <c r="BH10" i="2"/>
  <c r="BI10" i="2" s="1"/>
  <c r="BK10" i="2"/>
  <c r="BD80" i="2"/>
  <c r="BE80" i="2" s="1"/>
  <c r="BG80" i="2"/>
  <c r="BD72" i="2"/>
  <c r="BE72" i="2" s="1"/>
  <c r="BG72" i="2"/>
  <c r="BH35" i="2"/>
  <c r="BI35" i="2" s="1"/>
  <c r="BK35" i="2"/>
  <c r="BH20" i="2"/>
  <c r="BI20" i="2" s="1"/>
  <c r="BK20" i="2"/>
  <c r="BH31" i="2"/>
  <c r="BI31" i="2" s="1"/>
  <c r="BK31" i="2"/>
  <c r="BD15" i="2"/>
  <c r="BE15" i="2" s="1"/>
  <c r="BG15" i="2"/>
  <c r="BD106" i="2"/>
  <c r="BE106" i="2" s="1"/>
  <c r="BG106" i="2"/>
  <c r="BL91" i="2"/>
  <c r="BM91" i="2" s="1"/>
  <c r="BO91" i="2"/>
  <c r="BH65" i="2"/>
  <c r="BI65" i="2" s="1"/>
  <c r="BK65" i="2"/>
  <c r="BD101" i="2"/>
  <c r="BE101" i="2" s="1"/>
  <c r="BG101" i="2"/>
  <c r="BL68" i="2"/>
  <c r="BM68" i="2" s="1"/>
  <c r="BO68" i="2"/>
  <c r="BD59" i="2"/>
  <c r="BE59" i="2" s="1"/>
  <c r="BG59" i="2"/>
  <c r="BD55" i="2"/>
  <c r="BE55" i="2" s="1"/>
  <c r="BG55" i="2"/>
  <c r="BL16" i="2"/>
  <c r="BM16" i="2" s="1"/>
  <c r="BO16" i="2"/>
  <c r="BD11" i="2"/>
  <c r="BE11" i="2" s="1"/>
  <c r="BG11" i="2"/>
  <c r="BD51" i="2"/>
  <c r="BE51" i="2" s="1"/>
  <c r="BG51" i="2"/>
  <c r="BD14" i="2"/>
  <c r="BE14" i="2" s="1"/>
  <c r="BG14" i="2"/>
  <c r="BD110" i="2"/>
  <c r="BE110" i="2" s="1"/>
  <c r="BG110" i="2"/>
  <c r="BC63" i="2"/>
  <c r="AZ63" i="2"/>
  <c r="BA63" i="2" s="1"/>
  <c r="BD74" i="2"/>
  <c r="BE74" i="2" s="1"/>
  <c r="BG74" i="2"/>
  <c r="BD57" i="2"/>
  <c r="BE57" i="2" s="1"/>
  <c r="BG57" i="2"/>
  <c r="BD17" i="2"/>
  <c r="BE17" i="2" s="1"/>
  <c r="BG17" i="2"/>
  <c r="BD19" i="2"/>
  <c r="BE19" i="2" s="1"/>
  <c r="BG19" i="2"/>
  <c r="AV109" i="2"/>
  <c r="AW109" i="2" s="1"/>
  <c r="AY109" i="2"/>
  <c r="AZ27" i="2"/>
  <c r="BA27" i="2" s="1"/>
  <c r="BC27" i="2"/>
  <c r="AZ93" i="2"/>
  <c r="BA93" i="2" s="1"/>
  <c r="BC93" i="2"/>
  <c r="AZ7" i="2"/>
  <c r="BA7" i="2" s="1"/>
  <c r="BC7" i="2"/>
  <c r="AZ24" i="2"/>
  <c r="BA24" i="2" s="1"/>
  <c r="BC24" i="2"/>
  <c r="BG36" i="2"/>
  <c r="BD36" i="2"/>
  <c r="BE36" i="2" s="1"/>
  <c r="BG48" i="2"/>
  <c r="BD48" i="2"/>
  <c r="BE48" i="2" s="1"/>
  <c r="BG22" i="2"/>
  <c r="BD22" i="2"/>
  <c r="BE22" i="2" s="1"/>
  <c r="BG8" i="2"/>
  <c r="BD8" i="2"/>
  <c r="BE8" i="2" s="1"/>
  <c r="BC84" i="2"/>
  <c r="AZ84" i="2"/>
  <c r="BA84" i="2" s="1"/>
  <c r="BC83" i="2"/>
  <c r="AZ83" i="2"/>
  <c r="BA83" i="2" s="1"/>
  <c r="BG64" i="2"/>
  <c r="BD64" i="2"/>
  <c r="BE64" i="2" s="1"/>
  <c r="BG81" i="2"/>
  <c r="BD81" i="2"/>
  <c r="BE81" i="2" s="1"/>
  <c r="BG73" i="2"/>
  <c r="BD73" i="2"/>
  <c r="BE73" i="2" s="1"/>
  <c r="BG58" i="2"/>
  <c r="BD58" i="2"/>
  <c r="BE58" i="2" s="1"/>
  <c r="BG79" i="2"/>
  <c r="BD79" i="2"/>
  <c r="BE79" i="2" s="1"/>
  <c r="BG71" i="2"/>
  <c r="BD71" i="2"/>
  <c r="BE71" i="2" s="1"/>
  <c r="BG62" i="2"/>
  <c r="BD62" i="2"/>
  <c r="BE62" i="2" s="1"/>
  <c r="BG33" i="2"/>
  <c r="BD33" i="2"/>
  <c r="BE33" i="2" s="1"/>
  <c r="BC13" i="2"/>
  <c r="AZ13" i="2"/>
  <c r="BA13" i="2" s="1"/>
  <c r="BG52" i="2"/>
  <c r="BD52" i="2"/>
  <c r="BE52" i="2" s="1"/>
  <c r="BG29" i="2"/>
  <c r="BD29" i="2"/>
  <c r="BE29" i="2" s="1"/>
  <c r="BG18" i="2"/>
  <c r="BD18" i="2"/>
  <c r="BE18" i="2" s="1"/>
  <c r="BG111" i="2"/>
  <c r="BD111" i="2"/>
  <c r="BE111" i="2" s="1"/>
  <c r="BG96" i="2"/>
  <c r="BD96" i="2"/>
  <c r="BE96" i="2" s="1"/>
  <c r="BC86" i="2"/>
  <c r="AZ86" i="2"/>
  <c r="BA86" i="2" s="1"/>
  <c r="BG77" i="2"/>
  <c r="BD77" i="2"/>
  <c r="BE77" i="2" s="1"/>
  <c r="BC85" i="2"/>
  <c r="AZ85" i="2"/>
  <c r="BA85" i="2" s="1"/>
  <c r="BG28" i="2"/>
  <c r="BD28" i="2"/>
  <c r="BE28" i="2" s="1"/>
  <c r="BC105" i="2"/>
  <c r="AZ105" i="2"/>
  <c r="BA105" i="2" s="1"/>
  <c r="BC104" i="2"/>
  <c r="AZ104" i="2"/>
  <c r="BA104" i="2" s="1"/>
  <c r="BG94" i="2"/>
  <c r="BD94" i="2"/>
  <c r="BE94" i="2" s="1"/>
  <c r="BG66" i="2"/>
  <c r="BD66" i="2"/>
  <c r="BE66" i="2" s="1"/>
  <c r="BC44" i="2"/>
  <c r="AZ44" i="2"/>
  <c r="BA44" i="2" s="1"/>
  <c r="BC42" i="2"/>
  <c r="AZ42" i="2"/>
  <c r="BA42" i="2" s="1"/>
  <c r="BC40" i="2"/>
  <c r="AZ40" i="2"/>
  <c r="BA40" i="2" s="1"/>
  <c r="BC38" i="2"/>
  <c r="AZ38" i="2"/>
  <c r="BA38" i="2" s="1"/>
  <c r="BG75" i="2"/>
  <c r="BD75" i="2"/>
  <c r="BE75" i="2" s="1"/>
  <c r="BG60" i="2"/>
  <c r="BD60" i="2"/>
  <c r="BE60" i="2" s="1"/>
  <c r="BC37" i="2"/>
  <c r="AZ37" i="2"/>
  <c r="BA37" i="2" s="1"/>
  <c r="BG34" i="2"/>
  <c r="BD34" i="2"/>
  <c r="BE34" i="2" s="1"/>
  <c r="BG12" i="2"/>
  <c r="BD12" i="2"/>
  <c r="BE12" i="2" s="1"/>
  <c r="BG56" i="2"/>
  <c r="BD56" i="2"/>
  <c r="BE56" i="2" s="1"/>
  <c r="BG50" i="2"/>
  <c r="BD50" i="2"/>
  <c r="BE50" i="2" s="1"/>
  <c r="BG46" i="2"/>
  <c r="BD46" i="2"/>
  <c r="BE46" i="2" s="1"/>
  <c r="BC39" i="2"/>
  <c r="AZ39" i="2"/>
  <c r="BA39" i="2" s="1"/>
  <c r="BG30" i="2"/>
  <c r="BD30" i="2"/>
  <c r="BE30" i="2" s="1"/>
  <c r="BG23" i="2"/>
  <c r="BD23" i="2"/>
  <c r="BE23" i="2" s="1"/>
  <c r="BG21" i="2"/>
  <c r="BD21" i="2"/>
  <c r="BE21" i="2" s="1"/>
  <c r="BG9" i="2"/>
  <c r="BD9" i="2"/>
  <c r="BE9" i="2" s="1"/>
  <c r="BC108" i="2"/>
  <c r="AZ108" i="2"/>
  <c r="BA108" i="2" s="1"/>
  <c r="BG103" i="2"/>
  <c r="BD103" i="2"/>
  <c r="BE103" i="2" s="1"/>
  <c r="BG54" i="2"/>
  <c r="BD54" i="2"/>
  <c r="BE54" i="2" s="1"/>
  <c r="BC100" i="2"/>
  <c r="AZ100" i="2"/>
  <c r="BA100" i="2" s="1"/>
  <c r="BG99" i="2"/>
  <c r="BD99" i="2"/>
  <c r="BE99" i="2" s="1"/>
  <c r="BC41" i="2"/>
  <c r="AZ41" i="2"/>
  <c r="BA41" i="2" s="1"/>
  <c r="BC82" i="2"/>
  <c r="AZ82" i="2"/>
  <c r="BA82" i="2" s="1"/>
  <c r="BG90" i="2"/>
  <c r="BD90" i="2"/>
  <c r="BE90" i="2" s="1"/>
  <c r="BG89" i="2"/>
  <c r="BD89" i="2"/>
  <c r="BE89" i="2" s="1"/>
  <c r="BC43" i="2"/>
  <c r="AZ43" i="2"/>
  <c r="BA43" i="2" s="1"/>
  <c r="I12" i="1"/>
  <c r="K12" i="1" s="1"/>
  <c r="I13" i="1"/>
  <c r="K13" i="1" s="1"/>
  <c r="K7" i="1"/>
  <c r="BD24" i="2" l="1"/>
  <c r="BE24" i="2" s="1"/>
  <c r="BG24" i="2"/>
  <c r="BD7" i="2"/>
  <c r="BE7" i="2" s="1"/>
  <c r="BG7" i="2"/>
  <c r="BD93" i="2"/>
  <c r="BE93" i="2" s="1"/>
  <c r="BG93" i="2"/>
  <c r="BD27" i="2"/>
  <c r="BE27" i="2" s="1"/>
  <c r="BG27" i="2"/>
  <c r="AZ109" i="2"/>
  <c r="BA109" i="2" s="1"/>
  <c r="BC109" i="2"/>
  <c r="BH19" i="2"/>
  <c r="BI19" i="2" s="1"/>
  <c r="BK19" i="2"/>
  <c r="BH17" i="2"/>
  <c r="BI17" i="2" s="1"/>
  <c r="BK17" i="2"/>
  <c r="BH57" i="2"/>
  <c r="BI57" i="2" s="1"/>
  <c r="BK57" i="2"/>
  <c r="BH74" i="2"/>
  <c r="BI74" i="2" s="1"/>
  <c r="BK74" i="2"/>
  <c r="BH110" i="2"/>
  <c r="BI110" i="2" s="1"/>
  <c r="BK110" i="2"/>
  <c r="BH14" i="2"/>
  <c r="BI14" i="2" s="1"/>
  <c r="BK14" i="2"/>
  <c r="BH51" i="2"/>
  <c r="BI51" i="2" s="1"/>
  <c r="BK51" i="2"/>
  <c r="BH11" i="2"/>
  <c r="BI11" i="2" s="1"/>
  <c r="BK11" i="2"/>
  <c r="BP16" i="2"/>
  <c r="BQ16" i="2" s="1"/>
  <c r="BS16" i="2"/>
  <c r="BH55" i="2"/>
  <c r="BI55" i="2" s="1"/>
  <c r="BK55" i="2"/>
  <c r="BH59" i="2"/>
  <c r="BI59" i="2" s="1"/>
  <c r="BK59" i="2"/>
  <c r="BP68" i="2"/>
  <c r="BQ68" i="2" s="1"/>
  <c r="BS68" i="2"/>
  <c r="BH101" i="2"/>
  <c r="BI101" i="2" s="1"/>
  <c r="BK101" i="2"/>
  <c r="BL65" i="2"/>
  <c r="BM65" i="2" s="1"/>
  <c r="BO65" i="2"/>
  <c r="BP91" i="2"/>
  <c r="BQ91" i="2" s="1"/>
  <c r="BS91" i="2"/>
  <c r="BH106" i="2"/>
  <c r="BI106" i="2" s="1"/>
  <c r="BK106" i="2"/>
  <c r="BH15" i="2"/>
  <c r="BI15" i="2" s="1"/>
  <c r="BK15" i="2"/>
  <c r="BL31" i="2"/>
  <c r="BM31" i="2" s="1"/>
  <c r="BO31" i="2"/>
  <c r="BL20" i="2"/>
  <c r="BM20" i="2" s="1"/>
  <c r="BO20" i="2"/>
  <c r="BL35" i="2"/>
  <c r="BM35" i="2" s="1"/>
  <c r="BO35" i="2"/>
  <c r="BH72" i="2"/>
  <c r="BI72" i="2" s="1"/>
  <c r="BK72" i="2"/>
  <c r="BH80" i="2"/>
  <c r="BI80" i="2" s="1"/>
  <c r="BK80" i="2"/>
  <c r="BL10" i="2"/>
  <c r="BM10" i="2" s="1"/>
  <c r="BO10" i="2"/>
  <c r="BH47" i="2"/>
  <c r="BI47" i="2" s="1"/>
  <c r="BK47" i="2"/>
  <c r="BL25" i="2"/>
  <c r="BM25" i="2" s="1"/>
  <c r="BO25" i="2"/>
  <c r="BH87" i="2"/>
  <c r="BI87" i="2" s="1"/>
  <c r="BK87" i="2"/>
  <c r="BH53" i="2"/>
  <c r="BI53" i="2" s="1"/>
  <c r="BK53" i="2"/>
  <c r="BH61" i="2"/>
  <c r="BI61" i="2" s="1"/>
  <c r="BK61" i="2"/>
  <c r="BH76" i="2"/>
  <c r="BI76" i="2" s="1"/>
  <c r="BK76" i="2"/>
  <c r="BL98" i="2"/>
  <c r="BM98" i="2" s="1"/>
  <c r="BO98" i="2"/>
  <c r="BL95" i="2"/>
  <c r="BM95" i="2" s="1"/>
  <c r="BO95" i="2"/>
  <c r="BH102" i="2"/>
  <c r="BI102" i="2" s="1"/>
  <c r="BK102" i="2"/>
  <c r="BH107" i="2"/>
  <c r="BI107" i="2" s="1"/>
  <c r="BK107" i="2"/>
  <c r="BH32" i="2"/>
  <c r="BI32" i="2" s="1"/>
  <c r="BK32" i="2"/>
  <c r="BH45" i="2"/>
  <c r="BI45" i="2" s="1"/>
  <c r="BK45" i="2"/>
  <c r="BH49" i="2"/>
  <c r="BI49" i="2" s="1"/>
  <c r="BK49" i="2"/>
  <c r="BH69" i="2"/>
  <c r="BI69" i="2" s="1"/>
  <c r="BK69" i="2"/>
  <c r="BH70" i="2"/>
  <c r="BI70" i="2" s="1"/>
  <c r="BK70" i="2"/>
  <c r="BH78" i="2"/>
  <c r="BI78" i="2" s="1"/>
  <c r="BK78" i="2"/>
  <c r="BH88" i="2"/>
  <c r="BI88" i="2" s="1"/>
  <c r="BK88" i="2"/>
  <c r="BD97" i="2"/>
  <c r="BE97" i="2" s="1"/>
  <c r="BG97" i="2"/>
  <c r="BG43" i="2"/>
  <c r="BD43" i="2"/>
  <c r="BE43" i="2" s="1"/>
  <c r="BK89" i="2"/>
  <c r="BH89" i="2"/>
  <c r="BI89" i="2" s="1"/>
  <c r="BK90" i="2"/>
  <c r="BH90" i="2"/>
  <c r="BI90" i="2" s="1"/>
  <c r="BG82" i="2"/>
  <c r="BD82" i="2"/>
  <c r="BE82" i="2" s="1"/>
  <c r="BG41" i="2"/>
  <c r="BD41" i="2"/>
  <c r="BE41" i="2" s="1"/>
  <c r="BK99" i="2"/>
  <c r="BH99" i="2"/>
  <c r="BI99" i="2" s="1"/>
  <c r="BG100" i="2"/>
  <c r="BD100" i="2"/>
  <c r="BE100" i="2" s="1"/>
  <c r="BK54" i="2"/>
  <c r="BH54" i="2"/>
  <c r="BI54" i="2" s="1"/>
  <c r="BK103" i="2"/>
  <c r="BH103" i="2"/>
  <c r="BI103" i="2" s="1"/>
  <c r="BG108" i="2"/>
  <c r="BD108" i="2"/>
  <c r="BE108" i="2" s="1"/>
  <c r="BK9" i="2"/>
  <c r="BH9" i="2"/>
  <c r="BI9" i="2" s="1"/>
  <c r="BK21" i="2"/>
  <c r="BH21" i="2"/>
  <c r="BI21" i="2" s="1"/>
  <c r="BK23" i="2"/>
  <c r="BH23" i="2"/>
  <c r="BI23" i="2" s="1"/>
  <c r="BK30" i="2"/>
  <c r="BH30" i="2"/>
  <c r="BI30" i="2" s="1"/>
  <c r="BG39" i="2"/>
  <c r="BD39" i="2"/>
  <c r="BE39" i="2" s="1"/>
  <c r="BK46" i="2"/>
  <c r="BH46" i="2"/>
  <c r="BI46" i="2" s="1"/>
  <c r="BK50" i="2"/>
  <c r="BH50" i="2"/>
  <c r="BI50" i="2" s="1"/>
  <c r="BK56" i="2"/>
  <c r="BH56" i="2"/>
  <c r="BI56" i="2" s="1"/>
  <c r="BK12" i="2"/>
  <c r="BH12" i="2"/>
  <c r="BI12" i="2" s="1"/>
  <c r="BK34" i="2"/>
  <c r="BH34" i="2"/>
  <c r="BI34" i="2" s="1"/>
  <c r="BG37" i="2"/>
  <c r="BD37" i="2"/>
  <c r="BE37" i="2" s="1"/>
  <c r="BK60" i="2"/>
  <c r="BH60" i="2"/>
  <c r="BI60" i="2" s="1"/>
  <c r="BK75" i="2"/>
  <c r="BH75" i="2"/>
  <c r="BI75" i="2" s="1"/>
  <c r="BG38" i="2"/>
  <c r="BD38" i="2"/>
  <c r="BE38" i="2" s="1"/>
  <c r="BG40" i="2"/>
  <c r="BD40" i="2"/>
  <c r="BE40" i="2" s="1"/>
  <c r="BG42" i="2"/>
  <c r="BD42" i="2"/>
  <c r="BE42" i="2" s="1"/>
  <c r="BG44" i="2"/>
  <c r="BD44" i="2"/>
  <c r="BE44" i="2" s="1"/>
  <c r="BK66" i="2"/>
  <c r="BH66" i="2"/>
  <c r="BI66" i="2" s="1"/>
  <c r="BK94" i="2"/>
  <c r="BH94" i="2"/>
  <c r="BI94" i="2" s="1"/>
  <c r="BG104" i="2"/>
  <c r="BD104" i="2"/>
  <c r="BE104" i="2" s="1"/>
  <c r="BG105" i="2"/>
  <c r="BD105" i="2"/>
  <c r="BE105" i="2" s="1"/>
  <c r="BK28" i="2"/>
  <c r="BH28" i="2"/>
  <c r="BI28" i="2" s="1"/>
  <c r="BG85" i="2"/>
  <c r="BD85" i="2"/>
  <c r="BE85" i="2" s="1"/>
  <c r="BK77" i="2"/>
  <c r="BH77" i="2"/>
  <c r="BI77" i="2" s="1"/>
  <c r="BG86" i="2"/>
  <c r="BD86" i="2"/>
  <c r="BE86" i="2" s="1"/>
  <c r="BK96" i="2"/>
  <c r="BH96" i="2"/>
  <c r="BI96" i="2" s="1"/>
  <c r="BK111" i="2"/>
  <c r="BL111" i="2" s="1"/>
  <c r="BM111" i="2" s="1"/>
  <c r="BH111" i="2"/>
  <c r="BI111" i="2" s="1"/>
  <c r="BK18" i="2"/>
  <c r="BH18" i="2"/>
  <c r="BI18" i="2" s="1"/>
  <c r="BK29" i="2"/>
  <c r="BH29" i="2"/>
  <c r="BI29" i="2" s="1"/>
  <c r="BK52" i="2"/>
  <c r="BH52" i="2"/>
  <c r="BI52" i="2" s="1"/>
  <c r="BG13" i="2"/>
  <c r="BD13" i="2"/>
  <c r="BE13" i="2" s="1"/>
  <c r="BK33" i="2"/>
  <c r="BH33" i="2"/>
  <c r="BI33" i="2" s="1"/>
  <c r="BK62" i="2"/>
  <c r="BH62" i="2"/>
  <c r="BI62" i="2" s="1"/>
  <c r="BK71" i="2"/>
  <c r="BH71" i="2"/>
  <c r="BI71" i="2" s="1"/>
  <c r="BK79" i="2"/>
  <c r="BH79" i="2"/>
  <c r="BI79" i="2" s="1"/>
  <c r="BK58" i="2"/>
  <c r="BH58" i="2"/>
  <c r="BI58" i="2" s="1"/>
  <c r="BK73" i="2"/>
  <c r="BH73" i="2"/>
  <c r="BI73" i="2" s="1"/>
  <c r="BK81" i="2"/>
  <c r="BH81" i="2"/>
  <c r="BI81" i="2" s="1"/>
  <c r="BK64" i="2"/>
  <c r="BH64" i="2"/>
  <c r="BI64" i="2" s="1"/>
  <c r="BG83" i="2"/>
  <c r="BD83" i="2"/>
  <c r="BE83" i="2" s="1"/>
  <c r="BG84" i="2"/>
  <c r="BD84" i="2"/>
  <c r="BE84" i="2" s="1"/>
  <c r="BK8" i="2"/>
  <c r="BH8" i="2"/>
  <c r="BI8" i="2" s="1"/>
  <c r="BK22" i="2"/>
  <c r="BH22" i="2"/>
  <c r="BI22" i="2" s="1"/>
  <c r="BK48" i="2"/>
  <c r="BH48" i="2"/>
  <c r="BI48" i="2" s="1"/>
  <c r="BK36" i="2"/>
  <c r="BH36" i="2"/>
  <c r="BI36" i="2" s="1"/>
  <c r="BG63" i="2"/>
  <c r="BD63" i="2"/>
  <c r="BE63" i="2" s="1"/>
  <c r="BK67" i="2"/>
  <c r="BH67" i="2"/>
  <c r="BI67" i="2" s="1"/>
  <c r="BK6" i="2"/>
  <c r="BH6" i="2"/>
  <c r="BI6" i="2" s="1"/>
  <c r="BK26" i="2"/>
  <c r="BH26" i="2"/>
  <c r="BI26" i="2" s="1"/>
  <c r="BK92" i="2"/>
  <c r="BH92" i="2"/>
  <c r="BI92" i="2" s="1"/>
  <c r="K24" i="1"/>
  <c r="C30" i="1" s="1"/>
  <c r="BH97" i="2" l="1"/>
  <c r="BI97" i="2" s="1"/>
  <c r="BK97" i="2"/>
  <c r="BL88" i="2"/>
  <c r="BM88" i="2" s="1"/>
  <c r="BO88" i="2"/>
  <c r="BL78" i="2"/>
  <c r="BM78" i="2" s="1"/>
  <c r="BO78" i="2"/>
  <c r="BL70" i="2"/>
  <c r="BM70" i="2" s="1"/>
  <c r="BO70" i="2"/>
  <c r="BL69" i="2"/>
  <c r="BM69" i="2" s="1"/>
  <c r="BO69" i="2"/>
  <c r="BL49" i="2"/>
  <c r="BM49" i="2" s="1"/>
  <c r="BO49" i="2"/>
  <c r="BL45" i="2"/>
  <c r="BM45" i="2" s="1"/>
  <c r="BO45" i="2"/>
  <c r="BL32" i="2"/>
  <c r="BM32" i="2" s="1"/>
  <c r="BO32" i="2"/>
  <c r="BL107" i="2"/>
  <c r="BM107" i="2" s="1"/>
  <c r="BO107" i="2"/>
  <c r="BL102" i="2"/>
  <c r="BM102" i="2" s="1"/>
  <c r="BO102" i="2"/>
  <c r="BP95" i="2"/>
  <c r="BQ95" i="2" s="1"/>
  <c r="BS95" i="2"/>
  <c r="BP98" i="2"/>
  <c r="BQ98" i="2" s="1"/>
  <c r="BS98" i="2"/>
  <c r="BL76" i="2"/>
  <c r="BM76" i="2" s="1"/>
  <c r="BO76" i="2"/>
  <c r="BL61" i="2"/>
  <c r="BM61" i="2" s="1"/>
  <c r="BO61" i="2"/>
  <c r="BL53" i="2"/>
  <c r="BM53" i="2" s="1"/>
  <c r="BO53" i="2"/>
  <c r="BL87" i="2"/>
  <c r="BM87" i="2" s="1"/>
  <c r="BO87" i="2"/>
  <c r="BP25" i="2"/>
  <c r="BQ25" i="2" s="1"/>
  <c r="BS25" i="2"/>
  <c r="BL47" i="2"/>
  <c r="BM47" i="2" s="1"/>
  <c r="BO47" i="2"/>
  <c r="BP10" i="2"/>
  <c r="BQ10" i="2" s="1"/>
  <c r="BS10" i="2"/>
  <c r="BL80" i="2"/>
  <c r="BM80" i="2" s="1"/>
  <c r="BO80" i="2"/>
  <c r="BL72" i="2"/>
  <c r="BM72" i="2" s="1"/>
  <c r="BO72" i="2"/>
  <c r="BP35" i="2"/>
  <c r="BQ35" i="2" s="1"/>
  <c r="BS35" i="2"/>
  <c r="BP20" i="2"/>
  <c r="BQ20" i="2" s="1"/>
  <c r="BS20" i="2"/>
  <c r="BP31" i="2"/>
  <c r="BQ31" i="2" s="1"/>
  <c r="BS31" i="2"/>
  <c r="BL15" i="2"/>
  <c r="BM15" i="2" s="1"/>
  <c r="BO15" i="2"/>
  <c r="BL106" i="2"/>
  <c r="BM106" i="2" s="1"/>
  <c r="BO106" i="2"/>
  <c r="BT91" i="2"/>
  <c r="BU91" i="2" s="1"/>
  <c r="BW91" i="2"/>
  <c r="BP65" i="2"/>
  <c r="BQ65" i="2" s="1"/>
  <c r="BS65" i="2"/>
  <c r="BL101" i="2"/>
  <c r="BM101" i="2" s="1"/>
  <c r="BO101" i="2"/>
  <c r="BT68" i="2"/>
  <c r="BU68" i="2" s="1"/>
  <c r="BW68" i="2"/>
  <c r="BL59" i="2"/>
  <c r="BM59" i="2" s="1"/>
  <c r="BO59" i="2"/>
  <c r="BL55" i="2"/>
  <c r="BM55" i="2" s="1"/>
  <c r="BO55" i="2"/>
  <c r="BT16" i="2"/>
  <c r="BU16" i="2" s="1"/>
  <c r="BW16" i="2"/>
  <c r="BL11" i="2"/>
  <c r="BM11" i="2" s="1"/>
  <c r="BO11" i="2"/>
  <c r="BL51" i="2"/>
  <c r="BM51" i="2" s="1"/>
  <c r="BO51" i="2"/>
  <c r="BL14" i="2"/>
  <c r="BM14" i="2" s="1"/>
  <c r="BO14" i="2"/>
  <c r="BL110" i="2"/>
  <c r="BM110" i="2" s="1"/>
  <c r="BO110" i="2"/>
  <c r="BL74" i="2"/>
  <c r="BM74" i="2" s="1"/>
  <c r="BO74" i="2"/>
  <c r="BL57" i="2"/>
  <c r="BM57" i="2" s="1"/>
  <c r="BO57" i="2"/>
  <c r="BL17" i="2"/>
  <c r="BM17" i="2" s="1"/>
  <c r="BO17" i="2"/>
  <c r="BL19" i="2"/>
  <c r="BM19" i="2" s="1"/>
  <c r="BO19" i="2"/>
  <c r="BD109" i="2"/>
  <c r="BE109" i="2" s="1"/>
  <c r="BG109" i="2"/>
  <c r="BH27" i="2"/>
  <c r="BI27" i="2" s="1"/>
  <c r="BK27" i="2"/>
  <c r="BH93" i="2"/>
  <c r="BI93" i="2" s="1"/>
  <c r="BK93" i="2"/>
  <c r="BH7" i="2"/>
  <c r="BI7" i="2" s="1"/>
  <c r="BK7" i="2"/>
  <c r="BH24" i="2"/>
  <c r="BI24" i="2" s="1"/>
  <c r="BK24" i="2"/>
  <c r="BO92" i="2"/>
  <c r="BL92" i="2"/>
  <c r="BM92" i="2" s="1"/>
  <c r="BO26" i="2"/>
  <c r="BL26" i="2"/>
  <c r="BM26" i="2" s="1"/>
  <c r="BO6" i="2"/>
  <c r="BL6" i="2"/>
  <c r="BM6" i="2" s="1"/>
  <c r="BO67" i="2"/>
  <c r="BL67" i="2"/>
  <c r="BM67" i="2" s="1"/>
  <c r="BK63" i="2"/>
  <c r="BH63" i="2"/>
  <c r="BI63" i="2" s="1"/>
  <c r="BO36" i="2"/>
  <c r="BL36" i="2"/>
  <c r="BM36" i="2" s="1"/>
  <c r="BO48" i="2"/>
  <c r="BL48" i="2"/>
  <c r="BM48" i="2" s="1"/>
  <c r="BO22" i="2"/>
  <c r="BL22" i="2"/>
  <c r="BM22" i="2" s="1"/>
  <c r="BO8" i="2"/>
  <c r="BL8" i="2"/>
  <c r="BM8" i="2" s="1"/>
  <c r="BK84" i="2"/>
  <c r="BH84" i="2"/>
  <c r="BI84" i="2" s="1"/>
  <c r="BK83" i="2"/>
  <c r="BH83" i="2"/>
  <c r="BI83" i="2" s="1"/>
  <c r="BO64" i="2"/>
  <c r="BL64" i="2"/>
  <c r="BM64" i="2" s="1"/>
  <c r="BO81" i="2"/>
  <c r="BL81" i="2"/>
  <c r="BM81" i="2" s="1"/>
  <c r="BO73" i="2"/>
  <c r="BL73" i="2"/>
  <c r="BM73" i="2" s="1"/>
  <c r="BO58" i="2"/>
  <c r="BL58" i="2"/>
  <c r="BM58" i="2" s="1"/>
  <c r="BO79" i="2"/>
  <c r="BL79" i="2"/>
  <c r="BM79" i="2" s="1"/>
  <c r="BO71" i="2"/>
  <c r="BL71" i="2"/>
  <c r="BM71" i="2" s="1"/>
  <c r="BO62" i="2"/>
  <c r="BL62" i="2"/>
  <c r="BM62" i="2" s="1"/>
  <c r="BO33" i="2"/>
  <c r="BL33" i="2"/>
  <c r="BM33" i="2" s="1"/>
  <c r="BK13" i="2"/>
  <c r="BH13" i="2"/>
  <c r="BI13" i="2" s="1"/>
  <c r="BO52" i="2"/>
  <c r="BL52" i="2"/>
  <c r="BM52" i="2" s="1"/>
  <c r="BO29" i="2"/>
  <c r="BL29" i="2"/>
  <c r="BM29" i="2" s="1"/>
  <c r="BO18" i="2"/>
  <c r="BL18" i="2"/>
  <c r="BM18" i="2" s="1"/>
  <c r="BO96" i="2"/>
  <c r="BL96" i="2"/>
  <c r="BM96" i="2" s="1"/>
  <c r="BK86" i="2"/>
  <c r="BH86" i="2"/>
  <c r="BI86" i="2" s="1"/>
  <c r="BO77" i="2"/>
  <c r="BL77" i="2"/>
  <c r="BM77" i="2" s="1"/>
  <c r="BK85" i="2"/>
  <c r="BH85" i="2"/>
  <c r="BI85" i="2" s="1"/>
  <c r="BO28" i="2"/>
  <c r="BL28" i="2"/>
  <c r="BM28" i="2" s="1"/>
  <c r="BK105" i="2"/>
  <c r="BH105" i="2"/>
  <c r="BI105" i="2" s="1"/>
  <c r="BK104" i="2"/>
  <c r="BH104" i="2"/>
  <c r="BI104" i="2" s="1"/>
  <c r="BO94" i="2"/>
  <c r="BL94" i="2"/>
  <c r="BM94" i="2" s="1"/>
  <c r="BO66" i="2"/>
  <c r="BL66" i="2"/>
  <c r="BM66" i="2" s="1"/>
  <c r="BK44" i="2"/>
  <c r="BH44" i="2"/>
  <c r="BI44" i="2" s="1"/>
  <c r="BK42" i="2"/>
  <c r="BH42" i="2"/>
  <c r="BI42" i="2" s="1"/>
  <c r="BK40" i="2"/>
  <c r="BH40" i="2"/>
  <c r="BI40" i="2" s="1"/>
  <c r="BK38" i="2"/>
  <c r="BH38" i="2"/>
  <c r="BI38" i="2" s="1"/>
  <c r="BO75" i="2"/>
  <c r="BL75" i="2"/>
  <c r="BM75" i="2" s="1"/>
  <c r="BO60" i="2"/>
  <c r="BL60" i="2"/>
  <c r="BM60" i="2" s="1"/>
  <c r="BK37" i="2"/>
  <c r="BH37" i="2"/>
  <c r="BI37" i="2" s="1"/>
  <c r="BO34" i="2"/>
  <c r="BL34" i="2"/>
  <c r="BM34" i="2" s="1"/>
  <c r="BO12" i="2"/>
  <c r="BL12" i="2"/>
  <c r="BM12" i="2" s="1"/>
  <c r="BO56" i="2"/>
  <c r="BL56" i="2"/>
  <c r="BM56" i="2" s="1"/>
  <c r="BO50" i="2"/>
  <c r="BL50" i="2"/>
  <c r="BM50" i="2" s="1"/>
  <c r="BO46" i="2"/>
  <c r="BL46" i="2"/>
  <c r="BM46" i="2" s="1"/>
  <c r="BK39" i="2"/>
  <c r="BH39" i="2"/>
  <c r="BI39" i="2" s="1"/>
  <c r="BO30" i="2"/>
  <c r="BL30" i="2"/>
  <c r="BM30" i="2" s="1"/>
  <c r="BO23" i="2"/>
  <c r="BL23" i="2"/>
  <c r="BM23" i="2" s="1"/>
  <c r="BO21" i="2"/>
  <c r="BL21" i="2"/>
  <c r="BM21" i="2" s="1"/>
  <c r="BO9" i="2"/>
  <c r="BL9" i="2"/>
  <c r="BM9" i="2" s="1"/>
  <c r="BK108" i="2"/>
  <c r="BH108" i="2"/>
  <c r="BI108" i="2" s="1"/>
  <c r="BO103" i="2"/>
  <c r="BL103" i="2"/>
  <c r="BM103" i="2" s="1"/>
  <c r="BO54" i="2"/>
  <c r="BL54" i="2"/>
  <c r="BM54" i="2" s="1"/>
  <c r="BK100" i="2"/>
  <c r="BH100" i="2"/>
  <c r="BI100" i="2" s="1"/>
  <c r="BO99" i="2"/>
  <c r="BL99" i="2"/>
  <c r="BM99" i="2" s="1"/>
  <c r="BK41" i="2"/>
  <c r="BH41" i="2"/>
  <c r="BI41" i="2" s="1"/>
  <c r="BK82" i="2"/>
  <c r="BH82" i="2"/>
  <c r="BI82" i="2" s="1"/>
  <c r="BO90" i="2"/>
  <c r="BL90" i="2"/>
  <c r="BM90" i="2" s="1"/>
  <c r="BO89" i="2"/>
  <c r="BL89" i="2"/>
  <c r="BM89" i="2" s="1"/>
  <c r="BK43" i="2"/>
  <c r="BH43" i="2"/>
  <c r="BI43" i="2" s="1"/>
  <c r="BL24" i="2" l="1"/>
  <c r="BM24" i="2" s="1"/>
  <c r="BO24" i="2"/>
  <c r="BL7" i="2"/>
  <c r="BM7" i="2" s="1"/>
  <c r="BO7" i="2"/>
  <c r="BL93" i="2"/>
  <c r="BM93" i="2" s="1"/>
  <c r="BO93" i="2"/>
  <c r="BL27" i="2"/>
  <c r="BM27" i="2" s="1"/>
  <c r="BO27" i="2"/>
  <c r="BH109" i="2"/>
  <c r="BI109" i="2" s="1"/>
  <c r="BK109" i="2"/>
  <c r="BP19" i="2"/>
  <c r="BQ19" i="2" s="1"/>
  <c r="BS19" i="2"/>
  <c r="BP17" i="2"/>
  <c r="BQ17" i="2" s="1"/>
  <c r="BS17" i="2"/>
  <c r="BP57" i="2"/>
  <c r="BQ57" i="2" s="1"/>
  <c r="BS57" i="2"/>
  <c r="BP74" i="2"/>
  <c r="BQ74" i="2" s="1"/>
  <c r="BS74" i="2"/>
  <c r="BP110" i="2"/>
  <c r="BQ110" i="2" s="1"/>
  <c r="BS110" i="2"/>
  <c r="BP14" i="2"/>
  <c r="BQ14" i="2" s="1"/>
  <c r="BS14" i="2"/>
  <c r="BP51" i="2"/>
  <c r="BQ51" i="2" s="1"/>
  <c r="BS51" i="2"/>
  <c r="BP11" i="2"/>
  <c r="BQ11" i="2" s="1"/>
  <c r="BS11" i="2"/>
  <c r="BX16" i="2"/>
  <c r="BY16" i="2" s="1"/>
  <c r="CA16" i="2"/>
  <c r="BP55" i="2"/>
  <c r="BQ55" i="2" s="1"/>
  <c r="BS55" i="2"/>
  <c r="BP59" i="2"/>
  <c r="BQ59" i="2" s="1"/>
  <c r="BS59" i="2"/>
  <c r="BX68" i="2"/>
  <c r="BY68" i="2" s="1"/>
  <c r="CA68" i="2"/>
  <c r="BP101" i="2"/>
  <c r="BQ101" i="2" s="1"/>
  <c r="BS101" i="2"/>
  <c r="BT65" i="2"/>
  <c r="BU65" i="2" s="1"/>
  <c r="BW65" i="2"/>
  <c r="BX91" i="2"/>
  <c r="BY91" i="2" s="1"/>
  <c r="CA91" i="2"/>
  <c r="BP106" i="2"/>
  <c r="BQ106" i="2" s="1"/>
  <c r="BS106" i="2"/>
  <c r="BP15" i="2"/>
  <c r="BQ15" i="2" s="1"/>
  <c r="BS15" i="2"/>
  <c r="BT31" i="2"/>
  <c r="BU31" i="2" s="1"/>
  <c r="BW31" i="2"/>
  <c r="BT20" i="2"/>
  <c r="BU20" i="2" s="1"/>
  <c r="BW20" i="2"/>
  <c r="BT35" i="2"/>
  <c r="BU35" i="2" s="1"/>
  <c r="BW35" i="2"/>
  <c r="BP72" i="2"/>
  <c r="BQ72" i="2" s="1"/>
  <c r="BS72" i="2"/>
  <c r="BP80" i="2"/>
  <c r="BQ80" i="2" s="1"/>
  <c r="BS80" i="2"/>
  <c r="BT10" i="2"/>
  <c r="BU10" i="2" s="1"/>
  <c r="BW10" i="2"/>
  <c r="BP47" i="2"/>
  <c r="BQ47" i="2" s="1"/>
  <c r="BS47" i="2"/>
  <c r="BT25" i="2"/>
  <c r="BU25" i="2" s="1"/>
  <c r="BW25" i="2"/>
  <c r="BP87" i="2"/>
  <c r="BQ87" i="2" s="1"/>
  <c r="BS87" i="2"/>
  <c r="BP53" i="2"/>
  <c r="BQ53" i="2" s="1"/>
  <c r="BS53" i="2"/>
  <c r="BP61" i="2"/>
  <c r="BQ61" i="2" s="1"/>
  <c r="BS61" i="2"/>
  <c r="BP76" i="2"/>
  <c r="BQ76" i="2" s="1"/>
  <c r="BS76" i="2"/>
  <c r="BT98" i="2"/>
  <c r="BU98" i="2" s="1"/>
  <c r="BW98" i="2"/>
  <c r="BT95" i="2"/>
  <c r="BU95" i="2" s="1"/>
  <c r="BW95" i="2"/>
  <c r="BP102" i="2"/>
  <c r="BQ102" i="2" s="1"/>
  <c r="BS102" i="2"/>
  <c r="BP107" i="2"/>
  <c r="BQ107" i="2" s="1"/>
  <c r="BS107" i="2"/>
  <c r="BP32" i="2"/>
  <c r="BQ32" i="2" s="1"/>
  <c r="BS32" i="2"/>
  <c r="BP45" i="2"/>
  <c r="BQ45" i="2" s="1"/>
  <c r="BS45" i="2"/>
  <c r="BP49" i="2"/>
  <c r="BQ49" i="2" s="1"/>
  <c r="BS49" i="2"/>
  <c r="BP69" i="2"/>
  <c r="BQ69" i="2" s="1"/>
  <c r="BS69" i="2"/>
  <c r="BP70" i="2"/>
  <c r="BQ70" i="2" s="1"/>
  <c r="BS70" i="2"/>
  <c r="BP78" i="2"/>
  <c r="BQ78" i="2" s="1"/>
  <c r="BS78" i="2"/>
  <c r="BP88" i="2"/>
  <c r="BQ88" i="2" s="1"/>
  <c r="BS88" i="2"/>
  <c r="BL97" i="2"/>
  <c r="BM97" i="2" s="1"/>
  <c r="BO97" i="2"/>
  <c r="BO43" i="2"/>
  <c r="BL43" i="2"/>
  <c r="BM43" i="2" s="1"/>
  <c r="BS89" i="2"/>
  <c r="BP89" i="2"/>
  <c r="BQ89" i="2" s="1"/>
  <c r="BS90" i="2"/>
  <c r="BP90" i="2"/>
  <c r="BQ90" i="2" s="1"/>
  <c r="BO82" i="2"/>
  <c r="BL82" i="2"/>
  <c r="BM82" i="2" s="1"/>
  <c r="BO41" i="2"/>
  <c r="BL41" i="2"/>
  <c r="BM41" i="2" s="1"/>
  <c r="BS99" i="2"/>
  <c r="BP99" i="2"/>
  <c r="BQ99" i="2" s="1"/>
  <c r="BO100" i="2"/>
  <c r="BL100" i="2"/>
  <c r="BM100" i="2" s="1"/>
  <c r="BS54" i="2"/>
  <c r="BP54" i="2"/>
  <c r="BQ54" i="2" s="1"/>
  <c r="BS103" i="2"/>
  <c r="BP103" i="2"/>
  <c r="BQ103" i="2" s="1"/>
  <c r="BO108" i="2"/>
  <c r="BL108" i="2"/>
  <c r="BM108" i="2" s="1"/>
  <c r="BS9" i="2"/>
  <c r="BP9" i="2"/>
  <c r="BQ9" i="2" s="1"/>
  <c r="BS21" i="2"/>
  <c r="BP21" i="2"/>
  <c r="BQ21" i="2" s="1"/>
  <c r="BS23" i="2"/>
  <c r="BP23" i="2"/>
  <c r="BQ23" i="2" s="1"/>
  <c r="BS30" i="2"/>
  <c r="BP30" i="2"/>
  <c r="BQ30" i="2" s="1"/>
  <c r="BO39" i="2"/>
  <c r="BL39" i="2"/>
  <c r="BM39" i="2" s="1"/>
  <c r="BS46" i="2"/>
  <c r="BP46" i="2"/>
  <c r="BQ46" i="2" s="1"/>
  <c r="BS50" i="2"/>
  <c r="BP50" i="2"/>
  <c r="BQ50" i="2" s="1"/>
  <c r="BS56" i="2"/>
  <c r="BP56" i="2"/>
  <c r="BQ56" i="2" s="1"/>
  <c r="BS12" i="2"/>
  <c r="BP12" i="2"/>
  <c r="BQ12" i="2" s="1"/>
  <c r="BS34" i="2"/>
  <c r="BP34" i="2"/>
  <c r="BQ34" i="2" s="1"/>
  <c r="BO37" i="2"/>
  <c r="BL37" i="2"/>
  <c r="BM37" i="2" s="1"/>
  <c r="BS60" i="2"/>
  <c r="BP60" i="2"/>
  <c r="BQ60" i="2" s="1"/>
  <c r="BS75" i="2"/>
  <c r="BP75" i="2"/>
  <c r="BQ75" i="2" s="1"/>
  <c r="BO38" i="2"/>
  <c r="BL38" i="2"/>
  <c r="BM38" i="2" s="1"/>
  <c r="BO40" i="2"/>
  <c r="BL40" i="2"/>
  <c r="BM40" i="2" s="1"/>
  <c r="BO42" i="2"/>
  <c r="BL42" i="2"/>
  <c r="BM42" i="2" s="1"/>
  <c r="BO44" i="2"/>
  <c r="BL44" i="2"/>
  <c r="BM44" i="2" s="1"/>
  <c r="BS66" i="2"/>
  <c r="BP66" i="2"/>
  <c r="BQ66" i="2" s="1"/>
  <c r="BS94" i="2"/>
  <c r="BP94" i="2"/>
  <c r="BQ94" i="2" s="1"/>
  <c r="BO104" i="2"/>
  <c r="BL104" i="2"/>
  <c r="BM104" i="2" s="1"/>
  <c r="BO105" i="2"/>
  <c r="BL105" i="2"/>
  <c r="BM105" i="2" s="1"/>
  <c r="BS28" i="2"/>
  <c r="BP28" i="2"/>
  <c r="BQ28" i="2" s="1"/>
  <c r="BO85" i="2"/>
  <c r="BL85" i="2"/>
  <c r="BM85" i="2" s="1"/>
  <c r="BS77" i="2"/>
  <c r="BP77" i="2"/>
  <c r="BQ77" i="2" s="1"/>
  <c r="BO86" i="2"/>
  <c r="BL86" i="2"/>
  <c r="BM86" i="2" s="1"/>
  <c r="BS96" i="2"/>
  <c r="BP96" i="2"/>
  <c r="BQ96" i="2" s="1"/>
  <c r="BS18" i="2"/>
  <c r="BP18" i="2"/>
  <c r="BQ18" i="2" s="1"/>
  <c r="BS29" i="2"/>
  <c r="BP29" i="2"/>
  <c r="BQ29" i="2" s="1"/>
  <c r="BS52" i="2"/>
  <c r="BP52" i="2"/>
  <c r="BQ52" i="2" s="1"/>
  <c r="BO13" i="2"/>
  <c r="BL13" i="2"/>
  <c r="BM13" i="2" s="1"/>
  <c r="BS33" i="2"/>
  <c r="BP33" i="2"/>
  <c r="BQ33" i="2" s="1"/>
  <c r="BS62" i="2"/>
  <c r="BP62" i="2"/>
  <c r="BQ62" i="2" s="1"/>
  <c r="BS71" i="2"/>
  <c r="BP71" i="2"/>
  <c r="BQ71" i="2" s="1"/>
  <c r="BS79" i="2"/>
  <c r="BP79" i="2"/>
  <c r="BQ79" i="2" s="1"/>
  <c r="BS58" i="2"/>
  <c r="BP58" i="2"/>
  <c r="BQ58" i="2" s="1"/>
  <c r="BS73" i="2"/>
  <c r="BP73" i="2"/>
  <c r="BQ73" i="2" s="1"/>
  <c r="BS81" i="2"/>
  <c r="BP81" i="2"/>
  <c r="BQ81" i="2" s="1"/>
  <c r="BS64" i="2"/>
  <c r="BP64" i="2"/>
  <c r="BQ64" i="2" s="1"/>
  <c r="BO83" i="2"/>
  <c r="BL83" i="2"/>
  <c r="BM83" i="2" s="1"/>
  <c r="BO84" i="2"/>
  <c r="BL84" i="2"/>
  <c r="BM84" i="2" s="1"/>
  <c r="BS8" i="2"/>
  <c r="BP8" i="2"/>
  <c r="BQ8" i="2" s="1"/>
  <c r="BS22" i="2"/>
  <c r="BP22" i="2"/>
  <c r="BQ22" i="2" s="1"/>
  <c r="BS48" i="2"/>
  <c r="BP48" i="2"/>
  <c r="BQ48" i="2" s="1"/>
  <c r="BS36" i="2"/>
  <c r="BP36" i="2"/>
  <c r="BQ36" i="2" s="1"/>
  <c r="BO63" i="2"/>
  <c r="BL63" i="2"/>
  <c r="BM63" i="2" s="1"/>
  <c r="BS67" i="2"/>
  <c r="BP67" i="2"/>
  <c r="BQ67" i="2" s="1"/>
  <c r="BS6" i="2"/>
  <c r="BP6" i="2"/>
  <c r="BQ6" i="2" s="1"/>
  <c r="BS26" i="2"/>
  <c r="BP26" i="2"/>
  <c r="BQ26" i="2" s="1"/>
  <c r="BS92" i="2"/>
  <c r="BP92" i="2"/>
  <c r="BQ92" i="2" s="1"/>
  <c r="BP97" i="2" l="1"/>
  <c r="BQ97" i="2" s="1"/>
  <c r="BS97" i="2"/>
  <c r="BT88" i="2"/>
  <c r="BU88" i="2" s="1"/>
  <c r="BW88" i="2"/>
  <c r="BT78" i="2"/>
  <c r="BU78" i="2" s="1"/>
  <c r="BW78" i="2"/>
  <c r="BT70" i="2"/>
  <c r="BU70" i="2" s="1"/>
  <c r="BW70" i="2"/>
  <c r="BT69" i="2"/>
  <c r="BU69" i="2" s="1"/>
  <c r="BW69" i="2"/>
  <c r="BT49" i="2"/>
  <c r="BU49" i="2" s="1"/>
  <c r="BW49" i="2"/>
  <c r="BT45" i="2"/>
  <c r="BU45" i="2" s="1"/>
  <c r="BW45" i="2"/>
  <c r="BT32" i="2"/>
  <c r="BU32" i="2" s="1"/>
  <c r="BW32" i="2"/>
  <c r="BT107" i="2"/>
  <c r="BU107" i="2" s="1"/>
  <c r="BW107" i="2"/>
  <c r="BT102" i="2"/>
  <c r="BU102" i="2" s="1"/>
  <c r="BW102" i="2"/>
  <c r="BX95" i="2"/>
  <c r="BY95" i="2" s="1"/>
  <c r="CA95" i="2"/>
  <c r="BX98" i="2"/>
  <c r="BY98" i="2" s="1"/>
  <c r="CA98" i="2"/>
  <c r="BT76" i="2"/>
  <c r="BU76" i="2" s="1"/>
  <c r="BW76" i="2"/>
  <c r="BT61" i="2"/>
  <c r="BU61" i="2" s="1"/>
  <c r="BW61" i="2"/>
  <c r="BT53" i="2"/>
  <c r="BU53" i="2" s="1"/>
  <c r="BW53" i="2"/>
  <c r="BT87" i="2"/>
  <c r="BU87" i="2" s="1"/>
  <c r="BW87" i="2"/>
  <c r="BX25" i="2"/>
  <c r="BY25" i="2" s="1"/>
  <c r="CA25" i="2"/>
  <c r="BT47" i="2"/>
  <c r="BU47" i="2" s="1"/>
  <c r="BW47" i="2"/>
  <c r="BX10" i="2"/>
  <c r="BY10" i="2" s="1"/>
  <c r="CA10" i="2"/>
  <c r="BT80" i="2"/>
  <c r="BU80" i="2" s="1"/>
  <c r="BW80" i="2"/>
  <c r="BT72" i="2"/>
  <c r="BU72" i="2" s="1"/>
  <c r="BW72" i="2"/>
  <c r="BX35" i="2"/>
  <c r="BY35" i="2" s="1"/>
  <c r="CA35" i="2"/>
  <c r="BX20" i="2"/>
  <c r="BY20" i="2" s="1"/>
  <c r="CA20" i="2"/>
  <c r="BX31" i="2"/>
  <c r="BY31" i="2" s="1"/>
  <c r="CA31" i="2"/>
  <c r="BT15" i="2"/>
  <c r="BU15" i="2" s="1"/>
  <c r="BW15" i="2"/>
  <c r="BT106" i="2"/>
  <c r="BU106" i="2" s="1"/>
  <c r="BW106" i="2"/>
  <c r="CB91" i="2"/>
  <c r="CC91" i="2" s="1"/>
  <c r="CK91" i="2"/>
  <c r="CL91" i="2" s="1"/>
  <c r="CM91" i="2" s="1"/>
  <c r="CF91" i="2"/>
  <c r="BX65" i="2"/>
  <c r="BY65" i="2" s="1"/>
  <c r="CA65" i="2"/>
  <c r="BT101" i="2"/>
  <c r="BU101" i="2" s="1"/>
  <c r="BW101" i="2"/>
  <c r="CF68" i="2"/>
  <c r="CB68" i="2"/>
  <c r="CK68" i="2"/>
  <c r="CL68" i="2" s="1"/>
  <c r="BT59" i="2"/>
  <c r="BU59" i="2" s="1"/>
  <c r="BW59" i="2"/>
  <c r="BT55" i="2"/>
  <c r="BU55" i="2" s="1"/>
  <c r="BW55" i="2"/>
  <c r="CB16" i="2"/>
  <c r="CC16" i="2" s="1"/>
  <c r="CK16" i="2"/>
  <c r="CL16" i="2" s="1"/>
  <c r="CM16" i="2" s="1"/>
  <c r="CF16" i="2"/>
  <c r="BT11" i="2"/>
  <c r="BU11" i="2" s="1"/>
  <c r="BW11" i="2"/>
  <c r="BT51" i="2"/>
  <c r="BU51" i="2" s="1"/>
  <c r="BW51" i="2"/>
  <c r="BT14" i="2"/>
  <c r="BU14" i="2" s="1"/>
  <c r="BW14" i="2"/>
  <c r="BT110" i="2"/>
  <c r="BU110" i="2" s="1"/>
  <c r="BW110" i="2"/>
  <c r="BT74" i="2"/>
  <c r="BU74" i="2" s="1"/>
  <c r="BW74" i="2"/>
  <c r="BT57" i="2"/>
  <c r="BU57" i="2" s="1"/>
  <c r="BW57" i="2"/>
  <c r="BT17" i="2"/>
  <c r="BU17" i="2" s="1"/>
  <c r="BW17" i="2"/>
  <c r="BT19" i="2"/>
  <c r="BU19" i="2" s="1"/>
  <c r="BW19" i="2"/>
  <c r="BL109" i="2"/>
  <c r="BM109" i="2" s="1"/>
  <c r="BO109" i="2"/>
  <c r="BP27" i="2"/>
  <c r="BQ27" i="2" s="1"/>
  <c r="BS27" i="2"/>
  <c r="BP93" i="2"/>
  <c r="BQ93" i="2" s="1"/>
  <c r="BS93" i="2"/>
  <c r="BP7" i="2"/>
  <c r="BQ7" i="2" s="1"/>
  <c r="BS7" i="2"/>
  <c r="BP24" i="2"/>
  <c r="BQ24" i="2" s="1"/>
  <c r="BS24" i="2"/>
  <c r="BW92" i="2"/>
  <c r="BT92" i="2"/>
  <c r="BU92" i="2" s="1"/>
  <c r="BW26" i="2"/>
  <c r="BT26" i="2"/>
  <c r="BU26" i="2" s="1"/>
  <c r="BW6" i="2"/>
  <c r="BT6" i="2"/>
  <c r="BU6" i="2" s="1"/>
  <c r="BW67" i="2"/>
  <c r="BT67" i="2"/>
  <c r="BU67" i="2" s="1"/>
  <c r="BS63" i="2"/>
  <c r="BP63" i="2"/>
  <c r="BQ63" i="2" s="1"/>
  <c r="BW36" i="2"/>
  <c r="BT36" i="2"/>
  <c r="BU36" i="2" s="1"/>
  <c r="BW48" i="2"/>
  <c r="BT48" i="2"/>
  <c r="BU48" i="2" s="1"/>
  <c r="BW22" i="2"/>
  <c r="BT22" i="2"/>
  <c r="BU22" i="2" s="1"/>
  <c r="BW8" i="2"/>
  <c r="BT8" i="2"/>
  <c r="BU8" i="2" s="1"/>
  <c r="BS84" i="2"/>
  <c r="BP84" i="2"/>
  <c r="BQ84" i="2" s="1"/>
  <c r="BS83" i="2"/>
  <c r="BP83" i="2"/>
  <c r="BQ83" i="2" s="1"/>
  <c r="BW64" i="2"/>
  <c r="BT64" i="2"/>
  <c r="BU64" i="2" s="1"/>
  <c r="BW81" i="2"/>
  <c r="BT81" i="2"/>
  <c r="BU81" i="2" s="1"/>
  <c r="BW73" i="2"/>
  <c r="BT73" i="2"/>
  <c r="BU73" i="2" s="1"/>
  <c r="BW58" i="2"/>
  <c r="BT58" i="2"/>
  <c r="BU58" i="2" s="1"/>
  <c r="BW79" i="2"/>
  <c r="BT79" i="2"/>
  <c r="BU79" i="2" s="1"/>
  <c r="BW71" i="2"/>
  <c r="BT71" i="2"/>
  <c r="BU71" i="2" s="1"/>
  <c r="BW62" i="2"/>
  <c r="BT62" i="2"/>
  <c r="BU62" i="2" s="1"/>
  <c r="BW33" i="2"/>
  <c r="BT33" i="2"/>
  <c r="BU33" i="2" s="1"/>
  <c r="BS13" i="2"/>
  <c r="BP13" i="2"/>
  <c r="BQ13" i="2" s="1"/>
  <c r="BW52" i="2"/>
  <c r="BT52" i="2"/>
  <c r="BU52" i="2" s="1"/>
  <c r="BW29" i="2"/>
  <c r="BT29" i="2"/>
  <c r="BU29" i="2" s="1"/>
  <c r="BW18" i="2"/>
  <c r="BT18" i="2"/>
  <c r="BU18" i="2" s="1"/>
  <c r="BW96" i="2"/>
  <c r="BT96" i="2"/>
  <c r="BU96" i="2" s="1"/>
  <c r="BS86" i="2"/>
  <c r="BP86" i="2"/>
  <c r="BQ86" i="2" s="1"/>
  <c r="BW77" i="2"/>
  <c r="BT77" i="2"/>
  <c r="BU77" i="2" s="1"/>
  <c r="BS85" i="2"/>
  <c r="BP85" i="2"/>
  <c r="BQ85" i="2" s="1"/>
  <c r="BW28" i="2"/>
  <c r="BT28" i="2"/>
  <c r="BU28" i="2" s="1"/>
  <c r="BS105" i="2"/>
  <c r="BP105" i="2"/>
  <c r="BQ105" i="2" s="1"/>
  <c r="BS104" i="2"/>
  <c r="BP104" i="2"/>
  <c r="BQ104" i="2" s="1"/>
  <c r="BW94" i="2"/>
  <c r="BT94" i="2"/>
  <c r="BU94" i="2" s="1"/>
  <c r="BW66" i="2"/>
  <c r="BT66" i="2"/>
  <c r="BU66" i="2" s="1"/>
  <c r="BS44" i="2"/>
  <c r="BP44" i="2"/>
  <c r="BQ44" i="2" s="1"/>
  <c r="BS42" i="2"/>
  <c r="BP42" i="2"/>
  <c r="BQ42" i="2" s="1"/>
  <c r="BS40" i="2"/>
  <c r="BP40" i="2"/>
  <c r="BQ40" i="2" s="1"/>
  <c r="BS38" i="2"/>
  <c r="BP38" i="2"/>
  <c r="BQ38" i="2" s="1"/>
  <c r="BW75" i="2"/>
  <c r="BT75" i="2"/>
  <c r="BU75" i="2" s="1"/>
  <c r="BW60" i="2"/>
  <c r="BT60" i="2"/>
  <c r="BU60" i="2" s="1"/>
  <c r="BS37" i="2"/>
  <c r="BP37" i="2"/>
  <c r="BQ37" i="2" s="1"/>
  <c r="BW34" i="2"/>
  <c r="BT34" i="2"/>
  <c r="BU34" i="2" s="1"/>
  <c r="BW12" i="2"/>
  <c r="BT12" i="2"/>
  <c r="BU12" i="2" s="1"/>
  <c r="BW56" i="2"/>
  <c r="BT56" i="2"/>
  <c r="BU56" i="2" s="1"/>
  <c r="BW50" i="2"/>
  <c r="BT50" i="2"/>
  <c r="BU50" i="2" s="1"/>
  <c r="BW46" i="2"/>
  <c r="BT46" i="2"/>
  <c r="BU46" i="2" s="1"/>
  <c r="BS39" i="2"/>
  <c r="BP39" i="2"/>
  <c r="BQ39" i="2" s="1"/>
  <c r="BW30" i="2"/>
  <c r="BT30" i="2"/>
  <c r="BU30" i="2" s="1"/>
  <c r="BW23" i="2"/>
  <c r="BT23" i="2"/>
  <c r="BU23" i="2" s="1"/>
  <c r="BW21" i="2"/>
  <c r="BT21" i="2"/>
  <c r="BU21" i="2" s="1"/>
  <c r="BW9" i="2"/>
  <c r="BT9" i="2"/>
  <c r="BU9" i="2" s="1"/>
  <c r="BS108" i="2"/>
  <c r="BP108" i="2"/>
  <c r="BQ108" i="2" s="1"/>
  <c r="BW103" i="2"/>
  <c r="BT103" i="2"/>
  <c r="BU103" i="2" s="1"/>
  <c r="BW54" i="2"/>
  <c r="BT54" i="2"/>
  <c r="BU54" i="2" s="1"/>
  <c r="BS100" i="2"/>
  <c r="BP100" i="2"/>
  <c r="BQ100" i="2" s="1"/>
  <c r="BW99" i="2"/>
  <c r="BT99" i="2"/>
  <c r="BU99" i="2" s="1"/>
  <c r="BS41" i="2"/>
  <c r="BP41" i="2"/>
  <c r="BQ41" i="2" s="1"/>
  <c r="BS82" i="2"/>
  <c r="BP82" i="2"/>
  <c r="BQ82" i="2" s="1"/>
  <c r="BW90" i="2"/>
  <c r="BT90" i="2"/>
  <c r="BU90" i="2" s="1"/>
  <c r="BW89" i="2"/>
  <c r="BT89" i="2"/>
  <c r="BU89" i="2" s="1"/>
  <c r="BS43" i="2"/>
  <c r="BP43" i="2"/>
  <c r="BQ43" i="2" s="1"/>
  <c r="BW43" i="2" l="1"/>
  <c r="BT43" i="2"/>
  <c r="BU43" i="2" s="1"/>
  <c r="CA89" i="2"/>
  <c r="BX89" i="2"/>
  <c r="BY89" i="2" s="1"/>
  <c r="CA90" i="2"/>
  <c r="BX90" i="2"/>
  <c r="BY90" i="2" s="1"/>
  <c r="BW82" i="2"/>
  <c r="BT82" i="2"/>
  <c r="BU82" i="2" s="1"/>
  <c r="BW41" i="2"/>
  <c r="BT41" i="2"/>
  <c r="BU41" i="2" s="1"/>
  <c r="CA99" i="2"/>
  <c r="BX99" i="2"/>
  <c r="BY99" i="2" s="1"/>
  <c r="BW100" i="2"/>
  <c r="BT100" i="2"/>
  <c r="BU100" i="2" s="1"/>
  <c r="CA54" i="2"/>
  <c r="BX54" i="2"/>
  <c r="BY54" i="2" s="1"/>
  <c r="CA103" i="2"/>
  <c r="BX103" i="2"/>
  <c r="BY103" i="2" s="1"/>
  <c r="BW108" i="2"/>
  <c r="BT108" i="2"/>
  <c r="BU108" i="2" s="1"/>
  <c r="CA9" i="2"/>
  <c r="BX9" i="2"/>
  <c r="BY9" i="2" s="1"/>
  <c r="CA21" i="2"/>
  <c r="BX21" i="2"/>
  <c r="BY21" i="2" s="1"/>
  <c r="CA23" i="2"/>
  <c r="BX23" i="2"/>
  <c r="BY23" i="2" s="1"/>
  <c r="CA30" i="2"/>
  <c r="BX30" i="2"/>
  <c r="BY30" i="2" s="1"/>
  <c r="BW39" i="2"/>
  <c r="BT39" i="2"/>
  <c r="BU39" i="2" s="1"/>
  <c r="CA46" i="2"/>
  <c r="BX46" i="2"/>
  <c r="BY46" i="2" s="1"/>
  <c r="CA50" i="2"/>
  <c r="BX50" i="2"/>
  <c r="BY50" i="2" s="1"/>
  <c r="CA56" i="2"/>
  <c r="BX56" i="2"/>
  <c r="BY56" i="2" s="1"/>
  <c r="CA12" i="2"/>
  <c r="BX12" i="2"/>
  <c r="BY12" i="2" s="1"/>
  <c r="CA34" i="2"/>
  <c r="BX34" i="2"/>
  <c r="BY34" i="2" s="1"/>
  <c r="BW37" i="2"/>
  <c r="BT37" i="2"/>
  <c r="BU37" i="2" s="1"/>
  <c r="CA60" i="2"/>
  <c r="BX60" i="2"/>
  <c r="BY60" i="2" s="1"/>
  <c r="CA75" i="2"/>
  <c r="BX75" i="2"/>
  <c r="BY75" i="2" s="1"/>
  <c r="BW38" i="2"/>
  <c r="BT38" i="2"/>
  <c r="BU38" i="2" s="1"/>
  <c r="BW40" i="2"/>
  <c r="BT40" i="2"/>
  <c r="BU40" i="2" s="1"/>
  <c r="BW42" i="2"/>
  <c r="BT42" i="2"/>
  <c r="BU42" i="2" s="1"/>
  <c r="BW44" i="2"/>
  <c r="BT44" i="2"/>
  <c r="BU44" i="2" s="1"/>
  <c r="CA66" i="2"/>
  <c r="BX66" i="2"/>
  <c r="BY66" i="2" s="1"/>
  <c r="CA94" i="2"/>
  <c r="BX94" i="2"/>
  <c r="BY94" i="2" s="1"/>
  <c r="BW104" i="2"/>
  <c r="BT104" i="2"/>
  <c r="BU104" i="2" s="1"/>
  <c r="BW105" i="2"/>
  <c r="BT105" i="2"/>
  <c r="BU105" i="2" s="1"/>
  <c r="CA28" i="2"/>
  <c r="BX28" i="2"/>
  <c r="BY28" i="2" s="1"/>
  <c r="BW85" i="2"/>
  <c r="BT85" i="2"/>
  <c r="BU85" i="2" s="1"/>
  <c r="CA77" i="2"/>
  <c r="BX77" i="2"/>
  <c r="BY77" i="2" s="1"/>
  <c r="BW86" i="2"/>
  <c r="BT86" i="2"/>
  <c r="BU86" i="2" s="1"/>
  <c r="CA96" i="2"/>
  <c r="BX96" i="2"/>
  <c r="BY96" i="2" s="1"/>
  <c r="CA18" i="2"/>
  <c r="BX18" i="2"/>
  <c r="BY18" i="2" s="1"/>
  <c r="CA29" i="2"/>
  <c r="BX29" i="2"/>
  <c r="BY29" i="2" s="1"/>
  <c r="CA52" i="2"/>
  <c r="BX52" i="2"/>
  <c r="BY52" i="2" s="1"/>
  <c r="BW13" i="2"/>
  <c r="BT13" i="2"/>
  <c r="BU13" i="2" s="1"/>
  <c r="CA33" i="2"/>
  <c r="BX33" i="2"/>
  <c r="BY33" i="2" s="1"/>
  <c r="CA62" i="2"/>
  <c r="BX62" i="2"/>
  <c r="BY62" i="2" s="1"/>
  <c r="CA71" i="2"/>
  <c r="BX71" i="2"/>
  <c r="BY71" i="2" s="1"/>
  <c r="CA79" i="2"/>
  <c r="BX79" i="2"/>
  <c r="BY79" i="2" s="1"/>
  <c r="CA58" i="2"/>
  <c r="BX58" i="2"/>
  <c r="BY58" i="2" s="1"/>
  <c r="CA73" i="2"/>
  <c r="BX73" i="2"/>
  <c r="BY73" i="2" s="1"/>
  <c r="CA81" i="2"/>
  <c r="BX81" i="2"/>
  <c r="BY81" i="2" s="1"/>
  <c r="CA64" i="2"/>
  <c r="BX64" i="2"/>
  <c r="BY64" i="2" s="1"/>
  <c r="BW83" i="2"/>
  <c r="BT83" i="2"/>
  <c r="BU83" i="2" s="1"/>
  <c r="BW84" i="2"/>
  <c r="BT84" i="2"/>
  <c r="BU84" i="2" s="1"/>
  <c r="CA8" i="2"/>
  <c r="BX8" i="2"/>
  <c r="BY8" i="2" s="1"/>
  <c r="CA22" i="2"/>
  <c r="BX22" i="2"/>
  <c r="BY22" i="2" s="1"/>
  <c r="CA48" i="2"/>
  <c r="BX48" i="2"/>
  <c r="BY48" i="2" s="1"/>
  <c r="CA36" i="2"/>
  <c r="BX36" i="2"/>
  <c r="BY36" i="2" s="1"/>
  <c r="BW63" i="2"/>
  <c r="BT63" i="2"/>
  <c r="BU63" i="2" s="1"/>
  <c r="CA67" i="2"/>
  <c r="BX67" i="2"/>
  <c r="BY67" i="2" s="1"/>
  <c r="CA6" i="2"/>
  <c r="BX6" i="2"/>
  <c r="BY6" i="2" s="1"/>
  <c r="CA26" i="2"/>
  <c r="BX26" i="2"/>
  <c r="BY26" i="2" s="1"/>
  <c r="CA92" i="2"/>
  <c r="BX92" i="2"/>
  <c r="BY92" i="2" s="1"/>
  <c r="BX55" i="2"/>
  <c r="BY55" i="2" s="1"/>
  <c r="CA55" i="2"/>
  <c r="BX59" i="2"/>
  <c r="BY59" i="2" s="1"/>
  <c r="CA59" i="2"/>
  <c r="CN68" i="2"/>
  <c r="CM68" i="2"/>
  <c r="CP68" i="2"/>
  <c r="CG68" i="2"/>
  <c r="BX106" i="2"/>
  <c r="BY106" i="2" s="1"/>
  <c r="CA106" i="2"/>
  <c r="BX15" i="2"/>
  <c r="BY15" i="2" s="1"/>
  <c r="CA15" i="2"/>
  <c r="CB31" i="2"/>
  <c r="CC31" i="2" s="1"/>
  <c r="CK31" i="2"/>
  <c r="CL31" i="2" s="1"/>
  <c r="CM31" i="2" s="1"/>
  <c r="CF31" i="2"/>
  <c r="CB20" i="2"/>
  <c r="CC20" i="2" s="1"/>
  <c r="CF20" i="2"/>
  <c r="CK20" i="2"/>
  <c r="CL20" i="2" s="1"/>
  <c r="CM20" i="2" s="1"/>
  <c r="CB35" i="2"/>
  <c r="CC35" i="2" s="1"/>
  <c r="CF35" i="2"/>
  <c r="CK35" i="2"/>
  <c r="CL35" i="2" s="1"/>
  <c r="CM35" i="2" s="1"/>
  <c r="BX72" i="2"/>
  <c r="BY72" i="2" s="1"/>
  <c r="CA72" i="2"/>
  <c r="BX80" i="2"/>
  <c r="BY80" i="2" s="1"/>
  <c r="CA80" i="2"/>
  <c r="CF10" i="2"/>
  <c r="CB10" i="2"/>
  <c r="CK10" i="2"/>
  <c r="CL10" i="2" s="1"/>
  <c r="BX47" i="2"/>
  <c r="BY47" i="2" s="1"/>
  <c r="CA47" i="2"/>
  <c r="CB25" i="2"/>
  <c r="CC25" i="2" s="1"/>
  <c r="CK25" i="2"/>
  <c r="CL25" i="2" s="1"/>
  <c r="CM25" i="2" s="1"/>
  <c r="CF25" i="2"/>
  <c r="BX87" i="2"/>
  <c r="BY87" i="2" s="1"/>
  <c r="CA87" i="2"/>
  <c r="BX53" i="2"/>
  <c r="BY53" i="2" s="1"/>
  <c r="CA53" i="2"/>
  <c r="BX61" i="2"/>
  <c r="BY61" i="2" s="1"/>
  <c r="CA61" i="2"/>
  <c r="BX76" i="2"/>
  <c r="BY76" i="2" s="1"/>
  <c r="CA76" i="2"/>
  <c r="CB98" i="2"/>
  <c r="CC98" i="2" s="1"/>
  <c r="CK98" i="2"/>
  <c r="CL98" i="2" s="1"/>
  <c r="CM98" i="2" s="1"/>
  <c r="CF98" i="2"/>
  <c r="CF95" i="2"/>
  <c r="CB95" i="2"/>
  <c r="CK95" i="2"/>
  <c r="CL95" i="2" s="1"/>
  <c r="BX102" i="2"/>
  <c r="BY102" i="2" s="1"/>
  <c r="CA102" i="2"/>
  <c r="BX107" i="2"/>
  <c r="BY107" i="2" s="1"/>
  <c r="CA107" i="2"/>
  <c r="BX32" i="2"/>
  <c r="BY32" i="2" s="1"/>
  <c r="CA32" i="2"/>
  <c r="BX45" i="2"/>
  <c r="BY45" i="2" s="1"/>
  <c r="CA45" i="2"/>
  <c r="BX49" i="2"/>
  <c r="BY49" i="2" s="1"/>
  <c r="CA49" i="2"/>
  <c r="BX69" i="2"/>
  <c r="BY69" i="2" s="1"/>
  <c r="CA69" i="2"/>
  <c r="BX70" i="2"/>
  <c r="BY70" i="2" s="1"/>
  <c r="CA70" i="2"/>
  <c r="BX78" i="2"/>
  <c r="BY78" i="2" s="1"/>
  <c r="CA78" i="2"/>
  <c r="BX88" i="2"/>
  <c r="BY88" i="2" s="1"/>
  <c r="CA88" i="2"/>
  <c r="BT97" i="2"/>
  <c r="BU97" i="2" s="1"/>
  <c r="BW97" i="2"/>
  <c r="BT24" i="2"/>
  <c r="BU24" i="2" s="1"/>
  <c r="BW24" i="2"/>
  <c r="BT7" i="2"/>
  <c r="BU7" i="2" s="1"/>
  <c r="BW7" i="2"/>
  <c r="BT93" i="2"/>
  <c r="BU93" i="2" s="1"/>
  <c r="BW93" i="2"/>
  <c r="BT27" i="2"/>
  <c r="BU27" i="2" s="1"/>
  <c r="BW27" i="2"/>
  <c r="BP109" i="2"/>
  <c r="BQ109" i="2" s="1"/>
  <c r="BS109" i="2"/>
  <c r="BX19" i="2"/>
  <c r="BY19" i="2" s="1"/>
  <c r="CA19" i="2"/>
  <c r="BX17" i="2"/>
  <c r="BY17" i="2" s="1"/>
  <c r="CA17" i="2"/>
  <c r="BX57" i="2"/>
  <c r="BY57" i="2" s="1"/>
  <c r="CA57" i="2"/>
  <c r="BX74" i="2"/>
  <c r="BY74" i="2" s="1"/>
  <c r="CA74" i="2"/>
  <c r="BX110" i="2"/>
  <c r="BY110" i="2" s="1"/>
  <c r="CA110" i="2"/>
  <c r="BX14" i="2"/>
  <c r="BY14" i="2" s="1"/>
  <c r="CA14" i="2"/>
  <c r="BX51" i="2"/>
  <c r="BY51" i="2" s="1"/>
  <c r="CA51" i="2"/>
  <c r="BX11" i="2"/>
  <c r="BY11" i="2" s="1"/>
  <c r="CA11" i="2"/>
  <c r="CG16" i="2"/>
  <c r="CH16" i="2" s="1"/>
  <c r="CP16" i="2"/>
  <c r="CD68" i="2"/>
  <c r="CC68" i="2"/>
  <c r="BX101" i="2"/>
  <c r="BY101" i="2" s="1"/>
  <c r="CA101" i="2"/>
  <c r="CB65" i="2"/>
  <c r="CC65" i="2" s="1"/>
  <c r="CF65" i="2"/>
  <c r="CK65" i="2"/>
  <c r="CL65" i="2" s="1"/>
  <c r="CM65" i="2" s="1"/>
  <c r="CG91" i="2"/>
  <c r="CH91" i="2" s="1"/>
  <c r="CP91" i="2"/>
  <c r="CQ91" i="2" l="1"/>
  <c r="CR91" i="2" s="1"/>
  <c r="CU91" i="2"/>
  <c r="CV91" i="2" s="1"/>
  <c r="CW91" i="2" s="1"/>
  <c r="CD95" i="2"/>
  <c r="CC95" i="2"/>
  <c r="CG98" i="2"/>
  <c r="CH98" i="2" s="1"/>
  <c r="CP98" i="2"/>
  <c r="CB47" i="2"/>
  <c r="CC47" i="2" s="1"/>
  <c r="CF47" i="2"/>
  <c r="CK47" i="2"/>
  <c r="CL47" i="2" s="1"/>
  <c r="CM47" i="2" s="1"/>
  <c r="CN10" i="2"/>
  <c r="CM10" i="2"/>
  <c r="CP10" i="2"/>
  <c r="CG10" i="2"/>
  <c r="CG35" i="2"/>
  <c r="CH35" i="2" s="1"/>
  <c r="CP35" i="2"/>
  <c r="CB15" i="2"/>
  <c r="CC15" i="2" s="1"/>
  <c r="CF15" i="2"/>
  <c r="CK15" i="2"/>
  <c r="CL15" i="2" s="1"/>
  <c r="CM15" i="2" s="1"/>
  <c r="CB106" i="2"/>
  <c r="CC106" i="2" s="1"/>
  <c r="CK106" i="2"/>
  <c r="CL106" i="2" s="1"/>
  <c r="CM106" i="2" s="1"/>
  <c r="CF106" i="2"/>
  <c r="CH68" i="2"/>
  <c r="CI68" i="2"/>
  <c r="CB59" i="2"/>
  <c r="CC59" i="2" s="1"/>
  <c r="CK59" i="2"/>
  <c r="CL59" i="2" s="1"/>
  <c r="CM59" i="2" s="1"/>
  <c r="CF59" i="2"/>
  <c r="CB55" i="2"/>
  <c r="CC55" i="2" s="1"/>
  <c r="CK55" i="2"/>
  <c r="CL55" i="2" s="1"/>
  <c r="CM55" i="2" s="1"/>
  <c r="CF55" i="2"/>
  <c r="CG65" i="2"/>
  <c r="CH65" i="2" s="1"/>
  <c r="CP65" i="2"/>
  <c r="CB101" i="2"/>
  <c r="CC101" i="2" s="1"/>
  <c r="CF101" i="2"/>
  <c r="CK101" i="2"/>
  <c r="CL101" i="2" s="1"/>
  <c r="CM101" i="2" s="1"/>
  <c r="CQ16" i="2"/>
  <c r="CR16" i="2" s="1"/>
  <c r="CU16" i="2"/>
  <c r="CV16" i="2" s="1"/>
  <c r="CW16" i="2" s="1"/>
  <c r="CB11" i="2"/>
  <c r="CC11" i="2" s="1"/>
  <c r="CF11" i="2"/>
  <c r="CK11" i="2"/>
  <c r="CL11" i="2" s="1"/>
  <c r="CM11" i="2" s="1"/>
  <c r="CB51" i="2"/>
  <c r="CC51" i="2" s="1"/>
  <c r="CF51" i="2"/>
  <c r="CK51" i="2"/>
  <c r="CL51" i="2" s="1"/>
  <c r="CM51" i="2" s="1"/>
  <c r="CB14" i="2"/>
  <c r="CC14" i="2" s="1"/>
  <c r="CK14" i="2"/>
  <c r="CL14" i="2" s="1"/>
  <c r="CM14" i="2" s="1"/>
  <c r="CF14" i="2"/>
  <c r="CF110" i="2"/>
  <c r="CB110" i="2"/>
  <c r="CK110" i="2"/>
  <c r="CL110" i="2" s="1"/>
  <c r="CB74" i="2"/>
  <c r="CC74" i="2" s="1"/>
  <c r="CK74" i="2"/>
  <c r="CL74" i="2" s="1"/>
  <c r="CM74" i="2" s="1"/>
  <c r="CF74" i="2"/>
  <c r="CB57" i="2"/>
  <c r="CC57" i="2" s="1"/>
  <c r="CK57" i="2"/>
  <c r="CL57" i="2" s="1"/>
  <c r="CM57" i="2" s="1"/>
  <c r="CF57" i="2"/>
  <c r="CB17" i="2"/>
  <c r="CC17" i="2" s="1"/>
  <c r="CK17" i="2"/>
  <c r="CL17" i="2" s="1"/>
  <c r="CM17" i="2" s="1"/>
  <c r="CF17" i="2"/>
  <c r="CB19" i="2"/>
  <c r="CC19" i="2" s="1"/>
  <c r="CK19" i="2"/>
  <c r="CL19" i="2" s="1"/>
  <c r="CM19" i="2" s="1"/>
  <c r="CF19" i="2"/>
  <c r="BT109" i="2"/>
  <c r="BU109" i="2" s="1"/>
  <c r="BW109" i="2"/>
  <c r="BX27" i="2"/>
  <c r="BY27" i="2" s="1"/>
  <c r="CA27" i="2"/>
  <c r="BX93" i="2"/>
  <c r="BY93" i="2" s="1"/>
  <c r="CA93" i="2"/>
  <c r="BX7" i="2"/>
  <c r="BY7" i="2" s="1"/>
  <c r="CA7" i="2"/>
  <c r="BX24" i="2"/>
  <c r="BY24" i="2" s="1"/>
  <c r="CA24" i="2"/>
  <c r="BX97" i="2"/>
  <c r="BY97" i="2" s="1"/>
  <c r="CA97" i="2"/>
  <c r="CB88" i="2"/>
  <c r="CC88" i="2" s="1"/>
  <c r="CK88" i="2"/>
  <c r="CL88" i="2" s="1"/>
  <c r="CM88" i="2" s="1"/>
  <c r="CF88" i="2"/>
  <c r="CB78" i="2"/>
  <c r="CC78" i="2" s="1"/>
  <c r="CK78" i="2"/>
  <c r="CL78" i="2" s="1"/>
  <c r="CM78" i="2" s="1"/>
  <c r="CF78" i="2"/>
  <c r="CB70" i="2"/>
  <c r="CC70" i="2" s="1"/>
  <c r="CK70" i="2"/>
  <c r="CL70" i="2" s="1"/>
  <c r="CM70" i="2" s="1"/>
  <c r="CF70" i="2"/>
  <c r="CB69" i="2"/>
  <c r="CC69" i="2" s="1"/>
  <c r="CK69" i="2"/>
  <c r="CL69" i="2" s="1"/>
  <c r="CM69" i="2" s="1"/>
  <c r="CF69" i="2"/>
  <c r="CB49" i="2"/>
  <c r="CC49" i="2" s="1"/>
  <c r="CK49" i="2"/>
  <c r="CL49" i="2" s="1"/>
  <c r="CM49" i="2" s="1"/>
  <c r="CF49" i="2"/>
  <c r="CB45" i="2"/>
  <c r="CC45" i="2" s="1"/>
  <c r="CK45" i="2"/>
  <c r="CL45" i="2" s="1"/>
  <c r="CM45" i="2" s="1"/>
  <c r="CF45" i="2"/>
  <c r="CB32" i="2"/>
  <c r="CC32" i="2" s="1"/>
  <c r="CK32" i="2"/>
  <c r="CL32" i="2" s="1"/>
  <c r="CM32" i="2" s="1"/>
  <c r="CF32" i="2"/>
  <c r="CB107" i="2"/>
  <c r="CC107" i="2" s="1"/>
  <c r="CK107" i="2"/>
  <c r="CL107" i="2" s="1"/>
  <c r="CM107" i="2" s="1"/>
  <c r="CF107" i="2"/>
  <c r="CB102" i="2"/>
  <c r="CC102" i="2" s="1"/>
  <c r="CK102" i="2"/>
  <c r="CL102" i="2" s="1"/>
  <c r="CM102" i="2" s="1"/>
  <c r="CF102" i="2"/>
  <c r="CN95" i="2"/>
  <c r="CM95" i="2"/>
  <c r="CP95" i="2"/>
  <c r="CG95" i="2"/>
  <c r="CB76" i="2"/>
  <c r="CC76" i="2" s="1"/>
  <c r="CF76" i="2"/>
  <c r="CK76" i="2"/>
  <c r="CL76" i="2" s="1"/>
  <c r="CM76" i="2" s="1"/>
  <c r="CF61" i="2"/>
  <c r="CB61" i="2"/>
  <c r="CK61" i="2"/>
  <c r="CL61" i="2" s="1"/>
  <c r="CB53" i="2"/>
  <c r="CC53" i="2" s="1"/>
  <c r="CK53" i="2"/>
  <c r="CL53" i="2" s="1"/>
  <c r="CM53" i="2" s="1"/>
  <c r="CF53" i="2"/>
  <c r="CB87" i="2"/>
  <c r="CC87" i="2" s="1"/>
  <c r="CK87" i="2"/>
  <c r="CL87" i="2" s="1"/>
  <c r="CM87" i="2" s="1"/>
  <c r="CF87" i="2"/>
  <c r="CG25" i="2"/>
  <c r="CH25" i="2" s="1"/>
  <c r="CP25" i="2"/>
  <c r="CD10" i="2"/>
  <c r="CC10" i="2"/>
  <c r="CB80" i="2"/>
  <c r="CC80" i="2" s="1"/>
  <c r="CF80" i="2"/>
  <c r="CK80" i="2"/>
  <c r="CL80" i="2" s="1"/>
  <c r="CM80" i="2" s="1"/>
  <c r="CB72" i="2"/>
  <c r="CC72" i="2" s="1"/>
  <c r="CF72" i="2"/>
  <c r="CK72" i="2"/>
  <c r="CL72" i="2" s="1"/>
  <c r="CM72" i="2" s="1"/>
  <c r="CG20" i="2"/>
  <c r="CH20" i="2" s="1"/>
  <c r="CP20" i="2"/>
  <c r="CG31" i="2"/>
  <c r="CH31" i="2" s="1"/>
  <c r="CP31" i="2"/>
  <c r="CU68" i="2"/>
  <c r="CV68" i="2" s="1"/>
  <c r="CW68" i="2" s="1"/>
  <c r="CQ68" i="2"/>
  <c r="CR68" i="2" s="1"/>
  <c r="CK92" i="2"/>
  <c r="CL92" i="2" s="1"/>
  <c r="CF92" i="2"/>
  <c r="CB92" i="2"/>
  <c r="CK26" i="2"/>
  <c r="CL26" i="2" s="1"/>
  <c r="CM26" i="2" s="1"/>
  <c r="CF26" i="2"/>
  <c r="CB26" i="2"/>
  <c r="CC26" i="2" s="1"/>
  <c r="CK6" i="2"/>
  <c r="CL6" i="2" s="1"/>
  <c r="CM6" i="2" s="1"/>
  <c r="CF6" i="2"/>
  <c r="CB6" i="2"/>
  <c r="CC6" i="2" s="1"/>
  <c r="CK67" i="2"/>
  <c r="CL67" i="2" s="1"/>
  <c r="CM67" i="2" s="1"/>
  <c r="CF67" i="2"/>
  <c r="CB67" i="2"/>
  <c r="CC67" i="2" s="1"/>
  <c r="CA63" i="2"/>
  <c r="BX63" i="2"/>
  <c r="BY63" i="2" s="1"/>
  <c r="CK36" i="2"/>
  <c r="CL36" i="2" s="1"/>
  <c r="CF36" i="2"/>
  <c r="CB36" i="2"/>
  <c r="CK48" i="2"/>
  <c r="CL48" i="2" s="1"/>
  <c r="CM48" i="2" s="1"/>
  <c r="CF48" i="2"/>
  <c r="CB48" i="2"/>
  <c r="CC48" i="2" s="1"/>
  <c r="CK22" i="2"/>
  <c r="CL22" i="2" s="1"/>
  <c r="CM22" i="2" s="1"/>
  <c r="CF22" i="2"/>
  <c r="CB22" i="2"/>
  <c r="CC22" i="2" s="1"/>
  <c r="CK8" i="2"/>
  <c r="CL8" i="2" s="1"/>
  <c r="CM8" i="2" s="1"/>
  <c r="CF8" i="2"/>
  <c r="CB8" i="2"/>
  <c r="CC8" i="2" s="1"/>
  <c r="CA84" i="2"/>
  <c r="BX84" i="2"/>
  <c r="BY84" i="2" s="1"/>
  <c r="CA83" i="2"/>
  <c r="BX83" i="2"/>
  <c r="BY83" i="2" s="1"/>
  <c r="CK64" i="2"/>
  <c r="CL64" i="2" s="1"/>
  <c r="CM64" i="2" s="1"/>
  <c r="CF64" i="2"/>
  <c r="CB64" i="2"/>
  <c r="CC64" i="2" s="1"/>
  <c r="CK81" i="2"/>
  <c r="CL81" i="2" s="1"/>
  <c r="CF81" i="2"/>
  <c r="CB81" i="2"/>
  <c r="CK73" i="2"/>
  <c r="CL73" i="2" s="1"/>
  <c r="CM73" i="2" s="1"/>
  <c r="CF73" i="2"/>
  <c r="CB73" i="2"/>
  <c r="CC73" i="2" s="1"/>
  <c r="CK58" i="2"/>
  <c r="CL58" i="2" s="1"/>
  <c r="CM58" i="2" s="1"/>
  <c r="CF58" i="2"/>
  <c r="CB58" i="2"/>
  <c r="CC58" i="2" s="1"/>
  <c r="CK79" i="2"/>
  <c r="CL79" i="2" s="1"/>
  <c r="CM79" i="2" s="1"/>
  <c r="CF79" i="2"/>
  <c r="CB79" i="2"/>
  <c r="CC79" i="2" s="1"/>
  <c r="CK71" i="2"/>
  <c r="CL71" i="2" s="1"/>
  <c r="CM71" i="2" s="1"/>
  <c r="CF71" i="2"/>
  <c r="CB71" i="2"/>
  <c r="CC71" i="2" s="1"/>
  <c r="CK62" i="2"/>
  <c r="CL62" i="2" s="1"/>
  <c r="CM62" i="2" s="1"/>
  <c r="CF62" i="2"/>
  <c r="CB62" i="2"/>
  <c r="CC62" i="2" s="1"/>
  <c r="CK33" i="2"/>
  <c r="CL33" i="2" s="1"/>
  <c r="CM33" i="2" s="1"/>
  <c r="CF33" i="2"/>
  <c r="CB33" i="2"/>
  <c r="CC33" i="2" s="1"/>
  <c r="BX13" i="2"/>
  <c r="BY13" i="2" s="1"/>
  <c r="CA13" i="2"/>
  <c r="CK52" i="2"/>
  <c r="CL52" i="2" s="1"/>
  <c r="CM52" i="2" s="1"/>
  <c r="CF52" i="2"/>
  <c r="CB52" i="2"/>
  <c r="CC52" i="2" s="1"/>
  <c r="CK29" i="2"/>
  <c r="CL29" i="2" s="1"/>
  <c r="CM29" i="2" s="1"/>
  <c r="CF29" i="2"/>
  <c r="CB29" i="2"/>
  <c r="CC29" i="2" s="1"/>
  <c r="CK18" i="2"/>
  <c r="CL18" i="2" s="1"/>
  <c r="CM18" i="2" s="1"/>
  <c r="CF18" i="2"/>
  <c r="CB18" i="2"/>
  <c r="CC18" i="2" s="1"/>
  <c r="CK96" i="2"/>
  <c r="CL96" i="2" s="1"/>
  <c r="CM96" i="2" s="1"/>
  <c r="CF96" i="2"/>
  <c r="CB96" i="2"/>
  <c r="CC96" i="2" s="1"/>
  <c r="CA86" i="2"/>
  <c r="BX86" i="2"/>
  <c r="BY86" i="2" s="1"/>
  <c r="CK77" i="2"/>
  <c r="CL77" i="2" s="1"/>
  <c r="CM77" i="2" s="1"/>
  <c r="CF77" i="2"/>
  <c r="CB77" i="2"/>
  <c r="CC77" i="2" s="1"/>
  <c r="CA85" i="2"/>
  <c r="BX85" i="2"/>
  <c r="BY85" i="2" s="1"/>
  <c r="CK28" i="2"/>
  <c r="CL28" i="2" s="1"/>
  <c r="CM28" i="2" s="1"/>
  <c r="CF28" i="2"/>
  <c r="CB28" i="2"/>
  <c r="CC28" i="2" s="1"/>
  <c r="CA105" i="2"/>
  <c r="BX105" i="2"/>
  <c r="BY105" i="2" s="1"/>
  <c r="CA104" i="2"/>
  <c r="BX104" i="2"/>
  <c r="BY104" i="2" s="1"/>
  <c r="CK94" i="2"/>
  <c r="CL94" i="2" s="1"/>
  <c r="CM94" i="2" s="1"/>
  <c r="CF94" i="2"/>
  <c r="CB94" i="2"/>
  <c r="CC94" i="2" s="1"/>
  <c r="CK66" i="2"/>
  <c r="CL66" i="2" s="1"/>
  <c r="CM66" i="2" s="1"/>
  <c r="CF66" i="2"/>
  <c r="CB66" i="2"/>
  <c r="CC66" i="2" s="1"/>
  <c r="CA44" i="2"/>
  <c r="BX44" i="2"/>
  <c r="BY44" i="2" s="1"/>
  <c r="CA42" i="2"/>
  <c r="BX42" i="2"/>
  <c r="BY42" i="2" s="1"/>
  <c r="CA40" i="2"/>
  <c r="BX40" i="2"/>
  <c r="BY40" i="2" s="1"/>
  <c r="CA38" i="2"/>
  <c r="BX38" i="2"/>
  <c r="BY38" i="2" s="1"/>
  <c r="CK75" i="2"/>
  <c r="CL75" i="2" s="1"/>
  <c r="CM75" i="2" s="1"/>
  <c r="CF75" i="2"/>
  <c r="CB75" i="2"/>
  <c r="CC75" i="2" s="1"/>
  <c r="CK60" i="2"/>
  <c r="CL60" i="2" s="1"/>
  <c r="CM60" i="2" s="1"/>
  <c r="CF60" i="2"/>
  <c r="CB60" i="2"/>
  <c r="CC60" i="2" s="1"/>
  <c r="CA37" i="2"/>
  <c r="BX37" i="2"/>
  <c r="BY37" i="2" s="1"/>
  <c r="CK34" i="2"/>
  <c r="CL34" i="2" s="1"/>
  <c r="CM34" i="2" s="1"/>
  <c r="CF34" i="2"/>
  <c r="CB34" i="2"/>
  <c r="CC34" i="2" s="1"/>
  <c r="CK12" i="2"/>
  <c r="CL12" i="2" s="1"/>
  <c r="CM12" i="2" s="1"/>
  <c r="CF12" i="2"/>
  <c r="CB12" i="2"/>
  <c r="CC12" i="2" s="1"/>
  <c r="CK56" i="2"/>
  <c r="CL56" i="2" s="1"/>
  <c r="CM56" i="2" s="1"/>
  <c r="CF56" i="2"/>
  <c r="CB56" i="2"/>
  <c r="CC56" i="2" s="1"/>
  <c r="CK50" i="2"/>
  <c r="CL50" i="2" s="1"/>
  <c r="CM50" i="2" s="1"/>
  <c r="CF50" i="2"/>
  <c r="CB50" i="2"/>
  <c r="CC50" i="2" s="1"/>
  <c r="CK46" i="2"/>
  <c r="CL46" i="2" s="1"/>
  <c r="CM46" i="2" s="1"/>
  <c r="CF46" i="2"/>
  <c r="CB46" i="2"/>
  <c r="CC46" i="2" s="1"/>
  <c r="CA39" i="2"/>
  <c r="BX39" i="2"/>
  <c r="BY39" i="2" s="1"/>
  <c r="CK30" i="2"/>
  <c r="CL30" i="2" s="1"/>
  <c r="CM30" i="2" s="1"/>
  <c r="CF30" i="2"/>
  <c r="CB30" i="2"/>
  <c r="CC30" i="2" s="1"/>
  <c r="CK23" i="2"/>
  <c r="CL23" i="2" s="1"/>
  <c r="CF23" i="2"/>
  <c r="CB23" i="2"/>
  <c r="CK21" i="2"/>
  <c r="CL21" i="2" s="1"/>
  <c r="CM21" i="2" s="1"/>
  <c r="CF21" i="2"/>
  <c r="CB21" i="2"/>
  <c r="CC21" i="2" s="1"/>
  <c r="CK9" i="2"/>
  <c r="CL9" i="2" s="1"/>
  <c r="CM9" i="2" s="1"/>
  <c r="CF9" i="2"/>
  <c r="CB9" i="2"/>
  <c r="CC9" i="2" s="1"/>
  <c r="CA108" i="2"/>
  <c r="BX108" i="2"/>
  <c r="BY108" i="2" s="1"/>
  <c r="CK103" i="2"/>
  <c r="CL103" i="2" s="1"/>
  <c r="CB103" i="2"/>
  <c r="CF103" i="2"/>
  <c r="CK54" i="2"/>
  <c r="CL54" i="2" s="1"/>
  <c r="CM54" i="2" s="1"/>
  <c r="CF54" i="2"/>
  <c r="CB54" i="2"/>
  <c r="CC54" i="2" s="1"/>
  <c r="CA100" i="2"/>
  <c r="BX100" i="2"/>
  <c r="BY100" i="2" s="1"/>
  <c r="CK99" i="2"/>
  <c r="CL99" i="2" s="1"/>
  <c r="CB99" i="2"/>
  <c r="CF99" i="2"/>
  <c r="CA41" i="2"/>
  <c r="BX41" i="2"/>
  <c r="BY41" i="2" s="1"/>
  <c r="CA82" i="2"/>
  <c r="BX82" i="2"/>
  <c r="BY82" i="2" s="1"/>
  <c r="CK90" i="2"/>
  <c r="CL90" i="2" s="1"/>
  <c r="CM90" i="2" s="1"/>
  <c r="CF90" i="2"/>
  <c r="CB90" i="2"/>
  <c r="CC90" i="2" s="1"/>
  <c r="CK89" i="2"/>
  <c r="CL89" i="2" s="1"/>
  <c r="CF89" i="2"/>
  <c r="CB89" i="2"/>
  <c r="CA43" i="2"/>
  <c r="BX43" i="2"/>
  <c r="BY43" i="2" s="1"/>
  <c r="CG89" i="2" l="1"/>
  <c r="CP89" i="2"/>
  <c r="CK82" i="2"/>
  <c r="CL82" i="2" s="1"/>
  <c r="CM82" i="2" s="1"/>
  <c r="CF82" i="2"/>
  <c r="CB82" i="2"/>
  <c r="CC82" i="2" s="1"/>
  <c r="CC99" i="2"/>
  <c r="CD99" i="2"/>
  <c r="CC103" i="2"/>
  <c r="CD103" i="2"/>
  <c r="CP21" i="2"/>
  <c r="CG21" i="2"/>
  <c r="CH21" i="2" s="1"/>
  <c r="CC23" i="2"/>
  <c r="CD23" i="2"/>
  <c r="CM23" i="2"/>
  <c r="CN23" i="2"/>
  <c r="CP30" i="2"/>
  <c r="CG30" i="2"/>
  <c r="CH30" i="2" s="1"/>
  <c r="CP50" i="2"/>
  <c r="CG50" i="2"/>
  <c r="CH50" i="2" s="1"/>
  <c r="CP12" i="2"/>
  <c r="CG12" i="2"/>
  <c r="CH12" i="2" s="1"/>
  <c r="CK37" i="2"/>
  <c r="CL37" i="2" s="1"/>
  <c r="CM37" i="2" s="1"/>
  <c r="CF37" i="2"/>
  <c r="CB37" i="2"/>
  <c r="CC37" i="2" s="1"/>
  <c r="CP60" i="2"/>
  <c r="CG60" i="2"/>
  <c r="CH60" i="2" s="1"/>
  <c r="CK38" i="2"/>
  <c r="CL38" i="2" s="1"/>
  <c r="CM38" i="2" s="1"/>
  <c r="CF38" i="2"/>
  <c r="CB38" i="2"/>
  <c r="CC38" i="2" s="1"/>
  <c r="CK40" i="2"/>
  <c r="CL40" i="2" s="1"/>
  <c r="CM40" i="2" s="1"/>
  <c r="CF40" i="2"/>
  <c r="CB40" i="2"/>
  <c r="CC40" i="2" s="1"/>
  <c r="CK42" i="2"/>
  <c r="CL42" i="2" s="1"/>
  <c r="CM42" i="2" s="1"/>
  <c r="CF42" i="2"/>
  <c r="CB42" i="2"/>
  <c r="CC42" i="2" s="1"/>
  <c r="CK44" i="2"/>
  <c r="CL44" i="2" s="1"/>
  <c r="CM44" i="2" s="1"/>
  <c r="CF44" i="2"/>
  <c r="CB44" i="2"/>
  <c r="CC44" i="2" s="1"/>
  <c r="CP66" i="2"/>
  <c r="CG66" i="2"/>
  <c r="CH66" i="2" s="1"/>
  <c r="CK104" i="2"/>
  <c r="CL104" i="2" s="1"/>
  <c r="CM104" i="2" s="1"/>
  <c r="CF104" i="2"/>
  <c r="CB104" i="2"/>
  <c r="CC104" i="2" s="1"/>
  <c r="CK105" i="2"/>
  <c r="CL105" i="2" s="1"/>
  <c r="CM105" i="2" s="1"/>
  <c r="CF105" i="2"/>
  <c r="CB105" i="2"/>
  <c r="CC105" i="2" s="1"/>
  <c r="CP28" i="2"/>
  <c r="CG28" i="2"/>
  <c r="CH28" i="2" s="1"/>
  <c r="CK86" i="2"/>
  <c r="CL86" i="2" s="1"/>
  <c r="CM86" i="2" s="1"/>
  <c r="CF86" i="2"/>
  <c r="CB86" i="2"/>
  <c r="CC86" i="2" s="1"/>
  <c r="CP96" i="2"/>
  <c r="CG96" i="2"/>
  <c r="CH96" i="2" s="1"/>
  <c r="CP29" i="2"/>
  <c r="CG29" i="2"/>
  <c r="CH29" i="2" s="1"/>
  <c r="CP33" i="2"/>
  <c r="CG33" i="2"/>
  <c r="CH33" i="2" s="1"/>
  <c r="CP71" i="2"/>
  <c r="CG71" i="2"/>
  <c r="CH71" i="2" s="1"/>
  <c r="CP58" i="2"/>
  <c r="CG58" i="2"/>
  <c r="CH58" i="2" s="1"/>
  <c r="CG81" i="2"/>
  <c r="CP81" i="2"/>
  <c r="CK83" i="2"/>
  <c r="CL83" i="2" s="1"/>
  <c r="CM83" i="2" s="1"/>
  <c r="CF83" i="2"/>
  <c r="CB83" i="2"/>
  <c r="CC83" i="2" s="1"/>
  <c r="CK84" i="2"/>
  <c r="CL84" i="2" s="1"/>
  <c r="CM84" i="2" s="1"/>
  <c r="CF84" i="2"/>
  <c r="CB84" i="2"/>
  <c r="CC84" i="2" s="1"/>
  <c r="CP8" i="2"/>
  <c r="CG8" i="2"/>
  <c r="CH8" i="2" s="1"/>
  <c r="CP48" i="2"/>
  <c r="CG48" i="2"/>
  <c r="CH48" i="2" s="1"/>
  <c r="CC36" i="2"/>
  <c r="CD36" i="2"/>
  <c r="CM36" i="2"/>
  <c r="CN36" i="2"/>
  <c r="CK63" i="2"/>
  <c r="CL63" i="2" s="1"/>
  <c r="CM63" i="2" s="1"/>
  <c r="CF63" i="2"/>
  <c r="CB63" i="2"/>
  <c r="CC63" i="2" s="1"/>
  <c r="CP67" i="2"/>
  <c r="CG67" i="2"/>
  <c r="CH67" i="2" s="1"/>
  <c r="CP26" i="2"/>
  <c r="CG26" i="2"/>
  <c r="CH26" i="2" s="1"/>
  <c r="CC92" i="2"/>
  <c r="CD92" i="2"/>
  <c r="CM92" i="2"/>
  <c r="CN92" i="2"/>
  <c r="CG72" i="2"/>
  <c r="CH72" i="2" s="1"/>
  <c r="CP72" i="2"/>
  <c r="CG53" i="2"/>
  <c r="CH53" i="2" s="1"/>
  <c r="CP53" i="2"/>
  <c r="CD61" i="2"/>
  <c r="CC61" i="2"/>
  <c r="CU95" i="2"/>
  <c r="CV95" i="2" s="1"/>
  <c r="CW95" i="2" s="1"/>
  <c r="CQ95" i="2"/>
  <c r="CR95" i="2" s="1"/>
  <c r="CG107" i="2"/>
  <c r="CH107" i="2" s="1"/>
  <c r="CP107" i="2"/>
  <c r="CG45" i="2"/>
  <c r="CH45" i="2" s="1"/>
  <c r="CP45" i="2"/>
  <c r="CG69" i="2"/>
  <c r="CH69" i="2" s="1"/>
  <c r="CP69" i="2"/>
  <c r="CG78" i="2"/>
  <c r="CH78" i="2" s="1"/>
  <c r="CP78" i="2"/>
  <c r="CB97" i="2"/>
  <c r="CC97" i="2" s="1"/>
  <c r="CK97" i="2"/>
  <c r="CL97" i="2" s="1"/>
  <c r="CM97" i="2" s="1"/>
  <c r="CF97" i="2"/>
  <c r="CB24" i="2"/>
  <c r="CC24" i="2" s="1"/>
  <c r="CK24" i="2"/>
  <c r="CL24" i="2" s="1"/>
  <c r="CM24" i="2" s="1"/>
  <c r="CF24" i="2"/>
  <c r="CB7" i="2"/>
  <c r="CC7" i="2" s="1"/>
  <c r="CK7" i="2"/>
  <c r="CL7" i="2" s="1"/>
  <c r="CM7" i="2" s="1"/>
  <c r="CF7" i="2"/>
  <c r="CB93" i="2"/>
  <c r="CC93" i="2" s="1"/>
  <c r="CK93" i="2"/>
  <c r="CL93" i="2" s="1"/>
  <c r="CM93" i="2" s="1"/>
  <c r="CF93" i="2"/>
  <c r="CB27" i="2"/>
  <c r="CC27" i="2" s="1"/>
  <c r="CK27" i="2"/>
  <c r="CL27" i="2" s="1"/>
  <c r="CM27" i="2" s="1"/>
  <c r="CF27" i="2"/>
  <c r="BX109" i="2"/>
  <c r="BY109" i="2" s="1"/>
  <c r="CA109" i="2"/>
  <c r="CG19" i="2"/>
  <c r="CH19" i="2" s="1"/>
  <c r="CP19" i="2"/>
  <c r="CG57" i="2"/>
  <c r="CH57" i="2" s="1"/>
  <c r="CP57" i="2"/>
  <c r="CN110" i="2"/>
  <c r="CM110" i="2"/>
  <c r="CP110" i="2"/>
  <c r="CG110" i="2"/>
  <c r="CG11" i="2"/>
  <c r="CH11" i="2" s="1"/>
  <c r="CP11" i="2"/>
  <c r="CG59" i="2"/>
  <c r="CH59" i="2" s="1"/>
  <c r="CP59" i="2"/>
  <c r="CU10" i="2"/>
  <c r="CV10" i="2" s="1"/>
  <c r="CW10" i="2" s="1"/>
  <c r="CQ10" i="2"/>
  <c r="CR10" i="2" s="1"/>
  <c r="CG47" i="2"/>
  <c r="CH47" i="2" s="1"/>
  <c r="CP47" i="2"/>
  <c r="CQ98" i="2"/>
  <c r="CR98" i="2" s="1"/>
  <c r="CU98" i="2"/>
  <c r="CV98" i="2" s="1"/>
  <c r="CW98" i="2" s="1"/>
  <c r="CK43" i="2"/>
  <c r="CL43" i="2" s="1"/>
  <c r="CM43" i="2" s="1"/>
  <c r="CF43" i="2"/>
  <c r="CB43" i="2"/>
  <c r="CC43" i="2" s="1"/>
  <c r="CK41" i="2"/>
  <c r="CL41" i="2" s="1"/>
  <c r="CM41" i="2" s="1"/>
  <c r="CF41" i="2"/>
  <c r="CB41" i="2"/>
  <c r="CC41" i="2" s="1"/>
  <c r="CC89" i="2"/>
  <c r="CD89" i="2"/>
  <c r="CM89" i="2"/>
  <c r="CN89" i="2"/>
  <c r="CP90" i="2"/>
  <c r="CG90" i="2"/>
  <c r="CH90" i="2" s="1"/>
  <c r="CG99" i="2"/>
  <c r="CP99" i="2"/>
  <c r="CM99" i="2"/>
  <c r="CN99" i="2"/>
  <c r="CB100" i="2"/>
  <c r="CC100" i="2" s="1"/>
  <c r="CK100" i="2"/>
  <c r="CL100" i="2" s="1"/>
  <c r="CM100" i="2" s="1"/>
  <c r="CF100" i="2"/>
  <c r="CP54" i="2"/>
  <c r="CG54" i="2"/>
  <c r="CH54" i="2" s="1"/>
  <c r="CG103" i="2"/>
  <c r="CP103" i="2"/>
  <c r="CM103" i="2"/>
  <c r="CN103" i="2"/>
  <c r="CK108" i="2"/>
  <c r="CL108" i="2" s="1"/>
  <c r="CM108" i="2" s="1"/>
  <c r="CF108" i="2"/>
  <c r="CB108" i="2"/>
  <c r="CC108" i="2" s="1"/>
  <c r="CP9" i="2"/>
  <c r="CG9" i="2"/>
  <c r="CH9" i="2" s="1"/>
  <c r="CG23" i="2"/>
  <c r="CP23" i="2"/>
  <c r="CK39" i="2"/>
  <c r="CL39" i="2" s="1"/>
  <c r="CM39" i="2" s="1"/>
  <c r="CF39" i="2"/>
  <c r="CB39" i="2"/>
  <c r="CC39" i="2" s="1"/>
  <c r="CP46" i="2"/>
  <c r="CG46" i="2"/>
  <c r="CH46" i="2" s="1"/>
  <c r="CP56" i="2"/>
  <c r="CG56" i="2"/>
  <c r="CH56" i="2" s="1"/>
  <c r="CP34" i="2"/>
  <c r="CG34" i="2"/>
  <c r="CH34" i="2" s="1"/>
  <c r="CP75" i="2"/>
  <c r="CG75" i="2"/>
  <c r="CH75" i="2" s="1"/>
  <c r="CP94" i="2"/>
  <c r="CG94" i="2"/>
  <c r="CH94" i="2" s="1"/>
  <c r="CK85" i="2"/>
  <c r="CL85" i="2" s="1"/>
  <c r="CM85" i="2" s="1"/>
  <c r="CF85" i="2"/>
  <c r="CB85" i="2"/>
  <c r="CC85" i="2" s="1"/>
  <c r="CP77" i="2"/>
  <c r="CG77" i="2"/>
  <c r="CH77" i="2" s="1"/>
  <c r="CP18" i="2"/>
  <c r="CG18" i="2"/>
  <c r="CH18" i="2" s="1"/>
  <c r="CP52" i="2"/>
  <c r="CG52" i="2"/>
  <c r="CH52" i="2" s="1"/>
  <c r="CB13" i="2"/>
  <c r="CC13" i="2" s="1"/>
  <c r="CF13" i="2"/>
  <c r="CK13" i="2"/>
  <c r="CL13" i="2" s="1"/>
  <c r="CM13" i="2" s="1"/>
  <c r="CP62" i="2"/>
  <c r="CG62" i="2"/>
  <c r="CH62" i="2" s="1"/>
  <c r="CP79" i="2"/>
  <c r="CG79" i="2"/>
  <c r="CH79" i="2" s="1"/>
  <c r="CP73" i="2"/>
  <c r="CG73" i="2"/>
  <c r="CH73" i="2" s="1"/>
  <c r="CC81" i="2"/>
  <c r="CD81" i="2"/>
  <c r="CM81" i="2"/>
  <c r="CN81" i="2"/>
  <c r="CP64" i="2"/>
  <c r="CG64" i="2"/>
  <c r="CH64" i="2" s="1"/>
  <c r="CP22" i="2"/>
  <c r="CG22" i="2"/>
  <c r="CH22" i="2" s="1"/>
  <c r="CG36" i="2"/>
  <c r="CP36" i="2"/>
  <c r="CP6" i="2"/>
  <c r="CG6" i="2"/>
  <c r="CH6" i="2" s="1"/>
  <c r="CG92" i="2"/>
  <c r="CP92" i="2"/>
  <c r="CQ31" i="2"/>
  <c r="CR31" i="2" s="1"/>
  <c r="CU31" i="2"/>
  <c r="CV31" i="2" s="1"/>
  <c r="CW31" i="2" s="1"/>
  <c r="CQ20" i="2"/>
  <c r="CR20" i="2" s="1"/>
  <c r="CU20" i="2"/>
  <c r="CV20" i="2" s="1"/>
  <c r="CW20" i="2" s="1"/>
  <c r="CG80" i="2"/>
  <c r="CH80" i="2" s="1"/>
  <c r="CP80" i="2"/>
  <c r="CQ25" i="2"/>
  <c r="CR25" i="2" s="1"/>
  <c r="CU25" i="2"/>
  <c r="CV25" i="2" s="1"/>
  <c r="CW25" i="2" s="1"/>
  <c r="CG87" i="2"/>
  <c r="CH87" i="2" s="1"/>
  <c r="CP87" i="2"/>
  <c r="CN61" i="2"/>
  <c r="CM61" i="2"/>
  <c r="CP61" i="2"/>
  <c r="CG61" i="2"/>
  <c r="CG76" i="2"/>
  <c r="CH76" i="2" s="1"/>
  <c r="CP76" i="2"/>
  <c r="CH95" i="2"/>
  <c r="CI95" i="2"/>
  <c r="CG102" i="2"/>
  <c r="CH102" i="2" s="1"/>
  <c r="CP102" i="2"/>
  <c r="CG32" i="2"/>
  <c r="CH32" i="2" s="1"/>
  <c r="CP32" i="2"/>
  <c r="CG49" i="2"/>
  <c r="CH49" i="2" s="1"/>
  <c r="CP49" i="2"/>
  <c r="CG70" i="2"/>
  <c r="CH70" i="2" s="1"/>
  <c r="CP70" i="2"/>
  <c r="CG88" i="2"/>
  <c r="CH88" i="2" s="1"/>
  <c r="CP88" i="2"/>
  <c r="CG17" i="2"/>
  <c r="CH17" i="2" s="1"/>
  <c r="CP17" i="2"/>
  <c r="CG74" i="2"/>
  <c r="CH74" i="2" s="1"/>
  <c r="CP74" i="2"/>
  <c r="CD110" i="2"/>
  <c r="CC110" i="2"/>
  <c r="CG14" i="2"/>
  <c r="CH14" i="2" s="1"/>
  <c r="CP14" i="2"/>
  <c r="CG51" i="2"/>
  <c r="CH51" i="2" s="1"/>
  <c r="CP51" i="2"/>
  <c r="CG101" i="2"/>
  <c r="CH101" i="2" s="1"/>
  <c r="CP101" i="2"/>
  <c r="CQ65" i="2"/>
  <c r="CR65" i="2" s="1"/>
  <c r="CU65" i="2"/>
  <c r="CV65" i="2" s="1"/>
  <c r="CW65" i="2" s="1"/>
  <c r="CG55" i="2"/>
  <c r="CH55" i="2" s="1"/>
  <c r="CP55" i="2"/>
  <c r="CG106" i="2"/>
  <c r="CH106" i="2" s="1"/>
  <c r="CP106" i="2"/>
  <c r="CG15" i="2"/>
  <c r="CH15" i="2" s="1"/>
  <c r="CP15" i="2"/>
  <c r="CQ35" i="2"/>
  <c r="CR35" i="2" s="1"/>
  <c r="CU35" i="2"/>
  <c r="CV35" i="2" s="1"/>
  <c r="CW35" i="2" s="1"/>
  <c r="CH10" i="2"/>
  <c r="CI10" i="2"/>
  <c r="CQ15" i="2" l="1"/>
  <c r="CR15" i="2" s="1"/>
  <c r="CU15" i="2"/>
  <c r="CV15" i="2" s="1"/>
  <c r="CW15" i="2" s="1"/>
  <c r="CU106" i="2"/>
  <c r="CV106" i="2" s="1"/>
  <c r="CW106" i="2" s="1"/>
  <c r="CQ106" i="2"/>
  <c r="CR106" i="2" s="1"/>
  <c r="CQ55" i="2"/>
  <c r="CR55" i="2" s="1"/>
  <c r="CU55" i="2"/>
  <c r="CV55" i="2" s="1"/>
  <c r="CW55" i="2" s="1"/>
  <c r="CQ101" i="2"/>
  <c r="CR101" i="2" s="1"/>
  <c r="CU101" i="2"/>
  <c r="CV101" i="2" s="1"/>
  <c r="CW101" i="2" s="1"/>
  <c r="CQ51" i="2"/>
  <c r="CR51" i="2" s="1"/>
  <c r="CU51" i="2"/>
  <c r="CV51" i="2" s="1"/>
  <c r="CW51" i="2" s="1"/>
  <c r="CQ14" i="2"/>
  <c r="CR14" i="2" s="1"/>
  <c r="CU14" i="2"/>
  <c r="CV14" i="2" s="1"/>
  <c r="CW14" i="2" s="1"/>
  <c r="CQ74" i="2"/>
  <c r="CR74" i="2" s="1"/>
  <c r="CU74" i="2"/>
  <c r="CV74" i="2" s="1"/>
  <c r="CW74" i="2" s="1"/>
  <c r="CQ17" i="2"/>
  <c r="CR17" i="2" s="1"/>
  <c r="CU17" i="2"/>
  <c r="CV17" i="2" s="1"/>
  <c r="CW17" i="2" s="1"/>
  <c r="CQ88" i="2"/>
  <c r="CR88" i="2" s="1"/>
  <c r="CU88" i="2"/>
  <c r="CV88" i="2" s="1"/>
  <c r="CW88" i="2" s="1"/>
  <c r="CQ70" i="2"/>
  <c r="CR70" i="2" s="1"/>
  <c r="CU70" i="2"/>
  <c r="CV70" i="2" s="1"/>
  <c r="CW70" i="2" s="1"/>
  <c r="CQ49" i="2"/>
  <c r="CR49" i="2" s="1"/>
  <c r="CU49" i="2"/>
  <c r="CV49" i="2" s="1"/>
  <c r="CW49" i="2" s="1"/>
  <c r="CQ32" i="2"/>
  <c r="CR32" i="2" s="1"/>
  <c r="CU32" i="2"/>
  <c r="CV32" i="2" s="1"/>
  <c r="CW32" i="2" s="1"/>
  <c r="CQ102" i="2"/>
  <c r="CR102" i="2" s="1"/>
  <c r="CU102" i="2"/>
  <c r="CV102" i="2" s="1"/>
  <c r="CW102" i="2" s="1"/>
  <c r="CQ76" i="2"/>
  <c r="CR76" i="2" s="1"/>
  <c r="CU76" i="2"/>
  <c r="CV76" i="2" s="1"/>
  <c r="CW76" i="2" s="1"/>
  <c r="CH61" i="2"/>
  <c r="CI61" i="2"/>
  <c r="CQ87" i="2"/>
  <c r="CR87" i="2" s="1"/>
  <c r="CU87" i="2"/>
  <c r="CV87" i="2" s="1"/>
  <c r="CW87" i="2" s="1"/>
  <c r="CQ80" i="2"/>
  <c r="CR80" i="2" s="1"/>
  <c r="CU80" i="2"/>
  <c r="CV80" i="2" s="1"/>
  <c r="CW80" i="2" s="1"/>
  <c r="CQ92" i="2"/>
  <c r="CR92" i="2" s="1"/>
  <c r="CU92" i="2"/>
  <c r="CV92" i="2" s="1"/>
  <c r="CW92" i="2" s="1"/>
  <c r="CQ36" i="2"/>
  <c r="CR36" i="2" s="1"/>
  <c r="CU36" i="2"/>
  <c r="CV36" i="2" s="1"/>
  <c r="CW36" i="2" s="1"/>
  <c r="CU52" i="2"/>
  <c r="CV52" i="2" s="1"/>
  <c r="CW52" i="2" s="1"/>
  <c r="CQ52" i="2"/>
  <c r="CR52" i="2" s="1"/>
  <c r="CU18" i="2"/>
  <c r="CV18" i="2" s="1"/>
  <c r="CW18" i="2" s="1"/>
  <c r="CQ18" i="2"/>
  <c r="CR18" i="2" s="1"/>
  <c r="CU77" i="2"/>
  <c r="CV77" i="2" s="1"/>
  <c r="CW77" i="2" s="1"/>
  <c r="CQ77" i="2"/>
  <c r="CR77" i="2" s="1"/>
  <c r="CP85" i="2"/>
  <c r="CG85" i="2"/>
  <c r="CH85" i="2" s="1"/>
  <c r="CI23" i="2"/>
  <c r="CH23" i="2"/>
  <c r="CU9" i="2"/>
  <c r="CV9" i="2" s="1"/>
  <c r="CW9" i="2" s="1"/>
  <c r="CQ9" i="2"/>
  <c r="CR9" i="2" s="1"/>
  <c r="CP108" i="2"/>
  <c r="CG108" i="2"/>
  <c r="CH108" i="2" s="1"/>
  <c r="CQ103" i="2"/>
  <c r="CR103" i="2" s="1"/>
  <c r="CU103" i="2"/>
  <c r="CV103" i="2" s="1"/>
  <c r="CW103" i="2" s="1"/>
  <c r="CG100" i="2"/>
  <c r="CH100" i="2" s="1"/>
  <c r="CP100" i="2"/>
  <c r="CI99" i="2"/>
  <c r="CH99" i="2"/>
  <c r="CU90" i="2"/>
  <c r="CV90" i="2" s="1"/>
  <c r="CW90" i="2" s="1"/>
  <c r="CQ90" i="2"/>
  <c r="CR90" i="2" s="1"/>
  <c r="CP41" i="2"/>
  <c r="CG41" i="2"/>
  <c r="CH41" i="2" s="1"/>
  <c r="CU110" i="2"/>
  <c r="CV110" i="2" s="1"/>
  <c r="CW110" i="2" s="1"/>
  <c r="CQ110" i="2"/>
  <c r="CR110" i="2" s="1"/>
  <c r="CG93" i="2"/>
  <c r="CH93" i="2" s="1"/>
  <c r="CP93" i="2"/>
  <c r="CG24" i="2"/>
  <c r="CH24" i="2" s="1"/>
  <c r="CP24" i="2"/>
  <c r="CQ78" i="2"/>
  <c r="CR78" i="2" s="1"/>
  <c r="CU78" i="2"/>
  <c r="CV78" i="2" s="1"/>
  <c r="CW78" i="2" s="1"/>
  <c r="CQ69" i="2"/>
  <c r="CR69" i="2" s="1"/>
  <c r="CU69" i="2"/>
  <c r="CV69" i="2" s="1"/>
  <c r="CW69" i="2" s="1"/>
  <c r="CQ45" i="2"/>
  <c r="CR45" i="2" s="1"/>
  <c r="CU45" i="2"/>
  <c r="CV45" i="2" s="1"/>
  <c r="CW45" i="2" s="1"/>
  <c r="CQ107" i="2"/>
  <c r="CR107" i="2" s="1"/>
  <c r="CU107" i="2"/>
  <c r="CV107" i="2" s="1"/>
  <c r="CW107" i="2" s="1"/>
  <c r="CQ53" i="2"/>
  <c r="CR53" i="2" s="1"/>
  <c r="CU53" i="2"/>
  <c r="CV53" i="2" s="1"/>
  <c r="CW53" i="2" s="1"/>
  <c r="CQ72" i="2"/>
  <c r="CR72" i="2" s="1"/>
  <c r="CU72" i="2"/>
  <c r="CV72" i="2" s="1"/>
  <c r="CW72" i="2" s="1"/>
  <c r="CU48" i="2"/>
  <c r="CV48" i="2" s="1"/>
  <c r="CW48" i="2" s="1"/>
  <c r="CQ48" i="2"/>
  <c r="CR48" i="2" s="1"/>
  <c r="CU8" i="2"/>
  <c r="CV8" i="2" s="1"/>
  <c r="CW8" i="2" s="1"/>
  <c r="CQ8" i="2"/>
  <c r="CR8" i="2" s="1"/>
  <c r="CP84" i="2"/>
  <c r="CG84" i="2"/>
  <c r="CH84" i="2" s="1"/>
  <c r="CI81" i="2"/>
  <c r="CH81" i="2"/>
  <c r="CU58" i="2"/>
  <c r="CV58" i="2" s="1"/>
  <c r="CW58" i="2" s="1"/>
  <c r="CQ58" i="2"/>
  <c r="CR58" i="2" s="1"/>
  <c r="CU71" i="2"/>
  <c r="CV71" i="2" s="1"/>
  <c r="CW71" i="2" s="1"/>
  <c r="CQ71" i="2"/>
  <c r="CR71" i="2" s="1"/>
  <c r="CU33" i="2"/>
  <c r="CV33" i="2" s="1"/>
  <c r="CW33" i="2" s="1"/>
  <c r="CQ33" i="2"/>
  <c r="CR33" i="2" s="1"/>
  <c r="CU29" i="2"/>
  <c r="CV29" i="2" s="1"/>
  <c r="CW29" i="2" s="1"/>
  <c r="CQ29" i="2"/>
  <c r="CR29" i="2" s="1"/>
  <c r="CU96" i="2"/>
  <c r="CV96" i="2" s="1"/>
  <c r="CW96" i="2" s="1"/>
  <c r="CQ96" i="2"/>
  <c r="CR96" i="2" s="1"/>
  <c r="CP86" i="2"/>
  <c r="CG86" i="2"/>
  <c r="CH86" i="2" s="1"/>
  <c r="CP104" i="2"/>
  <c r="CG104" i="2"/>
  <c r="CH104" i="2" s="1"/>
  <c r="CP42" i="2"/>
  <c r="CG42" i="2"/>
  <c r="CH42" i="2" s="1"/>
  <c r="CP38" i="2"/>
  <c r="CG38" i="2"/>
  <c r="CH38" i="2" s="1"/>
  <c r="CU12" i="2"/>
  <c r="CV12" i="2" s="1"/>
  <c r="CW12" i="2" s="1"/>
  <c r="CQ12" i="2"/>
  <c r="CR12" i="2" s="1"/>
  <c r="CU50" i="2"/>
  <c r="CV50" i="2" s="1"/>
  <c r="CW50" i="2" s="1"/>
  <c r="CQ50" i="2"/>
  <c r="CR50" i="2" s="1"/>
  <c r="CU30" i="2"/>
  <c r="CV30" i="2" s="1"/>
  <c r="CW30" i="2" s="1"/>
  <c r="CQ30" i="2"/>
  <c r="CR30" i="2" s="1"/>
  <c r="CU21" i="2"/>
  <c r="CV21" i="2" s="1"/>
  <c r="CW21" i="2" s="1"/>
  <c r="CQ21" i="2"/>
  <c r="CR21" i="2" s="1"/>
  <c r="CP82" i="2"/>
  <c r="CG82" i="2"/>
  <c r="CH82" i="2" s="1"/>
  <c r="CQ89" i="2"/>
  <c r="CU89" i="2"/>
  <c r="CV89" i="2" s="1"/>
  <c r="CU61" i="2"/>
  <c r="CV61" i="2" s="1"/>
  <c r="CW61" i="2" s="1"/>
  <c r="CQ61" i="2"/>
  <c r="CR61" i="2" s="1"/>
  <c r="CI92" i="2"/>
  <c r="CH92" i="2"/>
  <c r="CU6" i="2"/>
  <c r="CV6" i="2" s="1"/>
  <c r="CW6" i="2" s="1"/>
  <c r="CQ6" i="2"/>
  <c r="CR6" i="2" s="1"/>
  <c r="CI36" i="2"/>
  <c r="CH36" i="2"/>
  <c r="CU22" i="2"/>
  <c r="CV22" i="2" s="1"/>
  <c r="CW22" i="2" s="1"/>
  <c r="CQ22" i="2"/>
  <c r="CR22" i="2" s="1"/>
  <c r="CU64" i="2"/>
  <c r="CV64" i="2" s="1"/>
  <c r="CW64" i="2" s="1"/>
  <c r="CQ64" i="2"/>
  <c r="CR64" i="2" s="1"/>
  <c r="CU73" i="2"/>
  <c r="CV73" i="2" s="1"/>
  <c r="CW73" i="2" s="1"/>
  <c r="CQ73" i="2"/>
  <c r="CR73" i="2" s="1"/>
  <c r="CU79" i="2"/>
  <c r="CV79" i="2" s="1"/>
  <c r="CW79" i="2" s="1"/>
  <c r="CQ79" i="2"/>
  <c r="CR79" i="2" s="1"/>
  <c r="CU62" i="2"/>
  <c r="CV62" i="2" s="1"/>
  <c r="CQ62" i="2"/>
  <c r="CR62" i="2" s="1"/>
  <c r="CG13" i="2"/>
  <c r="CH13" i="2" s="1"/>
  <c r="CP13" i="2"/>
  <c r="CU94" i="2"/>
  <c r="CV94" i="2" s="1"/>
  <c r="CW94" i="2" s="1"/>
  <c r="CQ94" i="2"/>
  <c r="CR94" i="2" s="1"/>
  <c r="CU75" i="2"/>
  <c r="CV75" i="2" s="1"/>
  <c r="CW75" i="2" s="1"/>
  <c r="CQ75" i="2"/>
  <c r="CR75" i="2" s="1"/>
  <c r="CU34" i="2"/>
  <c r="CV34" i="2" s="1"/>
  <c r="CW34" i="2" s="1"/>
  <c r="CQ34" i="2"/>
  <c r="CR34" i="2" s="1"/>
  <c r="CU56" i="2"/>
  <c r="CV56" i="2" s="1"/>
  <c r="CW56" i="2" s="1"/>
  <c r="CQ56" i="2"/>
  <c r="CR56" i="2" s="1"/>
  <c r="CU46" i="2"/>
  <c r="CV46" i="2" s="1"/>
  <c r="CW46" i="2" s="1"/>
  <c r="CQ46" i="2"/>
  <c r="CR46" i="2" s="1"/>
  <c r="CP39" i="2"/>
  <c r="CG39" i="2"/>
  <c r="CH39" i="2" s="1"/>
  <c r="CQ23" i="2"/>
  <c r="CR23" i="2" s="1"/>
  <c r="CU23" i="2"/>
  <c r="CV23" i="2" s="1"/>
  <c r="CW23" i="2" s="1"/>
  <c r="CI103" i="2"/>
  <c r="CH103" i="2"/>
  <c r="CU54" i="2"/>
  <c r="CV54" i="2" s="1"/>
  <c r="CW54" i="2" s="1"/>
  <c r="CQ54" i="2"/>
  <c r="CR54" i="2" s="1"/>
  <c r="CQ99" i="2"/>
  <c r="CR99" i="2" s="1"/>
  <c r="CU99" i="2"/>
  <c r="CV99" i="2" s="1"/>
  <c r="CW99" i="2" s="1"/>
  <c r="CP43" i="2"/>
  <c r="CG43" i="2"/>
  <c r="CH43" i="2" s="1"/>
  <c r="CQ47" i="2"/>
  <c r="CR47" i="2" s="1"/>
  <c r="CU47" i="2"/>
  <c r="CV47" i="2" s="1"/>
  <c r="CW47" i="2" s="1"/>
  <c r="CQ59" i="2"/>
  <c r="CR59" i="2" s="1"/>
  <c r="CU59" i="2"/>
  <c r="CV59" i="2" s="1"/>
  <c r="CW59" i="2" s="1"/>
  <c r="CQ11" i="2"/>
  <c r="CR11" i="2" s="1"/>
  <c r="CU11" i="2"/>
  <c r="CV11" i="2" s="1"/>
  <c r="CW11" i="2" s="1"/>
  <c r="CH110" i="2"/>
  <c r="CI110" i="2"/>
  <c r="CQ57" i="2"/>
  <c r="CR57" i="2" s="1"/>
  <c r="CU57" i="2"/>
  <c r="CV57" i="2" s="1"/>
  <c r="CW57" i="2" s="1"/>
  <c r="CQ19" i="2"/>
  <c r="CR19" i="2" s="1"/>
  <c r="CU19" i="2"/>
  <c r="CV19" i="2" s="1"/>
  <c r="CW19" i="2" s="1"/>
  <c r="CB109" i="2"/>
  <c r="CC109" i="2" s="1"/>
  <c r="CK109" i="2"/>
  <c r="CL109" i="2" s="1"/>
  <c r="CM109" i="2" s="1"/>
  <c r="CF109" i="2"/>
  <c r="CG27" i="2"/>
  <c r="CH27" i="2" s="1"/>
  <c r="CP27" i="2"/>
  <c r="CG7" i="2"/>
  <c r="CH7" i="2" s="1"/>
  <c r="CP7" i="2"/>
  <c r="CG97" i="2"/>
  <c r="CH97" i="2" s="1"/>
  <c r="CP97" i="2"/>
  <c r="CU26" i="2"/>
  <c r="CV26" i="2" s="1"/>
  <c r="CW26" i="2" s="1"/>
  <c r="CQ26" i="2"/>
  <c r="CR26" i="2" s="1"/>
  <c r="CU67" i="2"/>
  <c r="CV67" i="2" s="1"/>
  <c r="CW67" i="2" s="1"/>
  <c r="CQ67" i="2"/>
  <c r="CR67" i="2" s="1"/>
  <c r="CP63" i="2"/>
  <c r="CG63" i="2"/>
  <c r="CH63" i="2" s="1"/>
  <c r="CP83" i="2"/>
  <c r="CG83" i="2"/>
  <c r="CH83" i="2" s="1"/>
  <c r="CQ81" i="2"/>
  <c r="CR81" i="2" s="1"/>
  <c r="CU81" i="2"/>
  <c r="CV81" i="2" s="1"/>
  <c r="CW81" i="2" s="1"/>
  <c r="CU28" i="2"/>
  <c r="CV28" i="2" s="1"/>
  <c r="CW28" i="2" s="1"/>
  <c r="CQ28" i="2"/>
  <c r="CR28" i="2" s="1"/>
  <c r="CP105" i="2"/>
  <c r="CG105" i="2"/>
  <c r="CH105" i="2" s="1"/>
  <c r="CU66" i="2"/>
  <c r="CV66" i="2" s="1"/>
  <c r="CW66" i="2" s="1"/>
  <c r="CQ66" i="2"/>
  <c r="CR66" i="2" s="1"/>
  <c r="CP44" i="2"/>
  <c r="CG44" i="2"/>
  <c r="CH44" i="2" s="1"/>
  <c r="CP40" i="2"/>
  <c r="CG40" i="2"/>
  <c r="CH40" i="2" s="1"/>
  <c r="CU60" i="2"/>
  <c r="CV60" i="2" s="1"/>
  <c r="CW60" i="2" s="1"/>
  <c r="CQ60" i="2"/>
  <c r="CR60" i="2" s="1"/>
  <c r="CP37" i="2"/>
  <c r="CG37" i="2"/>
  <c r="CH37" i="2" s="1"/>
  <c r="CI89" i="2"/>
  <c r="CH89" i="2"/>
  <c r="CW62" i="2" l="1"/>
  <c r="E74" i="3"/>
  <c r="E5" i="3"/>
  <c r="E37" i="3"/>
  <c r="E55" i="3"/>
  <c r="H78" i="3"/>
  <c r="J78" i="3" s="1"/>
  <c r="E21" i="3"/>
  <c r="E93" i="3"/>
  <c r="C97" i="3" s="1"/>
  <c r="H97" i="3"/>
  <c r="J97" i="3" s="1"/>
  <c r="E109" i="3"/>
  <c r="C113" i="3" s="1"/>
  <c r="H113" i="3"/>
  <c r="J113" i="3" s="1"/>
  <c r="CR89" i="2"/>
  <c r="C42" i="3"/>
  <c r="CW89" i="2"/>
  <c r="E2" i="1"/>
  <c r="O7" i="1" s="1"/>
  <c r="CU37" i="2"/>
  <c r="CV37" i="2" s="1"/>
  <c r="CW37" i="2" s="1"/>
  <c r="CQ37" i="2"/>
  <c r="CR37" i="2" s="1"/>
  <c r="CU40" i="2"/>
  <c r="CV40" i="2" s="1"/>
  <c r="CW40" i="2" s="1"/>
  <c r="CQ40" i="2"/>
  <c r="CR40" i="2" s="1"/>
  <c r="CU44" i="2"/>
  <c r="CV44" i="2" s="1"/>
  <c r="CW44" i="2" s="1"/>
  <c r="CQ44" i="2"/>
  <c r="CR44" i="2" s="1"/>
  <c r="CU105" i="2"/>
  <c r="CV105" i="2" s="1"/>
  <c r="CW105" i="2" s="1"/>
  <c r="CQ105" i="2"/>
  <c r="CR105" i="2" s="1"/>
  <c r="CU83" i="2"/>
  <c r="CV83" i="2" s="1"/>
  <c r="CW83" i="2" s="1"/>
  <c r="CQ83" i="2"/>
  <c r="CR83" i="2" s="1"/>
  <c r="CU63" i="2"/>
  <c r="CV63" i="2" s="1"/>
  <c r="CW63" i="2" s="1"/>
  <c r="CQ63" i="2"/>
  <c r="CR63" i="2" s="1"/>
  <c r="CQ13" i="2"/>
  <c r="CR13" i="2" s="1"/>
  <c r="CU13" i="2"/>
  <c r="CV13" i="2" s="1"/>
  <c r="CW13" i="2" s="1"/>
  <c r="CQ24" i="2"/>
  <c r="CR24" i="2" s="1"/>
  <c r="CU24" i="2"/>
  <c r="CV24" i="2" s="1"/>
  <c r="CW24" i="2" s="1"/>
  <c r="CQ93" i="2"/>
  <c r="CR93" i="2" s="1"/>
  <c r="CU93" i="2"/>
  <c r="CV93" i="2" s="1"/>
  <c r="CW93" i="2" s="1"/>
  <c r="CQ100" i="2"/>
  <c r="CR100" i="2" s="1"/>
  <c r="CU100" i="2"/>
  <c r="CV100" i="2" s="1"/>
  <c r="CW100" i="2" s="1"/>
  <c r="CQ97" i="2"/>
  <c r="CR97" i="2" s="1"/>
  <c r="CU97" i="2"/>
  <c r="CV97" i="2" s="1"/>
  <c r="CW97" i="2" s="1"/>
  <c r="CQ7" i="2"/>
  <c r="CR7" i="2" s="1"/>
  <c r="CU7" i="2"/>
  <c r="CV7" i="2" s="1"/>
  <c r="CW7" i="2" s="1"/>
  <c r="CQ27" i="2"/>
  <c r="CR27" i="2" s="1"/>
  <c r="CU27" i="2"/>
  <c r="CV27" i="2" s="1"/>
  <c r="CW27" i="2" s="1"/>
  <c r="CG109" i="2"/>
  <c r="CH109" i="2" s="1"/>
  <c r="CP109" i="2"/>
  <c r="CU43" i="2"/>
  <c r="CV43" i="2" s="1"/>
  <c r="CW43" i="2" s="1"/>
  <c r="CQ43" i="2"/>
  <c r="CR43" i="2" s="1"/>
  <c r="CU39" i="2"/>
  <c r="CV39" i="2" s="1"/>
  <c r="CW39" i="2" s="1"/>
  <c r="CQ39" i="2"/>
  <c r="CR39" i="2" s="1"/>
  <c r="CU82" i="2"/>
  <c r="CV82" i="2" s="1"/>
  <c r="CW82" i="2" s="1"/>
  <c r="CQ82" i="2"/>
  <c r="CR82" i="2" s="1"/>
  <c r="CU38" i="2"/>
  <c r="CV38" i="2" s="1"/>
  <c r="CW38" i="2" s="1"/>
  <c r="CQ38" i="2"/>
  <c r="CR38" i="2" s="1"/>
  <c r="CU42" i="2"/>
  <c r="CV42" i="2" s="1"/>
  <c r="CW42" i="2" s="1"/>
  <c r="CQ42" i="2"/>
  <c r="CR42" i="2" s="1"/>
  <c r="CU104" i="2"/>
  <c r="CV104" i="2" s="1"/>
  <c r="CW104" i="2" s="1"/>
  <c r="CQ104" i="2"/>
  <c r="CR104" i="2" s="1"/>
  <c r="CU86" i="2"/>
  <c r="CV86" i="2" s="1"/>
  <c r="CW86" i="2" s="1"/>
  <c r="CQ86" i="2"/>
  <c r="CR86" i="2" s="1"/>
  <c r="CU84" i="2"/>
  <c r="CV84" i="2" s="1"/>
  <c r="CW84" i="2" s="1"/>
  <c r="CQ84" i="2"/>
  <c r="CR84" i="2" s="1"/>
  <c r="CU41" i="2"/>
  <c r="CV41" i="2" s="1"/>
  <c r="CW41" i="2" s="1"/>
  <c r="CQ41" i="2"/>
  <c r="CR41" i="2" s="1"/>
  <c r="CU108" i="2"/>
  <c r="CV108" i="2" s="1"/>
  <c r="CW108" i="2" s="1"/>
  <c r="CQ108" i="2"/>
  <c r="CR108" i="2" s="1"/>
  <c r="CU85" i="2"/>
  <c r="CV85" i="2" s="1"/>
  <c r="CW85" i="2" s="1"/>
  <c r="CQ85" i="2"/>
  <c r="CR85" i="2" s="1"/>
  <c r="E97" i="3" l="1"/>
  <c r="C98" i="3"/>
  <c r="C41" i="3"/>
  <c r="H41" i="3"/>
  <c r="J41" i="3" s="1"/>
  <c r="O9" i="1"/>
  <c r="O16" i="1" s="1"/>
  <c r="H25" i="3"/>
  <c r="J25" i="3" s="1"/>
  <c r="C25" i="3"/>
  <c r="H9" i="3"/>
  <c r="J9" i="3" s="1"/>
  <c r="C9" i="3"/>
  <c r="K78" i="3"/>
  <c r="K88" i="3" s="1"/>
  <c r="M86" i="3" s="1"/>
  <c r="J88" i="3"/>
  <c r="C114" i="3"/>
  <c r="E113" i="3"/>
  <c r="K113" i="3" s="1"/>
  <c r="H42" i="3"/>
  <c r="J42" i="3" s="1"/>
  <c r="E42" i="3"/>
  <c r="K97" i="3"/>
  <c r="H59" i="3"/>
  <c r="J59" i="3" s="1"/>
  <c r="C59" i="3"/>
  <c r="F7" i="1"/>
  <c r="F9" i="1" s="1"/>
  <c r="C7" i="1"/>
  <c r="C9" i="1" s="1"/>
  <c r="L7" i="1"/>
  <c r="L9" i="1" s="1"/>
  <c r="R7" i="1"/>
  <c r="R9" i="1" s="1"/>
  <c r="U7" i="1"/>
  <c r="CQ109" i="2"/>
  <c r="CR109" i="2" s="1"/>
  <c r="CU109" i="2"/>
  <c r="CV109" i="2" s="1"/>
  <c r="CW109" i="2" s="1"/>
  <c r="E41" i="3" l="1"/>
  <c r="C43" i="3"/>
  <c r="C60" i="3"/>
  <c r="E59" i="3"/>
  <c r="K59" i="3"/>
  <c r="E114" i="3"/>
  <c r="E121" i="3" s="1"/>
  <c r="H114" i="3"/>
  <c r="J114" i="3" s="1"/>
  <c r="K9" i="3"/>
  <c r="E98" i="3"/>
  <c r="H98" i="3"/>
  <c r="J98" i="3" s="1"/>
  <c r="C10" i="3"/>
  <c r="E9" i="3"/>
  <c r="Z7" i="1"/>
  <c r="U9" i="1"/>
  <c r="Z9" i="1" s="1"/>
  <c r="K42" i="3"/>
  <c r="C26" i="3"/>
  <c r="E25" i="3"/>
  <c r="K25" i="3" s="1"/>
  <c r="E105" i="3"/>
  <c r="W9" i="1"/>
  <c r="W7" i="1"/>
  <c r="T9" i="1"/>
  <c r="T7" i="1"/>
  <c r="R12" i="1"/>
  <c r="T12" i="1" s="1"/>
  <c r="N9" i="1"/>
  <c r="N7" i="1"/>
  <c r="Q7" i="1"/>
  <c r="E9" i="1"/>
  <c r="E7" i="1"/>
  <c r="H9" i="1"/>
  <c r="F12" i="1"/>
  <c r="H12" i="1" s="1"/>
  <c r="H7" i="1"/>
  <c r="E10" i="3" l="1"/>
  <c r="H10" i="3"/>
  <c r="J10" i="3" s="1"/>
  <c r="E60" i="3"/>
  <c r="E69" i="3" s="1"/>
  <c r="H60" i="3"/>
  <c r="J60" i="3" s="1"/>
  <c r="K98" i="3"/>
  <c r="K114" i="3"/>
  <c r="K121" i="3" s="1"/>
  <c r="M116" i="3" s="1"/>
  <c r="J121" i="3"/>
  <c r="E43" i="3"/>
  <c r="H43" i="3"/>
  <c r="J43" i="3" s="1"/>
  <c r="K43" i="3" s="1"/>
  <c r="E50" i="3"/>
  <c r="H26" i="3"/>
  <c r="J26" i="3" s="1"/>
  <c r="E26" i="3"/>
  <c r="E34" i="3" s="1"/>
  <c r="E18" i="3"/>
  <c r="K41" i="3"/>
  <c r="O12" i="1"/>
  <c r="Q12" i="1" s="1"/>
  <c r="Q9" i="1"/>
  <c r="N24" i="1"/>
  <c r="C31" i="1" s="1"/>
  <c r="E24" i="1"/>
  <c r="C28" i="1" s="1"/>
  <c r="E30" i="1" s="1"/>
  <c r="T24" i="1"/>
  <c r="C33" i="1" s="1"/>
  <c r="U12" i="1"/>
  <c r="F13" i="1"/>
  <c r="H13" i="1" s="1"/>
  <c r="Q16" i="1"/>
  <c r="K26" i="3" l="1"/>
  <c r="K34" i="3" s="1"/>
  <c r="M34" i="3" s="1"/>
  <c r="J34" i="3"/>
  <c r="K10" i="3"/>
  <c r="K18" i="3" s="1"/>
  <c r="M18" i="3" s="1"/>
  <c r="J18" i="3"/>
  <c r="K50" i="3"/>
  <c r="K60" i="3"/>
  <c r="K69" i="3" s="1"/>
  <c r="M66" i="3" s="1"/>
  <c r="J69" i="3"/>
  <c r="Q24" i="1"/>
  <c r="C32" i="1" s="1"/>
  <c r="E32" i="1" s="1"/>
  <c r="E28" i="1"/>
  <c r="E33" i="1"/>
  <c r="W12" i="1"/>
  <c r="W24" i="1" s="1"/>
  <c r="C34" i="1" s="1"/>
  <c r="E34" i="1" s="1"/>
  <c r="E31" i="1"/>
  <c r="H24" i="1"/>
  <c r="C29" i="1" s="1"/>
  <c r="E29" i="1" s="1"/>
  <c r="J50" i="3"/>
  <c r="L50" i="3" s="1"/>
  <c r="J105" i="3"/>
  <c r="K105" i="3" l="1"/>
  <c r="M1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JL</author>
    <author>angel castillo</author>
  </authors>
  <commentList>
    <comment ref="O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JL:
CAJA EXTREMADURA ANTERIOR ACUERDO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JL:
CAJA EXTREMADURA DESPUES ACUERDO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SOLO SE  PAGA EXTRA DE DICIEMBRE PERO ES DOBLE
ANUAL SE COBRAN 14 SALARIOS BASE Y 14 TRIENIOS MAS 6,5 PRORRATEOS</t>
        </r>
      </text>
    </comment>
    <comment ref="I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INTRUDUCIR SALARIO SEGÚN CATEGORIA</t>
        </r>
      </text>
    </comment>
    <comment ref="I8" authorId="1" shapeId="0" xr:uid="{CF7F13EE-74AE-4886-9C45-08FEA77D6D45}">
      <text>
        <r>
          <rPr>
            <sz val="9"/>
            <color indexed="81"/>
            <rFont val="Tahoma"/>
            <charset val="1"/>
          </rPr>
          <t xml:space="preserve">JUAN LEON:
ANTIGÜEDAD B1 ANTERIOR A LA FUSION
</t>
        </r>
      </text>
    </comment>
    <comment ref="I10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antigüedad b2 no pensionable, pero que si es pensionable</t>
        </r>
      </text>
    </comment>
    <comment ref="I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antigüedad b1</t>
        </r>
      </text>
    </comment>
    <comment ref="A16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diferencia entre 21,5 pagas antes del acuerdo y 18,5 despues del acuerdo,  en salario base seran 2 pagas y en antigüedad 3 pagas. Este concepto no es pensionable.</t>
        </r>
      </text>
    </comment>
    <comment ref="A1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empleados incorporados a partir de 2002 percibiran a partir del 5º año 3200€ y a partir del 10º años 4600€ revalorizables en ipc</t>
        </r>
      </text>
    </comment>
    <comment ref="A18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COMPLEMENTO NIVEL NO CONSOLIDABLE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 castillo</author>
    <author>JL</author>
  </authors>
  <commentList>
    <comment ref="H11" authorId="0" shapeId="0" xr:uid="{7C2AA836-B7B6-4DAC-ADA6-30FCD1D38F7E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B12" authorId="1" shapeId="0" xr:uid="{833D8406-7ECD-4B38-BCD8-594C356C0348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diferencia entre 21,5 pagas antes del acuerdo y 18,5 despues del acuerdo,  en salario base seran 2 pagas y en antigüedad 3 pagas. Este concepto no es pensionable.</t>
        </r>
      </text>
    </comment>
    <comment ref="H15" authorId="0" shapeId="0" xr:uid="{B139FA66-C507-4C04-81C8-BE158754ADAC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" authorId="0" shapeId="0" xr:uid="{22477DDA-7AC7-4040-9EB7-3DF67A7DDAA3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28" authorId="0" shapeId="0" xr:uid="{2B115686-FAE0-4D3C-8F84-06B2F6A8F054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31" authorId="0" shapeId="0" xr:uid="{DA45D82F-B778-4BBA-8A5C-8062BE8B1C5C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5" authorId="0" shapeId="0" xr:uid="{98DB3D33-E333-4B20-A768-1D41DB0CE873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47" authorId="0" shapeId="0" xr:uid="{A3A9E6FC-DFDE-48F4-A8FC-167CF7EC9875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1" authorId="0" shapeId="0" xr:uid="{E815F0CC-BF56-4926-A264-4C05B77968D2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62" authorId="0" shapeId="0" xr:uid="{492B01B0-C6A4-4A69-8789-D89E148FB609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66" authorId="0" shapeId="0" xr:uid="{330485AD-0985-441F-B91A-24BA34DB12BD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 shapeId="0" xr:uid="{A19320F0-21C7-4095-A2A5-F7F5B9EAE7BC}">
      <text>
        <r>
          <rPr>
            <b/>
            <sz val="9"/>
            <color indexed="81"/>
            <rFont val="Tahoma"/>
            <family val="2"/>
          </rPr>
          <t xml:space="preserve">JL:
MINIMO NIVEL VIII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8" authorId="0" shapeId="0" xr:uid="{07BBC797-C01D-475B-A2DE-79B7845308A4}">
      <text>
        <r>
          <rPr>
            <b/>
            <sz val="9"/>
            <color indexed="81"/>
            <rFont val="Tahoma"/>
            <family val="2"/>
          </rPr>
          <t>JL:
INTRODUCIR SALARIO BASE EMPLEADO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9" authorId="0" shapeId="0" xr:uid="{D2BDD87B-664A-4957-A673-0F2E1C2605DB}">
      <text>
        <r>
          <rPr>
            <b/>
            <sz val="9"/>
            <color indexed="81"/>
            <rFont val="Tahoma"/>
            <family val="2"/>
          </rPr>
          <t>JL:
INTRODUCIR ANTIG B1 SI LA TIENE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2" authorId="0" shapeId="0" xr:uid="{D26239CB-52CC-4116-AA07-B43E618277D3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85" authorId="0" shapeId="0" xr:uid="{DDDB6CF6-159E-415B-B335-73C9757FC896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9" authorId="0" shapeId="0" xr:uid="{561EC567-5F09-424C-A7EE-1C482885622C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B100" authorId="1" shapeId="0" xr:uid="{9F43CC35-4AAC-4B0F-A360-F7F37F5CF84B}">
      <text>
        <r>
          <rPr>
            <b/>
            <sz val="9"/>
            <color indexed="81"/>
            <rFont val="Tahoma"/>
            <charset val="1"/>
          </rPr>
          <t>JL:</t>
        </r>
        <r>
          <rPr>
            <sz val="9"/>
            <color indexed="81"/>
            <rFont val="Tahoma"/>
            <charset val="1"/>
          </rPr>
          <t xml:space="preserve">
empleados incorporados a partir de 2002 percibiran a partir del 5º año 3200€ y a partir del 10º años 4600€ revalorizables en ipc</t>
        </r>
      </text>
    </comment>
    <comment ref="H102" authorId="0" shapeId="0" xr:uid="{59689CD2-D95B-498A-B6E1-49AF93947898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5" authorId="0" shapeId="0" xr:uid="{2DF56332-E10A-4A3D-91E8-A2D9FAAF9E29}">
      <text>
        <r>
          <rPr>
            <b/>
            <sz val="9"/>
            <color indexed="81"/>
            <rFont val="Tahoma"/>
            <family val="2"/>
          </rPr>
          <t>JL:</t>
        </r>
        <r>
          <rPr>
            <sz val="9"/>
            <color indexed="81"/>
            <rFont val="Tahoma"/>
            <family val="2"/>
          </rPr>
          <t xml:space="preserve">
SI EXISTE COMPLEMENTO DE PUESTO O FUNCIONAL PONER AQUÍ LA CANTIDAD DE COMPLEMENTO COMPENSACION
SI LA DIRERENCIA ES NEGATIVA
</t>
        </r>
      </text>
    </comment>
    <comment ref="H118" authorId="0" shapeId="0" xr:uid="{5B67C7E6-F81F-46B7-9187-E9BDABEC6EE7}">
      <text>
        <r>
          <rPr>
            <b/>
            <sz val="9"/>
            <color indexed="81"/>
            <rFont val="Tahoma"/>
            <family val="2"/>
          </rPr>
          <t>JL:
INTRODUCIR CANTIDAD COMPENSACION MENSUAL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<sst xmlns="http://schemas.openxmlformats.org/spreadsheetml/2006/main" count="714" uniqueCount="210">
  <si>
    <t>SALARIO BASE</t>
  </si>
  <si>
    <t>ANTIGÜEDAD 1</t>
  </si>
  <si>
    <t>ANTIGÜEDAD 2</t>
  </si>
  <si>
    <t>PRORR EXTRAS</t>
  </si>
  <si>
    <t>ANTIGÜEDAD 3</t>
  </si>
  <si>
    <t>PRORR ANTIG 2</t>
  </si>
  <si>
    <t>PRORR ANTIG 3</t>
  </si>
  <si>
    <t>CAJA CANTABRIA</t>
  </si>
  <si>
    <t>SISTEMA UNICAJA 20,5 PAGAS</t>
  </si>
  <si>
    <t>SISTEMA CCM PF 18,5 PAGAS</t>
  </si>
  <si>
    <t>SISTEMA CCM AF 20,5 PAGAS</t>
  </si>
  <si>
    <t>CAJA CANTABRIA 20,5 PAGAS</t>
  </si>
  <si>
    <t>UNICAJA</t>
  </si>
  <si>
    <t>CCM PF</t>
  </si>
  <si>
    <t>CCM AF</t>
  </si>
  <si>
    <t>CAJASTUR</t>
  </si>
  <si>
    <t>ENTIDAD</t>
  </si>
  <si>
    <t>ANUAL</t>
  </si>
  <si>
    <t>PORCENTAJE CON RESPECTO A UNICAJA</t>
  </si>
  <si>
    <t>SISTEMA CAJASTUR 17,5 PAGAS</t>
  </si>
  <si>
    <t>TRIENIOS POR 12 PAGAS</t>
  </si>
  <si>
    <t>TRIENIOS POR 18,5 PAGAS</t>
  </si>
  <si>
    <t>TRIENIOS POR 20,5 PAGAS</t>
  </si>
  <si>
    <t>20,5 NOMINAS</t>
  </si>
  <si>
    <t>14 NOMINAS</t>
  </si>
  <si>
    <t>17,5 NOMINAS</t>
  </si>
  <si>
    <t>12 NOMINAS</t>
  </si>
  <si>
    <t>13 NOMINAS</t>
  </si>
  <si>
    <t>COMPARATIVA RETRIBUCIONES UNICAJA BANCO</t>
  </si>
  <si>
    <t>COMP-PERSONAL EXTREMADURA</t>
  </si>
  <si>
    <t>NIVEL</t>
  </si>
  <si>
    <t>TRIENIOS</t>
  </si>
  <si>
    <t>NIVEL VII</t>
  </si>
  <si>
    <t>CAJA EXTREMADURA AC</t>
  </si>
  <si>
    <t>CPLTO-PERS-NO REVISABLE PENSION S3 CAJASTUR</t>
  </si>
  <si>
    <t>CNNC (absorbible)</t>
  </si>
  <si>
    <t>NIVEL I</t>
  </si>
  <si>
    <t>NIVEL II</t>
  </si>
  <si>
    <t>NIVEL III</t>
  </si>
  <si>
    <t>NIVEL V</t>
  </si>
  <si>
    <t>SISTEMA CAJA EXTREMADURA 18,5 PAGAS AA</t>
  </si>
  <si>
    <t>CAJA EXTREMADURA PC</t>
  </si>
  <si>
    <t>SISTEMA CAJA EXTREMADURA 18,5 PAGAS PA</t>
  </si>
  <si>
    <t>TABLA PROVISIONAL</t>
  </si>
  <si>
    <t>TABLA DEFINITIVA</t>
  </si>
  <si>
    <t>GRUPO PROFESIONAL 1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</si>
  <si>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</si>
  <si>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</si>
  <si>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</si>
  <si>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</si>
  <si>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</si>
  <si>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</si>
  <si>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</si>
  <si>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</si>
  <si>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</si>
  <si>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</si>
  <si>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</si>
  <si>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</si>
  <si>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</si>
  <si>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</si>
  <si>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</si>
  <si>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</si>
  <si>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</si>
  <si>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</si>
  <si>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</si>
  <si>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</si>
  <si>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INCR. 2,0% S/2003</t>
  </si>
  <si>
    <t>INCR. 3,2% S/2003</t>
  </si>
  <si>
    <t>INCR. 3,7% S/2004</t>
  </si>
  <si>
    <t>INCR. 2,7% S/2005</t>
  </si>
  <si>
    <t>INCR. 2,0% S/2006</t>
  </si>
  <si>
    <t>INCR. 4,2% S/2006</t>
  </si>
  <si>
    <t>INCR. 2,0% S/2007</t>
  </si>
  <si>
    <t>INCR. 2,0% S/2008</t>
  </si>
  <si>
    <t>INCR. 3,0% S/2009</t>
  </si>
  <si>
    <t>INCR. 0,0% S/2010</t>
  </si>
  <si>
    <t>INCR. 0,0% S/2011</t>
  </si>
  <si>
    <t>INCR. 0,0% S/2012</t>
  </si>
  <si>
    <t>INCR. 0,0% S/2013</t>
  </si>
  <si>
    <t>TABLAS CONVENIO 2015-2018 1,0%</t>
  </si>
  <si>
    <t>INCR. 0,0% S/2015</t>
  </si>
  <si>
    <t>INCR. 1,0% S/2016</t>
  </si>
  <si>
    <t>INCR. 1,25% S/2017</t>
  </si>
  <si>
    <t>INCR. 0,0% S/2018</t>
  </si>
  <si>
    <t>INCR. 0,0% S/2019</t>
  </si>
  <si>
    <t>INCR. 0% S/2020</t>
  </si>
  <si>
    <t>INCR. 0,75% S/2020</t>
  </si>
  <si>
    <t>INCR. 1% S/2023</t>
  </si>
  <si>
    <t>CAT</t>
  </si>
  <si>
    <t>CONVENIO</t>
  </si>
  <si>
    <t>CCM</t>
  </si>
  <si>
    <t>PLUS</t>
  </si>
  <si>
    <t>ANT</t>
  </si>
  <si>
    <t>CATEGORÍA</t>
  </si>
  <si>
    <t>INGRESO</t>
  </si>
  <si>
    <t>12 PAGAS</t>
  </si>
  <si>
    <t>12 PAGAS A/T (2)</t>
  </si>
  <si>
    <t>12 PAGAS D/T</t>
  </si>
  <si>
    <t>PAGA</t>
  </si>
  <si>
    <t>TOTAL AÑO</t>
  </si>
  <si>
    <t>I</t>
  </si>
  <si>
    <t>JEFE PRIMERA</t>
  </si>
  <si>
    <t>A.FUS.</t>
  </si>
  <si>
    <t>P.FUS.</t>
  </si>
  <si>
    <t>JEFE SEGUNDA</t>
  </si>
  <si>
    <t>POST. TRANSPOSICIÓN</t>
  </si>
  <si>
    <t>II</t>
  </si>
  <si>
    <t>JEFE TERCERA</t>
  </si>
  <si>
    <t>TITULADO SUP-A</t>
  </si>
  <si>
    <t>JEFE INFORM.</t>
  </si>
  <si>
    <t>JEFE ESTUDIOS</t>
  </si>
  <si>
    <t>JEFE PROYEC.</t>
  </si>
  <si>
    <t>JEFE EXPLOT.</t>
  </si>
  <si>
    <t>III</t>
  </si>
  <si>
    <t>JEFE CUARTA</t>
  </si>
  <si>
    <t>JEFE CUARTA-A</t>
  </si>
  <si>
    <t>JEFE CUARTA-B</t>
  </si>
  <si>
    <t>JEFE PRODUC.A</t>
  </si>
  <si>
    <t>ANALISTA SIST.A</t>
  </si>
  <si>
    <t>ANALISTA FUNC.A</t>
  </si>
  <si>
    <t>IV</t>
  </si>
  <si>
    <t>JEFE QUINTA</t>
  </si>
  <si>
    <t>JEFE QUINTA-A</t>
  </si>
  <si>
    <t>JEFE QUINTA-B</t>
  </si>
  <si>
    <t>TITULADO SUP-B</t>
  </si>
  <si>
    <t>JEFE PRODUC.B</t>
  </si>
  <si>
    <t>RESP.PLANIF.A</t>
  </si>
  <si>
    <t>ANALISTA SIST.B</t>
  </si>
  <si>
    <t>ANALISTA ORG.A</t>
  </si>
  <si>
    <t>ANALISTA FUNC.B</t>
  </si>
  <si>
    <t>RESP. SALA-A</t>
  </si>
  <si>
    <t>PROG.SISTEMAS-A</t>
  </si>
  <si>
    <t>PROG.SISTEMAS-B</t>
  </si>
  <si>
    <t>NIVEL IV</t>
  </si>
  <si>
    <t>V</t>
  </si>
  <si>
    <t>JEFE SEXTA-A</t>
  </si>
  <si>
    <t>JEFE SEXTA-B</t>
  </si>
  <si>
    <t>TITULADO MED-A</t>
  </si>
  <si>
    <t>VI</t>
  </si>
  <si>
    <t>OF.SUPERIOR</t>
  </si>
  <si>
    <t>RESP.PLANIF.B</t>
  </si>
  <si>
    <t>ANALISTA ORG.B</t>
  </si>
  <si>
    <t>RESP. SALA-B</t>
  </si>
  <si>
    <t>PROGRAMADOR-A</t>
  </si>
  <si>
    <t>OPER. CONSOLA-A</t>
  </si>
  <si>
    <t>NIVEL VI</t>
  </si>
  <si>
    <t>VII</t>
  </si>
  <si>
    <t>OF.PRIMERO</t>
  </si>
  <si>
    <t>DESDE 4-82</t>
  </si>
  <si>
    <t>TITULADO MED-B</t>
  </si>
  <si>
    <t>PROGRAMADOR-B</t>
  </si>
  <si>
    <t>VIII</t>
  </si>
  <si>
    <t>OPER. CONSOLA-B</t>
  </si>
  <si>
    <t>NIVEL VIII</t>
  </si>
  <si>
    <t>IX</t>
  </si>
  <si>
    <t>OF.SEGUNDO-3AÑOS</t>
  </si>
  <si>
    <t>NIVEL IX</t>
  </si>
  <si>
    <t>X</t>
  </si>
  <si>
    <t>OF.SEGUNDO</t>
  </si>
  <si>
    <t>NIVEL X</t>
  </si>
  <si>
    <t>XI</t>
  </si>
  <si>
    <t>AUXILIAR-A</t>
  </si>
  <si>
    <t>NIVEL XI</t>
  </si>
  <si>
    <t>XII</t>
  </si>
  <si>
    <t>AUXILIAR-B</t>
  </si>
  <si>
    <t>AUXILIAR-C</t>
  </si>
  <si>
    <t>AUXILIAR-C 18 PAGAS</t>
  </si>
  <si>
    <t>AUXILIAR-C 17 PAGAS</t>
  </si>
  <si>
    <t>NIVEL XII</t>
  </si>
  <si>
    <t>XIII</t>
  </si>
  <si>
    <t>NIVEL XIII</t>
  </si>
  <si>
    <t>PLUS CONVENIO</t>
  </si>
  <si>
    <t>MEJORA PLUS CONVENIO</t>
  </si>
  <si>
    <t>ANTIGÜEDAD 0</t>
  </si>
  <si>
    <t>COMPLEMENTO FUNCIONAL</t>
  </si>
  <si>
    <t>COMPLEMENTO DE PUESTO</t>
  </si>
  <si>
    <t>SISTEMA ACTUAL</t>
  </si>
  <si>
    <t>CONCEPTOS</t>
  </si>
  <si>
    <t>IMPORTE POR PAGA</t>
  </si>
  <si>
    <t>Nº PAGAS</t>
  </si>
  <si>
    <t>RETRIBUCION BRUTA ANUAL</t>
  </si>
  <si>
    <t>ANTIGÜEDAD</t>
  </si>
  <si>
    <t>COMPLEMENTO FUCIONAL</t>
  </si>
  <si>
    <t>NUEVO SISTEMA</t>
  </si>
  <si>
    <t>DIFERENCIA</t>
  </si>
  <si>
    <t>SALARIO BASE PAGA BENE</t>
  </si>
  <si>
    <t>COMP CNNC</t>
  </si>
  <si>
    <t>PRECIOS 2023 NIVEL CNNC</t>
  </si>
  <si>
    <t>RETRIBUCION FIJA (MIN)</t>
  </si>
  <si>
    <t>RETRIBUCION FIJA (MAX)</t>
  </si>
  <si>
    <t>Tabla de precios del CNNC (2023):</t>
  </si>
  <si>
    <t>ANTIGÜEDAD B2</t>
  </si>
  <si>
    <t>ANTIGÜEDAD B2 NP</t>
  </si>
  <si>
    <t>ANTIGÜEDAD B1</t>
  </si>
  <si>
    <t>COMP-PERS-NO REV-PENS</t>
  </si>
  <si>
    <t>COMPLEMENTO PUESTO</t>
  </si>
  <si>
    <t>CAJA EXTREMADURA ANTES DEL ACUERDO</t>
  </si>
  <si>
    <t>CAJA EXTREMADURA DESPUES DEL ACUERDO</t>
  </si>
  <si>
    <t>COMP-PUESTO</t>
  </si>
  <si>
    <t>CPLTO-PERS-NO REVISABLE NO PENSIONABLE CANTABRIA</t>
  </si>
  <si>
    <t>CPLTO-PERS-NO REVI NO PENSI</t>
  </si>
  <si>
    <t>PAGAS UNICAJA</t>
  </si>
  <si>
    <t>PAGAS CSIF</t>
  </si>
  <si>
    <t>SALARIO</t>
  </si>
  <si>
    <t>COMP-PERS-REVIS-PENSIO</t>
  </si>
  <si>
    <t>COMPLEMENTO COMPENSACION*</t>
  </si>
  <si>
    <t>COMPLEMENTO COMPENSACION**</t>
  </si>
  <si>
    <t>COMPLEMENTO COMPENSACION* MENSUAL</t>
  </si>
  <si>
    <t>NO COMPE</t>
  </si>
  <si>
    <t>CAMPOS A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</si>
</sst>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2060"/>
      <name val="Inherit"/>
    </font>
    <font>
      <sz val="10"/>
      <color rgb="FF000000"/>
      <name val="Inherit"/>
    </font>
    <font>
      <sz val="10"/>
      <color rgb="FF242424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Border="1"/>
    <xf numFmtId="4" fontId="0" fillId="0" borderId="3" xfId="0" applyNumberFormat="1" applyBorder="1"/>
    <xf numFmtId="4" fontId="0" fillId="0" borderId="2" xfId="0" applyNumberFormat="1" applyBorder="1"/>
    <xf numFmtId="4" fontId="0" fillId="0" borderId="6" xfId="0" applyNumberFormat="1" applyBorder="1"/>
    <xf numFmtId="4" fontId="0" fillId="0" borderId="8" xfId="0" applyNumberFormat="1" applyBorder="1"/>
    <xf numFmtId="4" fontId="0" fillId="0" borderId="11" xfId="0" applyNumberFormat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4" fontId="0" fillId="0" borderId="16" xfId="0" applyNumberFormat="1" applyBorder="1"/>
    <xf numFmtId="4" fontId="0" fillId="0" borderId="7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0" fillId="0" borderId="17" xfId="0" applyNumberFormat="1" applyBorder="1"/>
    <xf numFmtId="4" fontId="0" fillId="0" borderId="18" xfId="0" applyNumberFormat="1" applyBorder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25" xfId="0" applyFont="1" applyBorder="1"/>
    <xf numFmtId="0" fontId="7" fillId="0" borderId="26" xfId="0" applyFont="1" applyBorder="1"/>
    <xf numFmtId="0" fontId="7" fillId="0" borderId="38" xfId="0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7" fillId="0" borderId="40" xfId="0" applyFont="1" applyBorder="1" applyAlignment="1">
      <alignment horizontal="right"/>
    </xf>
    <xf numFmtId="0" fontId="7" fillId="0" borderId="41" xfId="0" applyFont="1" applyBorder="1" applyAlignment="1">
      <alignment horizontal="right"/>
    </xf>
    <xf numFmtId="0" fontId="7" fillId="0" borderId="42" xfId="0" applyFont="1" applyBorder="1"/>
    <xf numFmtId="0" fontId="7" fillId="0" borderId="15" xfId="0" applyFont="1" applyBorder="1"/>
    <xf numFmtId="0" fontId="10" fillId="0" borderId="43" xfId="0" applyFont="1" applyBorder="1" applyAlignment="1">
      <alignment horizontal="right"/>
    </xf>
    <xf numFmtId="0" fontId="11" fillId="0" borderId="43" xfId="0" applyFont="1" applyBorder="1" applyAlignment="1">
      <alignment horizontal="right"/>
    </xf>
    <xf numFmtId="0" fontId="7" fillId="0" borderId="43" xfId="0" applyFont="1" applyBorder="1" applyAlignment="1">
      <alignment horizontal="right"/>
    </xf>
    <xf numFmtId="0" fontId="7" fillId="0" borderId="44" xfId="0" applyFont="1" applyBorder="1" applyAlignment="1">
      <alignment horizontal="right"/>
    </xf>
    <xf numFmtId="0" fontId="10" fillId="0" borderId="45" xfId="0" applyFont="1" applyBorder="1" applyAlignment="1">
      <alignment horizontal="right"/>
    </xf>
    <xf numFmtId="0" fontId="7" fillId="0" borderId="21" xfId="0" applyFont="1" applyBorder="1" applyAlignment="1">
      <alignment horizontal="right"/>
    </xf>
    <xf numFmtId="0" fontId="7" fillId="0" borderId="34" xfId="0" applyFont="1" applyBorder="1"/>
    <xf numFmtId="4" fontId="0" fillId="0" borderId="46" xfId="0" applyNumberFormat="1" applyBorder="1"/>
    <xf numFmtId="4" fontId="0" fillId="0" borderId="34" xfId="0" applyNumberFormat="1" applyBorder="1"/>
    <xf numFmtId="4" fontId="0" fillId="0" borderId="35" xfId="0" applyNumberFormat="1" applyBorder="1"/>
    <xf numFmtId="4" fontId="0" fillId="0" borderId="47" xfId="0" applyNumberFormat="1" applyBorder="1"/>
    <xf numFmtId="4" fontId="0" fillId="0" borderId="48" xfId="0" applyNumberFormat="1" applyBorder="1"/>
    <xf numFmtId="0" fontId="0" fillId="0" borderId="3" xfId="0" applyBorder="1"/>
    <xf numFmtId="0" fontId="0" fillId="0" borderId="34" xfId="0" applyBorder="1"/>
    <xf numFmtId="0" fontId="0" fillId="0" borderId="46" xfId="0" applyBorder="1"/>
    <xf numFmtId="0" fontId="0" fillId="0" borderId="29" xfId="0" applyBorder="1"/>
    <xf numFmtId="0" fontId="0" fillId="0" borderId="30" xfId="0" applyBorder="1"/>
    <xf numFmtId="0" fontId="7" fillId="0" borderId="30" xfId="0" applyFont="1" applyBorder="1"/>
    <xf numFmtId="4" fontId="7" fillId="0" borderId="16" xfId="0" applyNumberFormat="1" applyFont="1" applyBorder="1"/>
    <xf numFmtId="4" fontId="7" fillId="0" borderId="29" xfId="0" applyNumberFormat="1" applyFont="1" applyBorder="1"/>
    <xf numFmtId="4" fontId="7" fillId="0" borderId="17" xfId="0" applyNumberFormat="1" applyFont="1" applyBorder="1"/>
    <xf numFmtId="4" fontId="7" fillId="0" borderId="18" xfId="0" applyNumberFormat="1" applyFont="1" applyBorder="1"/>
    <xf numFmtId="4" fontId="7" fillId="0" borderId="49" xfId="0" applyNumberFormat="1" applyFont="1" applyBorder="1"/>
    <xf numFmtId="2" fontId="7" fillId="0" borderId="16" xfId="0" applyNumberFormat="1" applyFont="1" applyBorder="1"/>
    <xf numFmtId="0" fontId="12" fillId="0" borderId="0" xfId="0" applyFont="1"/>
    <xf numFmtId="0" fontId="7" fillId="0" borderId="22" xfId="0" applyFont="1" applyBorder="1"/>
    <xf numFmtId="0" fontId="0" fillId="0" borderId="23" xfId="0" applyBorder="1"/>
    <xf numFmtId="4" fontId="0" fillId="0" borderId="24" xfId="0" applyNumberFormat="1" applyBorder="1"/>
    <xf numFmtId="4" fontId="0" fillId="0" borderId="22" xfId="0" applyNumberFormat="1" applyBorder="1"/>
    <xf numFmtId="4" fontId="0" fillId="0" borderId="36" xfId="0" applyNumberFormat="1" applyBorder="1"/>
    <xf numFmtId="4" fontId="7" fillId="0" borderId="46" xfId="0" applyNumberFormat="1" applyFont="1" applyBorder="1"/>
    <xf numFmtId="4" fontId="7" fillId="0" borderId="34" xfId="0" applyNumberFormat="1" applyFont="1" applyBorder="1"/>
    <xf numFmtId="4" fontId="7" fillId="0" borderId="47" xfId="0" applyNumberFormat="1" applyFont="1" applyBorder="1"/>
    <xf numFmtId="4" fontId="7" fillId="0" borderId="48" xfId="0" applyNumberFormat="1" applyFont="1" applyBorder="1"/>
    <xf numFmtId="0" fontId="7" fillId="0" borderId="50" xfId="0" applyFont="1" applyBorder="1"/>
    <xf numFmtId="0" fontId="0" fillId="0" borderId="51" xfId="0" applyBorder="1"/>
    <xf numFmtId="0" fontId="7" fillId="0" borderId="51" xfId="0" applyFont="1" applyBorder="1"/>
    <xf numFmtId="4" fontId="7" fillId="0" borderId="1" xfId="0" applyNumberFormat="1" applyFont="1" applyBorder="1"/>
    <xf numFmtId="4" fontId="7" fillId="0" borderId="50" xfId="0" applyNumberFormat="1" applyFont="1" applyBorder="1"/>
    <xf numFmtId="4" fontId="7" fillId="0" borderId="9" xfId="0" applyNumberFormat="1" applyFont="1" applyBorder="1"/>
    <xf numFmtId="4" fontId="7" fillId="0" borderId="10" xfId="0" applyNumberFormat="1" applyFont="1" applyBorder="1"/>
    <xf numFmtId="4" fontId="7" fillId="0" borderId="11" xfId="0" applyNumberFormat="1" applyFont="1" applyBorder="1"/>
    <xf numFmtId="4" fontId="7" fillId="0" borderId="52" xfId="0" applyNumberFormat="1" applyFont="1" applyBorder="1"/>
    <xf numFmtId="4" fontId="7" fillId="0" borderId="53" xfId="0" applyNumberFormat="1" applyFont="1" applyBorder="1"/>
    <xf numFmtId="0" fontId="13" fillId="0" borderId="0" xfId="0" applyFont="1" applyAlignment="1">
      <alignment horizontal="left"/>
    </xf>
    <xf numFmtId="0" fontId="13" fillId="0" borderId="0" xfId="0" applyFont="1"/>
    <xf numFmtId="0" fontId="6" fillId="0" borderId="0" xfId="0" applyFont="1"/>
    <xf numFmtId="0" fontId="0" fillId="0" borderId="1" xfId="0" applyBorder="1"/>
    <xf numFmtId="0" fontId="12" fillId="0" borderId="1" xfId="0" applyFont="1" applyBorder="1"/>
    <xf numFmtId="2" fontId="0" fillId="0" borderId="1" xfId="0" applyNumberFormat="1" applyBorder="1"/>
    <xf numFmtId="0" fontId="0" fillId="0" borderId="4" xfId="0" applyBorder="1"/>
    <xf numFmtId="0" fontId="5" fillId="0" borderId="6" xfId="0" applyFont="1" applyBorder="1"/>
    <xf numFmtId="0" fontId="0" fillId="0" borderId="9" xfId="0" applyBorder="1"/>
    <xf numFmtId="0" fontId="5" fillId="0" borderId="11" xfId="0" applyFon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justify" vertical="justify"/>
    </xf>
    <xf numFmtId="0" fontId="0" fillId="0" borderId="5" xfId="0" applyBorder="1" applyAlignment="1">
      <alignment horizontal="justify" vertical="justify"/>
    </xf>
    <xf numFmtId="0" fontId="0" fillId="0" borderId="6" xfId="0" applyBorder="1" applyAlignment="1">
      <alignment horizontal="justify" vertical="justify"/>
    </xf>
    <xf numFmtId="0" fontId="0" fillId="0" borderId="0" xfId="0" applyAlignment="1">
      <alignment horizontal="justify" vertical="justify"/>
    </xf>
    <xf numFmtId="0" fontId="0" fillId="0" borderId="2" xfId="0" applyBorder="1"/>
    <xf numFmtId="0" fontId="5" fillId="0" borderId="0" xfId="0" applyFont="1"/>
    <xf numFmtId="0" fontId="0" fillId="0" borderId="54" xfId="0" applyBorder="1" applyAlignment="1">
      <alignment horizontal="justify" vertical="justify"/>
    </xf>
    <xf numFmtId="4" fontId="0" fillId="0" borderId="50" xfId="0" applyNumberFormat="1" applyBorder="1"/>
    <xf numFmtId="0" fontId="15" fillId="0" borderId="0" xfId="0" applyFont="1"/>
    <xf numFmtId="4" fontId="15" fillId="0" borderId="0" xfId="0" applyNumberFormat="1" applyFont="1" applyAlignment="1">
      <alignment horizontal="right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5" fillId="9" borderId="57" xfId="0" applyFont="1" applyFill="1" applyBorder="1" applyAlignment="1">
      <alignment vertical="center" wrapText="1"/>
    </xf>
    <xf numFmtId="4" fontId="15" fillId="9" borderId="58" xfId="0" applyNumberFormat="1" applyFont="1" applyFill="1" applyBorder="1" applyAlignment="1">
      <alignment horizontal="right" vertical="center" wrapText="1"/>
    </xf>
    <xf numFmtId="0" fontId="0" fillId="3" borderId="2" xfId="0" applyFill="1" applyBorder="1"/>
    <xf numFmtId="0" fontId="0" fillId="6" borderId="2" xfId="0" applyFill="1" applyBorder="1"/>
    <xf numFmtId="4" fontId="5" fillId="0" borderId="1" xfId="0" applyNumberFormat="1" applyFont="1" applyBorder="1"/>
    <xf numFmtId="2" fontId="0" fillId="0" borderId="2" xfId="0" applyNumberFormat="1" applyBorder="1"/>
    <xf numFmtId="0" fontId="0" fillId="0" borderId="19" xfId="0" applyBorder="1"/>
    <xf numFmtId="0" fontId="0" fillId="0" borderId="17" xfId="0" applyBorder="1"/>
    <xf numFmtId="0" fontId="0" fillId="2" borderId="12" xfId="0" applyFill="1" applyBorder="1"/>
    <xf numFmtId="0" fontId="0" fillId="2" borderId="13" xfId="0" applyFill="1" applyBorder="1"/>
    <xf numFmtId="0" fontId="0" fillId="8" borderId="2" xfId="0" applyFill="1" applyBorder="1" applyAlignment="1">
      <alignment horizontal="center"/>
    </xf>
    <xf numFmtId="0" fontId="0" fillId="11" borderId="55" xfId="0" applyFill="1" applyBorder="1" applyAlignment="1">
      <alignment horizontal="justify" vertical="justify"/>
    </xf>
    <xf numFmtId="4" fontId="0" fillId="11" borderId="53" xfId="0" applyNumberFormat="1" applyFill="1" applyBorder="1"/>
    <xf numFmtId="4" fontId="0" fillId="11" borderId="56" xfId="0" applyNumberFormat="1" applyFill="1" applyBorder="1"/>
    <xf numFmtId="4" fontId="0" fillId="3" borderId="2" xfId="0" applyNumberFormat="1" applyFill="1" applyBorder="1"/>
    <xf numFmtId="0" fontId="0" fillId="0" borderId="62" xfId="0" applyBorder="1" applyAlignment="1">
      <alignment horizontal="justify" vertical="justify"/>
    </xf>
    <xf numFmtId="4" fontId="0" fillId="0" borderId="61" xfId="0" applyNumberFormat="1" applyBorder="1"/>
    <xf numFmtId="4" fontId="5" fillId="0" borderId="61" xfId="0" applyNumberFormat="1" applyFont="1" applyBorder="1"/>
    <xf numFmtId="4" fontId="0" fillId="0" borderId="63" xfId="0" applyNumberFormat="1" applyBorder="1"/>
    <xf numFmtId="0" fontId="0" fillId="0" borderId="55" xfId="0" applyBorder="1" applyAlignment="1">
      <alignment horizontal="justify" vertical="justify"/>
    </xf>
    <xf numFmtId="0" fontId="0" fillId="0" borderId="53" xfId="0" applyBorder="1"/>
    <xf numFmtId="4" fontId="0" fillId="0" borderId="53" xfId="0" applyNumberFormat="1" applyBorder="1"/>
    <xf numFmtId="0" fontId="0" fillId="0" borderId="64" xfId="0" applyBorder="1"/>
    <xf numFmtId="4" fontId="6" fillId="0" borderId="0" xfId="0" applyNumberFormat="1" applyFont="1"/>
    <xf numFmtId="0" fontId="17" fillId="0" borderId="2" xfId="0" applyFont="1" applyBorder="1"/>
    <xf numFmtId="0" fontId="17" fillId="0" borderId="0" xfId="0" applyFont="1"/>
    <xf numFmtId="0" fontId="17" fillId="0" borderId="5" xfId="0" applyFont="1" applyBorder="1" applyAlignment="1">
      <alignment horizontal="justify" vertical="justify"/>
    </xf>
    <xf numFmtId="0" fontId="17" fillId="0" borderId="6" xfId="0" applyFont="1" applyBorder="1" applyAlignment="1">
      <alignment horizontal="justify" vertical="justify"/>
    </xf>
    <xf numFmtId="4" fontId="17" fillId="0" borderId="1" xfId="0" applyNumberFormat="1" applyFont="1" applyBorder="1"/>
    <xf numFmtId="4" fontId="17" fillId="0" borderId="8" xfId="0" applyNumberFormat="1" applyFont="1" applyBorder="1"/>
    <xf numFmtId="4" fontId="17" fillId="0" borderId="10" xfId="0" applyNumberFormat="1" applyFont="1" applyBorder="1"/>
    <xf numFmtId="4" fontId="17" fillId="0" borderId="20" xfId="0" applyNumberFormat="1" applyFont="1" applyBorder="1"/>
    <xf numFmtId="4" fontId="17" fillId="0" borderId="0" xfId="0" applyNumberFormat="1" applyFont="1"/>
    <xf numFmtId="4" fontId="17" fillId="0" borderId="2" xfId="0" applyNumberFormat="1" applyFont="1" applyBorder="1"/>
    <xf numFmtId="0" fontId="17" fillId="0" borderId="42" xfId="0" applyFont="1" applyBorder="1"/>
    <xf numFmtId="0" fontId="0" fillId="12" borderId="2" xfId="0" applyFill="1" applyBorder="1"/>
    <xf numFmtId="0" fontId="5" fillId="6" borderId="2" xfId="0" applyFont="1" applyFill="1" applyBorder="1"/>
    <xf numFmtId="0" fontId="5" fillId="6" borderId="5" xfId="0" applyFont="1" applyFill="1" applyBorder="1" applyAlignment="1">
      <alignment horizontal="justify" vertical="justify"/>
    </xf>
    <xf numFmtId="4" fontId="5" fillId="6" borderId="1" xfId="0" applyNumberFormat="1" applyFont="1" applyFill="1" applyBorder="1"/>
    <xf numFmtId="2" fontId="5" fillId="6" borderId="0" xfId="0" applyNumberFormat="1" applyFont="1" applyFill="1"/>
    <xf numFmtId="4" fontId="0" fillId="6" borderId="1" xfId="0" applyNumberFormat="1" applyFill="1" applyBorder="1"/>
    <xf numFmtId="4" fontId="5" fillId="6" borderId="61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5" xfId="0" applyFont="1" applyBorder="1" applyAlignment="1">
      <alignment horizontal="center"/>
    </xf>
    <xf numFmtId="0" fontId="9" fillId="7" borderId="32" xfId="0" applyFont="1" applyFill="1" applyBorder="1" applyAlignment="1">
      <alignment horizontal="center"/>
    </xf>
    <xf numFmtId="0" fontId="9" fillId="7" borderId="30" xfId="0" applyFont="1" applyFill="1" applyBorder="1" applyAlignment="1">
      <alignment horizontal="center"/>
    </xf>
    <xf numFmtId="0" fontId="9" fillId="7" borderId="3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7" fillId="7" borderId="28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0" fillId="0" borderId="59" xfId="0" applyBorder="1" applyAlignment="1">
      <alignment horizontal="justify" vertical="justify"/>
    </xf>
    <xf numFmtId="0" fontId="0" fillId="0" borderId="60" xfId="0" applyBorder="1" applyAlignment="1">
      <alignment horizontal="justify" vertical="justify"/>
    </xf>
    <xf numFmtId="0" fontId="0" fillId="0" borderId="57" xfId="0" applyBorder="1" applyAlignment="1">
      <alignment horizontal="justify" vertical="justify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0" fillId="0" borderId="0" xfId="0" applyAlignment="1">
      <alignment horizontal="justify" vertical="justify"/>
    </xf>
    <xf numFmtId="0" fontId="1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15" sqref="C15"/>
    </sheetView>
  </sheetViews>
  <sheetFormatPr baseColWidth="10" defaultRowHeight="15"/>
  <cols>
    <col min="2" max="2" width="52.42578125" customWidth="1"/>
    <col min="17" max="17" width="18.85546875" customWidth="1"/>
    <col min="18" max="20" width="14.85546875" customWidth="1"/>
  </cols>
  <sheetData>
    <row r="1" spans="1:26" ht="15.75" thickBot="1">
      <c r="C1" s="141" t="s">
        <v>28</v>
      </c>
      <c r="D1" s="142"/>
      <c r="E1" s="142"/>
      <c r="F1" s="143"/>
    </row>
    <row r="2" spans="1:26">
      <c r="C2" s="82" t="s">
        <v>30</v>
      </c>
      <c r="D2" s="83" t="s">
        <v>32</v>
      </c>
      <c r="E2" s="78">
        <f>VLOOKUP(D2,'TABLA SALARIAL'!C6:CV111,98,FALSE)</f>
        <v>1702.38</v>
      </c>
    </row>
    <row r="3" spans="1:26" ht="15.75" thickBot="1">
      <c r="C3" s="84" t="s">
        <v>31</v>
      </c>
      <c r="D3" s="85">
        <v>3</v>
      </c>
      <c r="E3" s="78">
        <f>D3</f>
        <v>3</v>
      </c>
    </row>
    <row r="4" spans="1:26">
      <c r="C4" s="154" t="s">
        <v>8</v>
      </c>
      <c r="D4" s="155"/>
      <c r="E4" s="156"/>
      <c r="F4" s="157" t="s">
        <v>9</v>
      </c>
      <c r="G4" s="158"/>
      <c r="H4" s="159"/>
      <c r="I4" s="157" t="s">
        <v>10</v>
      </c>
      <c r="J4" s="158"/>
      <c r="K4" s="159"/>
      <c r="L4" s="160" t="s">
        <v>19</v>
      </c>
      <c r="M4" s="161"/>
      <c r="N4" s="162"/>
      <c r="O4" s="163" t="s">
        <v>40</v>
      </c>
      <c r="P4" s="164"/>
      <c r="Q4" s="165"/>
      <c r="R4" s="163" t="s">
        <v>42</v>
      </c>
      <c r="S4" s="164"/>
      <c r="T4" s="165"/>
      <c r="U4" s="151" t="s">
        <v>11</v>
      </c>
      <c r="V4" s="152"/>
      <c r="W4" s="153"/>
    </row>
    <row r="5" spans="1:26">
      <c r="C5" s="174" t="s">
        <v>20</v>
      </c>
      <c r="D5" s="175"/>
      <c r="E5" s="176"/>
      <c r="F5" s="177" t="s">
        <v>21</v>
      </c>
      <c r="G5" s="178"/>
      <c r="H5" s="179"/>
      <c r="I5" s="177" t="s">
        <v>22</v>
      </c>
      <c r="J5" s="178"/>
      <c r="K5" s="179"/>
      <c r="L5" s="180" t="s">
        <v>20</v>
      </c>
      <c r="M5" s="181"/>
      <c r="N5" s="182"/>
      <c r="O5" s="183" t="s">
        <v>21</v>
      </c>
      <c r="P5" s="184"/>
      <c r="Q5" s="185"/>
      <c r="R5" s="183" t="s">
        <v>21</v>
      </c>
      <c r="S5" s="184"/>
      <c r="T5" s="185"/>
      <c r="U5" s="168" t="s">
        <v>22</v>
      </c>
      <c r="V5" s="169"/>
      <c r="W5" s="170"/>
    </row>
    <row r="6" spans="1:26">
      <c r="C6" s="171" t="s">
        <v>23</v>
      </c>
      <c r="D6" s="172"/>
      <c r="E6" s="173"/>
      <c r="F6" s="171" t="s">
        <v>24</v>
      </c>
      <c r="G6" s="172"/>
      <c r="H6" s="173"/>
      <c r="I6" s="171" t="s">
        <v>24</v>
      </c>
      <c r="J6" s="172"/>
      <c r="K6" s="173"/>
      <c r="L6" s="171" t="s">
        <v>25</v>
      </c>
      <c r="M6" s="172"/>
      <c r="N6" s="173"/>
      <c r="O6" s="171" t="s">
        <v>26</v>
      </c>
      <c r="P6" s="172"/>
      <c r="Q6" s="173"/>
      <c r="R6" s="171" t="s">
        <v>26</v>
      </c>
      <c r="S6" s="172"/>
      <c r="T6" s="173"/>
      <c r="U6" s="171" t="s">
        <v>27</v>
      </c>
      <c r="V6" s="172"/>
      <c r="W6" s="173"/>
    </row>
    <row r="7" spans="1:26">
      <c r="A7" s="150" t="s">
        <v>0</v>
      </c>
      <c r="B7" s="150"/>
      <c r="C7" s="12">
        <f>E2</f>
        <v>1702.38</v>
      </c>
      <c r="D7" s="3">
        <v>20.5</v>
      </c>
      <c r="E7" s="7">
        <f>C7*D7</f>
        <v>34898.79</v>
      </c>
      <c r="F7" s="15">
        <f>E2</f>
        <v>1702.38</v>
      </c>
      <c r="G7" s="11">
        <v>14</v>
      </c>
      <c r="H7" s="16">
        <f>F7*G7</f>
        <v>23833.32</v>
      </c>
      <c r="I7" s="12">
        <v>1991.79</v>
      </c>
      <c r="J7" s="3">
        <v>14</v>
      </c>
      <c r="K7" s="7">
        <f>I7*J7</f>
        <v>27885.059999999998</v>
      </c>
      <c r="L7" s="12">
        <f>E2</f>
        <v>1702.38</v>
      </c>
      <c r="M7" s="3">
        <v>17.5</v>
      </c>
      <c r="N7" s="7">
        <f>L7*M7</f>
        <v>29791.65</v>
      </c>
      <c r="O7" s="12">
        <f>E2*1.0541</f>
        <v>1794.4787580000002</v>
      </c>
      <c r="P7" s="3">
        <v>12</v>
      </c>
      <c r="Q7" s="7">
        <f>O7*P7</f>
        <v>21533.745096000002</v>
      </c>
      <c r="R7" s="12">
        <f>E2*1.0541</f>
        <v>1794.4787580000002</v>
      </c>
      <c r="S7" s="3">
        <v>12</v>
      </c>
      <c r="T7" s="7">
        <f>R7*S7</f>
        <v>21533.745096000002</v>
      </c>
      <c r="U7" s="12">
        <f>E2</f>
        <v>1702.38</v>
      </c>
      <c r="V7" s="3">
        <v>14</v>
      </c>
      <c r="W7" s="7">
        <f>U7*V7</f>
        <v>23833.32</v>
      </c>
      <c r="Z7">
        <f>U7*20.5</f>
        <v>34898.79</v>
      </c>
    </row>
    <row r="8" spans="1:26">
      <c r="A8" s="21" t="s">
        <v>173</v>
      </c>
      <c r="B8" s="21"/>
      <c r="C8" s="12">
        <v>0</v>
      </c>
      <c r="D8" s="3">
        <v>0</v>
      </c>
      <c r="E8" s="7">
        <v>0</v>
      </c>
      <c r="F8" s="15">
        <v>0</v>
      </c>
      <c r="G8" s="11">
        <v>0</v>
      </c>
      <c r="H8" s="16">
        <v>0</v>
      </c>
      <c r="I8" s="12">
        <v>0</v>
      </c>
      <c r="J8" s="3">
        <v>12</v>
      </c>
      <c r="K8" s="7">
        <f>I8*J8</f>
        <v>0</v>
      </c>
      <c r="L8" s="12">
        <v>0</v>
      </c>
      <c r="M8" s="3">
        <v>0</v>
      </c>
      <c r="N8" s="7">
        <v>0</v>
      </c>
      <c r="O8" s="12">
        <v>0</v>
      </c>
      <c r="P8" s="3">
        <v>0</v>
      </c>
      <c r="Q8" s="7">
        <v>0</v>
      </c>
      <c r="R8" s="12">
        <v>0</v>
      </c>
      <c r="S8" s="3">
        <v>0</v>
      </c>
      <c r="T8" s="7">
        <v>0</v>
      </c>
      <c r="U8" s="12">
        <v>0</v>
      </c>
      <c r="V8" s="3">
        <v>0</v>
      </c>
      <c r="W8" s="7">
        <v>0</v>
      </c>
      <c r="Z8">
        <f t="shared" ref="Z8:Z9" si="0">U8*20.5</f>
        <v>0</v>
      </c>
    </row>
    <row r="9" spans="1:26">
      <c r="A9" s="150" t="s">
        <v>1</v>
      </c>
      <c r="B9" s="150"/>
      <c r="C9" s="12">
        <f>(C7*0.04)*$E$3</f>
        <v>204.28560000000002</v>
      </c>
      <c r="D9" s="3">
        <v>12</v>
      </c>
      <c r="E9" s="7">
        <f t="shared" ref="E9:E22" si="1">C9*D9</f>
        <v>2451.4272000000001</v>
      </c>
      <c r="F9" s="12">
        <f>(F7*0.04)*$E$3</f>
        <v>204.28560000000002</v>
      </c>
      <c r="G9" s="3">
        <v>14</v>
      </c>
      <c r="H9" s="16">
        <f t="shared" ref="H9:H22" si="2">F9*G9</f>
        <v>2859.9984000000004</v>
      </c>
      <c r="I9" s="12">
        <f>(I7*0.04)*$E$3</f>
        <v>239.01479999999998</v>
      </c>
      <c r="J9" s="3">
        <v>14</v>
      </c>
      <c r="K9" s="7">
        <f t="shared" ref="K9:K22" si="3">I9*J9</f>
        <v>3346.2071999999998</v>
      </c>
      <c r="L9" s="12">
        <f>(L7*0.04)*$E$3</f>
        <v>204.28560000000002</v>
      </c>
      <c r="M9" s="3">
        <v>12</v>
      </c>
      <c r="N9" s="7">
        <f t="shared" ref="N9:N22" si="4">L9*M9</f>
        <v>2451.4272000000001</v>
      </c>
      <c r="O9" s="12">
        <f>(O7*0.04)*$E$3</f>
        <v>215.33745096000004</v>
      </c>
      <c r="P9" s="3">
        <v>12</v>
      </c>
      <c r="Q9" s="7">
        <f t="shared" ref="Q9:Q22" si="5">O9*P9</f>
        <v>2584.0494115200004</v>
      </c>
      <c r="R9" s="12">
        <f>(R7*0.04)*$E$3</f>
        <v>215.33745096000004</v>
      </c>
      <c r="S9" s="3">
        <v>12</v>
      </c>
      <c r="T9" s="7">
        <f t="shared" ref="T9:T22" si="6">R9*S9</f>
        <v>2584.0494115200004</v>
      </c>
      <c r="U9" s="12">
        <f>(U7*0.04)*$E$3</f>
        <v>204.28560000000002</v>
      </c>
      <c r="V9" s="3">
        <v>13</v>
      </c>
      <c r="W9" s="7">
        <f t="shared" ref="W9:W22" si="7">U9*V9</f>
        <v>2655.7128000000002</v>
      </c>
      <c r="Z9">
        <f t="shared" si="0"/>
        <v>4187.8548000000001</v>
      </c>
    </row>
    <row r="10" spans="1:26">
      <c r="A10" s="150" t="s">
        <v>2</v>
      </c>
      <c r="B10" s="150"/>
      <c r="C10" s="12">
        <v>0</v>
      </c>
      <c r="D10" s="3">
        <v>0</v>
      </c>
      <c r="E10" s="7">
        <f t="shared" si="1"/>
        <v>0</v>
      </c>
      <c r="F10" s="12">
        <v>0</v>
      </c>
      <c r="G10" s="3">
        <v>14</v>
      </c>
      <c r="H10" s="16">
        <f t="shared" si="2"/>
        <v>0</v>
      </c>
      <c r="I10" s="12">
        <f>(I7*0.01)*$E$3</f>
        <v>59.753699999999995</v>
      </c>
      <c r="J10" s="3">
        <v>14</v>
      </c>
      <c r="K10" s="7">
        <f t="shared" si="3"/>
        <v>836.55179999999996</v>
      </c>
      <c r="L10" s="12">
        <v>0</v>
      </c>
      <c r="M10" s="3">
        <v>0</v>
      </c>
      <c r="N10" s="7">
        <f t="shared" si="4"/>
        <v>0</v>
      </c>
      <c r="O10" s="12">
        <v>0</v>
      </c>
      <c r="P10" s="3">
        <v>0</v>
      </c>
      <c r="Q10" s="7">
        <f t="shared" si="5"/>
        <v>0</v>
      </c>
      <c r="R10" s="12">
        <v>0</v>
      </c>
      <c r="S10" s="3">
        <v>0</v>
      </c>
      <c r="T10" s="7">
        <f t="shared" si="6"/>
        <v>0</v>
      </c>
      <c r="U10" s="12">
        <v>0</v>
      </c>
      <c r="V10" s="3">
        <v>0</v>
      </c>
      <c r="W10" s="7">
        <f t="shared" si="7"/>
        <v>0</v>
      </c>
    </row>
    <row r="11" spans="1:26">
      <c r="A11" s="150" t="s">
        <v>4</v>
      </c>
      <c r="B11" s="150"/>
      <c r="C11" s="12">
        <v>0</v>
      </c>
      <c r="D11" s="3">
        <v>0</v>
      </c>
      <c r="E11" s="7">
        <f t="shared" si="1"/>
        <v>0</v>
      </c>
      <c r="F11" s="12">
        <v>0</v>
      </c>
      <c r="G11" s="3">
        <v>14</v>
      </c>
      <c r="H11" s="16">
        <f t="shared" si="2"/>
        <v>0</v>
      </c>
      <c r="I11" s="12">
        <v>0</v>
      </c>
      <c r="J11" s="3">
        <v>14</v>
      </c>
      <c r="K11" s="7">
        <f t="shared" si="3"/>
        <v>0</v>
      </c>
      <c r="L11" s="12">
        <v>0</v>
      </c>
      <c r="M11" s="3">
        <v>0</v>
      </c>
      <c r="N11" s="7">
        <f t="shared" si="4"/>
        <v>0</v>
      </c>
      <c r="O11" s="12">
        <v>0</v>
      </c>
      <c r="P11" s="3">
        <v>0</v>
      </c>
      <c r="Q11" s="7">
        <f t="shared" si="5"/>
        <v>0</v>
      </c>
      <c r="R11" s="12">
        <v>0</v>
      </c>
      <c r="S11" s="3">
        <v>0</v>
      </c>
      <c r="T11" s="7">
        <f t="shared" si="6"/>
        <v>0</v>
      </c>
      <c r="U11" s="12">
        <v>0</v>
      </c>
      <c r="V11" s="3">
        <v>0</v>
      </c>
      <c r="W11" s="7">
        <f t="shared" si="7"/>
        <v>0</v>
      </c>
    </row>
    <row r="12" spans="1:26">
      <c r="A12" s="150" t="s">
        <v>3</v>
      </c>
      <c r="B12" s="150"/>
      <c r="C12" s="12">
        <v>0</v>
      </c>
      <c r="D12" s="3">
        <v>0</v>
      </c>
      <c r="E12" s="7">
        <f t="shared" si="1"/>
        <v>0</v>
      </c>
      <c r="F12" s="12">
        <f>F7*4.5/12</f>
        <v>638.39250000000004</v>
      </c>
      <c r="G12" s="3">
        <v>12</v>
      </c>
      <c r="H12" s="16">
        <f t="shared" si="2"/>
        <v>7660.7100000000009</v>
      </c>
      <c r="I12" s="12">
        <f>I7*6.5/12</f>
        <v>1078.88625</v>
      </c>
      <c r="J12" s="3">
        <v>12</v>
      </c>
      <c r="K12" s="7">
        <f t="shared" si="3"/>
        <v>12946.635</v>
      </c>
      <c r="L12" s="12">
        <v>0</v>
      </c>
      <c r="M12" s="3">
        <v>0</v>
      </c>
      <c r="N12" s="7">
        <f t="shared" si="4"/>
        <v>0</v>
      </c>
      <c r="O12" s="12">
        <f>(O7*6.5/12)+(O9*6.5/12)</f>
        <v>1088.6504465200003</v>
      </c>
      <c r="P12" s="3">
        <v>12</v>
      </c>
      <c r="Q12" s="7">
        <f t="shared" si="5"/>
        <v>13063.805358240003</v>
      </c>
      <c r="R12" s="12">
        <f>(R7*6.5/12)+(R9*6.5/12)</f>
        <v>1088.6504465200003</v>
      </c>
      <c r="S12" s="3">
        <v>12</v>
      </c>
      <c r="T12" s="7">
        <f t="shared" si="6"/>
        <v>13063.805358240003</v>
      </c>
      <c r="U12" s="12">
        <f>(U7*6.5/12)+(U9*6.5/12)</f>
        <v>1032.7772</v>
      </c>
      <c r="V12" s="3">
        <v>12</v>
      </c>
      <c r="W12" s="7">
        <f t="shared" si="7"/>
        <v>12393.3264</v>
      </c>
    </row>
    <row r="13" spans="1:26">
      <c r="A13" s="150" t="s">
        <v>5</v>
      </c>
      <c r="B13" s="150"/>
      <c r="C13" s="12">
        <v>0</v>
      </c>
      <c r="D13" s="3">
        <v>0</v>
      </c>
      <c r="E13" s="7">
        <f t="shared" si="1"/>
        <v>0</v>
      </c>
      <c r="F13" s="12">
        <f>F9*4.5/12</f>
        <v>76.607100000000003</v>
      </c>
      <c r="G13" s="3">
        <v>12</v>
      </c>
      <c r="H13" s="16">
        <f t="shared" si="2"/>
        <v>919.28520000000003</v>
      </c>
      <c r="I13" s="12">
        <f>I9*6.5/12</f>
        <v>129.46635000000001</v>
      </c>
      <c r="J13" s="3">
        <v>12</v>
      </c>
      <c r="K13" s="7">
        <f t="shared" si="3"/>
        <v>1553.5962</v>
      </c>
      <c r="L13" s="12">
        <v>0</v>
      </c>
      <c r="M13" s="3">
        <v>0</v>
      </c>
      <c r="N13" s="7">
        <f t="shared" si="4"/>
        <v>0</v>
      </c>
      <c r="O13" s="12">
        <v>0</v>
      </c>
      <c r="P13" s="3">
        <v>12</v>
      </c>
      <c r="Q13" s="7">
        <f t="shared" si="5"/>
        <v>0</v>
      </c>
      <c r="R13" s="12">
        <v>0</v>
      </c>
      <c r="S13" s="3">
        <v>12</v>
      </c>
      <c r="T13" s="7">
        <f t="shared" si="6"/>
        <v>0</v>
      </c>
      <c r="U13" s="12">
        <v>0</v>
      </c>
      <c r="V13" s="3">
        <v>12</v>
      </c>
      <c r="W13" s="7">
        <f t="shared" si="7"/>
        <v>0</v>
      </c>
      <c r="Z13">
        <f>13+6.5</f>
        <v>19.5</v>
      </c>
    </row>
    <row r="14" spans="1:26">
      <c r="A14" s="150" t="s">
        <v>6</v>
      </c>
      <c r="B14" s="150"/>
      <c r="C14" s="12">
        <v>0</v>
      </c>
      <c r="D14" s="3">
        <v>0</v>
      </c>
      <c r="E14" s="7">
        <f t="shared" si="1"/>
        <v>0</v>
      </c>
      <c r="F14" s="12">
        <v>0</v>
      </c>
      <c r="G14" s="3">
        <v>12</v>
      </c>
      <c r="H14" s="16">
        <f t="shared" si="2"/>
        <v>0</v>
      </c>
      <c r="I14" s="12">
        <f>I10*6.5/12</f>
        <v>32.366587500000001</v>
      </c>
      <c r="J14" s="3">
        <v>12</v>
      </c>
      <c r="K14" s="7">
        <f t="shared" si="3"/>
        <v>388.39904999999999</v>
      </c>
      <c r="L14" s="12">
        <v>0</v>
      </c>
      <c r="M14" s="3">
        <v>0</v>
      </c>
      <c r="N14" s="7">
        <f t="shared" si="4"/>
        <v>0</v>
      </c>
      <c r="O14" s="12">
        <v>0</v>
      </c>
      <c r="P14" s="3">
        <v>12</v>
      </c>
      <c r="Q14" s="7">
        <f t="shared" si="5"/>
        <v>0</v>
      </c>
      <c r="R14" s="12">
        <v>0</v>
      </c>
      <c r="S14" s="3">
        <v>12</v>
      </c>
      <c r="T14" s="7">
        <f t="shared" si="6"/>
        <v>0</v>
      </c>
      <c r="U14" s="12">
        <v>0</v>
      </c>
      <c r="V14" s="3">
        <v>12</v>
      </c>
      <c r="W14" s="7">
        <f t="shared" si="7"/>
        <v>0</v>
      </c>
    </row>
    <row r="15" spans="1:26">
      <c r="A15" s="150" t="s">
        <v>34</v>
      </c>
      <c r="B15" s="150"/>
      <c r="C15" s="12">
        <v>0</v>
      </c>
      <c r="D15" s="3">
        <v>0</v>
      </c>
      <c r="E15" s="7">
        <f t="shared" si="1"/>
        <v>0</v>
      </c>
      <c r="F15" s="12">
        <v>0</v>
      </c>
      <c r="G15" s="3">
        <v>12</v>
      </c>
      <c r="H15" s="16">
        <f t="shared" si="2"/>
        <v>0</v>
      </c>
      <c r="I15" s="12">
        <v>0</v>
      </c>
      <c r="J15" s="3">
        <v>12</v>
      </c>
      <c r="K15" s="7">
        <f t="shared" si="3"/>
        <v>0</v>
      </c>
      <c r="L15" s="12">
        <v>0</v>
      </c>
      <c r="M15" s="3">
        <v>12</v>
      </c>
      <c r="N15" s="7">
        <f t="shared" si="4"/>
        <v>0</v>
      </c>
      <c r="O15" s="12">
        <v>0</v>
      </c>
      <c r="P15" s="3">
        <v>12</v>
      </c>
      <c r="Q15" s="7">
        <f t="shared" si="5"/>
        <v>0</v>
      </c>
      <c r="R15" s="12">
        <v>0</v>
      </c>
      <c r="S15" s="3">
        <v>12</v>
      </c>
      <c r="T15" s="7">
        <f t="shared" si="6"/>
        <v>0</v>
      </c>
      <c r="U15" s="12">
        <v>0</v>
      </c>
      <c r="V15" s="3">
        <v>12</v>
      </c>
      <c r="W15" s="7">
        <f t="shared" si="7"/>
        <v>0</v>
      </c>
    </row>
    <row r="16" spans="1:26">
      <c r="A16" s="150" t="s">
        <v>29</v>
      </c>
      <c r="B16" s="150"/>
      <c r="C16" s="12">
        <v>0</v>
      </c>
      <c r="D16" s="3">
        <v>0</v>
      </c>
      <c r="E16" s="7">
        <f t="shared" si="1"/>
        <v>0</v>
      </c>
      <c r="F16" s="17">
        <v>0</v>
      </c>
      <c r="G16" s="4">
        <v>0</v>
      </c>
      <c r="H16" s="16">
        <f t="shared" si="2"/>
        <v>0</v>
      </c>
      <c r="I16" s="17">
        <v>0</v>
      </c>
      <c r="J16" s="4">
        <v>0</v>
      </c>
      <c r="K16" s="7">
        <f t="shared" si="3"/>
        <v>0</v>
      </c>
      <c r="L16" s="17">
        <v>0</v>
      </c>
      <c r="M16" s="4">
        <v>0</v>
      </c>
      <c r="N16" s="7">
        <f t="shared" si="4"/>
        <v>0</v>
      </c>
      <c r="O16" s="17">
        <f>((O7*2)+(O9*3))/12</f>
        <v>352.91415574000007</v>
      </c>
      <c r="P16" s="4">
        <v>12</v>
      </c>
      <c r="Q16" s="7">
        <f t="shared" si="5"/>
        <v>4234.9698688800008</v>
      </c>
      <c r="R16" s="17">
        <v>0</v>
      </c>
      <c r="S16" s="4">
        <v>12</v>
      </c>
      <c r="T16" s="7">
        <f t="shared" si="6"/>
        <v>0</v>
      </c>
      <c r="U16" s="17">
        <v>0</v>
      </c>
      <c r="V16" s="3">
        <v>12</v>
      </c>
      <c r="W16" s="7">
        <f t="shared" si="7"/>
        <v>0</v>
      </c>
    </row>
    <row r="17" spans="1:23">
      <c r="A17" t="s">
        <v>199</v>
      </c>
      <c r="C17" s="12">
        <v>0</v>
      </c>
      <c r="D17" s="3">
        <v>0</v>
      </c>
      <c r="E17" s="7">
        <f t="shared" si="1"/>
        <v>0</v>
      </c>
      <c r="F17" s="17">
        <v>0</v>
      </c>
      <c r="G17" s="4">
        <v>0</v>
      </c>
      <c r="H17" s="16">
        <f t="shared" si="2"/>
        <v>0</v>
      </c>
      <c r="I17" s="17">
        <v>0</v>
      </c>
      <c r="J17" s="4">
        <v>0</v>
      </c>
      <c r="K17" s="7">
        <f t="shared" si="3"/>
        <v>0</v>
      </c>
      <c r="L17" s="17">
        <v>0</v>
      </c>
      <c r="M17" s="4">
        <v>0</v>
      </c>
      <c r="N17" s="7">
        <f t="shared" si="4"/>
        <v>0</v>
      </c>
      <c r="O17" s="17">
        <v>0</v>
      </c>
      <c r="P17" s="4">
        <v>12</v>
      </c>
      <c r="Q17" s="7">
        <f t="shared" si="5"/>
        <v>0</v>
      </c>
      <c r="R17" s="17">
        <v>0</v>
      </c>
      <c r="S17" s="4">
        <v>12</v>
      </c>
      <c r="T17" s="7">
        <f t="shared" si="6"/>
        <v>0</v>
      </c>
      <c r="U17" s="17">
        <f>502.18*1.01</f>
        <v>507.20179999999999</v>
      </c>
      <c r="V17" s="3">
        <v>12</v>
      </c>
      <c r="W17" s="7">
        <f t="shared" si="7"/>
        <v>6086.4215999999997</v>
      </c>
    </row>
    <row r="18" spans="1:23">
      <c r="A18" s="150" t="s">
        <v>35</v>
      </c>
      <c r="B18" s="150"/>
      <c r="C18" s="12">
        <v>0</v>
      </c>
      <c r="D18" s="3">
        <v>0</v>
      </c>
      <c r="E18" s="7">
        <f t="shared" si="1"/>
        <v>0</v>
      </c>
      <c r="F18" s="12">
        <v>0</v>
      </c>
      <c r="G18" s="3">
        <v>0</v>
      </c>
      <c r="H18" s="16">
        <f t="shared" si="2"/>
        <v>0</v>
      </c>
      <c r="I18" s="12">
        <v>0</v>
      </c>
      <c r="J18" s="3">
        <v>0</v>
      </c>
      <c r="K18" s="7">
        <f t="shared" si="3"/>
        <v>0</v>
      </c>
      <c r="L18" s="12">
        <v>0</v>
      </c>
      <c r="M18" s="3">
        <v>12</v>
      </c>
      <c r="N18" s="7">
        <f t="shared" si="4"/>
        <v>0</v>
      </c>
      <c r="O18" s="12">
        <v>0</v>
      </c>
      <c r="P18" s="3">
        <v>12</v>
      </c>
      <c r="Q18" s="7">
        <f t="shared" si="5"/>
        <v>0</v>
      </c>
      <c r="R18" s="12">
        <v>0</v>
      </c>
      <c r="S18" s="3">
        <v>12</v>
      </c>
      <c r="T18" s="7">
        <f t="shared" si="6"/>
        <v>0</v>
      </c>
      <c r="U18" s="12">
        <v>0</v>
      </c>
      <c r="V18" s="3">
        <v>12</v>
      </c>
      <c r="W18" s="7">
        <f t="shared" si="7"/>
        <v>0</v>
      </c>
    </row>
    <row r="19" spans="1:23">
      <c r="A19" s="21" t="s">
        <v>174</v>
      </c>
      <c r="B19" s="21"/>
      <c r="C19" s="12">
        <v>0</v>
      </c>
      <c r="D19" s="3">
        <v>12</v>
      </c>
      <c r="E19" s="7">
        <f t="shared" si="1"/>
        <v>0</v>
      </c>
      <c r="F19" s="12">
        <v>0</v>
      </c>
      <c r="G19" s="3">
        <v>12</v>
      </c>
      <c r="H19" s="16">
        <f t="shared" si="2"/>
        <v>0</v>
      </c>
      <c r="I19" s="12">
        <v>0</v>
      </c>
      <c r="J19" s="3">
        <v>12</v>
      </c>
      <c r="K19" s="7">
        <f t="shared" si="3"/>
        <v>0</v>
      </c>
      <c r="L19" s="12">
        <v>0</v>
      </c>
      <c r="M19" s="3">
        <v>12</v>
      </c>
      <c r="N19" s="7">
        <f t="shared" si="4"/>
        <v>0</v>
      </c>
      <c r="O19" s="12">
        <v>0</v>
      </c>
      <c r="P19" s="3">
        <v>12</v>
      </c>
      <c r="Q19" s="7">
        <f t="shared" si="5"/>
        <v>0</v>
      </c>
      <c r="R19" s="12">
        <v>0</v>
      </c>
      <c r="S19" s="3">
        <v>12</v>
      </c>
      <c r="T19" s="7">
        <f t="shared" si="6"/>
        <v>0</v>
      </c>
      <c r="U19" s="12">
        <v>0</v>
      </c>
      <c r="V19" s="3">
        <v>12</v>
      </c>
      <c r="W19" s="7">
        <f t="shared" si="7"/>
        <v>0</v>
      </c>
    </row>
    <row r="20" spans="1:23">
      <c r="A20" s="21" t="s">
        <v>175</v>
      </c>
      <c r="B20" s="21"/>
      <c r="C20" s="12">
        <v>0</v>
      </c>
      <c r="D20" s="3">
        <v>12</v>
      </c>
      <c r="E20" s="7">
        <f t="shared" si="1"/>
        <v>0</v>
      </c>
      <c r="F20" s="12">
        <v>0</v>
      </c>
      <c r="G20" s="3">
        <v>12</v>
      </c>
      <c r="H20" s="16">
        <f t="shared" si="2"/>
        <v>0</v>
      </c>
      <c r="I20" s="12">
        <v>0</v>
      </c>
      <c r="J20" s="3">
        <v>12</v>
      </c>
      <c r="K20" s="7">
        <f t="shared" si="3"/>
        <v>0</v>
      </c>
      <c r="L20" s="12">
        <v>0</v>
      </c>
      <c r="M20" s="3">
        <v>12</v>
      </c>
      <c r="N20" s="7">
        <f t="shared" si="4"/>
        <v>0</v>
      </c>
      <c r="O20" s="12">
        <v>0</v>
      </c>
      <c r="P20" s="3">
        <v>12</v>
      </c>
      <c r="Q20" s="7">
        <f t="shared" si="5"/>
        <v>0</v>
      </c>
      <c r="R20" s="12">
        <v>0</v>
      </c>
      <c r="S20" s="3">
        <v>12</v>
      </c>
      <c r="T20" s="7">
        <f t="shared" si="6"/>
        <v>0</v>
      </c>
      <c r="U20" s="12">
        <v>0</v>
      </c>
      <c r="V20" s="3">
        <v>12</v>
      </c>
      <c r="W20" s="7">
        <f t="shared" si="7"/>
        <v>0</v>
      </c>
    </row>
    <row r="21" spans="1:23">
      <c r="A21" s="21" t="s">
        <v>171</v>
      </c>
      <c r="B21" s="21"/>
      <c r="C21" s="12">
        <f>VLOOKUP(D2,'TABLA SALARIAL'!CZ7:DA16,2,FALSE)</f>
        <v>735.38000000000011</v>
      </c>
      <c r="D21" s="3">
        <v>1</v>
      </c>
      <c r="E21" s="7">
        <f t="shared" si="1"/>
        <v>735.38000000000011</v>
      </c>
      <c r="F21" s="12">
        <f>C21</f>
        <v>735.38000000000011</v>
      </c>
      <c r="G21" s="3">
        <v>1</v>
      </c>
      <c r="H21" s="16">
        <f t="shared" si="2"/>
        <v>735.38000000000011</v>
      </c>
      <c r="I21" s="12">
        <f>C21</f>
        <v>735.38000000000011</v>
      </c>
      <c r="J21" s="3">
        <v>1</v>
      </c>
      <c r="K21" s="7">
        <f t="shared" si="3"/>
        <v>735.38000000000011</v>
      </c>
      <c r="L21" s="12">
        <f>C21</f>
        <v>735.38000000000011</v>
      </c>
      <c r="M21" s="3">
        <v>1</v>
      </c>
      <c r="N21" s="7">
        <f t="shared" si="4"/>
        <v>735.38000000000011</v>
      </c>
      <c r="O21" s="12">
        <f>C21</f>
        <v>735.38000000000011</v>
      </c>
      <c r="P21" s="3">
        <v>1</v>
      </c>
      <c r="Q21" s="7">
        <f t="shared" si="5"/>
        <v>735.38000000000011</v>
      </c>
      <c r="R21" s="12">
        <f>C21</f>
        <v>735.38000000000011</v>
      </c>
      <c r="S21" s="3">
        <v>1</v>
      </c>
      <c r="T21" s="7">
        <f t="shared" si="6"/>
        <v>735.38000000000011</v>
      </c>
      <c r="U21" s="12">
        <f>C21</f>
        <v>735.38000000000011</v>
      </c>
      <c r="V21" s="3">
        <v>1</v>
      </c>
      <c r="W21" s="7">
        <f t="shared" si="7"/>
        <v>735.38000000000011</v>
      </c>
    </row>
    <row r="22" spans="1:23" ht="15.75" thickBot="1">
      <c r="A22" s="21" t="s">
        <v>172</v>
      </c>
      <c r="B22" s="21"/>
      <c r="C22" s="13">
        <f>VLOOKUP(D2,'TABLA SALARIAL'!CZ7:DB16,3,FALSE)</f>
        <v>1338.5</v>
      </c>
      <c r="D22" s="14">
        <v>1</v>
      </c>
      <c r="E22" s="8">
        <f t="shared" si="1"/>
        <v>1338.5</v>
      </c>
      <c r="F22" s="13">
        <f>C22</f>
        <v>1338.5</v>
      </c>
      <c r="G22" s="14">
        <v>1</v>
      </c>
      <c r="H22" s="19">
        <f t="shared" si="2"/>
        <v>1338.5</v>
      </c>
      <c r="I22" s="13">
        <f>+C22</f>
        <v>1338.5</v>
      </c>
      <c r="J22" s="14">
        <v>1</v>
      </c>
      <c r="K22" s="8">
        <f t="shared" si="3"/>
        <v>1338.5</v>
      </c>
      <c r="L22" s="13">
        <f>+C22</f>
        <v>1338.5</v>
      </c>
      <c r="M22" s="14">
        <v>1</v>
      </c>
      <c r="N22" s="8">
        <f t="shared" si="4"/>
        <v>1338.5</v>
      </c>
      <c r="O22" s="13">
        <f>+C22</f>
        <v>1338.5</v>
      </c>
      <c r="P22" s="14">
        <v>1</v>
      </c>
      <c r="Q22" s="8">
        <f t="shared" si="5"/>
        <v>1338.5</v>
      </c>
      <c r="R22" s="13">
        <f>+C22</f>
        <v>1338.5</v>
      </c>
      <c r="S22" s="14">
        <v>1</v>
      </c>
      <c r="T22" s="8">
        <f t="shared" si="6"/>
        <v>1338.5</v>
      </c>
      <c r="U22" s="13">
        <f>+C22</f>
        <v>1338.5</v>
      </c>
      <c r="V22" s="14">
        <v>1</v>
      </c>
      <c r="W22" s="8">
        <f t="shared" si="7"/>
        <v>1338.5</v>
      </c>
    </row>
    <row r="23" spans="1:23" ht="15.75" thickBot="1">
      <c r="A23" s="166"/>
      <c r="B23" s="16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thickBot="1">
      <c r="C24" s="1"/>
      <c r="D24" s="1"/>
      <c r="E24" s="5">
        <f>SUM(E7:E18)</f>
        <v>37350.217199999999</v>
      </c>
      <c r="F24" s="1"/>
      <c r="G24" s="1"/>
      <c r="H24" s="5">
        <f>SUM(H7:H18)</f>
        <v>35273.313600000001</v>
      </c>
      <c r="I24" s="1"/>
      <c r="J24" s="1"/>
      <c r="K24" s="5">
        <f>SUM(K7:K18)</f>
        <v>46956.449249999998</v>
      </c>
      <c r="L24" s="1"/>
      <c r="M24" s="1"/>
      <c r="N24" s="5">
        <f>SUM(N7:N18)</f>
        <v>32243.0772</v>
      </c>
      <c r="O24" s="1"/>
      <c r="P24" s="1"/>
      <c r="Q24" s="5">
        <f>SUM(Q7:Q18)</f>
        <v>41416.569734640005</v>
      </c>
      <c r="R24" s="1"/>
      <c r="S24" s="1"/>
      <c r="T24" s="5">
        <f>SUM(T7:T18)</f>
        <v>37181.599865760007</v>
      </c>
      <c r="U24" s="1"/>
      <c r="V24" s="1"/>
      <c r="W24" s="5">
        <f>SUM(W7:W18)</f>
        <v>44968.7808</v>
      </c>
    </row>
    <row r="25" spans="1:23"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20"/>
      <c r="S25" s="20"/>
      <c r="T25" s="20"/>
      <c r="U25" s="166"/>
      <c r="V25" s="166"/>
      <c r="W25" s="166"/>
    </row>
    <row r="26" spans="1:23" ht="15.75" thickBot="1">
      <c r="C26" s="166"/>
      <c r="D26" s="166"/>
      <c r="E26" s="166"/>
      <c r="F26" s="167"/>
      <c r="G26" s="167"/>
      <c r="H26" s="167"/>
      <c r="I26" s="166"/>
      <c r="J26" s="166"/>
      <c r="K26" s="166"/>
      <c r="L26" s="166"/>
      <c r="M26" s="166"/>
      <c r="N26" s="166"/>
      <c r="O26" s="166"/>
      <c r="P26" s="166"/>
      <c r="Q26" s="166"/>
      <c r="R26" s="20"/>
      <c r="S26" s="20"/>
      <c r="T26" s="20"/>
      <c r="U26" s="166"/>
      <c r="V26" s="166"/>
      <c r="W26" s="166"/>
    </row>
    <row r="27" spans="1:23" ht="15.75" thickBot="1">
      <c r="A27" s="141" t="s">
        <v>16</v>
      </c>
      <c r="B27" s="143"/>
      <c r="C27" s="9" t="s">
        <v>17</v>
      </c>
      <c r="E27" s="141" t="s">
        <v>18</v>
      </c>
      <c r="F27" s="142"/>
      <c r="G27" s="142"/>
      <c r="H27" s="143"/>
    </row>
    <row r="28" spans="1:23">
      <c r="A28" s="146" t="s">
        <v>12</v>
      </c>
      <c r="B28" s="147"/>
      <c r="C28" s="6">
        <f>E24</f>
        <v>37350.217199999999</v>
      </c>
      <c r="E28" s="10">
        <f>(C28*100/$C$28)/100</f>
        <v>1</v>
      </c>
      <c r="J28" s="1"/>
      <c r="K28" s="2"/>
      <c r="L28" s="2"/>
    </row>
    <row r="29" spans="1:23">
      <c r="A29" s="148" t="s">
        <v>13</v>
      </c>
      <c r="B29" s="149"/>
      <c r="C29" s="7">
        <f>H24</f>
        <v>35273.313600000001</v>
      </c>
      <c r="E29" s="10">
        <f t="shared" ref="E29:E34" si="8">(C29*100/$C$28)/100</f>
        <v>0.94439380127620798</v>
      </c>
      <c r="F29" s="2"/>
      <c r="J29" s="1"/>
      <c r="K29" s="2"/>
      <c r="L29" s="2"/>
      <c r="P29" s="2"/>
    </row>
    <row r="30" spans="1:23">
      <c r="A30" s="148" t="s">
        <v>14</v>
      </c>
      <c r="B30" s="149"/>
      <c r="C30" s="7">
        <f>K24</f>
        <v>46956.449249999998</v>
      </c>
      <c r="E30" s="10">
        <f t="shared" si="8"/>
        <v>1.2571934722243061</v>
      </c>
      <c r="I30" s="10"/>
      <c r="K30" s="2"/>
      <c r="L30" s="2"/>
      <c r="P30" s="2"/>
    </row>
    <row r="31" spans="1:23">
      <c r="A31" s="148" t="s">
        <v>15</v>
      </c>
      <c r="B31" s="149"/>
      <c r="C31" s="7">
        <f>N24</f>
        <v>32243.0772</v>
      </c>
      <c r="E31" s="10">
        <f t="shared" si="8"/>
        <v>0.86326344576116687</v>
      </c>
      <c r="K31" s="2"/>
      <c r="L31" s="2"/>
      <c r="P31" s="2"/>
    </row>
    <row r="32" spans="1:23">
      <c r="A32" s="148" t="s">
        <v>33</v>
      </c>
      <c r="B32" s="149"/>
      <c r="C32" s="7">
        <f>Q24</f>
        <v>41416.569734640005</v>
      </c>
      <c r="E32" s="10">
        <f t="shared" si="8"/>
        <v>1.1088709206927987</v>
      </c>
      <c r="K32" s="2"/>
      <c r="L32" s="2"/>
      <c r="P32" s="2"/>
    </row>
    <row r="33" spans="1:16">
      <c r="A33" s="148" t="s">
        <v>41</v>
      </c>
      <c r="B33" s="149"/>
      <c r="C33" s="18">
        <f>T24</f>
        <v>37181.599865760007</v>
      </c>
      <c r="E33" s="10">
        <f t="shared" si="8"/>
        <v>0.99548550592525087</v>
      </c>
      <c r="K33" s="2"/>
      <c r="L33" s="2"/>
      <c r="P33" s="2"/>
    </row>
    <row r="34" spans="1:16" ht="15.75" thickBot="1">
      <c r="A34" s="144" t="s">
        <v>7</v>
      </c>
      <c r="B34" s="145"/>
      <c r="C34" s="8">
        <f>W24</f>
        <v>44968.7808</v>
      </c>
      <c r="E34" s="10">
        <f t="shared" si="8"/>
        <v>1.2039764202495722</v>
      </c>
      <c r="K34" s="2"/>
      <c r="L34" s="2"/>
      <c r="P34" s="2"/>
    </row>
  </sheetData>
  <mergeCells count="54">
    <mergeCell ref="A14:B14"/>
    <mergeCell ref="A15:B15"/>
    <mergeCell ref="A18:B18"/>
    <mergeCell ref="A23:B23"/>
    <mergeCell ref="A16:B16"/>
    <mergeCell ref="U5:W5"/>
    <mergeCell ref="C6:E6"/>
    <mergeCell ref="F6:H6"/>
    <mergeCell ref="I6:K6"/>
    <mergeCell ref="L6:N6"/>
    <mergeCell ref="O6:Q6"/>
    <mergeCell ref="U6:W6"/>
    <mergeCell ref="C5:E5"/>
    <mergeCell ref="F5:H5"/>
    <mergeCell ref="I5:K5"/>
    <mergeCell ref="L5:N5"/>
    <mergeCell ref="O5:Q5"/>
    <mergeCell ref="R5:T5"/>
    <mergeCell ref="R6:T6"/>
    <mergeCell ref="U25:W25"/>
    <mergeCell ref="C26:E26"/>
    <mergeCell ref="F26:H26"/>
    <mergeCell ref="I26:K26"/>
    <mergeCell ref="L26:N26"/>
    <mergeCell ref="O26:Q26"/>
    <mergeCell ref="U26:W26"/>
    <mergeCell ref="C25:E25"/>
    <mergeCell ref="F25:H25"/>
    <mergeCell ref="I25:K25"/>
    <mergeCell ref="L25:N25"/>
    <mergeCell ref="O25:Q25"/>
    <mergeCell ref="U4:W4"/>
    <mergeCell ref="C4:E4"/>
    <mergeCell ref="F4:H4"/>
    <mergeCell ref="L4:N4"/>
    <mergeCell ref="O4:Q4"/>
    <mergeCell ref="I4:K4"/>
    <mergeCell ref="R4:T4"/>
    <mergeCell ref="C1:F1"/>
    <mergeCell ref="A34:B34"/>
    <mergeCell ref="A27:B27"/>
    <mergeCell ref="E27:H27"/>
    <mergeCell ref="A28:B28"/>
    <mergeCell ref="A29:B29"/>
    <mergeCell ref="A30:B30"/>
    <mergeCell ref="A31:B31"/>
    <mergeCell ref="A32:B32"/>
    <mergeCell ref="A33:B33"/>
    <mergeCell ref="A7:B7"/>
    <mergeCell ref="A9:B9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A65534"/>
  <sheetViews>
    <sheetView workbookViewId="0">
      <pane xSplit="4" ySplit="5" topLeftCell="CV57" activePane="bottomRight" state="frozen"/>
      <selection pane="topRight" activeCell="E1" sqref="E1"/>
      <selection pane="bottomLeft" activeCell="A6" sqref="A6"/>
      <selection pane="bottomRight" activeCell="CV90" sqref="CV90"/>
    </sheetView>
  </sheetViews>
  <sheetFormatPr baseColWidth="10" defaultRowHeight="15"/>
  <cols>
    <col min="1" max="1" width="6.140625" customWidth="1"/>
    <col min="2" max="2" width="5.28515625" customWidth="1"/>
    <col min="3" max="3" width="19.5703125" customWidth="1"/>
    <col min="4" max="4" width="10.7109375" customWidth="1"/>
    <col min="5" max="5" width="13.5703125" customWidth="1"/>
    <col min="6" max="6" width="13.7109375" customWidth="1"/>
    <col min="7" max="7" width="13.28515625" customWidth="1"/>
    <col min="8" max="8" width="12.85546875" customWidth="1"/>
    <col min="9" max="9" width="12.5703125" customWidth="1"/>
    <col min="10" max="10" width="15.140625" customWidth="1"/>
    <col min="11" max="11" width="17.42578125" customWidth="1"/>
    <col min="12" max="12" width="15.28515625" customWidth="1"/>
    <col min="13" max="13" width="12.85546875" customWidth="1"/>
    <col min="14" max="14" width="15.5703125" customWidth="1"/>
    <col min="15" max="19" width="15.7109375" customWidth="1"/>
    <col min="20" max="33" width="13.7109375" customWidth="1"/>
    <col min="34" max="34" width="13.7109375" hidden="1" customWidth="1"/>
    <col min="35" max="37" width="13.7109375" customWidth="1"/>
    <col min="38" max="77" width="12.7109375" customWidth="1"/>
    <col min="78" max="84" width="17.42578125" customWidth="1"/>
    <col min="88" max="89" width="17.42578125" customWidth="1"/>
    <col min="93" max="94" width="17.42578125" customWidth="1"/>
    <col min="257" max="257" width="6.140625" customWidth="1"/>
    <col min="258" max="258" width="5.28515625" customWidth="1"/>
    <col min="259" max="259" width="19.5703125" customWidth="1"/>
    <col min="260" max="260" width="10.7109375" customWidth="1"/>
    <col min="261" max="261" width="13.5703125" customWidth="1"/>
    <col min="262" max="262" width="13.7109375" customWidth="1"/>
    <col min="263" max="263" width="13.28515625" customWidth="1"/>
    <col min="264" max="264" width="12.85546875" customWidth="1"/>
    <col min="265" max="265" width="12.5703125" customWidth="1"/>
    <col min="266" max="266" width="15.140625" customWidth="1"/>
    <col min="267" max="267" width="17.42578125" customWidth="1"/>
    <col min="268" max="268" width="15.28515625" customWidth="1"/>
    <col min="269" max="269" width="12.85546875" customWidth="1"/>
    <col min="270" max="270" width="15.5703125" customWidth="1"/>
    <col min="271" max="275" width="15.7109375" customWidth="1"/>
    <col min="276" max="289" width="13.7109375" customWidth="1"/>
    <col min="290" max="290" width="0" hidden="1" customWidth="1"/>
    <col min="291" max="293" width="13.7109375" customWidth="1"/>
    <col min="294" max="333" width="12.7109375" customWidth="1"/>
    <col min="334" max="340" width="17.42578125" customWidth="1"/>
    <col min="344" max="345" width="17.42578125" customWidth="1"/>
    <col min="349" max="350" width="17.42578125" customWidth="1"/>
    <col min="513" max="513" width="6.140625" customWidth="1"/>
    <col min="514" max="514" width="5.28515625" customWidth="1"/>
    <col min="515" max="515" width="19.5703125" customWidth="1"/>
    <col min="516" max="516" width="10.7109375" customWidth="1"/>
    <col min="517" max="517" width="13.5703125" customWidth="1"/>
    <col min="518" max="518" width="13.7109375" customWidth="1"/>
    <col min="519" max="519" width="13.28515625" customWidth="1"/>
    <col min="520" max="520" width="12.85546875" customWidth="1"/>
    <col min="521" max="521" width="12.5703125" customWidth="1"/>
    <col min="522" max="522" width="15.140625" customWidth="1"/>
    <col min="523" max="523" width="17.42578125" customWidth="1"/>
    <col min="524" max="524" width="15.28515625" customWidth="1"/>
    <col min="525" max="525" width="12.85546875" customWidth="1"/>
    <col min="526" max="526" width="15.5703125" customWidth="1"/>
    <col min="527" max="531" width="15.7109375" customWidth="1"/>
    <col min="532" max="545" width="13.7109375" customWidth="1"/>
    <col min="546" max="546" width="0" hidden="1" customWidth="1"/>
    <col min="547" max="549" width="13.7109375" customWidth="1"/>
    <col min="550" max="589" width="12.7109375" customWidth="1"/>
    <col min="590" max="596" width="17.42578125" customWidth="1"/>
    <col min="600" max="601" width="17.42578125" customWidth="1"/>
    <col min="605" max="606" width="17.42578125" customWidth="1"/>
    <col min="769" max="769" width="6.140625" customWidth="1"/>
    <col min="770" max="770" width="5.28515625" customWidth="1"/>
    <col min="771" max="771" width="19.5703125" customWidth="1"/>
    <col min="772" max="772" width="10.7109375" customWidth="1"/>
    <col min="773" max="773" width="13.5703125" customWidth="1"/>
    <col min="774" max="774" width="13.7109375" customWidth="1"/>
    <col min="775" max="775" width="13.28515625" customWidth="1"/>
    <col min="776" max="776" width="12.85546875" customWidth="1"/>
    <col min="777" max="777" width="12.5703125" customWidth="1"/>
    <col min="778" max="778" width="15.140625" customWidth="1"/>
    <col min="779" max="779" width="17.42578125" customWidth="1"/>
    <col min="780" max="780" width="15.28515625" customWidth="1"/>
    <col min="781" max="781" width="12.85546875" customWidth="1"/>
    <col min="782" max="782" width="15.5703125" customWidth="1"/>
    <col min="783" max="787" width="15.7109375" customWidth="1"/>
    <col min="788" max="801" width="13.7109375" customWidth="1"/>
    <col min="802" max="802" width="0" hidden="1" customWidth="1"/>
    <col min="803" max="805" width="13.7109375" customWidth="1"/>
    <col min="806" max="845" width="12.7109375" customWidth="1"/>
    <col min="846" max="852" width="17.42578125" customWidth="1"/>
    <col min="856" max="857" width="17.42578125" customWidth="1"/>
    <col min="861" max="862" width="17.42578125" customWidth="1"/>
    <col min="1025" max="1025" width="6.140625" customWidth="1"/>
    <col min="1026" max="1026" width="5.28515625" customWidth="1"/>
    <col min="1027" max="1027" width="19.5703125" customWidth="1"/>
    <col min="1028" max="1028" width="10.7109375" customWidth="1"/>
    <col min="1029" max="1029" width="13.5703125" customWidth="1"/>
    <col min="1030" max="1030" width="13.7109375" customWidth="1"/>
    <col min="1031" max="1031" width="13.28515625" customWidth="1"/>
    <col min="1032" max="1032" width="12.85546875" customWidth="1"/>
    <col min="1033" max="1033" width="12.5703125" customWidth="1"/>
    <col min="1034" max="1034" width="15.140625" customWidth="1"/>
    <col min="1035" max="1035" width="17.42578125" customWidth="1"/>
    <col min="1036" max="1036" width="15.28515625" customWidth="1"/>
    <col min="1037" max="1037" width="12.85546875" customWidth="1"/>
    <col min="1038" max="1038" width="15.5703125" customWidth="1"/>
    <col min="1039" max="1043" width="15.7109375" customWidth="1"/>
    <col min="1044" max="1057" width="13.7109375" customWidth="1"/>
    <col min="1058" max="1058" width="0" hidden="1" customWidth="1"/>
    <col min="1059" max="1061" width="13.7109375" customWidth="1"/>
    <col min="1062" max="1101" width="12.7109375" customWidth="1"/>
    <col min="1102" max="1108" width="17.42578125" customWidth="1"/>
    <col min="1112" max="1113" width="17.42578125" customWidth="1"/>
    <col min="1117" max="1118" width="17.42578125" customWidth="1"/>
    <col min="1281" max="1281" width="6.140625" customWidth="1"/>
    <col min="1282" max="1282" width="5.28515625" customWidth="1"/>
    <col min="1283" max="1283" width="19.5703125" customWidth="1"/>
    <col min="1284" max="1284" width="10.7109375" customWidth="1"/>
    <col min="1285" max="1285" width="13.5703125" customWidth="1"/>
    <col min="1286" max="1286" width="13.7109375" customWidth="1"/>
    <col min="1287" max="1287" width="13.28515625" customWidth="1"/>
    <col min="1288" max="1288" width="12.85546875" customWidth="1"/>
    <col min="1289" max="1289" width="12.5703125" customWidth="1"/>
    <col min="1290" max="1290" width="15.140625" customWidth="1"/>
    <col min="1291" max="1291" width="17.42578125" customWidth="1"/>
    <col min="1292" max="1292" width="15.28515625" customWidth="1"/>
    <col min="1293" max="1293" width="12.85546875" customWidth="1"/>
    <col min="1294" max="1294" width="15.5703125" customWidth="1"/>
    <col min="1295" max="1299" width="15.7109375" customWidth="1"/>
    <col min="1300" max="1313" width="13.7109375" customWidth="1"/>
    <col min="1314" max="1314" width="0" hidden="1" customWidth="1"/>
    <col min="1315" max="1317" width="13.7109375" customWidth="1"/>
    <col min="1318" max="1357" width="12.7109375" customWidth="1"/>
    <col min="1358" max="1364" width="17.42578125" customWidth="1"/>
    <col min="1368" max="1369" width="17.42578125" customWidth="1"/>
    <col min="1373" max="1374" width="17.42578125" customWidth="1"/>
    <col min="1537" max="1537" width="6.140625" customWidth="1"/>
    <col min="1538" max="1538" width="5.28515625" customWidth="1"/>
    <col min="1539" max="1539" width="19.5703125" customWidth="1"/>
    <col min="1540" max="1540" width="10.7109375" customWidth="1"/>
    <col min="1541" max="1541" width="13.5703125" customWidth="1"/>
    <col min="1542" max="1542" width="13.7109375" customWidth="1"/>
    <col min="1543" max="1543" width="13.28515625" customWidth="1"/>
    <col min="1544" max="1544" width="12.85546875" customWidth="1"/>
    <col min="1545" max="1545" width="12.5703125" customWidth="1"/>
    <col min="1546" max="1546" width="15.140625" customWidth="1"/>
    <col min="1547" max="1547" width="17.42578125" customWidth="1"/>
    <col min="1548" max="1548" width="15.28515625" customWidth="1"/>
    <col min="1549" max="1549" width="12.85546875" customWidth="1"/>
    <col min="1550" max="1550" width="15.5703125" customWidth="1"/>
    <col min="1551" max="1555" width="15.7109375" customWidth="1"/>
    <col min="1556" max="1569" width="13.7109375" customWidth="1"/>
    <col min="1570" max="1570" width="0" hidden="1" customWidth="1"/>
    <col min="1571" max="1573" width="13.7109375" customWidth="1"/>
    <col min="1574" max="1613" width="12.7109375" customWidth="1"/>
    <col min="1614" max="1620" width="17.42578125" customWidth="1"/>
    <col min="1624" max="1625" width="17.42578125" customWidth="1"/>
    <col min="1629" max="1630" width="17.42578125" customWidth="1"/>
    <col min="1793" max="1793" width="6.140625" customWidth="1"/>
    <col min="1794" max="1794" width="5.28515625" customWidth="1"/>
    <col min="1795" max="1795" width="19.5703125" customWidth="1"/>
    <col min="1796" max="1796" width="10.7109375" customWidth="1"/>
    <col min="1797" max="1797" width="13.5703125" customWidth="1"/>
    <col min="1798" max="1798" width="13.7109375" customWidth="1"/>
    <col min="1799" max="1799" width="13.28515625" customWidth="1"/>
    <col min="1800" max="1800" width="12.85546875" customWidth="1"/>
    <col min="1801" max="1801" width="12.5703125" customWidth="1"/>
    <col min="1802" max="1802" width="15.140625" customWidth="1"/>
    <col min="1803" max="1803" width="17.42578125" customWidth="1"/>
    <col min="1804" max="1804" width="15.28515625" customWidth="1"/>
    <col min="1805" max="1805" width="12.85546875" customWidth="1"/>
    <col min="1806" max="1806" width="15.5703125" customWidth="1"/>
    <col min="1807" max="1811" width="15.7109375" customWidth="1"/>
    <col min="1812" max="1825" width="13.7109375" customWidth="1"/>
    <col min="1826" max="1826" width="0" hidden="1" customWidth="1"/>
    <col min="1827" max="1829" width="13.7109375" customWidth="1"/>
    <col min="1830" max="1869" width="12.7109375" customWidth="1"/>
    <col min="1870" max="1876" width="17.42578125" customWidth="1"/>
    <col min="1880" max="1881" width="17.42578125" customWidth="1"/>
    <col min="1885" max="1886" width="17.42578125" customWidth="1"/>
    <col min="2049" max="2049" width="6.140625" customWidth="1"/>
    <col min="2050" max="2050" width="5.28515625" customWidth="1"/>
    <col min="2051" max="2051" width="19.5703125" customWidth="1"/>
    <col min="2052" max="2052" width="10.7109375" customWidth="1"/>
    <col min="2053" max="2053" width="13.5703125" customWidth="1"/>
    <col min="2054" max="2054" width="13.7109375" customWidth="1"/>
    <col min="2055" max="2055" width="13.28515625" customWidth="1"/>
    <col min="2056" max="2056" width="12.85546875" customWidth="1"/>
    <col min="2057" max="2057" width="12.5703125" customWidth="1"/>
    <col min="2058" max="2058" width="15.140625" customWidth="1"/>
    <col min="2059" max="2059" width="17.42578125" customWidth="1"/>
    <col min="2060" max="2060" width="15.28515625" customWidth="1"/>
    <col min="2061" max="2061" width="12.85546875" customWidth="1"/>
    <col min="2062" max="2062" width="15.5703125" customWidth="1"/>
    <col min="2063" max="2067" width="15.7109375" customWidth="1"/>
    <col min="2068" max="2081" width="13.7109375" customWidth="1"/>
    <col min="2082" max="2082" width="0" hidden="1" customWidth="1"/>
    <col min="2083" max="2085" width="13.7109375" customWidth="1"/>
    <col min="2086" max="2125" width="12.7109375" customWidth="1"/>
    <col min="2126" max="2132" width="17.42578125" customWidth="1"/>
    <col min="2136" max="2137" width="17.42578125" customWidth="1"/>
    <col min="2141" max="2142" width="17.42578125" customWidth="1"/>
    <col min="2305" max="2305" width="6.140625" customWidth="1"/>
    <col min="2306" max="2306" width="5.28515625" customWidth="1"/>
    <col min="2307" max="2307" width="19.5703125" customWidth="1"/>
    <col min="2308" max="2308" width="10.7109375" customWidth="1"/>
    <col min="2309" max="2309" width="13.5703125" customWidth="1"/>
    <col min="2310" max="2310" width="13.7109375" customWidth="1"/>
    <col min="2311" max="2311" width="13.28515625" customWidth="1"/>
    <col min="2312" max="2312" width="12.85546875" customWidth="1"/>
    <col min="2313" max="2313" width="12.5703125" customWidth="1"/>
    <col min="2314" max="2314" width="15.140625" customWidth="1"/>
    <col min="2315" max="2315" width="17.42578125" customWidth="1"/>
    <col min="2316" max="2316" width="15.28515625" customWidth="1"/>
    <col min="2317" max="2317" width="12.85546875" customWidth="1"/>
    <col min="2318" max="2318" width="15.5703125" customWidth="1"/>
    <col min="2319" max="2323" width="15.7109375" customWidth="1"/>
    <col min="2324" max="2337" width="13.7109375" customWidth="1"/>
    <col min="2338" max="2338" width="0" hidden="1" customWidth="1"/>
    <col min="2339" max="2341" width="13.7109375" customWidth="1"/>
    <col min="2342" max="2381" width="12.7109375" customWidth="1"/>
    <col min="2382" max="2388" width="17.42578125" customWidth="1"/>
    <col min="2392" max="2393" width="17.42578125" customWidth="1"/>
    <col min="2397" max="2398" width="17.42578125" customWidth="1"/>
    <col min="2561" max="2561" width="6.140625" customWidth="1"/>
    <col min="2562" max="2562" width="5.28515625" customWidth="1"/>
    <col min="2563" max="2563" width="19.5703125" customWidth="1"/>
    <col min="2564" max="2564" width="10.7109375" customWidth="1"/>
    <col min="2565" max="2565" width="13.5703125" customWidth="1"/>
    <col min="2566" max="2566" width="13.7109375" customWidth="1"/>
    <col min="2567" max="2567" width="13.28515625" customWidth="1"/>
    <col min="2568" max="2568" width="12.85546875" customWidth="1"/>
    <col min="2569" max="2569" width="12.5703125" customWidth="1"/>
    <col min="2570" max="2570" width="15.140625" customWidth="1"/>
    <col min="2571" max="2571" width="17.42578125" customWidth="1"/>
    <col min="2572" max="2572" width="15.28515625" customWidth="1"/>
    <col min="2573" max="2573" width="12.85546875" customWidth="1"/>
    <col min="2574" max="2574" width="15.5703125" customWidth="1"/>
    <col min="2575" max="2579" width="15.7109375" customWidth="1"/>
    <col min="2580" max="2593" width="13.7109375" customWidth="1"/>
    <col min="2594" max="2594" width="0" hidden="1" customWidth="1"/>
    <col min="2595" max="2597" width="13.7109375" customWidth="1"/>
    <col min="2598" max="2637" width="12.7109375" customWidth="1"/>
    <col min="2638" max="2644" width="17.42578125" customWidth="1"/>
    <col min="2648" max="2649" width="17.42578125" customWidth="1"/>
    <col min="2653" max="2654" width="17.42578125" customWidth="1"/>
    <col min="2817" max="2817" width="6.140625" customWidth="1"/>
    <col min="2818" max="2818" width="5.28515625" customWidth="1"/>
    <col min="2819" max="2819" width="19.5703125" customWidth="1"/>
    <col min="2820" max="2820" width="10.7109375" customWidth="1"/>
    <col min="2821" max="2821" width="13.5703125" customWidth="1"/>
    <col min="2822" max="2822" width="13.7109375" customWidth="1"/>
    <col min="2823" max="2823" width="13.28515625" customWidth="1"/>
    <col min="2824" max="2824" width="12.85546875" customWidth="1"/>
    <col min="2825" max="2825" width="12.5703125" customWidth="1"/>
    <col min="2826" max="2826" width="15.140625" customWidth="1"/>
    <col min="2827" max="2827" width="17.42578125" customWidth="1"/>
    <col min="2828" max="2828" width="15.28515625" customWidth="1"/>
    <col min="2829" max="2829" width="12.85546875" customWidth="1"/>
    <col min="2830" max="2830" width="15.5703125" customWidth="1"/>
    <col min="2831" max="2835" width="15.7109375" customWidth="1"/>
    <col min="2836" max="2849" width="13.7109375" customWidth="1"/>
    <col min="2850" max="2850" width="0" hidden="1" customWidth="1"/>
    <col min="2851" max="2853" width="13.7109375" customWidth="1"/>
    <col min="2854" max="2893" width="12.7109375" customWidth="1"/>
    <col min="2894" max="2900" width="17.42578125" customWidth="1"/>
    <col min="2904" max="2905" width="17.42578125" customWidth="1"/>
    <col min="2909" max="2910" width="17.42578125" customWidth="1"/>
    <col min="3073" max="3073" width="6.140625" customWidth="1"/>
    <col min="3074" max="3074" width="5.28515625" customWidth="1"/>
    <col min="3075" max="3075" width="19.5703125" customWidth="1"/>
    <col min="3076" max="3076" width="10.7109375" customWidth="1"/>
    <col min="3077" max="3077" width="13.5703125" customWidth="1"/>
    <col min="3078" max="3078" width="13.7109375" customWidth="1"/>
    <col min="3079" max="3079" width="13.28515625" customWidth="1"/>
    <col min="3080" max="3080" width="12.85546875" customWidth="1"/>
    <col min="3081" max="3081" width="12.5703125" customWidth="1"/>
    <col min="3082" max="3082" width="15.140625" customWidth="1"/>
    <col min="3083" max="3083" width="17.42578125" customWidth="1"/>
    <col min="3084" max="3084" width="15.28515625" customWidth="1"/>
    <col min="3085" max="3085" width="12.85546875" customWidth="1"/>
    <col min="3086" max="3086" width="15.5703125" customWidth="1"/>
    <col min="3087" max="3091" width="15.7109375" customWidth="1"/>
    <col min="3092" max="3105" width="13.7109375" customWidth="1"/>
    <col min="3106" max="3106" width="0" hidden="1" customWidth="1"/>
    <col min="3107" max="3109" width="13.7109375" customWidth="1"/>
    <col min="3110" max="3149" width="12.7109375" customWidth="1"/>
    <col min="3150" max="3156" width="17.42578125" customWidth="1"/>
    <col min="3160" max="3161" width="17.42578125" customWidth="1"/>
    <col min="3165" max="3166" width="17.42578125" customWidth="1"/>
    <col min="3329" max="3329" width="6.140625" customWidth="1"/>
    <col min="3330" max="3330" width="5.28515625" customWidth="1"/>
    <col min="3331" max="3331" width="19.5703125" customWidth="1"/>
    <col min="3332" max="3332" width="10.7109375" customWidth="1"/>
    <col min="3333" max="3333" width="13.5703125" customWidth="1"/>
    <col min="3334" max="3334" width="13.7109375" customWidth="1"/>
    <col min="3335" max="3335" width="13.28515625" customWidth="1"/>
    <col min="3336" max="3336" width="12.85546875" customWidth="1"/>
    <col min="3337" max="3337" width="12.5703125" customWidth="1"/>
    <col min="3338" max="3338" width="15.140625" customWidth="1"/>
    <col min="3339" max="3339" width="17.42578125" customWidth="1"/>
    <col min="3340" max="3340" width="15.28515625" customWidth="1"/>
    <col min="3341" max="3341" width="12.85546875" customWidth="1"/>
    <col min="3342" max="3342" width="15.5703125" customWidth="1"/>
    <col min="3343" max="3347" width="15.7109375" customWidth="1"/>
    <col min="3348" max="3361" width="13.7109375" customWidth="1"/>
    <col min="3362" max="3362" width="0" hidden="1" customWidth="1"/>
    <col min="3363" max="3365" width="13.7109375" customWidth="1"/>
    <col min="3366" max="3405" width="12.7109375" customWidth="1"/>
    <col min="3406" max="3412" width="17.42578125" customWidth="1"/>
    <col min="3416" max="3417" width="17.42578125" customWidth="1"/>
    <col min="3421" max="3422" width="17.42578125" customWidth="1"/>
    <col min="3585" max="3585" width="6.140625" customWidth="1"/>
    <col min="3586" max="3586" width="5.28515625" customWidth="1"/>
    <col min="3587" max="3587" width="19.5703125" customWidth="1"/>
    <col min="3588" max="3588" width="10.7109375" customWidth="1"/>
    <col min="3589" max="3589" width="13.5703125" customWidth="1"/>
    <col min="3590" max="3590" width="13.7109375" customWidth="1"/>
    <col min="3591" max="3591" width="13.28515625" customWidth="1"/>
    <col min="3592" max="3592" width="12.85546875" customWidth="1"/>
    <col min="3593" max="3593" width="12.5703125" customWidth="1"/>
    <col min="3594" max="3594" width="15.140625" customWidth="1"/>
    <col min="3595" max="3595" width="17.42578125" customWidth="1"/>
    <col min="3596" max="3596" width="15.28515625" customWidth="1"/>
    <col min="3597" max="3597" width="12.85546875" customWidth="1"/>
    <col min="3598" max="3598" width="15.5703125" customWidth="1"/>
    <col min="3599" max="3603" width="15.7109375" customWidth="1"/>
    <col min="3604" max="3617" width="13.7109375" customWidth="1"/>
    <col min="3618" max="3618" width="0" hidden="1" customWidth="1"/>
    <col min="3619" max="3621" width="13.7109375" customWidth="1"/>
    <col min="3622" max="3661" width="12.7109375" customWidth="1"/>
    <col min="3662" max="3668" width="17.42578125" customWidth="1"/>
    <col min="3672" max="3673" width="17.42578125" customWidth="1"/>
    <col min="3677" max="3678" width="17.42578125" customWidth="1"/>
    <col min="3841" max="3841" width="6.140625" customWidth="1"/>
    <col min="3842" max="3842" width="5.28515625" customWidth="1"/>
    <col min="3843" max="3843" width="19.5703125" customWidth="1"/>
    <col min="3844" max="3844" width="10.7109375" customWidth="1"/>
    <col min="3845" max="3845" width="13.5703125" customWidth="1"/>
    <col min="3846" max="3846" width="13.7109375" customWidth="1"/>
    <col min="3847" max="3847" width="13.28515625" customWidth="1"/>
    <col min="3848" max="3848" width="12.85546875" customWidth="1"/>
    <col min="3849" max="3849" width="12.5703125" customWidth="1"/>
    <col min="3850" max="3850" width="15.140625" customWidth="1"/>
    <col min="3851" max="3851" width="17.42578125" customWidth="1"/>
    <col min="3852" max="3852" width="15.28515625" customWidth="1"/>
    <col min="3853" max="3853" width="12.85546875" customWidth="1"/>
    <col min="3854" max="3854" width="15.5703125" customWidth="1"/>
    <col min="3855" max="3859" width="15.7109375" customWidth="1"/>
    <col min="3860" max="3873" width="13.7109375" customWidth="1"/>
    <col min="3874" max="3874" width="0" hidden="1" customWidth="1"/>
    <col min="3875" max="3877" width="13.7109375" customWidth="1"/>
    <col min="3878" max="3917" width="12.7109375" customWidth="1"/>
    <col min="3918" max="3924" width="17.42578125" customWidth="1"/>
    <col min="3928" max="3929" width="17.42578125" customWidth="1"/>
    <col min="3933" max="3934" width="17.42578125" customWidth="1"/>
    <col min="4097" max="4097" width="6.140625" customWidth="1"/>
    <col min="4098" max="4098" width="5.28515625" customWidth="1"/>
    <col min="4099" max="4099" width="19.5703125" customWidth="1"/>
    <col min="4100" max="4100" width="10.7109375" customWidth="1"/>
    <col min="4101" max="4101" width="13.5703125" customWidth="1"/>
    <col min="4102" max="4102" width="13.7109375" customWidth="1"/>
    <col min="4103" max="4103" width="13.28515625" customWidth="1"/>
    <col min="4104" max="4104" width="12.85546875" customWidth="1"/>
    <col min="4105" max="4105" width="12.5703125" customWidth="1"/>
    <col min="4106" max="4106" width="15.140625" customWidth="1"/>
    <col min="4107" max="4107" width="17.42578125" customWidth="1"/>
    <col min="4108" max="4108" width="15.28515625" customWidth="1"/>
    <col min="4109" max="4109" width="12.85546875" customWidth="1"/>
    <col min="4110" max="4110" width="15.5703125" customWidth="1"/>
    <col min="4111" max="4115" width="15.7109375" customWidth="1"/>
    <col min="4116" max="4129" width="13.7109375" customWidth="1"/>
    <col min="4130" max="4130" width="0" hidden="1" customWidth="1"/>
    <col min="4131" max="4133" width="13.7109375" customWidth="1"/>
    <col min="4134" max="4173" width="12.7109375" customWidth="1"/>
    <col min="4174" max="4180" width="17.42578125" customWidth="1"/>
    <col min="4184" max="4185" width="17.42578125" customWidth="1"/>
    <col min="4189" max="4190" width="17.42578125" customWidth="1"/>
    <col min="4353" max="4353" width="6.140625" customWidth="1"/>
    <col min="4354" max="4354" width="5.28515625" customWidth="1"/>
    <col min="4355" max="4355" width="19.5703125" customWidth="1"/>
    <col min="4356" max="4356" width="10.7109375" customWidth="1"/>
    <col min="4357" max="4357" width="13.5703125" customWidth="1"/>
    <col min="4358" max="4358" width="13.7109375" customWidth="1"/>
    <col min="4359" max="4359" width="13.28515625" customWidth="1"/>
    <col min="4360" max="4360" width="12.85546875" customWidth="1"/>
    <col min="4361" max="4361" width="12.5703125" customWidth="1"/>
    <col min="4362" max="4362" width="15.140625" customWidth="1"/>
    <col min="4363" max="4363" width="17.42578125" customWidth="1"/>
    <col min="4364" max="4364" width="15.28515625" customWidth="1"/>
    <col min="4365" max="4365" width="12.85546875" customWidth="1"/>
    <col min="4366" max="4366" width="15.5703125" customWidth="1"/>
    <col min="4367" max="4371" width="15.7109375" customWidth="1"/>
    <col min="4372" max="4385" width="13.7109375" customWidth="1"/>
    <col min="4386" max="4386" width="0" hidden="1" customWidth="1"/>
    <col min="4387" max="4389" width="13.7109375" customWidth="1"/>
    <col min="4390" max="4429" width="12.7109375" customWidth="1"/>
    <col min="4430" max="4436" width="17.42578125" customWidth="1"/>
    <col min="4440" max="4441" width="17.42578125" customWidth="1"/>
    <col min="4445" max="4446" width="17.42578125" customWidth="1"/>
    <col min="4609" max="4609" width="6.140625" customWidth="1"/>
    <col min="4610" max="4610" width="5.28515625" customWidth="1"/>
    <col min="4611" max="4611" width="19.5703125" customWidth="1"/>
    <col min="4612" max="4612" width="10.7109375" customWidth="1"/>
    <col min="4613" max="4613" width="13.5703125" customWidth="1"/>
    <col min="4614" max="4614" width="13.7109375" customWidth="1"/>
    <col min="4615" max="4615" width="13.28515625" customWidth="1"/>
    <col min="4616" max="4616" width="12.85546875" customWidth="1"/>
    <col min="4617" max="4617" width="12.5703125" customWidth="1"/>
    <col min="4618" max="4618" width="15.140625" customWidth="1"/>
    <col min="4619" max="4619" width="17.42578125" customWidth="1"/>
    <col min="4620" max="4620" width="15.28515625" customWidth="1"/>
    <col min="4621" max="4621" width="12.85546875" customWidth="1"/>
    <col min="4622" max="4622" width="15.5703125" customWidth="1"/>
    <col min="4623" max="4627" width="15.7109375" customWidth="1"/>
    <col min="4628" max="4641" width="13.7109375" customWidth="1"/>
    <col min="4642" max="4642" width="0" hidden="1" customWidth="1"/>
    <col min="4643" max="4645" width="13.7109375" customWidth="1"/>
    <col min="4646" max="4685" width="12.7109375" customWidth="1"/>
    <col min="4686" max="4692" width="17.42578125" customWidth="1"/>
    <col min="4696" max="4697" width="17.42578125" customWidth="1"/>
    <col min="4701" max="4702" width="17.42578125" customWidth="1"/>
    <col min="4865" max="4865" width="6.140625" customWidth="1"/>
    <col min="4866" max="4866" width="5.28515625" customWidth="1"/>
    <col min="4867" max="4867" width="19.5703125" customWidth="1"/>
    <col min="4868" max="4868" width="10.7109375" customWidth="1"/>
    <col min="4869" max="4869" width="13.5703125" customWidth="1"/>
    <col min="4870" max="4870" width="13.7109375" customWidth="1"/>
    <col min="4871" max="4871" width="13.28515625" customWidth="1"/>
    <col min="4872" max="4872" width="12.85546875" customWidth="1"/>
    <col min="4873" max="4873" width="12.5703125" customWidth="1"/>
    <col min="4874" max="4874" width="15.140625" customWidth="1"/>
    <col min="4875" max="4875" width="17.42578125" customWidth="1"/>
    <col min="4876" max="4876" width="15.28515625" customWidth="1"/>
    <col min="4877" max="4877" width="12.85546875" customWidth="1"/>
    <col min="4878" max="4878" width="15.5703125" customWidth="1"/>
    <col min="4879" max="4883" width="15.7109375" customWidth="1"/>
    <col min="4884" max="4897" width="13.7109375" customWidth="1"/>
    <col min="4898" max="4898" width="0" hidden="1" customWidth="1"/>
    <col min="4899" max="4901" width="13.7109375" customWidth="1"/>
    <col min="4902" max="4941" width="12.7109375" customWidth="1"/>
    <col min="4942" max="4948" width="17.42578125" customWidth="1"/>
    <col min="4952" max="4953" width="17.42578125" customWidth="1"/>
    <col min="4957" max="4958" width="17.42578125" customWidth="1"/>
    <col min="5121" max="5121" width="6.140625" customWidth="1"/>
    <col min="5122" max="5122" width="5.28515625" customWidth="1"/>
    <col min="5123" max="5123" width="19.5703125" customWidth="1"/>
    <col min="5124" max="5124" width="10.7109375" customWidth="1"/>
    <col min="5125" max="5125" width="13.5703125" customWidth="1"/>
    <col min="5126" max="5126" width="13.7109375" customWidth="1"/>
    <col min="5127" max="5127" width="13.28515625" customWidth="1"/>
    <col min="5128" max="5128" width="12.85546875" customWidth="1"/>
    <col min="5129" max="5129" width="12.5703125" customWidth="1"/>
    <col min="5130" max="5130" width="15.140625" customWidth="1"/>
    <col min="5131" max="5131" width="17.42578125" customWidth="1"/>
    <col min="5132" max="5132" width="15.28515625" customWidth="1"/>
    <col min="5133" max="5133" width="12.85546875" customWidth="1"/>
    <col min="5134" max="5134" width="15.5703125" customWidth="1"/>
    <col min="5135" max="5139" width="15.7109375" customWidth="1"/>
    <col min="5140" max="5153" width="13.7109375" customWidth="1"/>
    <col min="5154" max="5154" width="0" hidden="1" customWidth="1"/>
    <col min="5155" max="5157" width="13.7109375" customWidth="1"/>
    <col min="5158" max="5197" width="12.7109375" customWidth="1"/>
    <col min="5198" max="5204" width="17.42578125" customWidth="1"/>
    <col min="5208" max="5209" width="17.42578125" customWidth="1"/>
    <col min="5213" max="5214" width="17.42578125" customWidth="1"/>
    <col min="5377" max="5377" width="6.140625" customWidth="1"/>
    <col min="5378" max="5378" width="5.28515625" customWidth="1"/>
    <col min="5379" max="5379" width="19.5703125" customWidth="1"/>
    <col min="5380" max="5380" width="10.7109375" customWidth="1"/>
    <col min="5381" max="5381" width="13.5703125" customWidth="1"/>
    <col min="5382" max="5382" width="13.7109375" customWidth="1"/>
    <col min="5383" max="5383" width="13.28515625" customWidth="1"/>
    <col min="5384" max="5384" width="12.85546875" customWidth="1"/>
    <col min="5385" max="5385" width="12.5703125" customWidth="1"/>
    <col min="5386" max="5386" width="15.140625" customWidth="1"/>
    <col min="5387" max="5387" width="17.42578125" customWidth="1"/>
    <col min="5388" max="5388" width="15.28515625" customWidth="1"/>
    <col min="5389" max="5389" width="12.85546875" customWidth="1"/>
    <col min="5390" max="5390" width="15.5703125" customWidth="1"/>
    <col min="5391" max="5395" width="15.7109375" customWidth="1"/>
    <col min="5396" max="5409" width="13.7109375" customWidth="1"/>
    <col min="5410" max="5410" width="0" hidden="1" customWidth="1"/>
    <col min="5411" max="5413" width="13.7109375" customWidth="1"/>
    <col min="5414" max="5453" width="12.7109375" customWidth="1"/>
    <col min="5454" max="5460" width="17.42578125" customWidth="1"/>
    <col min="5464" max="5465" width="17.42578125" customWidth="1"/>
    <col min="5469" max="5470" width="17.42578125" customWidth="1"/>
    <col min="5633" max="5633" width="6.140625" customWidth="1"/>
    <col min="5634" max="5634" width="5.28515625" customWidth="1"/>
    <col min="5635" max="5635" width="19.5703125" customWidth="1"/>
    <col min="5636" max="5636" width="10.7109375" customWidth="1"/>
    <col min="5637" max="5637" width="13.5703125" customWidth="1"/>
    <col min="5638" max="5638" width="13.7109375" customWidth="1"/>
    <col min="5639" max="5639" width="13.28515625" customWidth="1"/>
    <col min="5640" max="5640" width="12.85546875" customWidth="1"/>
    <col min="5641" max="5641" width="12.5703125" customWidth="1"/>
    <col min="5642" max="5642" width="15.140625" customWidth="1"/>
    <col min="5643" max="5643" width="17.42578125" customWidth="1"/>
    <col min="5644" max="5644" width="15.28515625" customWidth="1"/>
    <col min="5645" max="5645" width="12.85546875" customWidth="1"/>
    <col min="5646" max="5646" width="15.5703125" customWidth="1"/>
    <col min="5647" max="5651" width="15.7109375" customWidth="1"/>
    <col min="5652" max="5665" width="13.7109375" customWidth="1"/>
    <col min="5666" max="5666" width="0" hidden="1" customWidth="1"/>
    <col min="5667" max="5669" width="13.7109375" customWidth="1"/>
    <col min="5670" max="5709" width="12.7109375" customWidth="1"/>
    <col min="5710" max="5716" width="17.42578125" customWidth="1"/>
    <col min="5720" max="5721" width="17.42578125" customWidth="1"/>
    <col min="5725" max="5726" width="17.42578125" customWidth="1"/>
    <col min="5889" max="5889" width="6.140625" customWidth="1"/>
    <col min="5890" max="5890" width="5.28515625" customWidth="1"/>
    <col min="5891" max="5891" width="19.5703125" customWidth="1"/>
    <col min="5892" max="5892" width="10.7109375" customWidth="1"/>
    <col min="5893" max="5893" width="13.5703125" customWidth="1"/>
    <col min="5894" max="5894" width="13.7109375" customWidth="1"/>
    <col min="5895" max="5895" width="13.28515625" customWidth="1"/>
    <col min="5896" max="5896" width="12.85546875" customWidth="1"/>
    <col min="5897" max="5897" width="12.5703125" customWidth="1"/>
    <col min="5898" max="5898" width="15.140625" customWidth="1"/>
    <col min="5899" max="5899" width="17.42578125" customWidth="1"/>
    <col min="5900" max="5900" width="15.28515625" customWidth="1"/>
    <col min="5901" max="5901" width="12.85546875" customWidth="1"/>
    <col min="5902" max="5902" width="15.5703125" customWidth="1"/>
    <col min="5903" max="5907" width="15.7109375" customWidth="1"/>
    <col min="5908" max="5921" width="13.7109375" customWidth="1"/>
    <col min="5922" max="5922" width="0" hidden="1" customWidth="1"/>
    <col min="5923" max="5925" width="13.7109375" customWidth="1"/>
    <col min="5926" max="5965" width="12.7109375" customWidth="1"/>
    <col min="5966" max="5972" width="17.42578125" customWidth="1"/>
    <col min="5976" max="5977" width="17.42578125" customWidth="1"/>
    <col min="5981" max="5982" width="17.42578125" customWidth="1"/>
    <col min="6145" max="6145" width="6.140625" customWidth="1"/>
    <col min="6146" max="6146" width="5.28515625" customWidth="1"/>
    <col min="6147" max="6147" width="19.5703125" customWidth="1"/>
    <col min="6148" max="6148" width="10.7109375" customWidth="1"/>
    <col min="6149" max="6149" width="13.5703125" customWidth="1"/>
    <col min="6150" max="6150" width="13.7109375" customWidth="1"/>
    <col min="6151" max="6151" width="13.28515625" customWidth="1"/>
    <col min="6152" max="6152" width="12.85546875" customWidth="1"/>
    <col min="6153" max="6153" width="12.5703125" customWidth="1"/>
    <col min="6154" max="6154" width="15.140625" customWidth="1"/>
    <col min="6155" max="6155" width="17.42578125" customWidth="1"/>
    <col min="6156" max="6156" width="15.28515625" customWidth="1"/>
    <col min="6157" max="6157" width="12.85546875" customWidth="1"/>
    <col min="6158" max="6158" width="15.5703125" customWidth="1"/>
    <col min="6159" max="6163" width="15.7109375" customWidth="1"/>
    <col min="6164" max="6177" width="13.7109375" customWidth="1"/>
    <col min="6178" max="6178" width="0" hidden="1" customWidth="1"/>
    <col min="6179" max="6181" width="13.7109375" customWidth="1"/>
    <col min="6182" max="6221" width="12.7109375" customWidth="1"/>
    <col min="6222" max="6228" width="17.42578125" customWidth="1"/>
    <col min="6232" max="6233" width="17.42578125" customWidth="1"/>
    <col min="6237" max="6238" width="17.42578125" customWidth="1"/>
    <col min="6401" max="6401" width="6.140625" customWidth="1"/>
    <col min="6402" max="6402" width="5.28515625" customWidth="1"/>
    <col min="6403" max="6403" width="19.5703125" customWidth="1"/>
    <col min="6404" max="6404" width="10.7109375" customWidth="1"/>
    <col min="6405" max="6405" width="13.5703125" customWidth="1"/>
    <col min="6406" max="6406" width="13.7109375" customWidth="1"/>
    <col min="6407" max="6407" width="13.28515625" customWidth="1"/>
    <col min="6408" max="6408" width="12.85546875" customWidth="1"/>
    <col min="6409" max="6409" width="12.5703125" customWidth="1"/>
    <col min="6410" max="6410" width="15.140625" customWidth="1"/>
    <col min="6411" max="6411" width="17.42578125" customWidth="1"/>
    <col min="6412" max="6412" width="15.28515625" customWidth="1"/>
    <col min="6413" max="6413" width="12.85546875" customWidth="1"/>
    <col min="6414" max="6414" width="15.5703125" customWidth="1"/>
    <col min="6415" max="6419" width="15.7109375" customWidth="1"/>
    <col min="6420" max="6433" width="13.7109375" customWidth="1"/>
    <col min="6434" max="6434" width="0" hidden="1" customWidth="1"/>
    <col min="6435" max="6437" width="13.7109375" customWidth="1"/>
    <col min="6438" max="6477" width="12.7109375" customWidth="1"/>
    <col min="6478" max="6484" width="17.42578125" customWidth="1"/>
    <col min="6488" max="6489" width="17.42578125" customWidth="1"/>
    <col min="6493" max="6494" width="17.42578125" customWidth="1"/>
    <col min="6657" max="6657" width="6.140625" customWidth="1"/>
    <col min="6658" max="6658" width="5.28515625" customWidth="1"/>
    <col min="6659" max="6659" width="19.5703125" customWidth="1"/>
    <col min="6660" max="6660" width="10.7109375" customWidth="1"/>
    <col min="6661" max="6661" width="13.5703125" customWidth="1"/>
    <col min="6662" max="6662" width="13.7109375" customWidth="1"/>
    <col min="6663" max="6663" width="13.28515625" customWidth="1"/>
    <col min="6664" max="6664" width="12.85546875" customWidth="1"/>
    <col min="6665" max="6665" width="12.5703125" customWidth="1"/>
    <col min="6666" max="6666" width="15.140625" customWidth="1"/>
    <col min="6667" max="6667" width="17.42578125" customWidth="1"/>
    <col min="6668" max="6668" width="15.28515625" customWidth="1"/>
    <col min="6669" max="6669" width="12.85546875" customWidth="1"/>
    <col min="6670" max="6670" width="15.5703125" customWidth="1"/>
    <col min="6671" max="6675" width="15.7109375" customWidth="1"/>
    <col min="6676" max="6689" width="13.7109375" customWidth="1"/>
    <col min="6690" max="6690" width="0" hidden="1" customWidth="1"/>
    <col min="6691" max="6693" width="13.7109375" customWidth="1"/>
    <col min="6694" max="6733" width="12.7109375" customWidth="1"/>
    <col min="6734" max="6740" width="17.42578125" customWidth="1"/>
    <col min="6744" max="6745" width="17.42578125" customWidth="1"/>
    <col min="6749" max="6750" width="17.42578125" customWidth="1"/>
    <col min="6913" max="6913" width="6.140625" customWidth="1"/>
    <col min="6914" max="6914" width="5.28515625" customWidth="1"/>
    <col min="6915" max="6915" width="19.5703125" customWidth="1"/>
    <col min="6916" max="6916" width="10.7109375" customWidth="1"/>
    <col min="6917" max="6917" width="13.5703125" customWidth="1"/>
    <col min="6918" max="6918" width="13.7109375" customWidth="1"/>
    <col min="6919" max="6919" width="13.28515625" customWidth="1"/>
    <col min="6920" max="6920" width="12.85546875" customWidth="1"/>
    <col min="6921" max="6921" width="12.5703125" customWidth="1"/>
    <col min="6922" max="6922" width="15.140625" customWidth="1"/>
    <col min="6923" max="6923" width="17.42578125" customWidth="1"/>
    <col min="6924" max="6924" width="15.28515625" customWidth="1"/>
    <col min="6925" max="6925" width="12.85546875" customWidth="1"/>
    <col min="6926" max="6926" width="15.5703125" customWidth="1"/>
    <col min="6927" max="6931" width="15.7109375" customWidth="1"/>
    <col min="6932" max="6945" width="13.7109375" customWidth="1"/>
    <col min="6946" max="6946" width="0" hidden="1" customWidth="1"/>
    <col min="6947" max="6949" width="13.7109375" customWidth="1"/>
    <col min="6950" max="6989" width="12.7109375" customWidth="1"/>
    <col min="6990" max="6996" width="17.42578125" customWidth="1"/>
    <col min="7000" max="7001" width="17.42578125" customWidth="1"/>
    <col min="7005" max="7006" width="17.42578125" customWidth="1"/>
    <col min="7169" max="7169" width="6.140625" customWidth="1"/>
    <col min="7170" max="7170" width="5.28515625" customWidth="1"/>
    <col min="7171" max="7171" width="19.5703125" customWidth="1"/>
    <col min="7172" max="7172" width="10.7109375" customWidth="1"/>
    <col min="7173" max="7173" width="13.5703125" customWidth="1"/>
    <col min="7174" max="7174" width="13.7109375" customWidth="1"/>
    <col min="7175" max="7175" width="13.28515625" customWidth="1"/>
    <col min="7176" max="7176" width="12.85546875" customWidth="1"/>
    <col min="7177" max="7177" width="12.5703125" customWidth="1"/>
    <col min="7178" max="7178" width="15.140625" customWidth="1"/>
    <col min="7179" max="7179" width="17.42578125" customWidth="1"/>
    <col min="7180" max="7180" width="15.28515625" customWidth="1"/>
    <col min="7181" max="7181" width="12.85546875" customWidth="1"/>
    <col min="7182" max="7182" width="15.5703125" customWidth="1"/>
    <col min="7183" max="7187" width="15.7109375" customWidth="1"/>
    <col min="7188" max="7201" width="13.7109375" customWidth="1"/>
    <col min="7202" max="7202" width="0" hidden="1" customWidth="1"/>
    <col min="7203" max="7205" width="13.7109375" customWidth="1"/>
    <col min="7206" max="7245" width="12.7109375" customWidth="1"/>
    <col min="7246" max="7252" width="17.42578125" customWidth="1"/>
    <col min="7256" max="7257" width="17.42578125" customWidth="1"/>
    <col min="7261" max="7262" width="17.42578125" customWidth="1"/>
    <col min="7425" max="7425" width="6.140625" customWidth="1"/>
    <col min="7426" max="7426" width="5.28515625" customWidth="1"/>
    <col min="7427" max="7427" width="19.5703125" customWidth="1"/>
    <col min="7428" max="7428" width="10.7109375" customWidth="1"/>
    <col min="7429" max="7429" width="13.5703125" customWidth="1"/>
    <col min="7430" max="7430" width="13.7109375" customWidth="1"/>
    <col min="7431" max="7431" width="13.28515625" customWidth="1"/>
    <col min="7432" max="7432" width="12.85546875" customWidth="1"/>
    <col min="7433" max="7433" width="12.5703125" customWidth="1"/>
    <col min="7434" max="7434" width="15.140625" customWidth="1"/>
    <col min="7435" max="7435" width="17.42578125" customWidth="1"/>
    <col min="7436" max="7436" width="15.28515625" customWidth="1"/>
    <col min="7437" max="7437" width="12.85546875" customWidth="1"/>
    <col min="7438" max="7438" width="15.5703125" customWidth="1"/>
    <col min="7439" max="7443" width="15.7109375" customWidth="1"/>
    <col min="7444" max="7457" width="13.7109375" customWidth="1"/>
    <col min="7458" max="7458" width="0" hidden="1" customWidth="1"/>
    <col min="7459" max="7461" width="13.7109375" customWidth="1"/>
    <col min="7462" max="7501" width="12.7109375" customWidth="1"/>
    <col min="7502" max="7508" width="17.42578125" customWidth="1"/>
    <col min="7512" max="7513" width="17.42578125" customWidth="1"/>
    <col min="7517" max="7518" width="17.42578125" customWidth="1"/>
    <col min="7681" max="7681" width="6.140625" customWidth="1"/>
    <col min="7682" max="7682" width="5.28515625" customWidth="1"/>
    <col min="7683" max="7683" width="19.5703125" customWidth="1"/>
    <col min="7684" max="7684" width="10.7109375" customWidth="1"/>
    <col min="7685" max="7685" width="13.5703125" customWidth="1"/>
    <col min="7686" max="7686" width="13.7109375" customWidth="1"/>
    <col min="7687" max="7687" width="13.28515625" customWidth="1"/>
    <col min="7688" max="7688" width="12.85546875" customWidth="1"/>
    <col min="7689" max="7689" width="12.5703125" customWidth="1"/>
    <col min="7690" max="7690" width="15.140625" customWidth="1"/>
    <col min="7691" max="7691" width="17.42578125" customWidth="1"/>
    <col min="7692" max="7692" width="15.28515625" customWidth="1"/>
    <col min="7693" max="7693" width="12.85546875" customWidth="1"/>
    <col min="7694" max="7694" width="15.5703125" customWidth="1"/>
    <col min="7695" max="7699" width="15.7109375" customWidth="1"/>
    <col min="7700" max="7713" width="13.7109375" customWidth="1"/>
    <col min="7714" max="7714" width="0" hidden="1" customWidth="1"/>
    <col min="7715" max="7717" width="13.7109375" customWidth="1"/>
    <col min="7718" max="7757" width="12.7109375" customWidth="1"/>
    <col min="7758" max="7764" width="17.42578125" customWidth="1"/>
    <col min="7768" max="7769" width="17.42578125" customWidth="1"/>
    <col min="7773" max="7774" width="17.42578125" customWidth="1"/>
    <col min="7937" max="7937" width="6.140625" customWidth="1"/>
    <col min="7938" max="7938" width="5.28515625" customWidth="1"/>
    <col min="7939" max="7939" width="19.5703125" customWidth="1"/>
    <col min="7940" max="7940" width="10.7109375" customWidth="1"/>
    <col min="7941" max="7941" width="13.5703125" customWidth="1"/>
    <col min="7942" max="7942" width="13.7109375" customWidth="1"/>
    <col min="7943" max="7943" width="13.28515625" customWidth="1"/>
    <col min="7944" max="7944" width="12.85546875" customWidth="1"/>
    <col min="7945" max="7945" width="12.5703125" customWidth="1"/>
    <col min="7946" max="7946" width="15.140625" customWidth="1"/>
    <col min="7947" max="7947" width="17.42578125" customWidth="1"/>
    <col min="7948" max="7948" width="15.28515625" customWidth="1"/>
    <col min="7949" max="7949" width="12.85546875" customWidth="1"/>
    <col min="7950" max="7950" width="15.5703125" customWidth="1"/>
    <col min="7951" max="7955" width="15.7109375" customWidth="1"/>
    <col min="7956" max="7969" width="13.7109375" customWidth="1"/>
    <col min="7970" max="7970" width="0" hidden="1" customWidth="1"/>
    <col min="7971" max="7973" width="13.7109375" customWidth="1"/>
    <col min="7974" max="8013" width="12.7109375" customWidth="1"/>
    <col min="8014" max="8020" width="17.42578125" customWidth="1"/>
    <col min="8024" max="8025" width="17.42578125" customWidth="1"/>
    <col min="8029" max="8030" width="17.42578125" customWidth="1"/>
    <col min="8193" max="8193" width="6.140625" customWidth="1"/>
    <col min="8194" max="8194" width="5.28515625" customWidth="1"/>
    <col min="8195" max="8195" width="19.5703125" customWidth="1"/>
    <col min="8196" max="8196" width="10.7109375" customWidth="1"/>
    <col min="8197" max="8197" width="13.5703125" customWidth="1"/>
    <col min="8198" max="8198" width="13.7109375" customWidth="1"/>
    <col min="8199" max="8199" width="13.28515625" customWidth="1"/>
    <col min="8200" max="8200" width="12.85546875" customWidth="1"/>
    <col min="8201" max="8201" width="12.5703125" customWidth="1"/>
    <col min="8202" max="8202" width="15.140625" customWidth="1"/>
    <col min="8203" max="8203" width="17.42578125" customWidth="1"/>
    <col min="8204" max="8204" width="15.28515625" customWidth="1"/>
    <col min="8205" max="8205" width="12.85546875" customWidth="1"/>
    <col min="8206" max="8206" width="15.5703125" customWidth="1"/>
    <col min="8207" max="8211" width="15.7109375" customWidth="1"/>
    <col min="8212" max="8225" width="13.7109375" customWidth="1"/>
    <col min="8226" max="8226" width="0" hidden="1" customWidth="1"/>
    <col min="8227" max="8229" width="13.7109375" customWidth="1"/>
    <col min="8230" max="8269" width="12.7109375" customWidth="1"/>
    <col min="8270" max="8276" width="17.42578125" customWidth="1"/>
    <col min="8280" max="8281" width="17.42578125" customWidth="1"/>
    <col min="8285" max="8286" width="17.42578125" customWidth="1"/>
    <col min="8449" max="8449" width="6.140625" customWidth="1"/>
    <col min="8450" max="8450" width="5.28515625" customWidth="1"/>
    <col min="8451" max="8451" width="19.5703125" customWidth="1"/>
    <col min="8452" max="8452" width="10.7109375" customWidth="1"/>
    <col min="8453" max="8453" width="13.5703125" customWidth="1"/>
    <col min="8454" max="8454" width="13.7109375" customWidth="1"/>
    <col min="8455" max="8455" width="13.28515625" customWidth="1"/>
    <col min="8456" max="8456" width="12.85546875" customWidth="1"/>
    <col min="8457" max="8457" width="12.5703125" customWidth="1"/>
    <col min="8458" max="8458" width="15.140625" customWidth="1"/>
    <col min="8459" max="8459" width="17.42578125" customWidth="1"/>
    <col min="8460" max="8460" width="15.28515625" customWidth="1"/>
    <col min="8461" max="8461" width="12.85546875" customWidth="1"/>
    <col min="8462" max="8462" width="15.5703125" customWidth="1"/>
    <col min="8463" max="8467" width="15.7109375" customWidth="1"/>
    <col min="8468" max="8481" width="13.7109375" customWidth="1"/>
    <col min="8482" max="8482" width="0" hidden="1" customWidth="1"/>
    <col min="8483" max="8485" width="13.7109375" customWidth="1"/>
    <col min="8486" max="8525" width="12.7109375" customWidth="1"/>
    <col min="8526" max="8532" width="17.42578125" customWidth="1"/>
    <col min="8536" max="8537" width="17.42578125" customWidth="1"/>
    <col min="8541" max="8542" width="17.42578125" customWidth="1"/>
    <col min="8705" max="8705" width="6.140625" customWidth="1"/>
    <col min="8706" max="8706" width="5.28515625" customWidth="1"/>
    <col min="8707" max="8707" width="19.5703125" customWidth="1"/>
    <col min="8708" max="8708" width="10.7109375" customWidth="1"/>
    <col min="8709" max="8709" width="13.5703125" customWidth="1"/>
    <col min="8710" max="8710" width="13.7109375" customWidth="1"/>
    <col min="8711" max="8711" width="13.28515625" customWidth="1"/>
    <col min="8712" max="8712" width="12.85546875" customWidth="1"/>
    <col min="8713" max="8713" width="12.5703125" customWidth="1"/>
    <col min="8714" max="8714" width="15.140625" customWidth="1"/>
    <col min="8715" max="8715" width="17.42578125" customWidth="1"/>
    <col min="8716" max="8716" width="15.28515625" customWidth="1"/>
    <col min="8717" max="8717" width="12.85546875" customWidth="1"/>
    <col min="8718" max="8718" width="15.5703125" customWidth="1"/>
    <col min="8719" max="8723" width="15.7109375" customWidth="1"/>
    <col min="8724" max="8737" width="13.7109375" customWidth="1"/>
    <col min="8738" max="8738" width="0" hidden="1" customWidth="1"/>
    <col min="8739" max="8741" width="13.7109375" customWidth="1"/>
    <col min="8742" max="8781" width="12.7109375" customWidth="1"/>
    <col min="8782" max="8788" width="17.42578125" customWidth="1"/>
    <col min="8792" max="8793" width="17.42578125" customWidth="1"/>
    <col min="8797" max="8798" width="17.42578125" customWidth="1"/>
    <col min="8961" max="8961" width="6.140625" customWidth="1"/>
    <col min="8962" max="8962" width="5.28515625" customWidth="1"/>
    <col min="8963" max="8963" width="19.5703125" customWidth="1"/>
    <col min="8964" max="8964" width="10.7109375" customWidth="1"/>
    <col min="8965" max="8965" width="13.5703125" customWidth="1"/>
    <col min="8966" max="8966" width="13.7109375" customWidth="1"/>
    <col min="8967" max="8967" width="13.28515625" customWidth="1"/>
    <col min="8968" max="8968" width="12.85546875" customWidth="1"/>
    <col min="8969" max="8969" width="12.5703125" customWidth="1"/>
    <col min="8970" max="8970" width="15.140625" customWidth="1"/>
    <col min="8971" max="8971" width="17.42578125" customWidth="1"/>
    <col min="8972" max="8972" width="15.28515625" customWidth="1"/>
    <col min="8973" max="8973" width="12.85546875" customWidth="1"/>
    <col min="8974" max="8974" width="15.5703125" customWidth="1"/>
    <col min="8975" max="8979" width="15.7109375" customWidth="1"/>
    <col min="8980" max="8993" width="13.7109375" customWidth="1"/>
    <col min="8994" max="8994" width="0" hidden="1" customWidth="1"/>
    <col min="8995" max="8997" width="13.7109375" customWidth="1"/>
    <col min="8998" max="9037" width="12.7109375" customWidth="1"/>
    <col min="9038" max="9044" width="17.42578125" customWidth="1"/>
    <col min="9048" max="9049" width="17.42578125" customWidth="1"/>
    <col min="9053" max="9054" width="17.42578125" customWidth="1"/>
    <col min="9217" max="9217" width="6.140625" customWidth="1"/>
    <col min="9218" max="9218" width="5.28515625" customWidth="1"/>
    <col min="9219" max="9219" width="19.5703125" customWidth="1"/>
    <col min="9220" max="9220" width="10.7109375" customWidth="1"/>
    <col min="9221" max="9221" width="13.5703125" customWidth="1"/>
    <col min="9222" max="9222" width="13.7109375" customWidth="1"/>
    <col min="9223" max="9223" width="13.28515625" customWidth="1"/>
    <col min="9224" max="9224" width="12.85546875" customWidth="1"/>
    <col min="9225" max="9225" width="12.5703125" customWidth="1"/>
    <col min="9226" max="9226" width="15.140625" customWidth="1"/>
    <col min="9227" max="9227" width="17.42578125" customWidth="1"/>
    <col min="9228" max="9228" width="15.28515625" customWidth="1"/>
    <col min="9229" max="9229" width="12.85546875" customWidth="1"/>
    <col min="9230" max="9230" width="15.5703125" customWidth="1"/>
    <col min="9231" max="9235" width="15.7109375" customWidth="1"/>
    <col min="9236" max="9249" width="13.7109375" customWidth="1"/>
    <col min="9250" max="9250" width="0" hidden="1" customWidth="1"/>
    <col min="9251" max="9253" width="13.7109375" customWidth="1"/>
    <col min="9254" max="9293" width="12.7109375" customWidth="1"/>
    <col min="9294" max="9300" width="17.42578125" customWidth="1"/>
    <col min="9304" max="9305" width="17.42578125" customWidth="1"/>
    <col min="9309" max="9310" width="17.42578125" customWidth="1"/>
    <col min="9473" max="9473" width="6.140625" customWidth="1"/>
    <col min="9474" max="9474" width="5.28515625" customWidth="1"/>
    <col min="9475" max="9475" width="19.5703125" customWidth="1"/>
    <col min="9476" max="9476" width="10.7109375" customWidth="1"/>
    <col min="9477" max="9477" width="13.5703125" customWidth="1"/>
    <col min="9478" max="9478" width="13.7109375" customWidth="1"/>
    <col min="9479" max="9479" width="13.28515625" customWidth="1"/>
    <col min="9480" max="9480" width="12.85546875" customWidth="1"/>
    <col min="9481" max="9481" width="12.5703125" customWidth="1"/>
    <col min="9482" max="9482" width="15.140625" customWidth="1"/>
    <col min="9483" max="9483" width="17.42578125" customWidth="1"/>
    <col min="9484" max="9484" width="15.28515625" customWidth="1"/>
    <col min="9485" max="9485" width="12.85546875" customWidth="1"/>
    <col min="9486" max="9486" width="15.5703125" customWidth="1"/>
    <col min="9487" max="9491" width="15.7109375" customWidth="1"/>
    <col min="9492" max="9505" width="13.7109375" customWidth="1"/>
    <col min="9506" max="9506" width="0" hidden="1" customWidth="1"/>
    <col min="9507" max="9509" width="13.7109375" customWidth="1"/>
    <col min="9510" max="9549" width="12.7109375" customWidth="1"/>
    <col min="9550" max="9556" width="17.42578125" customWidth="1"/>
    <col min="9560" max="9561" width="17.42578125" customWidth="1"/>
    <col min="9565" max="9566" width="17.42578125" customWidth="1"/>
    <col min="9729" max="9729" width="6.140625" customWidth="1"/>
    <col min="9730" max="9730" width="5.28515625" customWidth="1"/>
    <col min="9731" max="9731" width="19.5703125" customWidth="1"/>
    <col min="9732" max="9732" width="10.7109375" customWidth="1"/>
    <col min="9733" max="9733" width="13.5703125" customWidth="1"/>
    <col min="9734" max="9734" width="13.7109375" customWidth="1"/>
    <col min="9735" max="9735" width="13.28515625" customWidth="1"/>
    <col min="9736" max="9736" width="12.85546875" customWidth="1"/>
    <col min="9737" max="9737" width="12.5703125" customWidth="1"/>
    <col min="9738" max="9738" width="15.140625" customWidth="1"/>
    <col min="9739" max="9739" width="17.42578125" customWidth="1"/>
    <col min="9740" max="9740" width="15.28515625" customWidth="1"/>
    <col min="9741" max="9741" width="12.85546875" customWidth="1"/>
    <col min="9742" max="9742" width="15.5703125" customWidth="1"/>
    <col min="9743" max="9747" width="15.7109375" customWidth="1"/>
    <col min="9748" max="9761" width="13.7109375" customWidth="1"/>
    <col min="9762" max="9762" width="0" hidden="1" customWidth="1"/>
    <col min="9763" max="9765" width="13.7109375" customWidth="1"/>
    <col min="9766" max="9805" width="12.7109375" customWidth="1"/>
    <col min="9806" max="9812" width="17.42578125" customWidth="1"/>
    <col min="9816" max="9817" width="17.42578125" customWidth="1"/>
    <col min="9821" max="9822" width="17.42578125" customWidth="1"/>
    <col min="9985" max="9985" width="6.140625" customWidth="1"/>
    <col min="9986" max="9986" width="5.28515625" customWidth="1"/>
    <col min="9987" max="9987" width="19.5703125" customWidth="1"/>
    <col min="9988" max="9988" width="10.7109375" customWidth="1"/>
    <col min="9989" max="9989" width="13.5703125" customWidth="1"/>
    <col min="9990" max="9990" width="13.7109375" customWidth="1"/>
    <col min="9991" max="9991" width="13.28515625" customWidth="1"/>
    <col min="9992" max="9992" width="12.85546875" customWidth="1"/>
    <col min="9993" max="9993" width="12.5703125" customWidth="1"/>
    <col min="9994" max="9994" width="15.140625" customWidth="1"/>
    <col min="9995" max="9995" width="17.42578125" customWidth="1"/>
    <col min="9996" max="9996" width="15.28515625" customWidth="1"/>
    <col min="9997" max="9997" width="12.85546875" customWidth="1"/>
    <col min="9998" max="9998" width="15.5703125" customWidth="1"/>
    <col min="9999" max="10003" width="15.7109375" customWidth="1"/>
    <col min="10004" max="10017" width="13.7109375" customWidth="1"/>
    <col min="10018" max="10018" width="0" hidden="1" customWidth="1"/>
    <col min="10019" max="10021" width="13.7109375" customWidth="1"/>
    <col min="10022" max="10061" width="12.7109375" customWidth="1"/>
    <col min="10062" max="10068" width="17.42578125" customWidth="1"/>
    <col min="10072" max="10073" width="17.42578125" customWidth="1"/>
    <col min="10077" max="10078" width="17.42578125" customWidth="1"/>
    <col min="10241" max="10241" width="6.140625" customWidth="1"/>
    <col min="10242" max="10242" width="5.28515625" customWidth="1"/>
    <col min="10243" max="10243" width="19.5703125" customWidth="1"/>
    <col min="10244" max="10244" width="10.7109375" customWidth="1"/>
    <col min="10245" max="10245" width="13.5703125" customWidth="1"/>
    <col min="10246" max="10246" width="13.7109375" customWidth="1"/>
    <col min="10247" max="10247" width="13.28515625" customWidth="1"/>
    <col min="10248" max="10248" width="12.85546875" customWidth="1"/>
    <col min="10249" max="10249" width="12.5703125" customWidth="1"/>
    <col min="10250" max="10250" width="15.140625" customWidth="1"/>
    <col min="10251" max="10251" width="17.42578125" customWidth="1"/>
    <col min="10252" max="10252" width="15.28515625" customWidth="1"/>
    <col min="10253" max="10253" width="12.85546875" customWidth="1"/>
    <col min="10254" max="10254" width="15.5703125" customWidth="1"/>
    <col min="10255" max="10259" width="15.7109375" customWidth="1"/>
    <col min="10260" max="10273" width="13.7109375" customWidth="1"/>
    <col min="10274" max="10274" width="0" hidden="1" customWidth="1"/>
    <col min="10275" max="10277" width="13.7109375" customWidth="1"/>
    <col min="10278" max="10317" width="12.7109375" customWidth="1"/>
    <col min="10318" max="10324" width="17.42578125" customWidth="1"/>
    <col min="10328" max="10329" width="17.42578125" customWidth="1"/>
    <col min="10333" max="10334" width="17.42578125" customWidth="1"/>
    <col min="10497" max="10497" width="6.140625" customWidth="1"/>
    <col min="10498" max="10498" width="5.28515625" customWidth="1"/>
    <col min="10499" max="10499" width="19.5703125" customWidth="1"/>
    <col min="10500" max="10500" width="10.7109375" customWidth="1"/>
    <col min="10501" max="10501" width="13.5703125" customWidth="1"/>
    <col min="10502" max="10502" width="13.7109375" customWidth="1"/>
    <col min="10503" max="10503" width="13.28515625" customWidth="1"/>
    <col min="10504" max="10504" width="12.85546875" customWidth="1"/>
    <col min="10505" max="10505" width="12.5703125" customWidth="1"/>
    <col min="10506" max="10506" width="15.140625" customWidth="1"/>
    <col min="10507" max="10507" width="17.42578125" customWidth="1"/>
    <col min="10508" max="10508" width="15.28515625" customWidth="1"/>
    <col min="10509" max="10509" width="12.85546875" customWidth="1"/>
    <col min="10510" max="10510" width="15.5703125" customWidth="1"/>
    <col min="10511" max="10515" width="15.7109375" customWidth="1"/>
    <col min="10516" max="10529" width="13.7109375" customWidth="1"/>
    <col min="10530" max="10530" width="0" hidden="1" customWidth="1"/>
    <col min="10531" max="10533" width="13.7109375" customWidth="1"/>
    <col min="10534" max="10573" width="12.7109375" customWidth="1"/>
    <col min="10574" max="10580" width="17.42578125" customWidth="1"/>
    <col min="10584" max="10585" width="17.42578125" customWidth="1"/>
    <col min="10589" max="10590" width="17.42578125" customWidth="1"/>
    <col min="10753" max="10753" width="6.140625" customWidth="1"/>
    <col min="10754" max="10754" width="5.28515625" customWidth="1"/>
    <col min="10755" max="10755" width="19.5703125" customWidth="1"/>
    <col min="10756" max="10756" width="10.7109375" customWidth="1"/>
    <col min="10757" max="10757" width="13.5703125" customWidth="1"/>
    <col min="10758" max="10758" width="13.7109375" customWidth="1"/>
    <col min="10759" max="10759" width="13.28515625" customWidth="1"/>
    <col min="10760" max="10760" width="12.85546875" customWidth="1"/>
    <col min="10761" max="10761" width="12.5703125" customWidth="1"/>
    <col min="10762" max="10762" width="15.140625" customWidth="1"/>
    <col min="10763" max="10763" width="17.42578125" customWidth="1"/>
    <col min="10764" max="10764" width="15.28515625" customWidth="1"/>
    <col min="10765" max="10765" width="12.85546875" customWidth="1"/>
    <col min="10766" max="10766" width="15.5703125" customWidth="1"/>
    <col min="10767" max="10771" width="15.7109375" customWidth="1"/>
    <col min="10772" max="10785" width="13.7109375" customWidth="1"/>
    <col min="10786" max="10786" width="0" hidden="1" customWidth="1"/>
    <col min="10787" max="10789" width="13.7109375" customWidth="1"/>
    <col min="10790" max="10829" width="12.7109375" customWidth="1"/>
    <col min="10830" max="10836" width="17.42578125" customWidth="1"/>
    <col min="10840" max="10841" width="17.42578125" customWidth="1"/>
    <col min="10845" max="10846" width="17.42578125" customWidth="1"/>
    <col min="11009" max="11009" width="6.140625" customWidth="1"/>
    <col min="11010" max="11010" width="5.28515625" customWidth="1"/>
    <col min="11011" max="11011" width="19.5703125" customWidth="1"/>
    <col min="11012" max="11012" width="10.7109375" customWidth="1"/>
    <col min="11013" max="11013" width="13.5703125" customWidth="1"/>
    <col min="11014" max="11014" width="13.7109375" customWidth="1"/>
    <col min="11015" max="11015" width="13.28515625" customWidth="1"/>
    <col min="11016" max="11016" width="12.85546875" customWidth="1"/>
    <col min="11017" max="11017" width="12.5703125" customWidth="1"/>
    <col min="11018" max="11018" width="15.140625" customWidth="1"/>
    <col min="11019" max="11019" width="17.42578125" customWidth="1"/>
    <col min="11020" max="11020" width="15.28515625" customWidth="1"/>
    <col min="11021" max="11021" width="12.85546875" customWidth="1"/>
    <col min="11022" max="11022" width="15.5703125" customWidth="1"/>
    <col min="11023" max="11027" width="15.7109375" customWidth="1"/>
    <col min="11028" max="11041" width="13.7109375" customWidth="1"/>
    <col min="11042" max="11042" width="0" hidden="1" customWidth="1"/>
    <col min="11043" max="11045" width="13.7109375" customWidth="1"/>
    <col min="11046" max="11085" width="12.7109375" customWidth="1"/>
    <col min="11086" max="11092" width="17.42578125" customWidth="1"/>
    <col min="11096" max="11097" width="17.42578125" customWidth="1"/>
    <col min="11101" max="11102" width="17.42578125" customWidth="1"/>
    <col min="11265" max="11265" width="6.140625" customWidth="1"/>
    <col min="11266" max="11266" width="5.28515625" customWidth="1"/>
    <col min="11267" max="11267" width="19.5703125" customWidth="1"/>
    <col min="11268" max="11268" width="10.7109375" customWidth="1"/>
    <col min="11269" max="11269" width="13.5703125" customWidth="1"/>
    <col min="11270" max="11270" width="13.7109375" customWidth="1"/>
    <col min="11271" max="11271" width="13.28515625" customWidth="1"/>
    <col min="11272" max="11272" width="12.85546875" customWidth="1"/>
    <col min="11273" max="11273" width="12.5703125" customWidth="1"/>
    <col min="11274" max="11274" width="15.140625" customWidth="1"/>
    <col min="11275" max="11275" width="17.42578125" customWidth="1"/>
    <col min="11276" max="11276" width="15.28515625" customWidth="1"/>
    <col min="11277" max="11277" width="12.85546875" customWidth="1"/>
    <col min="11278" max="11278" width="15.5703125" customWidth="1"/>
    <col min="11279" max="11283" width="15.7109375" customWidth="1"/>
    <col min="11284" max="11297" width="13.7109375" customWidth="1"/>
    <col min="11298" max="11298" width="0" hidden="1" customWidth="1"/>
    <col min="11299" max="11301" width="13.7109375" customWidth="1"/>
    <col min="11302" max="11341" width="12.7109375" customWidth="1"/>
    <col min="11342" max="11348" width="17.42578125" customWidth="1"/>
    <col min="11352" max="11353" width="17.42578125" customWidth="1"/>
    <col min="11357" max="11358" width="17.42578125" customWidth="1"/>
    <col min="11521" max="11521" width="6.140625" customWidth="1"/>
    <col min="11522" max="11522" width="5.28515625" customWidth="1"/>
    <col min="11523" max="11523" width="19.5703125" customWidth="1"/>
    <col min="11524" max="11524" width="10.7109375" customWidth="1"/>
    <col min="11525" max="11525" width="13.5703125" customWidth="1"/>
    <col min="11526" max="11526" width="13.7109375" customWidth="1"/>
    <col min="11527" max="11527" width="13.28515625" customWidth="1"/>
    <col min="11528" max="11528" width="12.85546875" customWidth="1"/>
    <col min="11529" max="11529" width="12.5703125" customWidth="1"/>
    <col min="11530" max="11530" width="15.140625" customWidth="1"/>
    <col min="11531" max="11531" width="17.42578125" customWidth="1"/>
    <col min="11532" max="11532" width="15.28515625" customWidth="1"/>
    <col min="11533" max="11533" width="12.85546875" customWidth="1"/>
    <col min="11534" max="11534" width="15.5703125" customWidth="1"/>
    <col min="11535" max="11539" width="15.7109375" customWidth="1"/>
    <col min="11540" max="11553" width="13.7109375" customWidth="1"/>
    <col min="11554" max="11554" width="0" hidden="1" customWidth="1"/>
    <col min="11555" max="11557" width="13.7109375" customWidth="1"/>
    <col min="11558" max="11597" width="12.7109375" customWidth="1"/>
    <col min="11598" max="11604" width="17.42578125" customWidth="1"/>
    <col min="11608" max="11609" width="17.42578125" customWidth="1"/>
    <col min="11613" max="11614" width="17.42578125" customWidth="1"/>
    <col min="11777" max="11777" width="6.140625" customWidth="1"/>
    <col min="11778" max="11778" width="5.28515625" customWidth="1"/>
    <col min="11779" max="11779" width="19.5703125" customWidth="1"/>
    <col min="11780" max="11780" width="10.7109375" customWidth="1"/>
    <col min="11781" max="11781" width="13.5703125" customWidth="1"/>
    <col min="11782" max="11782" width="13.7109375" customWidth="1"/>
    <col min="11783" max="11783" width="13.28515625" customWidth="1"/>
    <col min="11784" max="11784" width="12.85546875" customWidth="1"/>
    <col min="11785" max="11785" width="12.5703125" customWidth="1"/>
    <col min="11786" max="11786" width="15.140625" customWidth="1"/>
    <col min="11787" max="11787" width="17.42578125" customWidth="1"/>
    <col min="11788" max="11788" width="15.28515625" customWidth="1"/>
    <col min="11789" max="11789" width="12.85546875" customWidth="1"/>
    <col min="11790" max="11790" width="15.5703125" customWidth="1"/>
    <col min="11791" max="11795" width="15.7109375" customWidth="1"/>
    <col min="11796" max="11809" width="13.7109375" customWidth="1"/>
    <col min="11810" max="11810" width="0" hidden="1" customWidth="1"/>
    <col min="11811" max="11813" width="13.7109375" customWidth="1"/>
    <col min="11814" max="11853" width="12.7109375" customWidth="1"/>
    <col min="11854" max="11860" width="17.42578125" customWidth="1"/>
    <col min="11864" max="11865" width="17.42578125" customWidth="1"/>
    <col min="11869" max="11870" width="17.42578125" customWidth="1"/>
    <col min="12033" max="12033" width="6.140625" customWidth="1"/>
    <col min="12034" max="12034" width="5.28515625" customWidth="1"/>
    <col min="12035" max="12035" width="19.5703125" customWidth="1"/>
    <col min="12036" max="12036" width="10.7109375" customWidth="1"/>
    <col min="12037" max="12037" width="13.5703125" customWidth="1"/>
    <col min="12038" max="12038" width="13.7109375" customWidth="1"/>
    <col min="12039" max="12039" width="13.28515625" customWidth="1"/>
    <col min="12040" max="12040" width="12.85546875" customWidth="1"/>
    <col min="12041" max="12041" width="12.5703125" customWidth="1"/>
    <col min="12042" max="12042" width="15.140625" customWidth="1"/>
    <col min="12043" max="12043" width="17.42578125" customWidth="1"/>
    <col min="12044" max="12044" width="15.28515625" customWidth="1"/>
    <col min="12045" max="12045" width="12.85546875" customWidth="1"/>
    <col min="12046" max="12046" width="15.5703125" customWidth="1"/>
    <col min="12047" max="12051" width="15.7109375" customWidth="1"/>
    <col min="12052" max="12065" width="13.7109375" customWidth="1"/>
    <col min="12066" max="12066" width="0" hidden="1" customWidth="1"/>
    <col min="12067" max="12069" width="13.7109375" customWidth="1"/>
    <col min="12070" max="12109" width="12.7109375" customWidth="1"/>
    <col min="12110" max="12116" width="17.42578125" customWidth="1"/>
    <col min="12120" max="12121" width="17.42578125" customWidth="1"/>
    <col min="12125" max="12126" width="17.42578125" customWidth="1"/>
    <col min="12289" max="12289" width="6.140625" customWidth="1"/>
    <col min="12290" max="12290" width="5.28515625" customWidth="1"/>
    <col min="12291" max="12291" width="19.5703125" customWidth="1"/>
    <col min="12292" max="12292" width="10.7109375" customWidth="1"/>
    <col min="12293" max="12293" width="13.5703125" customWidth="1"/>
    <col min="12294" max="12294" width="13.7109375" customWidth="1"/>
    <col min="12295" max="12295" width="13.28515625" customWidth="1"/>
    <col min="12296" max="12296" width="12.85546875" customWidth="1"/>
    <col min="12297" max="12297" width="12.5703125" customWidth="1"/>
    <col min="12298" max="12298" width="15.140625" customWidth="1"/>
    <col min="12299" max="12299" width="17.42578125" customWidth="1"/>
    <col min="12300" max="12300" width="15.28515625" customWidth="1"/>
    <col min="12301" max="12301" width="12.85546875" customWidth="1"/>
    <col min="12302" max="12302" width="15.5703125" customWidth="1"/>
    <col min="12303" max="12307" width="15.7109375" customWidth="1"/>
    <col min="12308" max="12321" width="13.7109375" customWidth="1"/>
    <col min="12322" max="12322" width="0" hidden="1" customWidth="1"/>
    <col min="12323" max="12325" width="13.7109375" customWidth="1"/>
    <col min="12326" max="12365" width="12.7109375" customWidth="1"/>
    <col min="12366" max="12372" width="17.42578125" customWidth="1"/>
    <col min="12376" max="12377" width="17.42578125" customWidth="1"/>
    <col min="12381" max="12382" width="17.42578125" customWidth="1"/>
    <col min="12545" max="12545" width="6.140625" customWidth="1"/>
    <col min="12546" max="12546" width="5.28515625" customWidth="1"/>
    <col min="12547" max="12547" width="19.5703125" customWidth="1"/>
    <col min="12548" max="12548" width="10.7109375" customWidth="1"/>
    <col min="12549" max="12549" width="13.5703125" customWidth="1"/>
    <col min="12550" max="12550" width="13.7109375" customWidth="1"/>
    <col min="12551" max="12551" width="13.28515625" customWidth="1"/>
    <col min="12552" max="12552" width="12.85546875" customWidth="1"/>
    <col min="12553" max="12553" width="12.5703125" customWidth="1"/>
    <col min="12554" max="12554" width="15.140625" customWidth="1"/>
    <col min="12555" max="12555" width="17.42578125" customWidth="1"/>
    <col min="12556" max="12556" width="15.28515625" customWidth="1"/>
    <col min="12557" max="12557" width="12.85546875" customWidth="1"/>
    <col min="12558" max="12558" width="15.5703125" customWidth="1"/>
    <col min="12559" max="12563" width="15.7109375" customWidth="1"/>
    <col min="12564" max="12577" width="13.7109375" customWidth="1"/>
    <col min="12578" max="12578" width="0" hidden="1" customWidth="1"/>
    <col min="12579" max="12581" width="13.7109375" customWidth="1"/>
    <col min="12582" max="12621" width="12.7109375" customWidth="1"/>
    <col min="12622" max="12628" width="17.42578125" customWidth="1"/>
    <col min="12632" max="12633" width="17.42578125" customWidth="1"/>
    <col min="12637" max="12638" width="17.42578125" customWidth="1"/>
    <col min="12801" max="12801" width="6.140625" customWidth="1"/>
    <col min="12802" max="12802" width="5.28515625" customWidth="1"/>
    <col min="12803" max="12803" width="19.5703125" customWidth="1"/>
    <col min="12804" max="12804" width="10.7109375" customWidth="1"/>
    <col min="12805" max="12805" width="13.5703125" customWidth="1"/>
    <col min="12806" max="12806" width="13.7109375" customWidth="1"/>
    <col min="12807" max="12807" width="13.28515625" customWidth="1"/>
    <col min="12808" max="12808" width="12.85546875" customWidth="1"/>
    <col min="12809" max="12809" width="12.5703125" customWidth="1"/>
    <col min="12810" max="12810" width="15.140625" customWidth="1"/>
    <col min="12811" max="12811" width="17.42578125" customWidth="1"/>
    <col min="12812" max="12812" width="15.28515625" customWidth="1"/>
    <col min="12813" max="12813" width="12.85546875" customWidth="1"/>
    <col min="12814" max="12814" width="15.5703125" customWidth="1"/>
    <col min="12815" max="12819" width="15.7109375" customWidth="1"/>
    <col min="12820" max="12833" width="13.7109375" customWidth="1"/>
    <col min="12834" max="12834" width="0" hidden="1" customWidth="1"/>
    <col min="12835" max="12837" width="13.7109375" customWidth="1"/>
    <col min="12838" max="12877" width="12.7109375" customWidth="1"/>
    <col min="12878" max="12884" width="17.42578125" customWidth="1"/>
    <col min="12888" max="12889" width="17.42578125" customWidth="1"/>
    <col min="12893" max="12894" width="17.42578125" customWidth="1"/>
    <col min="13057" max="13057" width="6.140625" customWidth="1"/>
    <col min="13058" max="13058" width="5.28515625" customWidth="1"/>
    <col min="13059" max="13059" width="19.5703125" customWidth="1"/>
    <col min="13060" max="13060" width="10.7109375" customWidth="1"/>
    <col min="13061" max="13061" width="13.5703125" customWidth="1"/>
    <col min="13062" max="13062" width="13.7109375" customWidth="1"/>
    <col min="13063" max="13063" width="13.28515625" customWidth="1"/>
    <col min="13064" max="13064" width="12.85546875" customWidth="1"/>
    <col min="13065" max="13065" width="12.5703125" customWidth="1"/>
    <col min="13066" max="13066" width="15.140625" customWidth="1"/>
    <col min="13067" max="13067" width="17.42578125" customWidth="1"/>
    <col min="13068" max="13068" width="15.28515625" customWidth="1"/>
    <col min="13069" max="13069" width="12.85546875" customWidth="1"/>
    <col min="13070" max="13070" width="15.5703125" customWidth="1"/>
    <col min="13071" max="13075" width="15.7109375" customWidth="1"/>
    <col min="13076" max="13089" width="13.7109375" customWidth="1"/>
    <col min="13090" max="13090" width="0" hidden="1" customWidth="1"/>
    <col min="13091" max="13093" width="13.7109375" customWidth="1"/>
    <col min="13094" max="13133" width="12.7109375" customWidth="1"/>
    <col min="13134" max="13140" width="17.42578125" customWidth="1"/>
    <col min="13144" max="13145" width="17.42578125" customWidth="1"/>
    <col min="13149" max="13150" width="17.42578125" customWidth="1"/>
    <col min="13313" max="13313" width="6.140625" customWidth="1"/>
    <col min="13314" max="13314" width="5.28515625" customWidth="1"/>
    <col min="13315" max="13315" width="19.5703125" customWidth="1"/>
    <col min="13316" max="13316" width="10.7109375" customWidth="1"/>
    <col min="13317" max="13317" width="13.5703125" customWidth="1"/>
    <col min="13318" max="13318" width="13.7109375" customWidth="1"/>
    <col min="13319" max="13319" width="13.28515625" customWidth="1"/>
    <col min="13320" max="13320" width="12.85546875" customWidth="1"/>
    <col min="13321" max="13321" width="12.5703125" customWidth="1"/>
    <col min="13322" max="13322" width="15.140625" customWidth="1"/>
    <col min="13323" max="13323" width="17.42578125" customWidth="1"/>
    <col min="13324" max="13324" width="15.28515625" customWidth="1"/>
    <col min="13325" max="13325" width="12.85546875" customWidth="1"/>
    <col min="13326" max="13326" width="15.5703125" customWidth="1"/>
    <col min="13327" max="13331" width="15.7109375" customWidth="1"/>
    <col min="13332" max="13345" width="13.7109375" customWidth="1"/>
    <col min="13346" max="13346" width="0" hidden="1" customWidth="1"/>
    <col min="13347" max="13349" width="13.7109375" customWidth="1"/>
    <col min="13350" max="13389" width="12.7109375" customWidth="1"/>
    <col min="13390" max="13396" width="17.42578125" customWidth="1"/>
    <col min="13400" max="13401" width="17.42578125" customWidth="1"/>
    <col min="13405" max="13406" width="17.42578125" customWidth="1"/>
    <col min="13569" max="13569" width="6.140625" customWidth="1"/>
    <col min="13570" max="13570" width="5.28515625" customWidth="1"/>
    <col min="13571" max="13571" width="19.5703125" customWidth="1"/>
    <col min="13572" max="13572" width="10.7109375" customWidth="1"/>
    <col min="13573" max="13573" width="13.5703125" customWidth="1"/>
    <col min="13574" max="13574" width="13.7109375" customWidth="1"/>
    <col min="13575" max="13575" width="13.28515625" customWidth="1"/>
    <col min="13576" max="13576" width="12.85546875" customWidth="1"/>
    <col min="13577" max="13577" width="12.5703125" customWidth="1"/>
    <col min="13578" max="13578" width="15.140625" customWidth="1"/>
    <col min="13579" max="13579" width="17.42578125" customWidth="1"/>
    <col min="13580" max="13580" width="15.28515625" customWidth="1"/>
    <col min="13581" max="13581" width="12.85546875" customWidth="1"/>
    <col min="13582" max="13582" width="15.5703125" customWidth="1"/>
    <col min="13583" max="13587" width="15.7109375" customWidth="1"/>
    <col min="13588" max="13601" width="13.7109375" customWidth="1"/>
    <col min="13602" max="13602" width="0" hidden="1" customWidth="1"/>
    <col min="13603" max="13605" width="13.7109375" customWidth="1"/>
    <col min="13606" max="13645" width="12.7109375" customWidth="1"/>
    <col min="13646" max="13652" width="17.42578125" customWidth="1"/>
    <col min="13656" max="13657" width="17.42578125" customWidth="1"/>
    <col min="13661" max="13662" width="17.42578125" customWidth="1"/>
    <col min="13825" max="13825" width="6.140625" customWidth="1"/>
    <col min="13826" max="13826" width="5.28515625" customWidth="1"/>
    <col min="13827" max="13827" width="19.5703125" customWidth="1"/>
    <col min="13828" max="13828" width="10.7109375" customWidth="1"/>
    <col min="13829" max="13829" width="13.5703125" customWidth="1"/>
    <col min="13830" max="13830" width="13.7109375" customWidth="1"/>
    <col min="13831" max="13831" width="13.28515625" customWidth="1"/>
    <col min="13832" max="13832" width="12.85546875" customWidth="1"/>
    <col min="13833" max="13833" width="12.5703125" customWidth="1"/>
    <col min="13834" max="13834" width="15.140625" customWidth="1"/>
    <col min="13835" max="13835" width="17.42578125" customWidth="1"/>
    <col min="13836" max="13836" width="15.28515625" customWidth="1"/>
    <col min="13837" max="13837" width="12.85546875" customWidth="1"/>
    <col min="13838" max="13838" width="15.5703125" customWidth="1"/>
    <col min="13839" max="13843" width="15.7109375" customWidth="1"/>
    <col min="13844" max="13857" width="13.7109375" customWidth="1"/>
    <col min="13858" max="13858" width="0" hidden="1" customWidth="1"/>
    <col min="13859" max="13861" width="13.7109375" customWidth="1"/>
    <col min="13862" max="13901" width="12.7109375" customWidth="1"/>
    <col min="13902" max="13908" width="17.42578125" customWidth="1"/>
    <col min="13912" max="13913" width="17.42578125" customWidth="1"/>
    <col min="13917" max="13918" width="17.42578125" customWidth="1"/>
    <col min="14081" max="14081" width="6.140625" customWidth="1"/>
    <col min="14082" max="14082" width="5.28515625" customWidth="1"/>
    <col min="14083" max="14083" width="19.5703125" customWidth="1"/>
    <col min="14084" max="14084" width="10.7109375" customWidth="1"/>
    <col min="14085" max="14085" width="13.5703125" customWidth="1"/>
    <col min="14086" max="14086" width="13.7109375" customWidth="1"/>
    <col min="14087" max="14087" width="13.28515625" customWidth="1"/>
    <col min="14088" max="14088" width="12.85546875" customWidth="1"/>
    <col min="14089" max="14089" width="12.5703125" customWidth="1"/>
    <col min="14090" max="14090" width="15.140625" customWidth="1"/>
    <col min="14091" max="14091" width="17.42578125" customWidth="1"/>
    <col min="14092" max="14092" width="15.28515625" customWidth="1"/>
    <col min="14093" max="14093" width="12.85546875" customWidth="1"/>
    <col min="14094" max="14094" width="15.5703125" customWidth="1"/>
    <col min="14095" max="14099" width="15.7109375" customWidth="1"/>
    <col min="14100" max="14113" width="13.7109375" customWidth="1"/>
    <col min="14114" max="14114" width="0" hidden="1" customWidth="1"/>
    <col min="14115" max="14117" width="13.7109375" customWidth="1"/>
    <col min="14118" max="14157" width="12.7109375" customWidth="1"/>
    <col min="14158" max="14164" width="17.42578125" customWidth="1"/>
    <col min="14168" max="14169" width="17.42578125" customWidth="1"/>
    <col min="14173" max="14174" width="17.42578125" customWidth="1"/>
    <col min="14337" max="14337" width="6.140625" customWidth="1"/>
    <col min="14338" max="14338" width="5.28515625" customWidth="1"/>
    <col min="14339" max="14339" width="19.5703125" customWidth="1"/>
    <col min="14340" max="14340" width="10.7109375" customWidth="1"/>
    <col min="14341" max="14341" width="13.5703125" customWidth="1"/>
    <col min="14342" max="14342" width="13.7109375" customWidth="1"/>
    <col min="14343" max="14343" width="13.28515625" customWidth="1"/>
    <col min="14344" max="14344" width="12.85546875" customWidth="1"/>
    <col min="14345" max="14345" width="12.5703125" customWidth="1"/>
    <col min="14346" max="14346" width="15.140625" customWidth="1"/>
    <col min="14347" max="14347" width="17.42578125" customWidth="1"/>
    <col min="14348" max="14348" width="15.28515625" customWidth="1"/>
    <col min="14349" max="14349" width="12.85546875" customWidth="1"/>
    <col min="14350" max="14350" width="15.5703125" customWidth="1"/>
    <col min="14351" max="14355" width="15.7109375" customWidth="1"/>
    <col min="14356" max="14369" width="13.7109375" customWidth="1"/>
    <col min="14370" max="14370" width="0" hidden="1" customWidth="1"/>
    <col min="14371" max="14373" width="13.7109375" customWidth="1"/>
    <col min="14374" max="14413" width="12.7109375" customWidth="1"/>
    <col min="14414" max="14420" width="17.42578125" customWidth="1"/>
    <col min="14424" max="14425" width="17.42578125" customWidth="1"/>
    <col min="14429" max="14430" width="17.42578125" customWidth="1"/>
    <col min="14593" max="14593" width="6.140625" customWidth="1"/>
    <col min="14594" max="14594" width="5.28515625" customWidth="1"/>
    <col min="14595" max="14595" width="19.5703125" customWidth="1"/>
    <col min="14596" max="14596" width="10.7109375" customWidth="1"/>
    <col min="14597" max="14597" width="13.5703125" customWidth="1"/>
    <col min="14598" max="14598" width="13.7109375" customWidth="1"/>
    <col min="14599" max="14599" width="13.28515625" customWidth="1"/>
    <col min="14600" max="14600" width="12.85546875" customWidth="1"/>
    <col min="14601" max="14601" width="12.5703125" customWidth="1"/>
    <col min="14602" max="14602" width="15.140625" customWidth="1"/>
    <col min="14603" max="14603" width="17.42578125" customWidth="1"/>
    <col min="14604" max="14604" width="15.28515625" customWidth="1"/>
    <col min="14605" max="14605" width="12.85546875" customWidth="1"/>
    <col min="14606" max="14606" width="15.5703125" customWidth="1"/>
    <col min="14607" max="14611" width="15.7109375" customWidth="1"/>
    <col min="14612" max="14625" width="13.7109375" customWidth="1"/>
    <col min="14626" max="14626" width="0" hidden="1" customWidth="1"/>
    <col min="14627" max="14629" width="13.7109375" customWidth="1"/>
    <col min="14630" max="14669" width="12.7109375" customWidth="1"/>
    <col min="14670" max="14676" width="17.42578125" customWidth="1"/>
    <col min="14680" max="14681" width="17.42578125" customWidth="1"/>
    <col min="14685" max="14686" width="17.42578125" customWidth="1"/>
    <col min="14849" max="14849" width="6.140625" customWidth="1"/>
    <col min="14850" max="14850" width="5.28515625" customWidth="1"/>
    <col min="14851" max="14851" width="19.5703125" customWidth="1"/>
    <col min="14852" max="14852" width="10.7109375" customWidth="1"/>
    <col min="14853" max="14853" width="13.5703125" customWidth="1"/>
    <col min="14854" max="14854" width="13.7109375" customWidth="1"/>
    <col min="14855" max="14855" width="13.28515625" customWidth="1"/>
    <col min="14856" max="14856" width="12.85546875" customWidth="1"/>
    <col min="14857" max="14857" width="12.5703125" customWidth="1"/>
    <col min="14858" max="14858" width="15.140625" customWidth="1"/>
    <col min="14859" max="14859" width="17.42578125" customWidth="1"/>
    <col min="14860" max="14860" width="15.28515625" customWidth="1"/>
    <col min="14861" max="14861" width="12.85546875" customWidth="1"/>
    <col min="14862" max="14862" width="15.5703125" customWidth="1"/>
    <col min="14863" max="14867" width="15.7109375" customWidth="1"/>
    <col min="14868" max="14881" width="13.7109375" customWidth="1"/>
    <col min="14882" max="14882" width="0" hidden="1" customWidth="1"/>
    <col min="14883" max="14885" width="13.7109375" customWidth="1"/>
    <col min="14886" max="14925" width="12.7109375" customWidth="1"/>
    <col min="14926" max="14932" width="17.42578125" customWidth="1"/>
    <col min="14936" max="14937" width="17.42578125" customWidth="1"/>
    <col min="14941" max="14942" width="17.42578125" customWidth="1"/>
    <col min="15105" max="15105" width="6.140625" customWidth="1"/>
    <col min="15106" max="15106" width="5.28515625" customWidth="1"/>
    <col min="15107" max="15107" width="19.5703125" customWidth="1"/>
    <col min="15108" max="15108" width="10.7109375" customWidth="1"/>
    <col min="15109" max="15109" width="13.5703125" customWidth="1"/>
    <col min="15110" max="15110" width="13.7109375" customWidth="1"/>
    <col min="15111" max="15111" width="13.28515625" customWidth="1"/>
    <col min="15112" max="15112" width="12.85546875" customWidth="1"/>
    <col min="15113" max="15113" width="12.5703125" customWidth="1"/>
    <col min="15114" max="15114" width="15.140625" customWidth="1"/>
    <col min="15115" max="15115" width="17.42578125" customWidth="1"/>
    <col min="15116" max="15116" width="15.28515625" customWidth="1"/>
    <col min="15117" max="15117" width="12.85546875" customWidth="1"/>
    <col min="15118" max="15118" width="15.5703125" customWidth="1"/>
    <col min="15119" max="15123" width="15.7109375" customWidth="1"/>
    <col min="15124" max="15137" width="13.7109375" customWidth="1"/>
    <col min="15138" max="15138" width="0" hidden="1" customWidth="1"/>
    <col min="15139" max="15141" width="13.7109375" customWidth="1"/>
    <col min="15142" max="15181" width="12.7109375" customWidth="1"/>
    <col min="15182" max="15188" width="17.42578125" customWidth="1"/>
    <col min="15192" max="15193" width="17.42578125" customWidth="1"/>
    <col min="15197" max="15198" width="17.42578125" customWidth="1"/>
    <col min="15361" max="15361" width="6.140625" customWidth="1"/>
    <col min="15362" max="15362" width="5.28515625" customWidth="1"/>
    <col min="15363" max="15363" width="19.5703125" customWidth="1"/>
    <col min="15364" max="15364" width="10.7109375" customWidth="1"/>
    <col min="15365" max="15365" width="13.5703125" customWidth="1"/>
    <col min="15366" max="15366" width="13.7109375" customWidth="1"/>
    <col min="15367" max="15367" width="13.28515625" customWidth="1"/>
    <col min="15368" max="15368" width="12.85546875" customWidth="1"/>
    <col min="15369" max="15369" width="12.5703125" customWidth="1"/>
    <col min="15370" max="15370" width="15.140625" customWidth="1"/>
    <col min="15371" max="15371" width="17.42578125" customWidth="1"/>
    <col min="15372" max="15372" width="15.28515625" customWidth="1"/>
    <col min="15373" max="15373" width="12.85546875" customWidth="1"/>
    <col min="15374" max="15374" width="15.5703125" customWidth="1"/>
    <col min="15375" max="15379" width="15.7109375" customWidth="1"/>
    <col min="15380" max="15393" width="13.7109375" customWidth="1"/>
    <col min="15394" max="15394" width="0" hidden="1" customWidth="1"/>
    <col min="15395" max="15397" width="13.7109375" customWidth="1"/>
    <col min="15398" max="15437" width="12.7109375" customWidth="1"/>
    <col min="15438" max="15444" width="17.42578125" customWidth="1"/>
    <col min="15448" max="15449" width="17.42578125" customWidth="1"/>
    <col min="15453" max="15454" width="17.42578125" customWidth="1"/>
    <col min="15617" max="15617" width="6.140625" customWidth="1"/>
    <col min="15618" max="15618" width="5.28515625" customWidth="1"/>
    <col min="15619" max="15619" width="19.5703125" customWidth="1"/>
    <col min="15620" max="15620" width="10.7109375" customWidth="1"/>
    <col min="15621" max="15621" width="13.5703125" customWidth="1"/>
    <col min="15622" max="15622" width="13.7109375" customWidth="1"/>
    <col min="15623" max="15623" width="13.28515625" customWidth="1"/>
    <col min="15624" max="15624" width="12.85546875" customWidth="1"/>
    <col min="15625" max="15625" width="12.5703125" customWidth="1"/>
    <col min="15626" max="15626" width="15.140625" customWidth="1"/>
    <col min="15627" max="15627" width="17.42578125" customWidth="1"/>
    <col min="15628" max="15628" width="15.28515625" customWidth="1"/>
    <col min="15629" max="15629" width="12.85546875" customWidth="1"/>
    <col min="15630" max="15630" width="15.5703125" customWidth="1"/>
    <col min="15631" max="15635" width="15.7109375" customWidth="1"/>
    <col min="15636" max="15649" width="13.7109375" customWidth="1"/>
    <col min="15650" max="15650" width="0" hidden="1" customWidth="1"/>
    <col min="15651" max="15653" width="13.7109375" customWidth="1"/>
    <col min="15654" max="15693" width="12.7109375" customWidth="1"/>
    <col min="15694" max="15700" width="17.42578125" customWidth="1"/>
    <col min="15704" max="15705" width="17.42578125" customWidth="1"/>
    <col min="15709" max="15710" width="17.42578125" customWidth="1"/>
    <col min="15873" max="15873" width="6.140625" customWidth="1"/>
    <col min="15874" max="15874" width="5.28515625" customWidth="1"/>
    <col min="15875" max="15875" width="19.5703125" customWidth="1"/>
    <col min="15876" max="15876" width="10.7109375" customWidth="1"/>
    <col min="15877" max="15877" width="13.5703125" customWidth="1"/>
    <col min="15878" max="15878" width="13.7109375" customWidth="1"/>
    <col min="15879" max="15879" width="13.28515625" customWidth="1"/>
    <col min="15880" max="15880" width="12.85546875" customWidth="1"/>
    <col min="15881" max="15881" width="12.5703125" customWidth="1"/>
    <col min="15882" max="15882" width="15.140625" customWidth="1"/>
    <col min="15883" max="15883" width="17.42578125" customWidth="1"/>
    <col min="15884" max="15884" width="15.28515625" customWidth="1"/>
    <col min="15885" max="15885" width="12.85546875" customWidth="1"/>
    <col min="15886" max="15886" width="15.5703125" customWidth="1"/>
    <col min="15887" max="15891" width="15.7109375" customWidth="1"/>
    <col min="15892" max="15905" width="13.7109375" customWidth="1"/>
    <col min="15906" max="15906" width="0" hidden="1" customWidth="1"/>
    <col min="15907" max="15909" width="13.7109375" customWidth="1"/>
    <col min="15910" max="15949" width="12.7109375" customWidth="1"/>
    <col min="15950" max="15956" width="17.42578125" customWidth="1"/>
    <col min="15960" max="15961" width="17.42578125" customWidth="1"/>
    <col min="15965" max="15966" width="17.42578125" customWidth="1"/>
    <col min="16129" max="16129" width="6.140625" customWidth="1"/>
    <col min="16130" max="16130" width="5.28515625" customWidth="1"/>
    <col min="16131" max="16131" width="19.5703125" customWidth="1"/>
    <col min="16132" max="16132" width="10.7109375" customWidth="1"/>
    <col min="16133" max="16133" width="13.5703125" customWidth="1"/>
    <col min="16134" max="16134" width="13.7109375" customWidth="1"/>
    <col min="16135" max="16135" width="13.28515625" customWidth="1"/>
    <col min="16136" max="16136" width="12.85546875" customWidth="1"/>
    <col min="16137" max="16137" width="12.5703125" customWidth="1"/>
    <col min="16138" max="16138" width="15.140625" customWidth="1"/>
    <col min="16139" max="16139" width="17.42578125" customWidth="1"/>
    <col min="16140" max="16140" width="15.28515625" customWidth="1"/>
    <col min="16141" max="16141" width="12.85546875" customWidth="1"/>
    <col min="16142" max="16142" width="15.5703125" customWidth="1"/>
    <col min="16143" max="16147" width="15.7109375" customWidth="1"/>
    <col min="16148" max="16161" width="13.7109375" customWidth="1"/>
    <col min="16162" max="16162" width="0" hidden="1" customWidth="1"/>
    <col min="16163" max="16165" width="13.7109375" customWidth="1"/>
    <col min="16166" max="16205" width="12.7109375" customWidth="1"/>
    <col min="16206" max="16212" width="17.42578125" customWidth="1"/>
    <col min="16216" max="16217" width="17.42578125" customWidth="1"/>
    <col min="16221" max="16222" width="17.42578125" customWidth="1"/>
  </cols>
  <sheetData>
    <row r="1" spans="1:235" s="22" customFormat="1" ht="12.75">
      <c r="E1" s="204" t="s">
        <v>43</v>
      </c>
      <c r="F1" s="205"/>
      <c r="G1" s="205"/>
      <c r="H1" s="205"/>
      <c r="I1" s="206"/>
      <c r="J1" s="204" t="s">
        <v>43</v>
      </c>
      <c r="K1" s="205"/>
      <c r="L1" s="205"/>
      <c r="M1" s="205"/>
      <c r="N1" s="205"/>
      <c r="O1" s="207" t="s">
        <v>44</v>
      </c>
      <c r="P1" s="208"/>
      <c r="Q1" s="208"/>
      <c r="R1" s="208"/>
      <c r="S1" s="209"/>
      <c r="T1" s="194" t="s">
        <v>44</v>
      </c>
      <c r="U1" s="195"/>
      <c r="V1" s="195"/>
      <c r="W1" s="195"/>
      <c r="X1" s="210"/>
      <c r="Y1" s="194" t="s">
        <v>43</v>
      </c>
      <c r="Z1" s="195"/>
      <c r="AA1" s="195"/>
      <c r="AB1" s="210"/>
      <c r="AC1" s="194" t="s">
        <v>44</v>
      </c>
      <c r="AD1" s="195"/>
      <c r="AE1" s="195"/>
      <c r="AF1" s="210"/>
      <c r="AG1" s="194" t="s">
        <v>44</v>
      </c>
      <c r="AH1" s="195"/>
      <c r="AI1" s="195"/>
      <c r="AJ1" s="195"/>
      <c r="AK1" s="195"/>
      <c r="AL1" s="194" t="s">
        <v>44</v>
      </c>
      <c r="AM1" s="195"/>
      <c r="AN1" s="195"/>
      <c r="AO1" s="196"/>
      <c r="AP1" s="194" t="s">
        <v>44</v>
      </c>
      <c r="AQ1" s="195"/>
      <c r="AR1" s="195"/>
      <c r="AS1" s="195"/>
      <c r="AT1" s="194" t="s">
        <v>44</v>
      </c>
      <c r="AU1" s="195"/>
      <c r="AV1" s="195"/>
      <c r="AW1" s="195"/>
      <c r="AX1" s="194" t="s">
        <v>44</v>
      </c>
      <c r="AY1" s="195"/>
      <c r="AZ1" s="195"/>
      <c r="BA1" s="195"/>
      <c r="BB1" s="194" t="s">
        <v>44</v>
      </c>
      <c r="BC1" s="195"/>
      <c r="BD1" s="195"/>
      <c r="BE1" s="195"/>
      <c r="BF1" s="194" t="s">
        <v>44</v>
      </c>
      <c r="BG1" s="195"/>
      <c r="BH1" s="195"/>
      <c r="BI1" s="195"/>
      <c r="BJ1" s="194" t="s">
        <v>44</v>
      </c>
      <c r="BK1" s="195"/>
      <c r="BL1" s="195"/>
      <c r="BM1" s="195"/>
      <c r="BN1" s="194" t="s">
        <v>44</v>
      </c>
      <c r="BO1" s="195"/>
      <c r="BP1" s="195"/>
      <c r="BQ1" s="195"/>
      <c r="BR1" s="194" t="s">
        <v>44</v>
      </c>
      <c r="BS1" s="195"/>
      <c r="BT1" s="195"/>
      <c r="BU1" s="195"/>
      <c r="BV1" s="194" t="s">
        <v>44</v>
      </c>
      <c r="BW1" s="195"/>
      <c r="BX1" s="195"/>
      <c r="BY1" s="195"/>
      <c r="BZ1" s="194" t="s">
        <v>44</v>
      </c>
      <c r="CA1" s="195"/>
      <c r="CB1" s="195"/>
      <c r="CC1" s="195"/>
      <c r="CD1" s="196"/>
      <c r="CE1" s="194" t="s">
        <v>44</v>
      </c>
      <c r="CF1" s="195"/>
      <c r="CG1" s="195"/>
      <c r="CH1" s="195"/>
      <c r="CI1" s="196"/>
      <c r="CJ1" s="194" t="s">
        <v>44</v>
      </c>
      <c r="CK1" s="195"/>
      <c r="CL1" s="195"/>
      <c r="CM1" s="195"/>
      <c r="CN1" s="196"/>
      <c r="CO1" s="194" t="s">
        <v>44</v>
      </c>
      <c r="CP1" s="195"/>
      <c r="CQ1" s="195"/>
      <c r="CR1" s="195"/>
      <c r="CS1" s="196"/>
      <c r="CT1" s="194" t="s">
        <v>44</v>
      </c>
      <c r="CU1" s="195"/>
      <c r="CV1" s="195"/>
      <c r="CW1" s="195"/>
      <c r="CX1" s="196"/>
    </row>
    <row r="2" spans="1:235" s="22" customFormat="1" ht="14.25">
      <c r="A2" s="23" t="s">
        <v>45</v>
      </c>
      <c r="E2" s="197" t="s">
        <v>46</v>
      </c>
      <c r="F2" s="198"/>
      <c r="G2" s="198"/>
      <c r="H2" s="198"/>
      <c r="I2" s="199"/>
      <c r="J2" s="197" t="s">
        <v>46</v>
      </c>
      <c r="K2" s="198"/>
      <c r="L2" s="198"/>
      <c r="M2" s="198"/>
      <c r="N2" s="198"/>
      <c r="O2" s="200" t="s">
        <v>47</v>
      </c>
      <c r="P2" s="201"/>
      <c r="Q2" s="201"/>
      <c r="R2" s="201"/>
      <c r="S2" s="202"/>
      <c r="T2" s="189" t="s">
        <v>48</v>
      </c>
      <c r="U2" s="190"/>
      <c r="V2" s="190"/>
      <c r="W2" s="190"/>
      <c r="X2" s="203"/>
      <c r="Y2" s="189" t="s">
        <v>49</v>
      </c>
      <c r="Z2" s="190"/>
      <c r="AA2" s="190"/>
      <c r="AB2" s="203"/>
      <c r="AC2" s="189" t="s">
        <v>49</v>
      </c>
      <c r="AD2" s="190"/>
      <c r="AE2" s="190"/>
      <c r="AF2" s="203"/>
      <c r="AG2" s="189" t="s">
        <v>50</v>
      </c>
      <c r="AH2" s="190"/>
      <c r="AI2" s="190"/>
      <c r="AJ2" s="190"/>
      <c r="AK2" s="190"/>
      <c r="AL2" s="189" t="s">
        <v>51</v>
      </c>
      <c r="AM2" s="190"/>
      <c r="AN2" s="190"/>
      <c r="AO2" s="191"/>
      <c r="AP2" s="189" t="s">
        <v>52</v>
      </c>
      <c r="AQ2" s="190"/>
      <c r="AR2" s="190"/>
      <c r="AS2" s="190"/>
      <c r="AT2" s="189" t="s">
        <v>53</v>
      </c>
      <c r="AU2" s="190"/>
      <c r="AV2" s="190"/>
      <c r="AW2" s="190"/>
      <c r="AX2" s="189" t="s">
        <v>54</v>
      </c>
      <c r="AY2" s="190"/>
      <c r="AZ2" s="190"/>
      <c r="BA2" s="190"/>
      <c r="BB2" s="189" t="s">
        <v>55</v>
      </c>
      <c r="BC2" s="190"/>
      <c r="BD2" s="190"/>
      <c r="BE2" s="190"/>
      <c r="BF2" s="189" t="s">
        <v>56</v>
      </c>
      <c r="BG2" s="190"/>
      <c r="BH2" s="190"/>
      <c r="BI2" s="190"/>
      <c r="BJ2" s="189" t="s">
        <v>57</v>
      </c>
      <c r="BK2" s="190"/>
      <c r="BL2" s="190"/>
      <c r="BM2" s="190"/>
      <c r="BN2" s="189" t="s">
        <v>58</v>
      </c>
      <c r="BO2" s="190"/>
      <c r="BP2" s="190"/>
      <c r="BQ2" s="190"/>
      <c r="BR2" s="189" t="s">
        <v>59</v>
      </c>
      <c r="BS2" s="190"/>
      <c r="BT2" s="190"/>
      <c r="BU2" s="190"/>
      <c r="BV2" s="189" t="s">
        <v>60</v>
      </c>
      <c r="BW2" s="190"/>
      <c r="BX2" s="190"/>
      <c r="BY2" s="190"/>
      <c r="BZ2" s="189" t="s">
        <v>61</v>
      </c>
      <c r="CA2" s="190"/>
      <c r="CB2" s="190"/>
      <c r="CC2" s="190"/>
      <c r="CD2" s="191"/>
      <c r="CE2" s="189" t="s">
        <v>62</v>
      </c>
      <c r="CF2" s="190"/>
      <c r="CG2" s="190"/>
      <c r="CH2" s="190"/>
      <c r="CI2" s="191"/>
      <c r="CJ2" s="189" t="s">
        <v>63</v>
      </c>
      <c r="CK2" s="190"/>
      <c r="CL2" s="190"/>
      <c r="CM2" s="190"/>
      <c r="CN2" s="191"/>
      <c r="CO2" s="189" t="s">
        <v>64</v>
      </c>
      <c r="CP2" s="190"/>
      <c r="CQ2" s="190"/>
      <c r="CR2" s="190"/>
      <c r="CS2" s="191"/>
      <c r="CT2" s="189" t="s">
        <v>65</v>
      </c>
      <c r="CU2" s="190"/>
      <c r="CV2" s="190"/>
      <c r="CW2" s="190"/>
      <c r="CX2" s="191"/>
    </row>
    <row r="3" spans="1:235" s="22" customFormat="1" ht="13.5" thickBot="1">
      <c r="E3" s="192" t="s">
        <v>66</v>
      </c>
      <c r="F3" s="187"/>
      <c r="G3" s="187"/>
      <c r="H3" s="187"/>
      <c r="I3" s="188"/>
      <c r="J3" s="192" t="s">
        <v>67</v>
      </c>
      <c r="K3" s="187"/>
      <c r="L3" s="187"/>
      <c r="M3" s="187"/>
      <c r="N3" s="187"/>
      <c r="O3" s="186" t="s">
        <v>68</v>
      </c>
      <c r="P3" s="187"/>
      <c r="Q3" s="187"/>
      <c r="R3" s="187"/>
      <c r="S3" s="193"/>
      <c r="T3" s="186" t="s">
        <v>69</v>
      </c>
      <c r="U3" s="187"/>
      <c r="V3" s="187"/>
      <c r="W3" s="187"/>
      <c r="X3" s="193"/>
      <c r="Y3" s="186" t="s">
        <v>70</v>
      </c>
      <c r="Z3" s="187"/>
      <c r="AA3" s="187"/>
      <c r="AB3" s="193"/>
      <c r="AC3" s="186" t="s">
        <v>71</v>
      </c>
      <c r="AD3" s="187"/>
      <c r="AE3" s="187"/>
      <c r="AF3" s="193"/>
      <c r="AG3" s="186" t="s">
        <v>72</v>
      </c>
      <c r="AH3" s="187"/>
      <c r="AI3" s="187"/>
      <c r="AJ3" s="187"/>
      <c r="AK3" s="187"/>
      <c r="AL3" s="186" t="s">
        <v>73</v>
      </c>
      <c r="AM3" s="187"/>
      <c r="AN3" s="187"/>
      <c r="AO3" s="188"/>
      <c r="AP3" s="186" t="s">
        <v>74</v>
      </c>
      <c r="AQ3" s="187"/>
      <c r="AR3" s="187"/>
      <c r="AS3" s="187"/>
      <c r="AT3" s="186" t="s">
        <v>75</v>
      </c>
      <c r="AU3" s="187"/>
      <c r="AV3" s="187"/>
      <c r="AW3" s="187"/>
      <c r="AX3" s="186" t="s">
        <v>76</v>
      </c>
      <c r="AY3" s="187"/>
      <c r="AZ3" s="187"/>
      <c r="BA3" s="187"/>
      <c r="BB3" s="186" t="s">
        <v>77</v>
      </c>
      <c r="BC3" s="187"/>
      <c r="BD3" s="187"/>
      <c r="BE3" s="187"/>
      <c r="BF3" s="186" t="s">
        <v>78</v>
      </c>
      <c r="BG3" s="187"/>
      <c r="BH3" s="187"/>
      <c r="BI3" s="187"/>
      <c r="BJ3" s="186" t="s">
        <v>79</v>
      </c>
      <c r="BK3" s="187"/>
      <c r="BL3" s="187"/>
      <c r="BM3" s="187"/>
      <c r="BN3" s="186" t="s">
        <v>80</v>
      </c>
      <c r="BO3" s="187"/>
      <c r="BP3" s="187"/>
      <c r="BQ3" s="187"/>
      <c r="BR3" s="186" t="s">
        <v>81</v>
      </c>
      <c r="BS3" s="187"/>
      <c r="BT3" s="187"/>
      <c r="BU3" s="187"/>
      <c r="BV3" s="186" t="s">
        <v>82</v>
      </c>
      <c r="BW3" s="187"/>
      <c r="BX3" s="187"/>
      <c r="BY3" s="187"/>
      <c r="BZ3" s="186" t="s">
        <v>83</v>
      </c>
      <c r="CA3" s="187"/>
      <c r="CB3" s="187"/>
      <c r="CC3" s="187"/>
      <c r="CD3" s="188"/>
      <c r="CE3" s="186" t="s">
        <v>84</v>
      </c>
      <c r="CF3" s="187"/>
      <c r="CG3" s="187"/>
      <c r="CH3" s="187"/>
      <c r="CI3" s="188"/>
      <c r="CJ3" s="186" t="s">
        <v>85</v>
      </c>
      <c r="CK3" s="187"/>
      <c r="CL3" s="187"/>
      <c r="CM3" s="187"/>
      <c r="CN3" s="188"/>
      <c r="CO3" s="186" t="s">
        <v>86</v>
      </c>
      <c r="CP3" s="187"/>
      <c r="CQ3" s="187"/>
      <c r="CR3" s="187"/>
      <c r="CS3" s="188"/>
      <c r="CT3" s="186" t="s">
        <v>87</v>
      </c>
      <c r="CU3" s="187"/>
      <c r="CV3" s="187"/>
      <c r="CW3" s="187"/>
      <c r="CX3" s="188"/>
    </row>
    <row r="4" spans="1:235" s="22" customFormat="1" ht="12.75">
      <c r="A4" s="24"/>
      <c r="B4" s="25" t="s">
        <v>88</v>
      </c>
      <c r="C4" s="25"/>
      <c r="D4" s="25"/>
      <c r="E4" s="26" t="s">
        <v>89</v>
      </c>
      <c r="F4" s="26" t="s">
        <v>90</v>
      </c>
      <c r="G4" s="26" t="s">
        <v>90</v>
      </c>
      <c r="H4" s="26" t="s">
        <v>90</v>
      </c>
      <c r="I4" s="26" t="s">
        <v>90</v>
      </c>
      <c r="J4" s="26" t="s">
        <v>89</v>
      </c>
      <c r="K4" s="26" t="s">
        <v>90</v>
      </c>
      <c r="L4" s="26" t="s">
        <v>90</v>
      </c>
      <c r="M4" s="26" t="s">
        <v>90</v>
      </c>
      <c r="N4" s="27" t="s">
        <v>90</v>
      </c>
      <c r="O4" s="28" t="s">
        <v>89</v>
      </c>
      <c r="P4" s="26" t="s">
        <v>90</v>
      </c>
      <c r="Q4" s="26" t="s">
        <v>90</v>
      </c>
      <c r="R4" s="26" t="s">
        <v>90</v>
      </c>
      <c r="S4" s="29" t="s">
        <v>90</v>
      </c>
      <c r="T4" s="28" t="s">
        <v>89</v>
      </c>
      <c r="U4" s="26" t="s">
        <v>90</v>
      </c>
      <c r="V4" s="26" t="s">
        <v>90</v>
      </c>
      <c r="W4" s="26" t="s">
        <v>90</v>
      </c>
      <c r="X4" s="29" t="s">
        <v>90</v>
      </c>
      <c r="Y4" s="28" t="s">
        <v>89</v>
      </c>
      <c r="Z4" s="26" t="s">
        <v>90</v>
      </c>
      <c r="AA4" s="26" t="s">
        <v>90</v>
      </c>
      <c r="AB4" s="29" t="s">
        <v>90</v>
      </c>
      <c r="AC4" s="28" t="s">
        <v>89</v>
      </c>
      <c r="AD4" s="26" t="s">
        <v>90</v>
      </c>
      <c r="AE4" s="26" t="s">
        <v>90</v>
      </c>
      <c r="AF4" s="29" t="s">
        <v>90</v>
      </c>
      <c r="AG4" s="28" t="s">
        <v>89</v>
      </c>
      <c r="AH4" s="26" t="s">
        <v>90</v>
      </c>
      <c r="AI4" s="26" t="s">
        <v>90</v>
      </c>
      <c r="AJ4" s="26" t="s">
        <v>90</v>
      </c>
      <c r="AK4" s="27" t="s">
        <v>90</v>
      </c>
      <c r="AL4" s="28" t="s">
        <v>89</v>
      </c>
      <c r="AM4" s="26" t="s">
        <v>90</v>
      </c>
      <c r="AN4" s="26" t="s">
        <v>90</v>
      </c>
      <c r="AO4" s="26" t="s">
        <v>90</v>
      </c>
      <c r="AP4" s="28" t="s">
        <v>89</v>
      </c>
      <c r="AQ4" s="26" t="s">
        <v>90</v>
      </c>
      <c r="AR4" s="26" t="s">
        <v>90</v>
      </c>
      <c r="AS4" s="26" t="s">
        <v>90</v>
      </c>
      <c r="AT4" s="28" t="s">
        <v>89</v>
      </c>
      <c r="AU4" s="26" t="s">
        <v>90</v>
      </c>
      <c r="AV4" s="26" t="s">
        <v>90</v>
      </c>
      <c r="AW4" s="26" t="s">
        <v>90</v>
      </c>
      <c r="AX4" s="28" t="s">
        <v>89</v>
      </c>
      <c r="AY4" s="26" t="s">
        <v>90</v>
      </c>
      <c r="AZ4" s="26" t="s">
        <v>90</v>
      </c>
      <c r="BA4" s="26" t="s">
        <v>90</v>
      </c>
      <c r="BB4" s="28" t="s">
        <v>89</v>
      </c>
      <c r="BC4" s="26" t="s">
        <v>90</v>
      </c>
      <c r="BD4" s="26" t="s">
        <v>90</v>
      </c>
      <c r="BE4" s="26" t="s">
        <v>90</v>
      </c>
      <c r="BF4" s="28" t="s">
        <v>89</v>
      </c>
      <c r="BG4" s="26" t="s">
        <v>90</v>
      </c>
      <c r="BH4" s="26" t="s">
        <v>90</v>
      </c>
      <c r="BI4" s="26" t="s">
        <v>90</v>
      </c>
      <c r="BJ4" s="28" t="s">
        <v>89</v>
      </c>
      <c r="BK4" s="26" t="s">
        <v>90</v>
      </c>
      <c r="BL4" s="26" t="s">
        <v>90</v>
      </c>
      <c r="BM4" s="26" t="s">
        <v>90</v>
      </c>
      <c r="BN4" s="28" t="s">
        <v>89</v>
      </c>
      <c r="BO4" s="26" t="s">
        <v>90</v>
      </c>
      <c r="BP4" s="26" t="s">
        <v>90</v>
      </c>
      <c r="BQ4" s="26" t="s">
        <v>90</v>
      </c>
      <c r="BR4" s="28" t="s">
        <v>89</v>
      </c>
      <c r="BS4" s="26" t="s">
        <v>90</v>
      </c>
      <c r="BT4" s="26" t="s">
        <v>90</v>
      </c>
      <c r="BU4" s="26" t="s">
        <v>90</v>
      </c>
      <c r="BV4" s="28" t="s">
        <v>89</v>
      </c>
      <c r="BW4" s="26" t="s">
        <v>90</v>
      </c>
      <c r="BX4" s="26" t="s">
        <v>90</v>
      </c>
      <c r="BY4" s="26" t="s">
        <v>90</v>
      </c>
      <c r="BZ4" s="28" t="s">
        <v>89</v>
      </c>
      <c r="CA4" s="26" t="s">
        <v>90</v>
      </c>
      <c r="CB4" s="26" t="s">
        <v>90</v>
      </c>
      <c r="CC4" s="26" t="s">
        <v>90</v>
      </c>
      <c r="CD4" s="26" t="s">
        <v>91</v>
      </c>
      <c r="CE4" s="28" t="s">
        <v>89</v>
      </c>
      <c r="CF4" s="26" t="s">
        <v>90</v>
      </c>
      <c r="CG4" s="26" t="s">
        <v>90</v>
      </c>
      <c r="CH4" s="26" t="s">
        <v>90</v>
      </c>
      <c r="CI4" s="26" t="s">
        <v>91</v>
      </c>
      <c r="CJ4" s="28" t="s">
        <v>89</v>
      </c>
      <c r="CK4" s="26" t="s">
        <v>90</v>
      </c>
      <c r="CL4" s="26" t="s">
        <v>90</v>
      </c>
      <c r="CM4" s="26" t="s">
        <v>90</v>
      </c>
      <c r="CN4" s="26" t="s">
        <v>91</v>
      </c>
      <c r="CO4" s="28" t="s">
        <v>89</v>
      </c>
      <c r="CP4" s="26" t="s">
        <v>90</v>
      </c>
      <c r="CQ4" s="26" t="s">
        <v>90</v>
      </c>
      <c r="CR4" s="26" t="s">
        <v>90</v>
      </c>
      <c r="CS4" s="26" t="s">
        <v>91</v>
      </c>
      <c r="CT4" s="28" t="s">
        <v>89</v>
      </c>
      <c r="CU4" s="26" t="s">
        <v>90</v>
      </c>
      <c r="CV4" s="26" t="s">
        <v>90</v>
      </c>
      <c r="CW4" s="26" t="s">
        <v>90</v>
      </c>
      <c r="CX4" s="26" t="s">
        <v>91</v>
      </c>
    </row>
    <row r="5" spans="1:235" s="22" customFormat="1" ht="13.5" thickBot="1">
      <c r="A5" s="30" t="s">
        <v>30</v>
      </c>
      <c r="B5" s="31" t="s">
        <v>92</v>
      </c>
      <c r="C5" s="31" t="s">
        <v>93</v>
      </c>
      <c r="D5" s="31" t="s">
        <v>94</v>
      </c>
      <c r="E5" s="32" t="s">
        <v>95</v>
      </c>
      <c r="F5" s="33" t="s">
        <v>96</v>
      </c>
      <c r="G5" s="32" t="s">
        <v>97</v>
      </c>
      <c r="H5" s="34" t="s">
        <v>98</v>
      </c>
      <c r="I5" s="34" t="s">
        <v>99</v>
      </c>
      <c r="J5" s="32" t="s">
        <v>95</v>
      </c>
      <c r="K5" s="33" t="s">
        <v>96</v>
      </c>
      <c r="L5" s="32" t="s">
        <v>97</v>
      </c>
      <c r="M5" s="34" t="s">
        <v>98</v>
      </c>
      <c r="N5" s="35" t="s">
        <v>99</v>
      </c>
      <c r="O5" s="36" t="s">
        <v>95</v>
      </c>
      <c r="P5" s="33" t="s">
        <v>96</v>
      </c>
      <c r="Q5" s="32" t="s">
        <v>97</v>
      </c>
      <c r="R5" s="34" t="s">
        <v>98</v>
      </c>
      <c r="S5" s="37" t="s">
        <v>99</v>
      </c>
      <c r="T5" s="36" t="s">
        <v>95</v>
      </c>
      <c r="U5" s="33" t="s">
        <v>96</v>
      </c>
      <c r="V5" s="32" t="s">
        <v>97</v>
      </c>
      <c r="W5" s="34" t="s">
        <v>98</v>
      </c>
      <c r="X5" s="37" t="s">
        <v>99</v>
      </c>
      <c r="Y5" s="36" t="s">
        <v>95</v>
      </c>
      <c r="Z5" s="32" t="s">
        <v>97</v>
      </c>
      <c r="AA5" s="34" t="s">
        <v>98</v>
      </c>
      <c r="AB5" s="37" t="s">
        <v>99</v>
      </c>
      <c r="AC5" s="36" t="s">
        <v>95</v>
      </c>
      <c r="AD5" s="32" t="s">
        <v>97</v>
      </c>
      <c r="AE5" s="34" t="s">
        <v>98</v>
      </c>
      <c r="AF5" s="37" t="s">
        <v>99</v>
      </c>
      <c r="AG5" s="36" t="s">
        <v>95</v>
      </c>
      <c r="AH5" s="33" t="s">
        <v>96</v>
      </c>
      <c r="AI5" s="32" t="s">
        <v>97</v>
      </c>
      <c r="AJ5" s="34" t="s">
        <v>98</v>
      </c>
      <c r="AK5" s="35" t="s">
        <v>99</v>
      </c>
      <c r="AL5" s="36" t="s">
        <v>95</v>
      </c>
      <c r="AM5" s="32" t="s">
        <v>97</v>
      </c>
      <c r="AN5" s="34" t="s">
        <v>98</v>
      </c>
      <c r="AO5" s="34" t="s">
        <v>99</v>
      </c>
      <c r="AP5" s="36" t="s">
        <v>95</v>
      </c>
      <c r="AQ5" s="32" t="s">
        <v>95</v>
      </c>
      <c r="AR5" s="34" t="s">
        <v>98</v>
      </c>
      <c r="AS5" s="34" t="s">
        <v>99</v>
      </c>
      <c r="AT5" s="36" t="s">
        <v>95</v>
      </c>
      <c r="AU5" s="32" t="s">
        <v>95</v>
      </c>
      <c r="AV5" s="34" t="s">
        <v>98</v>
      </c>
      <c r="AW5" s="34" t="s">
        <v>99</v>
      </c>
      <c r="AX5" s="36" t="s">
        <v>95</v>
      </c>
      <c r="AY5" s="32" t="s">
        <v>95</v>
      </c>
      <c r="AZ5" s="34" t="s">
        <v>98</v>
      </c>
      <c r="BA5" s="34" t="s">
        <v>99</v>
      </c>
      <c r="BB5" s="36" t="s">
        <v>95</v>
      </c>
      <c r="BC5" s="32" t="s">
        <v>95</v>
      </c>
      <c r="BD5" s="34" t="s">
        <v>98</v>
      </c>
      <c r="BE5" s="34" t="s">
        <v>99</v>
      </c>
      <c r="BF5" s="36" t="s">
        <v>95</v>
      </c>
      <c r="BG5" s="32" t="s">
        <v>95</v>
      </c>
      <c r="BH5" s="34" t="s">
        <v>98</v>
      </c>
      <c r="BI5" s="34" t="s">
        <v>99</v>
      </c>
      <c r="BJ5" s="36" t="s">
        <v>95</v>
      </c>
      <c r="BK5" s="32" t="s">
        <v>95</v>
      </c>
      <c r="BL5" s="34" t="s">
        <v>98</v>
      </c>
      <c r="BM5" s="34" t="s">
        <v>99</v>
      </c>
      <c r="BN5" s="36" t="s">
        <v>95</v>
      </c>
      <c r="BO5" s="32" t="s">
        <v>95</v>
      </c>
      <c r="BP5" s="34" t="s">
        <v>98</v>
      </c>
      <c r="BQ5" s="34" t="s">
        <v>99</v>
      </c>
      <c r="BR5" s="36" t="s">
        <v>95</v>
      </c>
      <c r="BS5" s="32" t="s">
        <v>95</v>
      </c>
      <c r="BT5" s="34" t="s">
        <v>98</v>
      </c>
      <c r="BU5" s="34" t="s">
        <v>99</v>
      </c>
      <c r="BV5" s="36" t="s">
        <v>95</v>
      </c>
      <c r="BW5" s="32" t="s">
        <v>95</v>
      </c>
      <c r="BX5" s="34" t="s">
        <v>98</v>
      </c>
      <c r="BY5" s="34" t="s">
        <v>99</v>
      </c>
      <c r="BZ5" s="36" t="s">
        <v>95</v>
      </c>
      <c r="CA5" s="32" t="s">
        <v>95</v>
      </c>
      <c r="CB5" s="34" t="s">
        <v>98</v>
      </c>
      <c r="CC5" s="34" t="s">
        <v>99</v>
      </c>
      <c r="CD5" s="34" t="s">
        <v>89</v>
      </c>
      <c r="CE5" s="36" t="s">
        <v>95</v>
      </c>
      <c r="CF5" s="32" t="s">
        <v>95</v>
      </c>
      <c r="CG5" s="34" t="s">
        <v>98</v>
      </c>
      <c r="CH5" s="34" t="s">
        <v>99</v>
      </c>
      <c r="CI5" s="34" t="s">
        <v>89</v>
      </c>
      <c r="CJ5" s="36" t="s">
        <v>95</v>
      </c>
      <c r="CK5" s="32" t="s">
        <v>95</v>
      </c>
      <c r="CL5" s="34" t="s">
        <v>98</v>
      </c>
      <c r="CM5" s="34" t="s">
        <v>99</v>
      </c>
      <c r="CN5" s="34" t="s">
        <v>89</v>
      </c>
      <c r="CO5" s="36" t="s">
        <v>95</v>
      </c>
      <c r="CP5" s="32" t="s">
        <v>95</v>
      </c>
      <c r="CQ5" s="34" t="s">
        <v>98</v>
      </c>
      <c r="CR5" s="34" t="s">
        <v>99</v>
      </c>
      <c r="CS5" s="34" t="s">
        <v>89</v>
      </c>
      <c r="CT5" s="36" t="s">
        <v>95</v>
      </c>
      <c r="CU5" s="32" t="s">
        <v>95</v>
      </c>
      <c r="CV5" s="34" t="s">
        <v>98</v>
      </c>
      <c r="CW5" s="34" t="s">
        <v>99</v>
      </c>
      <c r="CX5" s="34" t="s">
        <v>89</v>
      </c>
    </row>
    <row r="6" spans="1:235">
      <c r="A6" s="38" t="s">
        <v>100</v>
      </c>
      <c r="B6">
        <v>5</v>
      </c>
      <c r="C6" t="s">
        <v>101</v>
      </c>
      <c r="D6" t="s">
        <v>102</v>
      </c>
      <c r="E6" s="39">
        <v>25576.31</v>
      </c>
      <c r="F6" s="39">
        <v>34035.059487600003</v>
      </c>
      <c r="G6" s="39">
        <f>+F6</f>
        <v>34035.059487600003</v>
      </c>
      <c r="H6" s="39">
        <f>+G6/12</f>
        <v>2836.2549573000001</v>
      </c>
      <c r="I6" s="40">
        <f t="shared" ref="I6:I69" si="0">+H6*IA6</f>
        <v>58143.22662465</v>
      </c>
      <c r="J6" s="39">
        <f>ROUND(E6*1.011765,2)</f>
        <v>25877.22</v>
      </c>
      <c r="K6" s="41">
        <f>+F6/1.02*1.033</f>
        <v>34468.839657539997</v>
      </c>
      <c r="L6" s="39">
        <f>ROUND(G6*1.011765,2)</f>
        <v>34435.480000000003</v>
      </c>
      <c r="M6" s="39">
        <f>ROUND(H6*1.011765,2)</f>
        <v>2869.62</v>
      </c>
      <c r="N6" s="40">
        <f t="shared" ref="N6:N69" si="1">+M6*IA6</f>
        <v>58827.21</v>
      </c>
      <c r="O6" s="42">
        <v>26834.66</v>
      </c>
      <c r="P6" s="39">
        <v>34035.059487600003</v>
      </c>
      <c r="Q6" s="39">
        <f>ROUND(L6*1.037,2)</f>
        <v>35709.589999999997</v>
      </c>
      <c r="R6" s="39">
        <f>ROUND(M6*1.037,2)</f>
        <v>2975.8</v>
      </c>
      <c r="S6" s="43">
        <f t="shared" ref="S6:S69" si="2">+R6*IA6</f>
        <v>61003.9</v>
      </c>
      <c r="T6" s="42">
        <f>ROUND(O6*1.027,2)</f>
        <v>27559.200000000001</v>
      </c>
      <c r="U6" s="39">
        <f>+P6*1.02</f>
        <v>34715.760677352002</v>
      </c>
      <c r="V6" s="39">
        <f>ROUND(Q6*1.027,2)</f>
        <v>36673.75</v>
      </c>
      <c r="W6" s="39">
        <f>+V6/12</f>
        <v>3056.1458333333335</v>
      </c>
      <c r="X6" s="43">
        <f t="shared" ref="X6:X69" si="3">+W6*IA6</f>
        <v>62650.989583333336</v>
      </c>
      <c r="Y6" s="42">
        <f>+T6*1.02</f>
        <v>28110.384000000002</v>
      </c>
      <c r="Z6" s="39">
        <f>+V6*1.02</f>
        <v>37407.224999999999</v>
      </c>
      <c r="AA6" s="39">
        <f>+Z6/12</f>
        <v>3117.2687499999997</v>
      </c>
      <c r="AB6" s="43">
        <f t="shared" ref="AB6:AB69" si="4">+AA6*IA6</f>
        <v>63904.009374999994</v>
      </c>
      <c r="AC6" s="42">
        <f>ROUND(T6*1.042,2)</f>
        <v>28716.69</v>
      </c>
      <c r="AD6" s="42">
        <f>ROUND(V6*1.042,2)</f>
        <v>38214.050000000003</v>
      </c>
      <c r="AE6" s="39">
        <f>+AD6/12</f>
        <v>3184.5041666666671</v>
      </c>
      <c r="AF6" s="43">
        <f t="shared" ref="AF6:AF69" si="5">+AE6*IA6</f>
        <v>65282.335416666676</v>
      </c>
      <c r="AG6" s="42">
        <f>ROUND(AC6*1.02,2)</f>
        <v>29291.02</v>
      </c>
      <c r="AH6" s="42" t="e">
        <f>ROUND(#REF!*1.02,2)</f>
        <v>#REF!</v>
      </c>
      <c r="AI6" s="42">
        <f>ROUND(AD6*1.02,2)</f>
        <v>38978.33</v>
      </c>
      <c r="AJ6" s="39">
        <f>+AI6/12</f>
        <v>3248.1941666666667</v>
      </c>
      <c r="AK6" s="40">
        <f t="shared" ref="AK6:AK69" si="6">+AJ6*IA6</f>
        <v>66587.980416666673</v>
      </c>
      <c r="AL6" s="42">
        <f>ROUND(AG6*1.02,2)</f>
        <v>29876.84</v>
      </c>
      <c r="AM6" s="42">
        <f>ROUND(AI6*1.02,2)</f>
        <v>39757.9</v>
      </c>
      <c r="AN6" s="39">
        <f>+AM6/12</f>
        <v>3313.1583333333333</v>
      </c>
      <c r="AO6" s="39">
        <f t="shared" ref="AO6:AO69" si="7">+AN6*IA6</f>
        <v>67919.745833333334</v>
      </c>
      <c r="AP6" s="42">
        <f>ROUND(AL6*1.03,2)</f>
        <v>30773.15</v>
      </c>
      <c r="AQ6" s="42">
        <f>ROUND(AM6*1.03,2)</f>
        <v>40950.639999999999</v>
      </c>
      <c r="AR6" s="39">
        <f>ROUND(AQ6/12,2)</f>
        <v>3412.55</v>
      </c>
      <c r="AS6" s="39">
        <f>+AR6*$IA6</f>
        <v>69957.275000000009</v>
      </c>
      <c r="AT6" s="42">
        <f>ROUND(AP6*1,2)</f>
        <v>30773.15</v>
      </c>
      <c r="AU6" s="42">
        <f>ROUND(AQ6*1,2)</f>
        <v>40950.639999999999</v>
      </c>
      <c r="AV6" s="39">
        <f>ROUND(AU6/12,2)</f>
        <v>3412.55</v>
      </c>
      <c r="AW6" s="39">
        <f t="shared" ref="AW6:AW69" si="8">+AV6*$IA6</f>
        <v>69957.275000000009</v>
      </c>
      <c r="AX6" s="42">
        <f>ROUND(AT6*1,2)</f>
        <v>30773.15</v>
      </c>
      <c r="AY6" s="42">
        <f>ROUND(AU6*1,2)</f>
        <v>40950.639999999999</v>
      </c>
      <c r="AZ6" s="39">
        <f>ROUND(AY6/12,2)</f>
        <v>3412.55</v>
      </c>
      <c r="BA6" s="39">
        <f t="shared" ref="BA6:BA69" si="9">+AZ6*$IA6</f>
        <v>69957.275000000009</v>
      </c>
      <c r="BB6" s="42">
        <f>ROUND(AX6*1,2)</f>
        <v>30773.15</v>
      </c>
      <c r="BC6" s="42">
        <f>ROUND(AY6*1,2)</f>
        <v>40950.639999999999</v>
      </c>
      <c r="BD6" s="39">
        <f>ROUND(BC6/12,2)</f>
        <v>3412.55</v>
      </c>
      <c r="BE6" s="39">
        <f t="shared" ref="BE6:BE69" si="10">+BD6*$IA6</f>
        <v>69957.275000000009</v>
      </c>
      <c r="BF6" s="42">
        <f>ROUND(BB6*1,2)</f>
        <v>30773.15</v>
      </c>
      <c r="BG6" s="42">
        <f>ROUND(BC6*1,2)</f>
        <v>40950.639999999999</v>
      </c>
      <c r="BH6" s="39">
        <f>ROUND(BG6/12,2)</f>
        <v>3412.55</v>
      </c>
      <c r="BI6" s="39">
        <f t="shared" ref="BI6:BI69" si="11">+BH6*$IA6</f>
        <v>69957.275000000009</v>
      </c>
      <c r="BJ6" s="42">
        <f t="shared" ref="BJ6:BJ69" si="12">BF6*1.01</f>
        <v>31080.881500000003</v>
      </c>
      <c r="BK6" s="42">
        <f>ROUND(BG6*1.01,2)</f>
        <v>41360.15</v>
      </c>
      <c r="BL6" s="39">
        <f>ROUND(BK6/12,2)</f>
        <v>3446.68</v>
      </c>
      <c r="BM6" s="39">
        <f t="shared" ref="BM6:BM69" si="13">+BL6*$IA6</f>
        <v>70656.94</v>
      </c>
      <c r="BN6" s="42">
        <f>ROUND(BJ6*1,2)</f>
        <v>31080.880000000001</v>
      </c>
      <c r="BO6" s="42">
        <f>ROUND(BK6*1,2)</f>
        <v>41360.15</v>
      </c>
      <c r="BP6" s="39">
        <f>ROUND(BO6/12,2)</f>
        <v>3446.68</v>
      </c>
      <c r="BQ6" s="39">
        <f t="shared" ref="BQ6:BQ69" si="14">+BP6*$IA6</f>
        <v>70656.94</v>
      </c>
      <c r="BR6" s="42">
        <f t="shared" ref="BR6:BS69" si="15">ROUND(BN6*1.01,2)</f>
        <v>31391.69</v>
      </c>
      <c r="BS6" s="42">
        <f>ROUND(BO6*1.01,2)</f>
        <v>41773.75</v>
      </c>
      <c r="BT6" s="39">
        <f>ROUND(BS6/12,2)</f>
        <v>3481.15</v>
      </c>
      <c r="BU6" s="39">
        <f t="shared" ref="BU6:BU69" si="16">+BT6*$IA6</f>
        <v>71363.574999999997</v>
      </c>
      <c r="BV6" s="42">
        <f>ROUND(BR6*1.0125,2)</f>
        <v>31784.09</v>
      </c>
      <c r="BW6" s="42">
        <f>ROUND(BS6*1.0125,2)</f>
        <v>42295.92</v>
      </c>
      <c r="BX6" s="39">
        <f>ROUND(BW6/12,2)</f>
        <v>3524.66</v>
      </c>
      <c r="BY6" s="39">
        <f t="shared" ref="BY6:BY69" si="17">+BX6*$IA6</f>
        <v>72255.53</v>
      </c>
      <c r="BZ6" s="42">
        <f>ROUND(BV6*1,2)</f>
        <v>31784.09</v>
      </c>
      <c r="CA6" s="42">
        <f>ROUND(BW6*1,2)</f>
        <v>42295.92</v>
      </c>
      <c r="CB6" s="39">
        <f>ROUND(CA6/12,2)</f>
        <v>3524.66</v>
      </c>
      <c r="CC6" s="39">
        <f t="shared" ref="CC6:CC69" si="18">+CB6*$IA6</f>
        <v>72255.53</v>
      </c>
      <c r="CD6" s="44"/>
      <c r="CE6" s="42">
        <f>ROUND(BZ6*1,2)</f>
        <v>31784.09</v>
      </c>
      <c r="CF6" s="42">
        <f>ROUND(CA6*1,2)</f>
        <v>42295.92</v>
      </c>
      <c r="CG6" s="39">
        <f>ROUND(CF6/12,2)</f>
        <v>3524.66</v>
      </c>
      <c r="CH6" s="39">
        <f t="shared" ref="CH6:CH69" si="19">+CG6*$IA6</f>
        <v>72255.53</v>
      </c>
      <c r="CI6" s="44"/>
      <c r="CJ6" s="42">
        <f>ROUND(BZ6*1,2)</f>
        <v>31784.09</v>
      </c>
      <c r="CK6" s="42">
        <f>ROUND(CA6*1,2)</f>
        <v>42295.92</v>
      </c>
      <c r="CL6" s="39">
        <f>ROUND(CK6/12,2)</f>
        <v>3524.66</v>
      </c>
      <c r="CM6" s="39">
        <f t="shared" ref="CM6:CM69" si="20">+CL6*$IA6</f>
        <v>72255.53</v>
      </c>
      <c r="CN6" s="44"/>
      <c r="CO6" s="42">
        <f>ROUND(CE6*1.0075,2)</f>
        <v>32022.47</v>
      </c>
      <c r="CP6" s="42">
        <f>ROUND(CF6*1.0075,2)</f>
        <v>42613.14</v>
      </c>
      <c r="CQ6" s="39">
        <f>ROUND(CP6/12,2)</f>
        <v>3551.1</v>
      </c>
      <c r="CR6" s="39">
        <f t="shared" ref="CR6:CR69" si="21">+CQ6*$IA6</f>
        <v>72797.55</v>
      </c>
      <c r="CS6" s="44"/>
      <c r="CT6" s="42">
        <f>ROUND(CO6*1.01,2)</f>
        <v>32342.69</v>
      </c>
      <c r="CU6" s="42">
        <f>ROUND(CP6*1.01,2)</f>
        <v>43039.27</v>
      </c>
      <c r="CV6" s="39">
        <f>ROUND(CU6/12,2)</f>
        <v>3586.61</v>
      </c>
      <c r="CW6" s="39">
        <f t="shared" ref="CW6:CW69" si="22">+CV6*$IA6</f>
        <v>73525.505000000005</v>
      </c>
      <c r="CX6" s="44"/>
      <c r="CZ6" t="s">
        <v>171</v>
      </c>
      <c r="IA6">
        <v>20.5</v>
      </c>
    </row>
    <row r="7" spans="1:235">
      <c r="A7" s="45"/>
      <c r="B7">
        <v>10</v>
      </c>
      <c r="C7" t="s">
        <v>101</v>
      </c>
      <c r="D7" t="s">
        <v>103</v>
      </c>
      <c r="E7" s="39">
        <v>25576.31</v>
      </c>
      <c r="F7" s="39">
        <v>29089.792018799999</v>
      </c>
      <c r="G7" s="39">
        <f>+F7</f>
        <v>29089.792018799999</v>
      </c>
      <c r="H7" s="39">
        <f t="shared" ref="H7:H70" si="23">+G7/12</f>
        <v>2424.1493348999998</v>
      </c>
      <c r="I7" s="39">
        <f t="shared" si="0"/>
        <v>44846.762695649995</v>
      </c>
      <c r="J7" s="39">
        <f t="shared" ref="J7:J70" si="24">ROUND(E7*1.011765,2)</f>
        <v>25877.22</v>
      </c>
      <c r="K7" s="39">
        <f t="shared" ref="K7:K70" si="25">+F7/1.02*1.033</f>
        <v>29460.544270019996</v>
      </c>
      <c r="L7" s="39">
        <f t="shared" ref="L7:M70" si="26">ROUND(G7*1.011765,2)</f>
        <v>29432.03</v>
      </c>
      <c r="M7" s="39">
        <f t="shared" si="26"/>
        <v>2452.67</v>
      </c>
      <c r="N7" s="40">
        <f t="shared" si="1"/>
        <v>45374.395000000004</v>
      </c>
      <c r="O7" s="42">
        <v>26834.66</v>
      </c>
      <c r="P7" s="39">
        <v>34035.059487600003</v>
      </c>
      <c r="Q7" s="39">
        <f>ROUND(L7*1.037,2)</f>
        <v>30521.02</v>
      </c>
      <c r="R7" s="39">
        <f t="shared" ref="R7:R70" si="27">ROUND(M7*1.037,2)</f>
        <v>2543.42</v>
      </c>
      <c r="S7" s="43">
        <f t="shared" si="2"/>
        <v>47053.270000000004</v>
      </c>
      <c r="T7" s="42">
        <f t="shared" ref="T7:T70" si="28">ROUND(O7*1.027,2)</f>
        <v>27559.200000000001</v>
      </c>
      <c r="U7" s="39">
        <f t="shared" ref="U7:U70" si="29">+P7*1.02</f>
        <v>34715.760677352002</v>
      </c>
      <c r="V7" s="39">
        <f t="shared" ref="V7:V70" si="30">ROUND(Q7*1.027,2)</f>
        <v>31345.09</v>
      </c>
      <c r="W7" s="39">
        <f t="shared" ref="W7:W70" si="31">+V7/12</f>
        <v>2612.0908333333332</v>
      </c>
      <c r="X7" s="43">
        <f t="shared" si="3"/>
        <v>48323.680416666662</v>
      </c>
      <c r="Y7" s="42">
        <f t="shared" ref="Y7:Y70" si="32">+T7*1.02</f>
        <v>28110.384000000002</v>
      </c>
      <c r="Z7" s="39">
        <f t="shared" ref="Z7:Z70" si="33">+V7*1.02</f>
        <v>31971.9918</v>
      </c>
      <c r="AA7" s="39">
        <f t="shared" ref="AA7:AA70" si="34">+Z7/12</f>
        <v>2664.3326499999998</v>
      </c>
      <c r="AB7" s="43">
        <f t="shared" si="4"/>
        <v>49290.154024999996</v>
      </c>
      <c r="AC7" s="42">
        <f t="shared" ref="AC7:AC70" si="35">ROUND(T7*1.042,2)</f>
        <v>28716.69</v>
      </c>
      <c r="AD7" s="39">
        <f t="shared" ref="AD7:AD70" si="36">ROUND(V7*1.042,2)</f>
        <v>32661.58</v>
      </c>
      <c r="AE7" s="39">
        <f t="shared" ref="AE7:AE70" si="37">+AD7/12</f>
        <v>2721.7983333333336</v>
      </c>
      <c r="AF7" s="43">
        <f t="shared" si="5"/>
        <v>50353.269166666672</v>
      </c>
      <c r="AG7" s="42">
        <f t="shared" ref="AG7:AG70" si="38">ROUND(AC7*1.02,2)</f>
        <v>29291.02</v>
      </c>
      <c r="AH7" s="39" t="e">
        <f>ROUND(#REF!*1.02,2)</f>
        <v>#REF!</v>
      </c>
      <c r="AI7" s="39">
        <f t="shared" ref="AI7:AI70" si="39">ROUND(AD7*1.02,2)</f>
        <v>33314.81</v>
      </c>
      <c r="AJ7" s="39">
        <f t="shared" ref="AJ7:AJ70" si="40">+AI7/12</f>
        <v>2776.2341666666666</v>
      </c>
      <c r="AK7" s="40">
        <f t="shared" si="6"/>
        <v>51360.332083333335</v>
      </c>
      <c r="AL7" s="42">
        <f t="shared" ref="AL7:AL70" si="41">ROUND(AG7*1.02,2)</f>
        <v>29876.84</v>
      </c>
      <c r="AM7" s="39">
        <f t="shared" ref="AM7:AM70" si="42">ROUND(AI7*1.02,2)</f>
        <v>33981.11</v>
      </c>
      <c r="AN7" s="39">
        <f t="shared" ref="AN7:AN70" si="43">+AM7/12</f>
        <v>2831.7591666666667</v>
      </c>
      <c r="AO7" s="39">
        <f t="shared" si="7"/>
        <v>52387.544583333336</v>
      </c>
      <c r="AP7" s="42">
        <f t="shared" ref="AP7:AQ70" si="44">ROUND(AL7*1.03,2)</f>
        <v>30773.15</v>
      </c>
      <c r="AQ7" s="39">
        <f t="shared" si="44"/>
        <v>35000.54</v>
      </c>
      <c r="AR7" s="39">
        <f t="shared" ref="AR7:AR70" si="45">ROUND(AQ7/12,2)</f>
        <v>2916.71</v>
      </c>
      <c r="AS7" s="39">
        <f t="shared" ref="AS7:AS70" si="46">+AR7*IA7</f>
        <v>53959.135000000002</v>
      </c>
      <c r="AT7" s="42">
        <f t="shared" ref="AT7:AU70" si="47">ROUND(AP7*1,2)</f>
        <v>30773.15</v>
      </c>
      <c r="AU7" s="39">
        <f t="shared" si="47"/>
        <v>35000.54</v>
      </c>
      <c r="AV7" s="39">
        <f t="shared" ref="AV7:AV70" si="48">ROUND(AU7/12,2)</f>
        <v>2916.71</v>
      </c>
      <c r="AW7" s="39">
        <f t="shared" si="8"/>
        <v>53959.135000000002</v>
      </c>
      <c r="AX7" s="42">
        <f t="shared" ref="AX7:AY70" si="49">ROUND(AT7*1,2)</f>
        <v>30773.15</v>
      </c>
      <c r="AY7" s="39">
        <f t="shared" si="49"/>
        <v>35000.54</v>
      </c>
      <c r="AZ7" s="39">
        <f t="shared" ref="AZ7:AZ70" si="50">ROUND(AY7/12,2)</f>
        <v>2916.71</v>
      </c>
      <c r="BA7" s="39">
        <f t="shared" si="9"/>
        <v>53959.135000000002</v>
      </c>
      <c r="BB7" s="42">
        <f t="shared" ref="BB7:BC70" si="51">ROUND(AX7*1,2)</f>
        <v>30773.15</v>
      </c>
      <c r="BC7" s="39">
        <f t="shared" si="51"/>
        <v>35000.54</v>
      </c>
      <c r="BD7" s="39">
        <f t="shared" ref="BD7:BD70" si="52">ROUND(BC7/12,2)</f>
        <v>2916.71</v>
      </c>
      <c r="BE7" s="39">
        <f t="shared" si="10"/>
        <v>53959.135000000002</v>
      </c>
      <c r="BF7" s="42">
        <f t="shared" ref="BF7:BG70" si="53">ROUND(BB7*1,2)</f>
        <v>30773.15</v>
      </c>
      <c r="BG7" s="39">
        <f t="shared" si="53"/>
        <v>35000.54</v>
      </c>
      <c r="BH7" s="39">
        <f t="shared" ref="BH7:BH70" si="54">ROUND(BG7/12,2)</f>
        <v>2916.71</v>
      </c>
      <c r="BI7" s="39">
        <f t="shared" si="11"/>
        <v>53959.135000000002</v>
      </c>
      <c r="BJ7" s="42">
        <f t="shared" si="12"/>
        <v>31080.881500000003</v>
      </c>
      <c r="BK7" s="42">
        <f t="shared" ref="BK7:BK70" si="55">ROUND(BG7*1.01,2)</f>
        <v>35350.550000000003</v>
      </c>
      <c r="BL7" s="39">
        <f t="shared" ref="BL7:BL70" si="56">ROUND(BK7/12,2)</f>
        <v>2945.88</v>
      </c>
      <c r="BM7" s="39">
        <f t="shared" si="13"/>
        <v>54498.78</v>
      </c>
      <c r="BN7" s="42">
        <f t="shared" ref="BN7:BO70" si="57">ROUND(BJ7*1,2)</f>
        <v>31080.880000000001</v>
      </c>
      <c r="BO7" s="39">
        <f t="shared" si="57"/>
        <v>35350.550000000003</v>
      </c>
      <c r="BP7" s="39">
        <f t="shared" ref="BP7:BP70" si="58">ROUND(BO7/12,2)</f>
        <v>2945.88</v>
      </c>
      <c r="BQ7" s="39">
        <f t="shared" si="14"/>
        <v>54498.78</v>
      </c>
      <c r="BR7" s="42">
        <f t="shared" si="15"/>
        <v>31391.69</v>
      </c>
      <c r="BS7" s="42">
        <f t="shared" si="15"/>
        <v>35704.06</v>
      </c>
      <c r="BT7" s="39">
        <f t="shared" ref="BT7:BT70" si="59">ROUND(BS7/12,2)</f>
        <v>2975.34</v>
      </c>
      <c r="BU7" s="39">
        <f t="shared" si="16"/>
        <v>55043.79</v>
      </c>
      <c r="BV7" s="42">
        <f t="shared" ref="BV7:BW70" si="60">ROUND(BR7*1.0125,2)</f>
        <v>31784.09</v>
      </c>
      <c r="BW7" s="39">
        <f t="shared" si="60"/>
        <v>36150.36</v>
      </c>
      <c r="BX7" s="39">
        <f t="shared" ref="BX7:BX70" si="61">ROUND(BW7/12,2)</f>
        <v>3012.53</v>
      </c>
      <c r="BY7" s="39">
        <f t="shared" si="17"/>
        <v>55731.805</v>
      </c>
      <c r="BZ7" s="42">
        <f t="shared" ref="BZ7:CA70" si="62">ROUND(BV7*1,2)</f>
        <v>31784.09</v>
      </c>
      <c r="CA7" s="39">
        <f t="shared" si="62"/>
        <v>36150.36</v>
      </c>
      <c r="CB7" s="39">
        <f t="shared" ref="CB7:CB70" si="63">ROUND(CA7/12,2)</f>
        <v>3012.53</v>
      </c>
      <c r="CC7" s="39">
        <f t="shared" si="18"/>
        <v>55731.805</v>
      </c>
      <c r="CD7" s="46"/>
      <c r="CE7" s="42">
        <f t="shared" ref="CE7:CF70" si="64">ROUND(BZ7*1,2)</f>
        <v>31784.09</v>
      </c>
      <c r="CF7" s="39">
        <f t="shared" si="64"/>
        <v>36150.36</v>
      </c>
      <c r="CG7" s="39">
        <f t="shared" ref="CG7:CG70" si="65">ROUND(CF7/12,2)</f>
        <v>3012.53</v>
      </c>
      <c r="CH7" s="39">
        <f t="shared" si="19"/>
        <v>55731.805</v>
      </c>
      <c r="CI7" s="46"/>
      <c r="CJ7" s="42">
        <f t="shared" ref="CJ7:CK70" si="66">ROUND(BZ7*1,2)</f>
        <v>31784.09</v>
      </c>
      <c r="CK7" s="39">
        <f t="shared" si="66"/>
        <v>36150.36</v>
      </c>
      <c r="CL7" s="39">
        <f t="shared" ref="CL7:CL70" si="67">ROUND(CK7/12,2)</f>
        <v>3012.53</v>
      </c>
      <c r="CM7" s="39">
        <f t="shared" si="20"/>
        <v>55731.805</v>
      </c>
      <c r="CN7" s="46"/>
      <c r="CO7" s="42">
        <f t="shared" ref="CO7:CP70" si="68">ROUND(CE7*1.0075,2)</f>
        <v>32022.47</v>
      </c>
      <c r="CP7" s="39">
        <f t="shared" si="68"/>
        <v>36421.49</v>
      </c>
      <c r="CQ7" s="39">
        <f t="shared" ref="CQ7:CQ70" si="69">ROUND(CP7/12,2)</f>
        <v>3035.12</v>
      </c>
      <c r="CR7" s="39">
        <f t="shared" si="21"/>
        <v>56149.72</v>
      </c>
      <c r="CS7" s="46"/>
      <c r="CT7" s="42">
        <f t="shared" ref="CT7:CU70" si="70">ROUND(CO7*1.01,2)</f>
        <v>32342.69</v>
      </c>
      <c r="CU7" s="39">
        <f t="shared" si="70"/>
        <v>36785.699999999997</v>
      </c>
      <c r="CV7" s="39">
        <f t="shared" ref="CV7:CV70" si="71">ROUND(CU7/12,2)</f>
        <v>3065.48</v>
      </c>
      <c r="CW7" s="39">
        <f t="shared" si="22"/>
        <v>56711.38</v>
      </c>
      <c r="CX7" s="46"/>
      <c r="CZ7" s="79" t="str">
        <f>C10</f>
        <v>NIVEL I</v>
      </c>
      <c r="DA7" s="79">
        <f>CX10</f>
        <v>981.74</v>
      </c>
      <c r="DB7">
        <v>2119.12</v>
      </c>
      <c r="IA7">
        <v>18.5</v>
      </c>
    </row>
    <row r="8" spans="1:235">
      <c r="A8" s="45"/>
      <c r="B8">
        <v>15</v>
      </c>
      <c r="C8" t="s">
        <v>104</v>
      </c>
      <c r="D8" t="s">
        <v>102</v>
      </c>
      <c r="E8" s="39">
        <v>25576.31</v>
      </c>
      <c r="F8" s="39">
        <v>29924.276601600002</v>
      </c>
      <c r="G8" s="39">
        <f>+F8</f>
        <v>29924.276601600002</v>
      </c>
      <c r="H8" s="39">
        <f t="shared" si="23"/>
        <v>2493.6897168</v>
      </c>
      <c r="I8" s="39">
        <f t="shared" si="0"/>
        <v>51120.639194399999</v>
      </c>
      <c r="J8" s="39">
        <f t="shared" si="24"/>
        <v>25877.22</v>
      </c>
      <c r="K8" s="39">
        <f t="shared" si="25"/>
        <v>30305.664440640001</v>
      </c>
      <c r="L8" s="41">
        <f t="shared" si="26"/>
        <v>30276.34</v>
      </c>
      <c r="M8" s="39">
        <f t="shared" si="26"/>
        <v>2523.0300000000002</v>
      </c>
      <c r="N8" s="40">
        <f t="shared" si="1"/>
        <v>51722.115000000005</v>
      </c>
      <c r="O8" s="42">
        <v>26834.66</v>
      </c>
      <c r="P8" s="39">
        <v>34035.059487600003</v>
      </c>
      <c r="Q8" s="39">
        <f t="shared" ref="Q8:R71" si="72">ROUND(L8*1.037,2)</f>
        <v>31396.560000000001</v>
      </c>
      <c r="R8" s="39">
        <f t="shared" si="27"/>
        <v>2616.38</v>
      </c>
      <c r="S8" s="43">
        <f t="shared" si="2"/>
        <v>53635.79</v>
      </c>
      <c r="T8" s="42">
        <f t="shared" si="28"/>
        <v>27559.200000000001</v>
      </c>
      <c r="U8" s="39">
        <f t="shared" si="29"/>
        <v>34715.760677352002</v>
      </c>
      <c r="V8" s="39">
        <f t="shared" si="30"/>
        <v>32244.27</v>
      </c>
      <c r="W8" s="39">
        <f t="shared" si="31"/>
        <v>2687.0225</v>
      </c>
      <c r="X8" s="43">
        <f t="shared" si="3"/>
        <v>55083.96125</v>
      </c>
      <c r="Y8" s="42">
        <f t="shared" si="32"/>
        <v>28110.384000000002</v>
      </c>
      <c r="Z8" s="39">
        <f t="shared" si="33"/>
        <v>32889.155400000003</v>
      </c>
      <c r="AA8" s="39">
        <f t="shared" si="34"/>
        <v>2740.7629500000003</v>
      </c>
      <c r="AB8" s="43">
        <f t="shared" si="4"/>
        <v>56185.640475000007</v>
      </c>
      <c r="AC8" s="42">
        <f t="shared" si="35"/>
        <v>28716.69</v>
      </c>
      <c r="AD8" s="39">
        <f t="shared" si="36"/>
        <v>33598.53</v>
      </c>
      <c r="AE8" s="39">
        <f t="shared" si="37"/>
        <v>2799.8775000000001</v>
      </c>
      <c r="AF8" s="43">
        <f t="shared" si="5"/>
        <v>57397.488750000004</v>
      </c>
      <c r="AG8" s="42">
        <f t="shared" si="38"/>
        <v>29291.02</v>
      </c>
      <c r="AH8" s="39" t="e">
        <f>ROUND(#REF!*1.02,2)</f>
        <v>#REF!</v>
      </c>
      <c r="AI8" s="39">
        <f t="shared" si="39"/>
        <v>34270.5</v>
      </c>
      <c r="AJ8" s="39">
        <f t="shared" si="40"/>
        <v>2855.875</v>
      </c>
      <c r="AK8" s="40">
        <f t="shared" si="6"/>
        <v>58545.4375</v>
      </c>
      <c r="AL8" s="42">
        <f t="shared" si="41"/>
        <v>29876.84</v>
      </c>
      <c r="AM8" s="39">
        <f t="shared" si="42"/>
        <v>34955.910000000003</v>
      </c>
      <c r="AN8" s="39">
        <f t="shared" si="43"/>
        <v>2912.9925000000003</v>
      </c>
      <c r="AO8" s="39">
        <f t="shared" si="7"/>
        <v>59716.346250000002</v>
      </c>
      <c r="AP8" s="42">
        <f t="shared" si="44"/>
        <v>30773.15</v>
      </c>
      <c r="AQ8" s="39">
        <f t="shared" si="44"/>
        <v>36004.589999999997</v>
      </c>
      <c r="AR8" s="39">
        <f t="shared" si="45"/>
        <v>3000.38</v>
      </c>
      <c r="AS8" s="39">
        <f t="shared" si="46"/>
        <v>61507.79</v>
      </c>
      <c r="AT8" s="42">
        <f t="shared" si="47"/>
        <v>30773.15</v>
      </c>
      <c r="AU8" s="39">
        <f t="shared" si="47"/>
        <v>36004.589999999997</v>
      </c>
      <c r="AV8" s="39">
        <f t="shared" si="48"/>
        <v>3000.38</v>
      </c>
      <c r="AW8" s="39">
        <f t="shared" si="8"/>
        <v>61507.79</v>
      </c>
      <c r="AX8" s="42">
        <f t="shared" si="49"/>
        <v>30773.15</v>
      </c>
      <c r="AY8" s="39">
        <f t="shared" si="49"/>
        <v>36004.589999999997</v>
      </c>
      <c r="AZ8" s="39">
        <f t="shared" si="50"/>
        <v>3000.38</v>
      </c>
      <c r="BA8" s="39">
        <f t="shared" si="9"/>
        <v>61507.79</v>
      </c>
      <c r="BB8" s="42">
        <f t="shared" si="51"/>
        <v>30773.15</v>
      </c>
      <c r="BC8" s="39">
        <f t="shared" si="51"/>
        <v>36004.589999999997</v>
      </c>
      <c r="BD8" s="39">
        <f t="shared" si="52"/>
        <v>3000.38</v>
      </c>
      <c r="BE8" s="39">
        <f t="shared" si="10"/>
        <v>61507.79</v>
      </c>
      <c r="BF8" s="42">
        <f t="shared" si="53"/>
        <v>30773.15</v>
      </c>
      <c r="BG8" s="39">
        <f t="shared" si="53"/>
        <v>36004.589999999997</v>
      </c>
      <c r="BH8" s="39">
        <f t="shared" si="54"/>
        <v>3000.38</v>
      </c>
      <c r="BI8" s="39">
        <f t="shared" si="11"/>
        <v>61507.79</v>
      </c>
      <c r="BJ8" s="42">
        <f t="shared" si="12"/>
        <v>31080.881500000003</v>
      </c>
      <c r="BK8" s="42">
        <f t="shared" si="55"/>
        <v>36364.639999999999</v>
      </c>
      <c r="BL8" s="39">
        <f t="shared" si="56"/>
        <v>3030.39</v>
      </c>
      <c r="BM8" s="39">
        <f t="shared" si="13"/>
        <v>62122.994999999995</v>
      </c>
      <c r="BN8" s="42">
        <f t="shared" si="57"/>
        <v>31080.880000000001</v>
      </c>
      <c r="BO8" s="39">
        <f t="shared" si="57"/>
        <v>36364.639999999999</v>
      </c>
      <c r="BP8" s="39">
        <f t="shared" si="58"/>
        <v>3030.39</v>
      </c>
      <c r="BQ8" s="39">
        <f t="shared" si="14"/>
        <v>62122.994999999995</v>
      </c>
      <c r="BR8" s="42">
        <f t="shared" si="15"/>
        <v>31391.69</v>
      </c>
      <c r="BS8" s="42">
        <f t="shared" si="15"/>
        <v>36728.29</v>
      </c>
      <c r="BT8" s="39">
        <f t="shared" si="59"/>
        <v>3060.69</v>
      </c>
      <c r="BU8" s="39">
        <f t="shared" si="16"/>
        <v>62744.145000000004</v>
      </c>
      <c r="BV8" s="42">
        <f t="shared" si="60"/>
        <v>31784.09</v>
      </c>
      <c r="BW8" s="39">
        <f t="shared" si="60"/>
        <v>37187.39</v>
      </c>
      <c r="BX8" s="39">
        <f t="shared" si="61"/>
        <v>3098.95</v>
      </c>
      <c r="BY8" s="39">
        <f t="shared" si="17"/>
        <v>63528.474999999999</v>
      </c>
      <c r="BZ8" s="42">
        <f t="shared" si="62"/>
        <v>31784.09</v>
      </c>
      <c r="CA8" s="39">
        <f t="shared" si="62"/>
        <v>37187.39</v>
      </c>
      <c r="CB8" s="39">
        <f t="shared" si="63"/>
        <v>3098.95</v>
      </c>
      <c r="CC8" s="39">
        <f t="shared" si="18"/>
        <v>63528.474999999999</v>
      </c>
      <c r="CD8" s="46"/>
      <c r="CE8" s="42">
        <f t="shared" si="64"/>
        <v>31784.09</v>
      </c>
      <c r="CF8" s="39">
        <f t="shared" si="64"/>
        <v>37187.39</v>
      </c>
      <c r="CG8" s="39">
        <f t="shared" si="65"/>
        <v>3098.95</v>
      </c>
      <c r="CH8" s="39">
        <f t="shared" si="19"/>
        <v>63528.474999999999</v>
      </c>
      <c r="CI8" s="46"/>
      <c r="CJ8" s="42">
        <f t="shared" si="66"/>
        <v>31784.09</v>
      </c>
      <c r="CK8" s="39">
        <f t="shared" si="66"/>
        <v>37187.39</v>
      </c>
      <c r="CL8" s="39">
        <f t="shared" si="67"/>
        <v>3098.95</v>
      </c>
      <c r="CM8" s="39">
        <f t="shared" si="20"/>
        <v>63528.474999999999</v>
      </c>
      <c r="CN8" s="46"/>
      <c r="CO8" s="42">
        <f t="shared" si="68"/>
        <v>32022.47</v>
      </c>
      <c r="CP8" s="39">
        <f t="shared" si="68"/>
        <v>37466.300000000003</v>
      </c>
      <c r="CQ8" s="39">
        <f t="shared" si="69"/>
        <v>3122.19</v>
      </c>
      <c r="CR8" s="39">
        <f t="shared" si="21"/>
        <v>64004.895000000004</v>
      </c>
      <c r="CS8" s="46"/>
      <c r="CT8" s="42">
        <f t="shared" si="70"/>
        <v>32342.69</v>
      </c>
      <c r="CU8" s="39">
        <f t="shared" si="70"/>
        <v>37840.959999999999</v>
      </c>
      <c r="CV8" s="39">
        <f t="shared" si="71"/>
        <v>3153.41</v>
      </c>
      <c r="CW8" s="39">
        <f t="shared" si="22"/>
        <v>64644.904999999999</v>
      </c>
      <c r="CX8" s="46"/>
      <c r="CZ8" s="79" t="str">
        <f>C23</f>
        <v>NIVEL II</v>
      </c>
      <c r="DA8" s="79">
        <f>CX23</f>
        <v>876.02</v>
      </c>
      <c r="DB8">
        <v>1784.13</v>
      </c>
      <c r="IA8">
        <v>20.5</v>
      </c>
    </row>
    <row r="9" spans="1:235">
      <c r="A9" s="45"/>
      <c r="B9">
        <v>20</v>
      </c>
      <c r="C9" t="s">
        <v>104</v>
      </c>
      <c r="D9" t="s">
        <v>103</v>
      </c>
      <c r="E9" s="39">
        <v>25576.31</v>
      </c>
      <c r="F9" s="39">
        <v>25576.310422799997</v>
      </c>
      <c r="G9" s="39">
        <f>+F9</f>
        <v>25576.310422799997</v>
      </c>
      <c r="H9" s="39">
        <f t="shared" si="23"/>
        <v>2131.3592018999998</v>
      </c>
      <c r="I9" s="39">
        <f t="shared" si="0"/>
        <v>39430.145235149997</v>
      </c>
      <c r="J9" s="39">
        <f t="shared" si="24"/>
        <v>25877.22</v>
      </c>
      <c r="K9" s="39">
        <f t="shared" si="25"/>
        <v>25902.283006619997</v>
      </c>
      <c r="L9" s="39">
        <f t="shared" si="26"/>
        <v>25877.22</v>
      </c>
      <c r="M9" s="39">
        <f t="shared" si="26"/>
        <v>2156.4299999999998</v>
      </c>
      <c r="N9" s="40">
        <f t="shared" si="1"/>
        <v>39893.954999999994</v>
      </c>
      <c r="O9" s="42">
        <v>26834.66</v>
      </c>
      <c r="P9" s="39">
        <v>34035.059487600003</v>
      </c>
      <c r="Q9" s="39">
        <v>26834.66</v>
      </c>
      <c r="R9" s="39">
        <f t="shared" si="27"/>
        <v>2236.2199999999998</v>
      </c>
      <c r="S9" s="43">
        <f t="shared" si="2"/>
        <v>41370.07</v>
      </c>
      <c r="T9" s="42">
        <f t="shared" si="28"/>
        <v>27559.200000000001</v>
      </c>
      <c r="U9" s="39">
        <f t="shared" si="29"/>
        <v>34715.760677352002</v>
      </c>
      <c r="V9" s="39">
        <f t="shared" si="30"/>
        <v>27559.200000000001</v>
      </c>
      <c r="W9" s="39">
        <f t="shared" si="31"/>
        <v>2296.6</v>
      </c>
      <c r="X9" s="43">
        <f t="shared" si="3"/>
        <v>42487.1</v>
      </c>
      <c r="Y9" s="42">
        <f t="shared" si="32"/>
        <v>28110.384000000002</v>
      </c>
      <c r="Z9" s="39">
        <f t="shared" si="33"/>
        <v>28110.384000000002</v>
      </c>
      <c r="AA9" s="39">
        <f t="shared" si="34"/>
        <v>2342.5320000000002</v>
      </c>
      <c r="AB9" s="43">
        <f t="shared" si="4"/>
        <v>43336.842000000004</v>
      </c>
      <c r="AC9" s="42">
        <f t="shared" si="35"/>
        <v>28716.69</v>
      </c>
      <c r="AD9" s="39">
        <f t="shared" si="36"/>
        <v>28716.69</v>
      </c>
      <c r="AE9" s="39">
        <f t="shared" si="37"/>
        <v>2393.0574999999999</v>
      </c>
      <c r="AF9" s="43">
        <f t="shared" si="5"/>
        <v>44271.563750000001</v>
      </c>
      <c r="AG9" s="42">
        <f t="shared" si="38"/>
        <v>29291.02</v>
      </c>
      <c r="AH9" s="39" t="e">
        <f>ROUND(#REF!*1.02,2)</f>
        <v>#REF!</v>
      </c>
      <c r="AI9" s="39">
        <f t="shared" si="39"/>
        <v>29291.02</v>
      </c>
      <c r="AJ9" s="39">
        <f t="shared" si="40"/>
        <v>2440.9183333333335</v>
      </c>
      <c r="AK9" s="40">
        <f t="shared" si="6"/>
        <v>45156.989166666674</v>
      </c>
      <c r="AL9" s="42">
        <f t="shared" si="41"/>
        <v>29876.84</v>
      </c>
      <c r="AM9" s="39">
        <f t="shared" si="42"/>
        <v>29876.84</v>
      </c>
      <c r="AN9" s="39">
        <f t="shared" si="43"/>
        <v>2489.7366666666667</v>
      </c>
      <c r="AO9" s="39">
        <f t="shared" si="7"/>
        <v>46060.128333333334</v>
      </c>
      <c r="AP9" s="42">
        <f t="shared" si="44"/>
        <v>30773.15</v>
      </c>
      <c r="AQ9" s="39">
        <f t="shared" si="44"/>
        <v>30773.15</v>
      </c>
      <c r="AR9" s="39">
        <f t="shared" si="45"/>
        <v>2564.4299999999998</v>
      </c>
      <c r="AS9" s="39">
        <f t="shared" si="46"/>
        <v>47441.954999999994</v>
      </c>
      <c r="AT9" s="42">
        <f t="shared" si="47"/>
        <v>30773.15</v>
      </c>
      <c r="AU9" s="39">
        <f t="shared" si="47"/>
        <v>30773.15</v>
      </c>
      <c r="AV9" s="39">
        <f t="shared" si="48"/>
        <v>2564.4299999999998</v>
      </c>
      <c r="AW9" s="39">
        <f t="shared" si="8"/>
        <v>47441.954999999994</v>
      </c>
      <c r="AX9" s="42">
        <f t="shared" si="49"/>
        <v>30773.15</v>
      </c>
      <c r="AY9" s="39">
        <f t="shared" si="49"/>
        <v>30773.15</v>
      </c>
      <c r="AZ9" s="39">
        <f t="shared" si="50"/>
        <v>2564.4299999999998</v>
      </c>
      <c r="BA9" s="39">
        <f t="shared" si="9"/>
        <v>47441.954999999994</v>
      </c>
      <c r="BB9" s="42">
        <f t="shared" si="51"/>
        <v>30773.15</v>
      </c>
      <c r="BC9" s="39">
        <f t="shared" si="51"/>
        <v>30773.15</v>
      </c>
      <c r="BD9" s="39">
        <f t="shared" si="52"/>
        <v>2564.4299999999998</v>
      </c>
      <c r="BE9" s="39">
        <f t="shared" si="10"/>
        <v>47441.954999999994</v>
      </c>
      <c r="BF9" s="42">
        <f t="shared" si="53"/>
        <v>30773.15</v>
      </c>
      <c r="BG9" s="39">
        <f t="shared" si="53"/>
        <v>30773.15</v>
      </c>
      <c r="BH9" s="39">
        <f t="shared" si="54"/>
        <v>2564.4299999999998</v>
      </c>
      <c r="BI9" s="39">
        <f t="shared" si="11"/>
        <v>47441.954999999994</v>
      </c>
      <c r="BJ9" s="42">
        <f t="shared" si="12"/>
        <v>31080.881500000003</v>
      </c>
      <c r="BK9" s="42">
        <f t="shared" si="55"/>
        <v>31080.880000000001</v>
      </c>
      <c r="BL9" s="39">
        <f t="shared" si="56"/>
        <v>2590.0700000000002</v>
      </c>
      <c r="BM9" s="39">
        <f t="shared" si="13"/>
        <v>47916.295000000006</v>
      </c>
      <c r="BN9" s="42">
        <f t="shared" si="57"/>
        <v>31080.880000000001</v>
      </c>
      <c r="BO9" s="39">
        <f t="shared" si="57"/>
        <v>31080.880000000001</v>
      </c>
      <c r="BP9" s="39">
        <f t="shared" si="58"/>
        <v>2590.0700000000002</v>
      </c>
      <c r="BQ9" s="39">
        <f t="shared" si="14"/>
        <v>47916.295000000006</v>
      </c>
      <c r="BR9" s="42">
        <f t="shared" si="15"/>
        <v>31391.69</v>
      </c>
      <c r="BS9" s="42">
        <f t="shared" si="15"/>
        <v>31391.69</v>
      </c>
      <c r="BT9" s="39">
        <f t="shared" si="59"/>
        <v>2615.9699999999998</v>
      </c>
      <c r="BU9" s="39">
        <f t="shared" si="16"/>
        <v>48395.445</v>
      </c>
      <c r="BV9" s="42">
        <f t="shared" si="60"/>
        <v>31784.09</v>
      </c>
      <c r="BW9" s="39">
        <f t="shared" si="60"/>
        <v>31784.09</v>
      </c>
      <c r="BX9" s="39">
        <f t="shared" si="61"/>
        <v>2648.67</v>
      </c>
      <c r="BY9" s="39">
        <f t="shared" si="17"/>
        <v>49000.395000000004</v>
      </c>
      <c r="BZ9" s="42">
        <f t="shared" si="62"/>
        <v>31784.09</v>
      </c>
      <c r="CA9" s="39">
        <f t="shared" si="62"/>
        <v>31784.09</v>
      </c>
      <c r="CB9" s="39">
        <f t="shared" si="63"/>
        <v>2648.67</v>
      </c>
      <c r="CC9" s="39">
        <f t="shared" si="18"/>
        <v>49000.395000000004</v>
      </c>
      <c r="CD9" s="46"/>
      <c r="CE9" s="42">
        <f t="shared" si="64"/>
        <v>31784.09</v>
      </c>
      <c r="CF9" s="39">
        <f t="shared" si="64"/>
        <v>31784.09</v>
      </c>
      <c r="CG9" s="39">
        <f t="shared" si="65"/>
        <v>2648.67</v>
      </c>
      <c r="CH9" s="39">
        <f t="shared" si="19"/>
        <v>49000.395000000004</v>
      </c>
      <c r="CI9" s="46"/>
      <c r="CJ9" s="42">
        <f t="shared" si="66"/>
        <v>31784.09</v>
      </c>
      <c r="CK9" s="39">
        <f t="shared" si="66"/>
        <v>31784.09</v>
      </c>
      <c r="CL9" s="39">
        <f t="shared" si="67"/>
        <v>2648.67</v>
      </c>
      <c r="CM9" s="39">
        <f t="shared" si="20"/>
        <v>49000.395000000004</v>
      </c>
      <c r="CN9" s="46"/>
      <c r="CO9" s="42">
        <f t="shared" si="68"/>
        <v>32022.47</v>
      </c>
      <c r="CP9" s="39">
        <f t="shared" si="68"/>
        <v>32022.47</v>
      </c>
      <c r="CQ9" s="39">
        <f t="shared" si="69"/>
        <v>2668.54</v>
      </c>
      <c r="CR9" s="39">
        <f t="shared" si="21"/>
        <v>49367.99</v>
      </c>
      <c r="CS9" s="46"/>
      <c r="CT9" s="42">
        <f t="shared" si="70"/>
        <v>32342.69</v>
      </c>
      <c r="CU9" s="39">
        <f t="shared" si="70"/>
        <v>32342.69</v>
      </c>
      <c r="CV9" s="39">
        <f t="shared" si="71"/>
        <v>2695.22</v>
      </c>
      <c r="CW9" s="39">
        <f t="shared" si="22"/>
        <v>49861.57</v>
      </c>
      <c r="CX9" s="46"/>
      <c r="CZ9" s="79" t="str">
        <f>C36</f>
        <v>NIVEL III</v>
      </c>
      <c r="DA9" s="79">
        <f>CX36</f>
        <v>812.67000000000007</v>
      </c>
      <c r="DB9">
        <v>1583.39</v>
      </c>
      <c r="IA9">
        <v>18.5</v>
      </c>
    </row>
    <row r="10" spans="1:235">
      <c r="A10" s="47"/>
      <c r="B10" s="48"/>
      <c r="C10" s="49" t="s">
        <v>36</v>
      </c>
      <c r="D10" s="49" t="s">
        <v>105</v>
      </c>
      <c r="E10" s="50">
        <v>25576.31</v>
      </c>
      <c r="F10" s="50"/>
      <c r="G10" s="50">
        <v>25576.31</v>
      </c>
      <c r="H10" s="50">
        <f t="shared" si="23"/>
        <v>2131.3591666666666</v>
      </c>
      <c r="I10" s="50">
        <f t="shared" si="0"/>
        <v>39430.144583333335</v>
      </c>
      <c r="J10" s="50">
        <f t="shared" si="24"/>
        <v>25877.22</v>
      </c>
      <c r="K10" s="50">
        <f t="shared" si="25"/>
        <v>0</v>
      </c>
      <c r="L10" s="50">
        <f t="shared" si="26"/>
        <v>25877.22</v>
      </c>
      <c r="M10" s="50">
        <f t="shared" si="26"/>
        <v>2156.4299999999998</v>
      </c>
      <c r="N10" s="51">
        <f t="shared" si="1"/>
        <v>39893.954999999994</v>
      </c>
      <c r="O10" s="52">
        <v>26834.66</v>
      </c>
      <c r="P10" s="50">
        <v>34035.059487600003</v>
      </c>
      <c r="Q10" s="50">
        <v>26834.66</v>
      </c>
      <c r="R10" s="50">
        <f t="shared" si="27"/>
        <v>2236.2199999999998</v>
      </c>
      <c r="S10" s="53">
        <f t="shared" si="2"/>
        <v>41370.07</v>
      </c>
      <c r="T10" s="52">
        <f t="shared" si="28"/>
        <v>27559.200000000001</v>
      </c>
      <c r="U10" s="50">
        <f t="shared" si="29"/>
        <v>34715.760677352002</v>
      </c>
      <c r="V10" s="50">
        <f t="shared" si="30"/>
        <v>27559.200000000001</v>
      </c>
      <c r="W10" s="50">
        <f t="shared" si="31"/>
        <v>2296.6</v>
      </c>
      <c r="X10" s="53">
        <f t="shared" si="3"/>
        <v>42487.1</v>
      </c>
      <c r="Y10" s="52">
        <f t="shared" si="32"/>
        <v>28110.384000000002</v>
      </c>
      <c r="Z10" s="50">
        <f t="shared" si="33"/>
        <v>28110.384000000002</v>
      </c>
      <c r="AA10" s="50">
        <f t="shared" si="34"/>
        <v>2342.5320000000002</v>
      </c>
      <c r="AB10" s="53">
        <f t="shared" si="4"/>
        <v>43336.842000000004</v>
      </c>
      <c r="AC10" s="52">
        <f t="shared" si="35"/>
        <v>28716.69</v>
      </c>
      <c r="AD10" s="50">
        <f t="shared" si="36"/>
        <v>28716.69</v>
      </c>
      <c r="AE10" s="50">
        <f t="shared" si="37"/>
        <v>2393.0574999999999</v>
      </c>
      <c r="AF10" s="53">
        <f t="shared" si="5"/>
        <v>44271.563750000001</v>
      </c>
      <c r="AG10" s="52">
        <f t="shared" si="38"/>
        <v>29291.02</v>
      </c>
      <c r="AH10" s="50" t="e">
        <f>ROUND(#REF!*1.02,2)</f>
        <v>#REF!</v>
      </c>
      <c r="AI10" s="50">
        <f t="shared" si="39"/>
        <v>29291.02</v>
      </c>
      <c r="AJ10" s="50">
        <f t="shared" si="40"/>
        <v>2440.9183333333335</v>
      </c>
      <c r="AK10" s="51">
        <f t="shared" si="6"/>
        <v>45156.989166666674</v>
      </c>
      <c r="AL10" s="54">
        <f t="shared" si="41"/>
        <v>29876.84</v>
      </c>
      <c r="AM10" s="50">
        <f t="shared" si="42"/>
        <v>29876.84</v>
      </c>
      <c r="AN10" s="50">
        <f t="shared" si="43"/>
        <v>2489.7366666666667</v>
      </c>
      <c r="AO10" s="50">
        <f t="shared" si="7"/>
        <v>46060.128333333334</v>
      </c>
      <c r="AP10" s="54">
        <f t="shared" si="44"/>
        <v>30773.15</v>
      </c>
      <c r="AQ10" s="50">
        <f t="shared" si="44"/>
        <v>30773.15</v>
      </c>
      <c r="AR10" s="50">
        <f t="shared" si="45"/>
        <v>2564.4299999999998</v>
      </c>
      <c r="AS10" s="50">
        <f t="shared" si="46"/>
        <v>47441.954999999994</v>
      </c>
      <c r="AT10" s="54">
        <f t="shared" si="47"/>
        <v>30773.15</v>
      </c>
      <c r="AU10" s="50">
        <f t="shared" si="47"/>
        <v>30773.15</v>
      </c>
      <c r="AV10" s="50">
        <f t="shared" si="48"/>
        <v>2564.4299999999998</v>
      </c>
      <c r="AW10" s="50">
        <f t="shared" si="8"/>
        <v>47441.954999999994</v>
      </c>
      <c r="AX10" s="54">
        <f t="shared" si="49"/>
        <v>30773.15</v>
      </c>
      <c r="AY10" s="50">
        <f t="shared" si="49"/>
        <v>30773.15</v>
      </c>
      <c r="AZ10" s="50">
        <f t="shared" si="50"/>
        <v>2564.4299999999998</v>
      </c>
      <c r="BA10" s="50">
        <f t="shared" si="9"/>
        <v>47441.954999999994</v>
      </c>
      <c r="BB10" s="54">
        <f t="shared" si="51"/>
        <v>30773.15</v>
      </c>
      <c r="BC10" s="50">
        <f t="shared" si="51"/>
        <v>30773.15</v>
      </c>
      <c r="BD10" s="50">
        <f t="shared" si="52"/>
        <v>2564.4299999999998</v>
      </c>
      <c r="BE10" s="50">
        <f t="shared" si="10"/>
        <v>47441.954999999994</v>
      </c>
      <c r="BF10" s="54">
        <f t="shared" si="53"/>
        <v>30773.15</v>
      </c>
      <c r="BG10" s="50">
        <f t="shared" si="53"/>
        <v>30773.15</v>
      </c>
      <c r="BH10" s="50">
        <f t="shared" si="54"/>
        <v>2564.4299999999998</v>
      </c>
      <c r="BI10" s="50">
        <f t="shared" si="11"/>
        <v>47441.954999999994</v>
      </c>
      <c r="BJ10" s="54">
        <f t="shared" si="12"/>
        <v>31080.881500000003</v>
      </c>
      <c r="BK10" s="54">
        <f t="shared" si="55"/>
        <v>31080.880000000001</v>
      </c>
      <c r="BL10" s="50">
        <f t="shared" si="56"/>
        <v>2590.0700000000002</v>
      </c>
      <c r="BM10" s="50">
        <f t="shared" si="13"/>
        <v>47916.295000000006</v>
      </c>
      <c r="BN10" s="54">
        <f t="shared" si="57"/>
        <v>31080.880000000001</v>
      </c>
      <c r="BO10" s="50">
        <f t="shared" si="57"/>
        <v>31080.880000000001</v>
      </c>
      <c r="BP10" s="50">
        <f t="shared" si="58"/>
        <v>2590.0700000000002</v>
      </c>
      <c r="BQ10" s="50">
        <f t="shared" si="14"/>
        <v>47916.295000000006</v>
      </c>
      <c r="BR10" s="54">
        <f t="shared" si="15"/>
        <v>31391.69</v>
      </c>
      <c r="BS10" s="54">
        <f t="shared" si="15"/>
        <v>31391.69</v>
      </c>
      <c r="BT10" s="50">
        <f t="shared" si="59"/>
        <v>2615.9699999999998</v>
      </c>
      <c r="BU10" s="50">
        <f t="shared" si="16"/>
        <v>48395.445</v>
      </c>
      <c r="BV10" s="54">
        <f t="shared" si="60"/>
        <v>31784.09</v>
      </c>
      <c r="BW10" s="50">
        <f t="shared" si="60"/>
        <v>31784.09</v>
      </c>
      <c r="BX10" s="50">
        <f t="shared" si="61"/>
        <v>2648.67</v>
      </c>
      <c r="BY10" s="50">
        <f t="shared" si="17"/>
        <v>49000.395000000004</v>
      </c>
      <c r="BZ10" s="54">
        <f>ROUND(BV10*1,2)</f>
        <v>31784.09</v>
      </c>
      <c r="CA10" s="50">
        <f>ROUND(BW10*1,2)</f>
        <v>31784.09</v>
      </c>
      <c r="CB10" s="50">
        <f>ROUND(CA10/12,2)</f>
        <v>2648.67</v>
      </c>
      <c r="CC10" s="50">
        <f t="shared" si="18"/>
        <v>49000.395000000004</v>
      </c>
      <c r="CD10" s="55">
        <f>ROUND(CB10*0.25,2)+309</f>
        <v>971.17</v>
      </c>
      <c r="CE10" s="54">
        <f t="shared" si="64"/>
        <v>31784.09</v>
      </c>
      <c r="CF10" s="50">
        <f t="shared" si="64"/>
        <v>31784.09</v>
      </c>
      <c r="CG10" s="50">
        <f t="shared" si="65"/>
        <v>2648.67</v>
      </c>
      <c r="CH10" s="50">
        <f t="shared" si="19"/>
        <v>49000.395000000004</v>
      </c>
      <c r="CI10" s="55">
        <f>ROUND(CG10*0.25,2)+309</f>
        <v>971.17</v>
      </c>
      <c r="CJ10" s="54">
        <f t="shared" si="66"/>
        <v>31784.09</v>
      </c>
      <c r="CK10" s="50">
        <f t="shared" si="66"/>
        <v>31784.09</v>
      </c>
      <c r="CL10" s="50">
        <f t="shared" si="67"/>
        <v>2648.67</v>
      </c>
      <c r="CM10" s="50">
        <f t="shared" si="20"/>
        <v>49000.395000000004</v>
      </c>
      <c r="CN10" s="55">
        <f>ROUND(CL10*0.25,2)+309</f>
        <v>971.17</v>
      </c>
      <c r="CO10" s="54">
        <f t="shared" si="68"/>
        <v>32022.47</v>
      </c>
      <c r="CP10" s="50">
        <f t="shared" si="68"/>
        <v>32022.47</v>
      </c>
      <c r="CQ10" s="50">
        <f t="shared" si="69"/>
        <v>2668.54</v>
      </c>
      <c r="CR10" s="50">
        <f t="shared" si="21"/>
        <v>49367.99</v>
      </c>
      <c r="CS10" s="22">
        <v>517.15</v>
      </c>
      <c r="CT10" s="54">
        <f t="shared" si="70"/>
        <v>32342.69</v>
      </c>
      <c r="CU10" s="50">
        <f t="shared" si="70"/>
        <v>32342.69</v>
      </c>
      <c r="CV10" s="50">
        <f t="shared" si="71"/>
        <v>2695.22</v>
      </c>
      <c r="CW10" s="50">
        <f t="shared" si="22"/>
        <v>49861.57</v>
      </c>
      <c r="CX10" s="22">
        <f>522.32+459.42</f>
        <v>981.74</v>
      </c>
      <c r="CZ10" s="80" t="str">
        <f>C61</f>
        <v>NIVEL IV</v>
      </c>
      <c r="DA10" s="81">
        <f>CX61</f>
        <v>785.47</v>
      </c>
      <c r="DB10">
        <v>1497.23</v>
      </c>
      <c r="IA10">
        <v>18.5</v>
      </c>
    </row>
    <row r="11" spans="1:235">
      <c r="A11" s="57" t="s">
        <v>106</v>
      </c>
      <c r="B11" s="58">
        <v>25</v>
      </c>
      <c r="C11" s="58" t="s">
        <v>107</v>
      </c>
      <c r="D11" s="58" t="s">
        <v>102</v>
      </c>
      <c r="E11" s="4">
        <v>21533.216450399999</v>
      </c>
      <c r="F11" s="4">
        <v>25193.859688800003</v>
      </c>
      <c r="G11" s="4">
        <f>+F11</f>
        <v>25193.859688800003</v>
      </c>
      <c r="H11" s="4">
        <f t="shared" si="23"/>
        <v>2099.4883074000004</v>
      </c>
      <c r="I11" s="4">
        <f t="shared" si="0"/>
        <v>43039.510301700007</v>
      </c>
      <c r="J11" s="4">
        <f t="shared" si="24"/>
        <v>21786.55</v>
      </c>
      <c r="K11" s="4">
        <f t="shared" si="25"/>
        <v>25514.957900519999</v>
      </c>
      <c r="L11" s="59">
        <f t="shared" si="26"/>
        <v>25490.27</v>
      </c>
      <c r="M11" s="4">
        <f t="shared" si="26"/>
        <v>2124.19</v>
      </c>
      <c r="N11" s="60">
        <f t="shared" si="1"/>
        <v>43545.895000000004</v>
      </c>
      <c r="O11" s="17">
        <f t="shared" ref="O11:O74" si="73">ROUND(J11*1.037,2)</f>
        <v>22592.65</v>
      </c>
      <c r="P11" s="4">
        <v>34035.059487600003</v>
      </c>
      <c r="Q11" s="4">
        <f t="shared" si="72"/>
        <v>26433.41</v>
      </c>
      <c r="R11" s="4">
        <f t="shared" si="27"/>
        <v>2202.79</v>
      </c>
      <c r="S11" s="18">
        <f t="shared" si="2"/>
        <v>45157.195</v>
      </c>
      <c r="T11" s="17">
        <f t="shared" si="28"/>
        <v>23202.65</v>
      </c>
      <c r="U11" s="4">
        <f t="shared" si="29"/>
        <v>34715.760677352002</v>
      </c>
      <c r="V11" s="4">
        <f t="shared" si="30"/>
        <v>27147.11</v>
      </c>
      <c r="W11" s="4">
        <f t="shared" si="31"/>
        <v>2262.2591666666667</v>
      </c>
      <c r="X11" s="18">
        <f t="shared" si="3"/>
        <v>46376.312916666669</v>
      </c>
      <c r="Y11" s="17">
        <f t="shared" si="32"/>
        <v>23666.703000000001</v>
      </c>
      <c r="Z11" s="4">
        <f t="shared" si="33"/>
        <v>27690.052200000002</v>
      </c>
      <c r="AA11" s="4">
        <f t="shared" si="34"/>
        <v>2307.5043500000002</v>
      </c>
      <c r="AB11" s="18">
        <f t="shared" si="4"/>
        <v>47303.839175000001</v>
      </c>
      <c r="AC11" s="17">
        <f t="shared" si="35"/>
        <v>24177.16</v>
      </c>
      <c r="AD11" s="4">
        <f t="shared" si="36"/>
        <v>28287.29</v>
      </c>
      <c r="AE11" s="4">
        <f t="shared" si="37"/>
        <v>2357.2741666666666</v>
      </c>
      <c r="AF11" s="18">
        <f t="shared" si="5"/>
        <v>48324.120416666665</v>
      </c>
      <c r="AG11" s="17">
        <f t="shared" si="38"/>
        <v>24660.7</v>
      </c>
      <c r="AH11" s="4" t="e">
        <f>ROUND(#REF!*1.02,2)</f>
        <v>#REF!</v>
      </c>
      <c r="AI11" s="4">
        <f t="shared" si="39"/>
        <v>28853.040000000001</v>
      </c>
      <c r="AJ11" s="4">
        <f t="shared" si="40"/>
        <v>2404.42</v>
      </c>
      <c r="AK11" s="60">
        <f t="shared" si="6"/>
        <v>49290.61</v>
      </c>
      <c r="AL11" s="42">
        <f t="shared" si="41"/>
        <v>25153.91</v>
      </c>
      <c r="AM11" s="4">
        <f t="shared" si="42"/>
        <v>29430.1</v>
      </c>
      <c r="AN11" s="4">
        <f t="shared" si="43"/>
        <v>2452.5083333333332</v>
      </c>
      <c r="AO11" s="4">
        <f t="shared" si="7"/>
        <v>50276.42083333333</v>
      </c>
      <c r="AP11" s="42">
        <f t="shared" si="44"/>
        <v>25908.53</v>
      </c>
      <c r="AQ11" s="4">
        <f t="shared" si="44"/>
        <v>30313</v>
      </c>
      <c r="AR11" s="4">
        <f t="shared" si="45"/>
        <v>2526.08</v>
      </c>
      <c r="AS11" s="4">
        <f t="shared" si="46"/>
        <v>51784.639999999999</v>
      </c>
      <c r="AT11" s="42">
        <f t="shared" si="47"/>
        <v>25908.53</v>
      </c>
      <c r="AU11" s="4">
        <f t="shared" si="47"/>
        <v>30313</v>
      </c>
      <c r="AV11" s="4">
        <f t="shared" si="48"/>
        <v>2526.08</v>
      </c>
      <c r="AW11" s="4">
        <f t="shared" si="8"/>
        <v>51784.639999999999</v>
      </c>
      <c r="AX11" s="42">
        <f t="shared" si="49"/>
        <v>25908.53</v>
      </c>
      <c r="AY11" s="4">
        <f t="shared" si="49"/>
        <v>30313</v>
      </c>
      <c r="AZ11" s="4">
        <f t="shared" si="50"/>
        <v>2526.08</v>
      </c>
      <c r="BA11" s="4">
        <f t="shared" si="9"/>
        <v>51784.639999999999</v>
      </c>
      <c r="BB11" s="42">
        <f t="shared" si="51"/>
        <v>25908.53</v>
      </c>
      <c r="BC11" s="4">
        <f t="shared" si="51"/>
        <v>30313</v>
      </c>
      <c r="BD11" s="4">
        <f t="shared" si="52"/>
        <v>2526.08</v>
      </c>
      <c r="BE11" s="4">
        <f t="shared" si="10"/>
        <v>51784.639999999999</v>
      </c>
      <c r="BF11" s="42">
        <f t="shared" si="53"/>
        <v>25908.53</v>
      </c>
      <c r="BG11" s="4">
        <f t="shared" si="53"/>
        <v>30313</v>
      </c>
      <c r="BH11" s="4">
        <f t="shared" si="54"/>
        <v>2526.08</v>
      </c>
      <c r="BI11" s="4">
        <f t="shared" si="11"/>
        <v>51784.639999999999</v>
      </c>
      <c r="BJ11" s="42">
        <f t="shared" si="12"/>
        <v>26167.615299999998</v>
      </c>
      <c r="BK11" s="42">
        <f t="shared" si="55"/>
        <v>30616.13</v>
      </c>
      <c r="BL11" s="4">
        <f t="shared" si="56"/>
        <v>2551.34</v>
      </c>
      <c r="BM11" s="4">
        <f t="shared" si="13"/>
        <v>52302.47</v>
      </c>
      <c r="BN11" s="42">
        <f t="shared" si="57"/>
        <v>26167.62</v>
      </c>
      <c r="BO11" s="4">
        <f t="shared" si="57"/>
        <v>30616.13</v>
      </c>
      <c r="BP11" s="4">
        <f t="shared" si="58"/>
        <v>2551.34</v>
      </c>
      <c r="BQ11" s="4">
        <f t="shared" si="14"/>
        <v>52302.47</v>
      </c>
      <c r="BR11" s="42">
        <f t="shared" si="15"/>
        <v>26429.3</v>
      </c>
      <c r="BS11" s="42">
        <f t="shared" si="15"/>
        <v>30922.29</v>
      </c>
      <c r="BT11" s="4">
        <f t="shared" si="59"/>
        <v>2576.86</v>
      </c>
      <c r="BU11" s="4">
        <f t="shared" si="16"/>
        <v>52825.630000000005</v>
      </c>
      <c r="BV11" s="42">
        <f t="shared" si="60"/>
        <v>26759.67</v>
      </c>
      <c r="BW11" s="4">
        <f t="shared" si="60"/>
        <v>31308.82</v>
      </c>
      <c r="BX11" s="4">
        <f t="shared" si="61"/>
        <v>2609.0700000000002</v>
      </c>
      <c r="BY11" s="4">
        <f t="shared" si="17"/>
        <v>53485.935000000005</v>
      </c>
      <c r="BZ11" s="42">
        <f t="shared" si="62"/>
        <v>26759.67</v>
      </c>
      <c r="CA11" s="4">
        <f t="shared" si="62"/>
        <v>31308.82</v>
      </c>
      <c r="CB11" s="4">
        <f t="shared" si="63"/>
        <v>2609.0700000000002</v>
      </c>
      <c r="CC11" s="4">
        <f t="shared" si="18"/>
        <v>53485.935000000005</v>
      </c>
      <c r="CD11" s="46"/>
      <c r="CE11" s="42">
        <f t="shared" si="64"/>
        <v>26759.67</v>
      </c>
      <c r="CF11" s="4">
        <f t="shared" si="64"/>
        <v>31308.82</v>
      </c>
      <c r="CG11" s="4">
        <f t="shared" si="65"/>
        <v>2609.0700000000002</v>
      </c>
      <c r="CH11" s="4">
        <f t="shared" si="19"/>
        <v>53485.935000000005</v>
      </c>
      <c r="CI11" s="46"/>
      <c r="CJ11" s="42">
        <f t="shared" si="66"/>
        <v>26759.67</v>
      </c>
      <c r="CK11" s="4">
        <f t="shared" si="66"/>
        <v>31308.82</v>
      </c>
      <c r="CL11" s="4">
        <f t="shared" si="67"/>
        <v>2609.0700000000002</v>
      </c>
      <c r="CM11" s="4">
        <f t="shared" si="20"/>
        <v>53485.935000000005</v>
      </c>
      <c r="CN11" s="46"/>
      <c r="CO11" s="42">
        <f t="shared" si="68"/>
        <v>26960.37</v>
      </c>
      <c r="CP11" s="4">
        <f t="shared" si="68"/>
        <v>31543.64</v>
      </c>
      <c r="CQ11" s="4">
        <f t="shared" si="69"/>
        <v>2628.64</v>
      </c>
      <c r="CR11" s="4">
        <f t="shared" si="21"/>
        <v>53887.119999999995</v>
      </c>
      <c r="CS11" s="46"/>
      <c r="CT11" s="42">
        <f t="shared" si="70"/>
        <v>27229.97</v>
      </c>
      <c r="CU11" s="4">
        <f t="shared" si="70"/>
        <v>31859.08</v>
      </c>
      <c r="CV11" s="4">
        <f t="shared" si="71"/>
        <v>2654.92</v>
      </c>
      <c r="CW11" s="4">
        <f t="shared" si="22"/>
        <v>54425.86</v>
      </c>
      <c r="CX11" s="46"/>
      <c r="CZ11" s="79" t="str">
        <f>C68</f>
        <v>NIVEL V</v>
      </c>
      <c r="DA11" s="79">
        <f>CX68</f>
        <v>770.47</v>
      </c>
      <c r="DB11">
        <v>1449.62</v>
      </c>
      <c r="IA11">
        <v>20.5</v>
      </c>
    </row>
    <row r="12" spans="1:235">
      <c r="A12" s="45"/>
      <c r="B12">
        <v>30</v>
      </c>
      <c r="C12" t="s">
        <v>107</v>
      </c>
      <c r="D12" t="s">
        <v>103</v>
      </c>
      <c r="E12" s="39">
        <v>21533.216450399999</v>
      </c>
      <c r="F12" s="39">
        <v>21533.216450399999</v>
      </c>
      <c r="G12" s="39">
        <f>+F12</f>
        <v>21533.216450399999</v>
      </c>
      <c r="H12" s="39">
        <f t="shared" si="23"/>
        <v>1794.4347041999999</v>
      </c>
      <c r="I12" s="39">
        <f t="shared" si="0"/>
        <v>33197.042027700001</v>
      </c>
      <c r="J12" s="39">
        <f t="shared" si="24"/>
        <v>21786.55</v>
      </c>
      <c r="K12" s="39">
        <f t="shared" si="25"/>
        <v>21807.65940516</v>
      </c>
      <c r="L12" s="41">
        <f t="shared" si="26"/>
        <v>21786.55</v>
      </c>
      <c r="M12" s="39">
        <f t="shared" si="26"/>
        <v>1815.55</v>
      </c>
      <c r="N12" s="40">
        <f t="shared" si="1"/>
        <v>33587.674999999996</v>
      </c>
      <c r="O12" s="42">
        <f t="shared" si="73"/>
        <v>22592.65</v>
      </c>
      <c r="P12" s="39">
        <v>34035.059487600003</v>
      </c>
      <c r="Q12" s="39">
        <v>22592.65</v>
      </c>
      <c r="R12" s="39">
        <f t="shared" si="27"/>
        <v>1882.73</v>
      </c>
      <c r="S12" s="43">
        <f t="shared" si="2"/>
        <v>34830.504999999997</v>
      </c>
      <c r="T12" s="42">
        <f t="shared" si="28"/>
        <v>23202.65</v>
      </c>
      <c r="U12" s="39">
        <f t="shared" si="29"/>
        <v>34715.760677352002</v>
      </c>
      <c r="V12" s="39">
        <f t="shared" si="30"/>
        <v>23202.65</v>
      </c>
      <c r="W12" s="39">
        <f t="shared" si="31"/>
        <v>1933.5541666666668</v>
      </c>
      <c r="X12" s="43">
        <f t="shared" si="3"/>
        <v>35770.752083333333</v>
      </c>
      <c r="Y12" s="42">
        <f t="shared" si="32"/>
        <v>23666.703000000001</v>
      </c>
      <c r="Z12" s="39">
        <f t="shared" si="33"/>
        <v>23666.703000000001</v>
      </c>
      <c r="AA12" s="39">
        <f t="shared" si="34"/>
        <v>1972.2252500000002</v>
      </c>
      <c r="AB12" s="43">
        <f t="shared" si="4"/>
        <v>36486.167125</v>
      </c>
      <c r="AC12" s="42">
        <f t="shared" si="35"/>
        <v>24177.16</v>
      </c>
      <c r="AD12" s="39">
        <f t="shared" si="36"/>
        <v>24177.16</v>
      </c>
      <c r="AE12" s="39">
        <f t="shared" si="37"/>
        <v>2014.7633333333333</v>
      </c>
      <c r="AF12" s="43">
        <f t="shared" si="5"/>
        <v>37273.121666666666</v>
      </c>
      <c r="AG12" s="42">
        <f t="shared" si="38"/>
        <v>24660.7</v>
      </c>
      <c r="AH12" s="39" t="e">
        <f>ROUND(#REF!*1.02,2)</f>
        <v>#REF!</v>
      </c>
      <c r="AI12" s="39">
        <f t="shared" si="39"/>
        <v>24660.7</v>
      </c>
      <c r="AJ12" s="39">
        <f t="shared" si="40"/>
        <v>2055.0583333333334</v>
      </c>
      <c r="AK12" s="40">
        <f t="shared" si="6"/>
        <v>38018.57916666667</v>
      </c>
      <c r="AL12" s="42">
        <f t="shared" si="41"/>
        <v>25153.91</v>
      </c>
      <c r="AM12" s="39">
        <f t="shared" si="42"/>
        <v>25153.91</v>
      </c>
      <c r="AN12" s="39">
        <f t="shared" si="43"/>
        <v>2096.1591666666668</v>
      </c>
      <c r="AO12" s="39">
        <f t="shared" si="7"/>
        <v>38778.944583333338</v>
      </c>
      <c r="AP12" s="42">
        <f t="shared" si="44"/>
        <v>25908.53</v>
      </c>
      <c r="AQ12" s="39">
        <f t="shared" si="44"/>
        <v>25908.53</v>
      </c>
      <c r="AR12" s="39">
        <f t="shared" si="45"/>
        <v>2159.04</v>
      </c>
      <c r="AS12" s="39">
        <f t="shared" si="46"/>
        <v>39942.239999999998</v>
      </c>
      <c r="AT12" s="42">
        <f t="shared" si="47"/>
        <v>25908.53</v>
      </c>
      <c r="AU12" s="39">
        <f t="shared" si="47"/>
        <v>25908.53</v>
      </c>
      <c r="AV12" s="39">
        <f t="shared" si="48"/>
        <v>2159.04</v>
      </c>
      <c r="AW12" s="39">
        <f t="shared" si="8"/>
        <v>39942.239999999998</v>
      </c>
      <c r="AX12" s="42">
        <f t="shared" si="49"/>
        <v>25908.53</v>
      </c>
      <c r="AY12" s="39">
        <f t="shared" si="49"/>
        <v>25908.53</v>
      </c>
      <c r="AZ12" s="39">
        <f t="shared" si="50"/>
        <v>2159.04</v>
      </c>
      <c r="BA12" s="39">
        <f t="shared" si="9"/>
        <v>39942.239999999998</v>
      </c>
      <c r="BB12" s="42">
        <f t="shared" si="51"/>
        <v>25908.53</v>
      </c>
      <c r="BC12" s="39">
        <f t="shared" si="51"/>
        <v>25908.53</v>
      </c>
      <c r="BD12" s="39">
        <f t="shared" si="52"/>
        <v>2159.04</v>
      </c>
      <c r="BE12" s="39">
        <f t="shared" si="10"/>
        <v>39942.239999999998</v>
      </c>
      <c r="BF12" s="42">
        <f t="shared" si="53"/>
        <v>25908.53</v>
      </c>
      <c r="BG12" s="39">
        <f t="shared" si="53"/>
        <v>25908.53</v>
      </c>
      <c r="BH12" s="39">
        <f t="shared" si="54"/>
        <v>2159.04</v>
      </c>
      <c r="BI12" s="39">
        <f t="shared" si="11"/>
        <v>39942.239999999998</v>
      </c>
      <c r="BJ12" s="42">
        <f t="shared" si="12"/>
        <v>26167.615299999998</v>
      </c>
      <c r="BK12" s="42">
        <f t="shared" si="55"/>
        <v>26167.62</v>
      </c>
      <c r="BL12" s="39">
        <f t="shared" si="56"/>
        <v>2180.64</v>
      </c>
      <c r="BM12" s="39">
        <f t="shared" si="13"/>
        <v>40341.839999999997</v>
      </c>
      <c r="BN12" s="42">
        <f t="shared" si="57"/>
        <v>26167.62</v>
      </c>
      <c r="BO12" s="39">
        <f t="shared" si="57"/>
        <v>26167.62</v>
      </c>
      <c r="BP12" s="39">
        <f t="shared" si="58"/>
        <v>2180.64</v>
      </c>
      <c r="BQ12" s="39">
        <f t="shared" si="14"/>
        <v>40341.839999999997</v>
      </c>
      <c r="BR12" s="42">
        <f t="shared" si="15"/>
        <v>26429.3</v>
      </c>
      <c r="BS12" s="42">
        <f t="shared" si="15"/>
        <v>26429.3</v>
      </c>
      <c r="BT12" s="39">
        <f t="shared" si="59"/>
        <v>2202.44</v>
      </c>
      <c r="BU12" s="39">
        <f t="shared" si="16"/>
        <v>40745.14</v>
      </c>
      <c r="BV12" s="42">
        <f t="shared" si="60"/>
        <v>26759.67</v>
      </c>
      <c r="BW12" s="39">
        <f t="shared" si="60"/>
        <v>26759.67</v>
      </c>
      <c r="BX12" s="39">
        <f t="shared" si="61"/>
        <v>2229.9699999999998</v>
      </c>
      <c r="BY12" s="39">
        <f t="shared" si="17"/>
        <v>41254.445</v>
      </c>
      <c r="BZ12" s="42">
        <f t="shared" si="62"/>
        <v>26759.67</v>
      </c>
      <c r="CA12" s="39">
        <f t="shared" si="62"/>
        <v>26759.67</v>
      </c>
      <c r="CB12" s="39">
        <f t="shared" si="63"/>
        <v>2229.9699999999998</v>
      </c>
      <c r="CC12" s="39">
        <f t="shared" si="18"/>
        <v>41254.445</v>
      </c>
      <c r="CD12" s="46"/>
      <c r="CE12" s="42">
        <f t="shared" si="64"/>
        <v>26759.67</v>
      </c>
      <c r="CF12" s="39">
        <f t="shared" si="64"/>
        <v>26759.67</v>
      </c>
      <c r="CG12" s="39">
        <f t="shared" si="65"/>
        <v>2229.9699999999998</v>
      </c>
      <c r="CH12" s="39">
        <f t="shared" si="19"/>
        <v>41254.445</v>
      </c>
      <c r="CI12" s="46"/>
      <c r="CJ12" s="42">
        <f t="shared" si="66"/>
        <v>26759.67</v>
      </c>
      <c r="CK12" s="39">
        <f t="shared" si="66"/>
        <v>26759.67</v>
      </c>
      <c r="CL12" s="39">
        <f t="shared" si="67"/>
        <v>2229.9699999999998</v>
      </c>
      <c r="CM12" s="39">
        <f t="shared" si="20"/>
        <v>41254.445</v>
      </c>
      <c r="CN12" s="46"/>
      <c r="CO12" s="42">
        <f t="shared" si="68"/>
        <v>26960.37</v>
      </c>
      <c r="CP12" s="39">
        <f t="shared" si="68"/>
        <v>26960.37</v>
      </c>
      <c r="CQ12" s="39">
        <f t="shared" si="69"/>
        <v>2246.6999999999998</v>
      </c>
      <c r="CR12" s="39">
        <f t="shared" si="21"/>
        <v>41563.949999999997</v>
      </c>
      <c r="CS12" s="46"/>
      <c r="CT12" s="42">
        <f t="shared" si="70"/>
        <v>27229.97</v>
      </c>
      <c r="CU12" s="39">
        <f t="shared" si="70"/>
        <v>27229.97</v>
      </c>
      <c r="CV12" s="39">
        <f t="shared" si="71"/>
        <v>2269.16</v>
      </c>
      <c r="CW12" s="39">
        <f t="shared" si="22"/>
        <v>41979.46</v>
      </c>
      <c r="CX12" s="46"/>
      <c r="CZ12" s="79" t="str">
        <f>C81</f>
        <v>NIVEL VI</v>
      </c>
      <c r="DA12" s="79">
        <f>CX81</f>
        <v>755.43000000000006</v>
      </c>
      <c r="DB12">
        <v>1402.01</v>
      </c>
      <c r="IA12">
        <v>18.5</v>
      </c>
    </row>
    <row r="13" spans="1:235">
      <c r="A13" s="45"/>
      <c r="B13">
        <v>260</v>
      </c>
      <c r="C13" t="s">
        <v>108</v>
      </c>
      <c r="D13" t="s">
        <v>102</v>
      </c>
      <c r="E13" s="39">
        <v>21533.216450399999</v>
      </c>
      <c r="F13" s="39">
        <v>25388.1670572</v>
      </c>
      <c r="G13" s="39">
        <f>+F13</f>
        <v>25388.1670572</v>
      </c>
      <c r="H13" s="39">
        <f t="shared" si="23"/>
        <v>2115.6805881</v>
      </c>
      <c r="I13" s="39">
        <f t="shared" si="0"/>
        <v>43371.452056050002</v>
      </c>
      <c r="J13" s="39">
        <f t="shared" si="24"/>
        <v>21786.55</v>
      </c>
      <c r="K13" s="39">
        <f t="shared" si="25"/>
        <v>25711.741735379997</v>
      </c>
      <c r="L13" s="41">
        <f t="shared" si="26"/>
        <v>25686.86</v>
      </c>
      <c r="M13" s="39">
        <f t="shared" si="26"/>
        <v>2140.5700000000002</v>
      </c>
      <c r="N13" s="40">
        <f t="shared" si="1"/>
        <v>43881.685000000005</v>
      </c>
      <c r="O13" s="42">
        <f t="shared" si="73"/>
        <v>22592.65</v>
      </c>
      <c r="P13" s="39">
        <v>34035.059487600003</v>
      </c>
      <c r="Q13" s="39">
        <f t="shared" si="72"/>
        <v>26637.27</v>
      </c>
      <c r="R13" s="39">
        <f t="shared" si="27"/>
        <v>2219.77</v>
      </c>
      <c r="S13" s="43">
        <f t="shared" si="2"/>
        <v>45505.284999999996</v>
      </c>
      <c r="T13" s="42">
        <f t="shared" si="28"/>
        <v>23202.65</v>
      </c>
      <c r="U13" s="39">
        <f t="shared" si="29"/>
        <v>34715.760677352002</v>
      </c>
      <c r="V13" s="39">
        <f t="shared" si="30"/>
        <v>27356.48</v>
      </c>
      <c r="W13" s="39">
        <f t="shared" si="31"/>
        <v>2279.7066666666665</v>
      </c>
      <c r="X13" s="43">
        <f t="shared" si="3"/>
        <v>46733.986666666664</v>
      </c>
      <c r="Y13" s="42">
        <f t="shared" si="32"/>
        <v>23666.703000000001</v>
      </c>
      <c r="Z13" s="39">
        <f t="shared" si="33"/>
        <v>27903.6096</v>
      </c>
      <c r="AA13" s="39">
        <f t="shared" si="34"/>
        <v>2325.3008</v>
      </c>
      <c r="AB13" s="43">
        <f t="shared" si="4"/>
        <v>47668.666400000002</v>
      </c>
      <c r="AC13" s="42">
        <f t="shared" si="35"/>
        <v>24177.16</v>
      </c>
      <c r="AD13" s="39">
        <f t="shared" si="36"/>
        <v>28505.45</v>
      </c>
      <c r="AE13" s="39">
        <f t="shared" si="37"/>
        <v>2375.4541666666669</v>
      </c>
      <c r="AF13" s="43">
        <f t="shared" si="5"/>
        <v>48696.810416666674</v>
      </c>
      <c r="AG13" s="42">
        <f t="shared" si="38"/>
        <v>24660.7</v>
      </c>
      <c r="AH13" s="39" t="e">
        <f>ROUND(#REF!*1.02,2)</f>
        <v>#REF!</v>
      </c>
      <c r="AI13" s="39">
        <f t="shared" si="39"/>
        <v>29075.56</v>
      </c>
      <c r="AJ13" s="39">
        <f t="shared" si="40"/>
        <v>2422.9633333333336</v>
      </c>
      <c r="AK13" s="40">
        <f t="shared" si="6"/>
        <v>49670.748333333337</v>
      </c>
      <c r="AL13" s="42">
        <f t="shared" si="41"/>
        <v>25153.91</v>
      </c>
      <c r="AM13" s="39">
        <f t="shared" si="42"/>
        <v>29657.07</v>
      </c>
      <c r="AN13" s="39">
        <f t="shared" si="43"/>
        <v>2471.4225000000001</v>
      </c>
      <c r="AO13" s="39">
        <f t="shared" si="7"/>
        <v>50664.161250000005</v>
      </c>
      <c r="AP13" s="42">
        <f t="shared" si="44"/>
        <v>25908.53</v>
      </c>
      <c r="AQ13" s="39">
        <f t="shared" si="44"/>
        <v>30546.78</v>
      </c>
      <c r="AR13" s="39">
        <f t="shared" si="45"/>
        <v>2545.5700000000002</v>
      </c>
      <c r="AS13" s="39">
        <f t="shared" si="46"/>
        <v>52184.185000000005</v>
      </c>
      <c r="AT13" s="42">
        <f t="shared" si="47"/>
        <v>25908.53</v>
      </c>
      <c r="AU13" s="39">
        <f t="shared" si="47"/>
        <v>30546.78</v>
      </c>
      <c r="AV13" s="39">
        <f t="shared" si="48"/>
        <v>2545.5700000000002</v>
      </c>
      <c r="AW13" s="39">
        <f t="shared" si="8"/>
        <v>52184.185000000005</v>
      </c>
      <c r="AX13" s="42">
        <f t="shared" si="49"/>
        <v>25908.53</v>
      </c>
      <c r="AY13" s="39">
        <f t="shared" si="49"/>
        <v>30546.78</v>
      </c>
      <c r="AZ13" s="39">
        <f t="shared" si="50"/>
        <v>2545.5700000000002</v>
      </c>
      <c r="BA13" s="39">
        <f t="shared" si="9"/>
        <v>52184.185000000005</v>
      </c>
      <c r="BB13" s="42">
        <f t="shared" si="51"/>
        <v>25908.53</v>
      </c>
      <c r="BC13" s="39">
        <f t="shared" si="51"/>
        <v>30546.78</v>
      </c>
      <c r="BD13" s="39">
        <f t="shared" si="52"/>
        <v>2545.5700000000002</v>
      </c>
      <c r="BE13" s="39">
        <f t="shared" si="10"/>
        <v>52184.185000000005</v>
      </c>
      <c r="BF13" s="42">
        <f t="shared" si="53"/>
        <v>25908.53</v>
      </c>
      <c r="BG13" s="39">
        <f t="shared" si="53"/>
        <v>30546.78</v>
      </c>
      <c r="BH13" s="39">
        <f t="shared" si="54"/>
        <v>2545.5700000000002</v>
      </c>
      <c r="BI13" s="39">
        <f t="shared" si="11"/>
        <v>52184.185000000005</v>
      </c>
      <c r="BJ13" s="42">
        <f t="shared" si="12"/>
        <v>26167.615299999998</v>
      </c>
      <c r="BK13" s="42">
        <f t="shared" si="55"/>
        <v>30852.25</v>
      </c>
      <c r="BL13" s="39">
        <f t="shared" si="56"/>
        <v>2571.02</v>
      </c>
      <c r="BM13" s="39">
        <f t="shared" si="13"/>
        <v>52705.909999999996</v>
      </c>
      <c r="BN13" s="42">
        <f t="shared" si="57"/>
        <v>26167.62</v>
      </c>
      <c r="BO13" s="39">
        <f t="shared" si="57"/>
        <v>30852.25</v>
      </c>
      <c r="BP13" s="39">
        <f t="shared" si="58"/>
        <v>2571.02</v>
      </c>
      <c r="BQ13" s="39">
        <f t="shared" si="14"/>
        <v>52705.909999999996</v>
      </c>
      <c r="BR13" s="42">
        <f t="shared" si="15"/>
        <v>26429.3</v>
      </c>
      <c r="BS13" s="42">
        <f t="shared" si="15"/>
        <v>31160.77</v>
      </c>
      <c r="BT13" s="39">
        <f t="shared" si="59"/>
        <v>2596.73</v>
      </c>
      <c r="BU13" s="39">
        <f t="shared" si="16"/>
        <v>53232.965000000004</v>
      </c>
      <c r="BV13" s="42">
        <f t="shared" si="60"/>
        <v>26759.67</v>
      </c>
      <c r="BW13" s="39">
        <f t="shared" si="60"/>
        <v>31550.28</v>
      </c>
      <c r="BX13" s="39">
        <f t="shared" si="61"/>
        <v>2629.19</v>
      </c>
      <c r="BY13" s="39">
        <f t="shared" si="17"/>
        <v>53898.395000000004</v>
      </c>
      <c r="BZ13" s="42">
        <f t="shared" si="62"/>
        <v>26759.67</v>
      </c>
      <c r="CA13" s="39">
        <f t="shared" si="62"/>
        <v>31550.28</v>
      </c>
      <c r="CB13" s="39">
        <f t="shared" si="63"/>
        <v>2629.19</v>
      </c>
      <c r="CC13" s="39">
        <f t="shared" si="18"/>
        <v>53898.395000000004</v>
      </c>
      <c r="CD13" s="46"/>
      <c r="CE13" s="42">
        <f t="shared" si="64"/>
        <v>26759.67</v>
      </c>
      <c r="CF13" s="39">
        <f t="shared" si="64"/>
        <v>31550.28</v>
      </c>
      <c r="CG13" s="39">
        <f t="shared" si="65"/>
        <v>2629.19</v>
      </c>
      <c r="CH13" s="39">
        <f t="shared" si="19"/>
        <v>53898.395000000004</v>
      </c>
      <c r="CI13" s="46"/>
      <c r="CJ13" s="42">
        <f t="shared" si="66"/>
        <v>26759.67</v>
      </c>
      <c r="CK13" s="39">
        <f t="shared" si="66"/>
        <v>31550.28</v>
      </c>
      <c r="CL13" s="39">
        <f t="shared" si="67"/>
        <v>2629.19</v>
      </c>
      <c r="CM13" s="39">
        <f t="shared" si="20"/>
        <v>53898.395000000004</v>
      </c>
      <c r="CN13" s="46"/>
      <c r="CO13" s="42">
        <f t="shared" si="68"/>
        <v>26960.37</v>
      </c>
      <c r="CP13" s="39">
        <f t="shared" si="68"/>
        <v>31786.91</v>
      </c>
      <c r="CQ13" s="39">
        <f t="shared" si="69"/>
        <v>2648.91</v>
      </c>
      <c r="CR13" s="39">
        <f t="shared" si="21"/>
        <v>54302.654999999999</v>
      </c>
      <c r="CS13" s="46"/>
      <c r="CT13" s="42">
        <f t="shared" si="70"/>
        <v>27229.97</v>
      </c>
      <c r="CU13" s="39">
        <f t="shared" si="70"/>
        <v>32104.78</v>
      </c>
      <c r="CV13" s="39">
        <f t="shared" si="71"/>
        <v>2675.4</v>
      </c>
      <c r="CW13" s="39">
        <f t="shared" si="22"/>
        <v>54845.700000000004</v>
      </c>
      <c r="CX13" s="46"/>
      <c r="CZ13" s="79" t="str">
        <f>C89</f>
        <v>NIVEL VII</v>
      </c>
      <c r="DA13" s="79">
        <f>CX89</f>
        <v>735.38000000000011</v>
      </c>
      <c r="DB13">
        <v>1338.5</v>
      </c>
      <c r="IA13">
        <v>20.5</v>
      </c>
    </row>
    <row r="14" spans="1:235">
      <c r="A14" s="45"/>
      <c r="B14">
        <v>270</v>
      </c>
      <c r="C14" t="s">
        <v>108</v>
      </c>
      <c r="D14" t="s">
        <v>103</v>
      </c>
      <c r="E14" s="39">
        <v>21533.216450399999</v>
      </c>
      <c r="F14" s="39">
        <v>21699.288709200002</v>
      </c>
      <c r="G14" s="39">
        <f>+F14</f>
        <v>21699.288709200002</v>
      </c>
      <c r="H14" s="39">
        <f t="shared" si="23"/>
        <v>1808.2740591000002</v>
      </c>
      <c r="I14" s="39">
        <f t="shared" si="0"/>
        <v>33453.070093350005</v>
      </c>
      <c r="J14" s="39">
        <f t="shared" si="24"/>
        <v>21786.55</v>
      </c>
      <c r="K14" s="39">
        <f t="shared" si="25"/>
        <v>21975.848271179999</v>
      </c>
      <c r="L14" s="41">
        <f t="shared" si="26"/>
        <v>21954.58</v>
      </c>
      <c r="M14" s="39">
        <f t="shared" si="26"/>
        <v>1829.55</v>
      </c>
      <c r="N14" s="40">
        <f t="shared" si="1"/>
        <v>33846.674999999996</v>
      </c>
      <c r="O14" s="42">
        <f t="shared" si="73"/>
        <v>22592.65</v>
      </c>
      <c r="P14" s="39">
        <v>34035.059487600003</v>
      </c>
      <c r="Q14" s="39">
        <f t="shared" si="72"/>
        <v>22766.9</v>
      </c>
      <c r="R14" s="39">
        <f t="shared" si="27"/>
        <v>1897.24</v>
      </c>
      <c r="S14" s="43">
        <f t="shared" si="2"/>
        <v>35098.94</v>
      </c>
      <c r="T14" s="42">
        <f t="shared" si="28"/>
        <v>23202.65</v>
      </c>
      <c r="U14" s="39">
        <f t="shared" si="29"/>
        <v>34715.760677352002</v>
      </c>
      <c r="V14" s="39">
        <f t="shared" si="30"/>
        <v>23381.61</v>
      </c>
      <c r="W14" s="39">
        <f t="shared" si="31"/>
        <v>1948.4675</v>
      </c>
      <c r="X14" s="43">
        <f t="shared" si="3"/>
        <v>36046.64875</v>
      </c>
      <c r="Y14" s="42">
        <f t="shared" si="32"/>
        <v>23666.703000000001</v>
      </c>
      <c r="Z14" s="39">
        <f t="shared" si="33"/>
        <v>23849.242200000001</v>
      </c>
      <c r="AA14" s="39">
        <f t="shared" si="34"/>
        <v>1987.43685</v>
      </c>
      <c r="AB14" s="43">
        <f t="shared" si="4"/>
        <v>36767.581725000004</v>
      </c>
      <c r="AC14" s="42">
        <f t="shared" si="35"/>
        <v>24177.16</v>
      </c>
      <c r="AD14" s="39">
        <f t="shared" si="36"/>
        <v>24363.64</v>
      </c>
      <c r="AE14" s="39">
        <f t="shared" si="37"/>
        <v>2030.3033333333333</v>
      </c>
      <c r="AF14" s="43">
        <f t="shared" si="5"/>
        <v>37560.611666666664</v>
      </c>
      <c r="AG14" s="42">
        <f t="shared" si="38"/>
        <v>24660.7</v>
      </c>
      <c r="AH14" s="39" t="e">
        <f>ROUND(#REF!*1.02,2)</f>
        <v>#REF!</v>
      </c>
      <c r="AI14" s="39">
        <f t="shared" si="39"/>
        <v>24850.91</v>
      </c>
      <c r="AJ14" s="39">
        <f t="shared" si="40"/>
        <v>2070.9091666666668</v>
      </c>
      <c r="AK14" s="40">
        <f t="shared" si="6"/>
        <v>38311.819583333338</v>
      </c>
      <c r="AL14" s="42">
        <f t="shared" si="41"/>
        <v>25153.91</v>
      </c>
      <c r="AM14" s="39">
        <f t="shared" si="42"/>
        <v>25347.93</v>
      </c>
      <c r="AN14" s="39">
        <f t="shared" si="43"/>
        <v>2112.3274999999999</v>
      </c>
      <c r="AO14" s="39">
        <f t="shared" si="7"/>
        <v>39078.058749999997</v>
      </c>
      <c r="AP14" s="42">
        <f t="shared" si="44"/>
        <v>25908.53</v>
      </c>
      <c r="AQ14" s="39">
        <f t="shared" si="44"/>
        <v>26108.37</v>
      </c>
      <c r="AR14" s="39">
        <f t="shared" si="45"/>
        <v>2175.6999999999998</v>
      </c>
      <c r="AS14" s="39">
        <f t="shared" si="46"/>
        <v>40250.449999999997</v>
      </c>
      <c r="AT14" s="42">
        <f t="shared" si="47"/>
        <v>25908.53</v>
      </c>
      <c r="AU14" s="39">
        <f t="shared" si="47"/>
        <v>26108.37</v>
      </c>
      <c r="AV14" s="39">
        <f t="shared" si="48"/>
        <v>2175.6999999999998</v>
      </c>
      <c r="AW14" s="39">
        <f t="shared" si="8"/>
        <v>40250.449999999997</v>
      </c>
      <c r="AX14" s="42">
        <f t="shared" si="49"/>
        <v>25908.53</v>
      </c>
      <c r="AY14" s="39">
        <f t="shared" si="49"/>
        <v>26108.37</v>
      </c>
      <c r="AZ14" s="39">
        <f t="shared" si="50"/>
        <v>2175.6999999999998</v>
      </c>
      <c r="BA14" s="39">
        <f t="shared" si="9"/>
        <v>40250.449999999997</v>
      </c>
      <c r="BB14" s="42">
        <f t="shared" si="51"/>
        <v>25908.53</v>
      </c>
      <c r="BC14" s="39">
        <f t="shared" si="51"/>
        <v>26108.37</v>
      </c>
      <c r="BD14" s="39">
        <f t="shared" si="52"/>
        <v>2175.6999999999998</v>
      </c>
      <c r="BE14" s="39">
        <f t="shared" si="10"/>
        <v>40250.449999999997</v>
      </c>
      <c r="BF14" s="42">
        <f t="shared" si="53"/>
        <v>25908.53</v>
      </c>
      <c r="BG14" s="39">
        <f t="shared" si="53"/>
        <v>26108.37</v>
      </c>
      <c r="BH14" s="39">
        <f t="shared" si="54"/>
        <v>2175.6999999999998</v>
      </c>
      <c r="BI14" s="39">
        <f t="shared" si="11"/>
        <v>40250.449999999997</v>
      </c>
      <c r="BJ14" s="42">
        <f t="shared" si="12"/>
        <v>26167.615299999998</v>
      </c>
      <c r="BK14" s="42">
        <f t="shared" si="55"/>
        <v>26369.45</v>
      </c>
      <c r="BL14" s="39">
        <f t="shared" si="56"/>
        <v>2197.4499999999998</v>
      </c>
      <c r="BM14" s="39">
        <f t="shared" si="13"/>
        <v>40652.824999999997</v>
      </c>
      <c r="BN14" s="42">
        <f t="shared" si="57"/>
        <v>26167.62</v>
      </c>
      <c r="BO14" s="39">
        <f t="shared" si="57"/>
        <v>26369.45</v>
      </c>
      <c r="BP14" s="39">
        <f t="shared" si="58"/>
        <v>2197.4499999999998</v>
      </c>
      <c r="BQ14" s="39">
        <f t="shared" si="14"/>
        <v>40652.824999999997</v>
      </c>
      <c r="BR14" s="42">
        <f t="shared" si="15"/>
        <v>26429.3</v>
      </c>
      <c r="BS14" s="42">
        <f t="shared" si="15"/>
        <v>26633.14</v>
      </c>
      <c r="BT14" s="39">
        <f t="shared" si="59"/>
        <v>2219.4299999999998</v>
      </c>
      <c r="BU14" s="39">
        <f t="shared" si="16"/>
        <v>41059.454999999994</v>
      </c>
      <c r="BV14" s="42">
        <f t="shared" si="60"/>
        <v>26759.67</v>
      </c>
      <c r="BW14" s="39">
        <f t="shared" si="60"/>
        <v>26966.05</v>
      </c>
      <c r="BX14" s="39">
        <f t="shared" si="61"/>
        <v>2247.17</v>
      </c>
      <c r="BY14" s="39">
        <f t="shared" si="17"/>
        <v>41572.645000000004</v>
      </c>
      <c r="BZ14" s="42">
        <f t="shared" si="62"/>
        <v>26759.67</v>
      </c>
      <c r="CA14" s="39">
        <f t="shared" si="62"/>
        <v>26966.05</v>
      </c>
      <c r="CB14" s="39">
        <f t="shared" si="63"/>
        <v>2247.17</v>
      </c>
      <c r="CC14" s="39">
        <f t="shared" si="18"/>
        <v>41572.645000000004</v>
      </c>
      <c r="CD14" s="46"/>
      <c r="CE14" s="42">
        <f t="shared" si="64"/>
        <v>26759.67</v>
      </c>
      <c r="CF14" s="39">
        <f t="shared" si="64"/>
        <v>26966.05</v>
      </c>
      <c r="CG14" s="39">
        <f t="shared" si="65"/>
        <v>2247.17</v>
      </c>
      <c r="CH14" s="39">
        <f t="shared" si="19"/>
        <v>41572.645000000004</v>
      </c>
      <c r="CI14" s="46"/>
      <c r="CJ14" s="42">
        <f t="shared" si="66"/>
        <v>26759.67</v>
      </c>
      <c r="CK14" s="39">
        <f t="shared" si="66"/>
        <v>26966.05</v>
      </c>
      <c r="CL14" s="39">
        <f t="shared" si="67"/>
        <v>2247.17</v>
      </c>
      <c r="CM14" s="39">
        <f t="shared" si="20"/>
        <v>41572.645000000004</v>
      </c>
      <c r="CN14" s="46"/>
      <c r="CO14" s="42">
        <f t="shared" si="68"/>
        <v>26960.37</v>
      </c>
      <c r="CP14" s="39">
        <f t="shared" si="68"/>
        <v>27168.3</v>
      </c>
      <c r="CQ14" s="39">
        <f t="shared" si="69"/>
        <v>2264.0300000000002</v>
      </c>
      <c r="CR14" s="39">
        <f t="shared" si="21"/>
        <v>41884.555</v>
      </c>
      <c r="CS14" s="46"/>
      <c r="CT14" s="42">
        <f t="shared" si="70"/>
        <v>27229.97</v>
      </c>
      <c r="CU14" s="39">
        <f t="shared" si="70"/>
        <v>27439.98</v>
      </c>
      <c r="CV14" s="39">
        <f t="shared" si="71"/>
        <v>2286.67</v>
      </c>
      <c r="CW14" s="39">
        <f t="shared" si="22"/>
        <v>42303.395000000004</v>
      </c>
      <c r="CX14" s="46"/>
      <c r="CZ14" s="79" t="str">
        <f>C92</f>
        <v>NIVEL VIII</v>
      </c>
      <c r="DA14" s="79">
        <f>CX92</f>
        <v>721.22</v>
      </c>
      <c r="DB14">
        <v>1293.6099999999999</v>
      </c>
      <c r="IA14">
        <v>18.5</v>
      </c>
    </row>
    <row r="15" spans="1:235">
      <c r="A15" s="45"/>
      <c r="B15">
        <v>405</v>
      </c>
      <c r="C15" t="s">
        <v>109</v>
      </c>
      <c r="D15" t="s">
        <v>102</v>
      </c>
      <c r="E15" s="39">
        <v>21533.216450399999</v>
      </c>
      <c r="F15" s="39">
        <v>26790.148040400003</v>
      </c>
      <c r="G15" s="39">
        <f>+F15</f>
        <v>26790.148040400003</v>
      </c>
      <c r="H15" s="39">
        <f t="shared" si="23"/>
        <v>2232.5123367000001</v>
      </c>
      <c r="I15" s="39">
        <f t="shared" si="0"/>
        <v>45766.502902350003</v>
      </c>
      <c r="J15" s="39">
        <f t="shared" si="24"/>
        <v>21786.55</v>
      </c>
      <c r="K15" s="39">
        <f t="shared" si="25"/>
        <v>27131.591103660001</v>
      </c>
      <c r="L15" s="41">
        <f t="shared" si="26"/>
        <v>27105.33</v>
      </c>
      <c r="M15" s="39">
        <f t="shared" si="26"/>
        <v>2258.7800000000002</v>
      </c>
      <c r="N15" s="40">
        <f t="shared" si="1"/>
        <v>46304.990000000005</v>
      </c>
      <c r="O15" s="42">
        <f t="shared" si="73"/>
        <v>22592.65</v>
      </c>
      <c r="P15" s="39">
        <v>34035.059487600003</v>
      </c>
      <c r="Q15" s="39">
        <f t="shared" si="72"/>
        <v>28108.23</v>
      </c>
      <c r="R15" s="39">
        <f t="shared" si="27"/>
        <v>2342.35</v>
      </c>
      <c r="S15" s="43">
        <f t="shared" si="2"/>
        <v>48018.174999999996</v>
      </c>
      <c r="T15" s="42">
        <f t="shared" si="28"/>
        <v>23202.65</v>
      </c>
      <c r="U15" s="39">
        <f t="shared" si="29"/>
        <v>34715.760677352002</v>
      </c>
      <c r="V15" s="39">
        <f t="shared" si="30"/>
        <v>28867.15</v>
      </c>
      <c r="W15" s="39">
        <f t="shared" si="31"/>
        <v>2405.5958333333333</v>
      </c>
      <c r="X15" s="43">
        <f t="shared" si="3"/>
        <v>49314.714583333334</v>
      </c>
      <c r="Y15" s="42">
        <f t="shared" si="32"/>
        <v>23666.703000000001</v>
      </c>
      <c r="Z15" s="39">
        <f t="shared" si="33"/>
        <v>29444.493000000002</v>
      </c>
      <c r="AA15" s="39">
        <f t="shared" si="34"/>
        <v>2453.70775</v>
      </c>
      <c r="AB15" s="43">
        <f t="shared" si="4"/>
        <v>50301.008875</v>
      </c>
      <c r="AC15" s="42">
        <f t="shared" si="35"/>
        <v>24177.16</v>
      </c>
      <c r="AD15" s="39">
        <f t="shared" si="36"/>
        <v>30079.57</v>
      </c>
      <c r="AE15" s="39">
        <f t="shared" si="37"/>
        <v>2506.6308333333332</v>
      </c>
      <c r="AF15" s="43">
        <f t="shared" si="5"/>
        <v>51385.932083333333</v>
      </c>
      <c r="AG15" s="42">
        <f t="shared" si="38"/>
        <v>24660.7</v>
      </c>
      <c r="AH15" s="39" t="e">
        <f>ROUND(#REF!*1.02,2)</f>
        <v>#REF!</v>
      </c>
      <c r="AI15" s="39">
        <f t="shared" si="39"/>
        <v>30681.16</v>
      </c>
      <c r="AJ15" s="39">
        <f t="shared" si="40"/>
        <v>2556.7633333333333</v>
      </c>
      <c r="AK15" s="40">
        <f t="shared" si="6"/>
        <v>52413.648333333331</v>
      </c>
      <c r="AL15" s="42">
        <f t="shared" si="41"/>
        <v>25153.91</v>
      </c>
      <c r="AM15" s="39">
        <f t="shared" si="42"/>
        <v>31294.78</v>
      </c>
      <c r="AN15" s="39">
        <f t="shared" si="43"/>
        <v>2607.8983333333331</v>
      </c>
      <c r="AO15" s="39">
        <f t="shared" si="7"/>
        <v>53461.915833333325</v>
      </c>
      <c r="AP15" s="42">
        <f t="shared" si="44"/>
        <v>25908.53</v>
      </c>
      <c r="AQ15" s="39">
        <f t="shared" si="44"/>
        <v>32233.62</v>
      </c>
      <c r="AR15" s="39">
        <f t="shared" si="45"/>
        <v>2686.14</v>
      </c>
      <c r="AS15" s="39">
        <f t="shared" si="46"/>
        <v>55065.869999999995</v>
      </c>
      <c r="AT15" s="42">
        <f t="shared" si="47"/>
        <v>25908.53</v>
      </c>
      <c r="AU15" s="39">
        <f t="shared" si="47"/>
        <v>32233.62</v>
      </c>
      <c r="AV15" s="39">
        <f t="shared" si="48"/>
        <v>2686.14</v>
      </c>
      <c r="AW15" s="39">
        <f t="shared" si="8"/>
        <v>55065.869999999995</v>
      </c>
      <c r="AX15" s="42">
        <f t="shared" si="49"/>
        <v>25908.53</v>
      </c>
      <c r="AY15" s="39">
        <f t="shared" si="49"/>
        <v>32233.62</v>
      </c>
      <c r="AZ15" s="39">
        <f t="shared" si="50"/>
        <v>2686.14</v>
      </c>
      <c r="BA15" s="39">
        <f t="shared" si="9"/>
        <v>55065.869999999995</v>
      </c>
      <c r="BB15" s="42">
        <f t="shared" si="51"/>
        <v>25908.53</v>
      </c>
      <c r="BC15" s="39">
        <f t="shared" si="51"/>
        <v>32233.62</v>
      </c>
      <c r="BD15" s="39">
        <f t="shared" si="52"/>
        <v>2686.14</v>
      </c>
      <c r="BE15" s="39">
        <f t="shared" si="10"/>
        <v>55065.869999999995</v>
      </c>
      <c r="BF15" s="42">
        <f t="shared" si="53"/>
        <v>25908.53</v>
      </c>
      <c r="BG15" s="39">
        <f t="shared" si="53"/>
        <v>32233.62</v>
      </c>
      <c r="BH15" s="39">
        <f t="shared" si="54"/>
        <v>2686.14</v>
      </c>
      <c r="BI15" s="39">
        <f t="shared" si="11"/>
        <v>55065.869999999995</v>
      </c>
      <c r="BJ15" s="42">
        <f t="shared" si="12"/>
        <v>26167.615299999998</v>
      </c>
      <c r="BK15" s="42">
        <f t="shared" si="55"/>
        <v>32555.96</v>
      </c>
      <c r="BL15" s="39">
        <f t="shared" si="56"/>
        <v>2713</v>
      </c>
      <c r="BM15" s="39">
        <f t="shared" si="13"/>
        <v>55616.5</v>
      </c>
      <c r="BN15" s="42">
        <f t="shared" si="57"/>
        <v>26167.62</v>
      </c>
      <c r="BO15" s="39">
        <f t="shared" si="57"/>
        <v>32555.96</v>
      </c>
      <c r="BP15" s="39">
        <f t="shared" si="58"/>
        <v>2713</v>
      </c>
      <c r="BQ15" s="39">
        <f t="shared" si="14"/>
        <v>55616.5</v>
      </c>
      <c r="BR15" s="42">
        <f t="shared" si="15"/>
        <v>26429.3</v>
      </c>
      <c r="BS15" s="42">
        <f t="shared" si="15"/>
        <v>32881.519999999997</v>
      </c>
      <c r="BT15" s="39">
        <f t="shared" si="59"/>
        <v>2740.13</v>
      </c>
      <c r="BU15" s="39">
        <f t="shared" si="16"/>
        <v>56172.665000000001</v>
      </c>
      <c r="BV15" s="42">
        <f t="shared" si="60"/>
        <v>26759.67</v>
      </c>
      <c r="BW15" s="39">
        <f t="shared" si="60"/>
        <v>33292.54</v>
      </c>
      <c r="BX15" s="39">
        <f t="shared" si="61"/>
        <v>2774.38</v>
      </c>
      <c r="BY15" s="39">
        <f t="shared" si="17"/>
        <v>56874.79</v>
      </c>
      <c r="BZ15" s="42">
        <f t="shared" si="62"/>
        <v>26759.67</v>
      </c>
      <c r="CA15" s="39">
        <f t="shared" si="62"/>
        <v>33292.54</v>
      </c>
      <c r="CB15" s="39">
        <f t="shared" si="63"/>
        <v>2774.38</v>
      </c>
      <c r="CC15" s="39">
        <f t="shared" si="18"/>
        <v>56874.79</v>
      </c>
      <c r="CD15" s="46"/>
      <c r="CE15" s="42">
        <f t="shared" si="64"/>
        <v>26759.67</v>
      </c>
      <c r="CF15" s="39">
        <f t="shared" si="64"/>
        <v>33292.54</v>
      </c>
      <c r="CG15" s="39">
        <f t="shared" si="65"/>
        <v>2774.38</v>
      </c>
      <c r="CH15" s="39">
        <f t="shared" si="19"/>
        <v>56874.79</v>
      </c>
      <c r="CI15" s="46"/>
      <c r="CJ15" s="42">
        <f t="shared" si="66"/>
        <v>26759.67</v>
      </c>
      <c r="CK15" s="39">
        <f t="shared" si="66"/>
        <v>33292.54</v>
      </c>
      <c r="CL15" s="39">
        <f t="shared" si="67"/>
        <v>2774.38</v>
      </c>
      <c r="CM15" s="39">
        <f t="shared" si="20"/>
        <v>56874.79</v>
      </c>
      <c r="CN15" s="46"/>
      <c r="CO15" s="42">
        <f t="shared" si="68"/>
        <v>26960.37</v>
      </c>
      <c r="CP15" s="39">
        <f t="shared" si="68"/>
        <v>33542.230000000003</v>
      </c>
      <c r="CQ15" s="39">
        <f t="shared" si="69"/>
        <v>2795.19</v>
      </c>
      <c r="CR15" s="39">
        <f t="shared" si="21"/>
        <v>57301.395000000004</v>
      </c>
      <c r="CS15" s="46"/>
      <c r="CT15" s="42">
        <f t="shared" si="70"/>
        <v>27229.97</v>
      </c>
      <c r="CU15" s="39">
        <f t="shared" si="70"/>
        <v>33877.65</v>
      </c>
      <c r="CV15" s="39">
        <f t="shared" si="71"/>
        <v>2823.14</v>
      </c>
      <c r="CW15" s="39">
        <f t="shared" si="22"/>
        <v>57874.369999999995</v>
      </c>
      <c r="CX15" s="46"/>
      <c r="CZ15" s="79" t="str">
        <f>C95</f>
        <v>NIVEL IX</v>
      </c>
      <c r="DA15" s="79">
        <f>CX103</f>
        <v>641.82000000000005</v>
      </c>
      <c r="DB15">
        <v>1225.95</v>
      </c>
      <c r="IA15">
        <v>20.5</v>
      </c>
    </row>
    <row r="16" spans="1:235">
      <c r="A16" s="45"/>
      <c r="B16">
        <v>410</v>
      </c>
      <c r="C16" t="s">
        <v>109</v>
      </c>
      <c r="D16" t="s">
        <v>103</v>
      </c>
      <c r="E16" s="39">
        <v>21533.216450399999</v>
      </c>
      <c r="F16" s="39">
        <v>20348.995348799999</v>
      </c>
      <c r="G16" s="39">
        <v>21533.22</v>
      </c>
      <c r="H16" s="39">
        <f t="shared" si="23"/>
        <v>1794.4350000000002</v>
      </c>
      <c r="I16" s="39">
        <f t="shared" si="0"/>
        <v>33197.047500000001</v>
      </c>
      <c r="J16" s="39">
        <f t="shared" si="24"/>
        <v>21786.55</v>
      </c>
      <c r="K16" s="39">
        <f t="shared" si="25"/>
        <v>20608.345289519999</v>
      </c>
      <c r="L16" s="41">
        <f t="shared" si="26"/>
        <v>21786.560000000001</v>
      </c>
      <c r="M16" s="39">
        <f t="shared" si="26"/>
        <v>1815.55</v>
      </c>
      <c r="N16" s="40">
        <f t="shared" si="1"/>
        <v>33587.674999999996</v>
      </c>
      <c r="O16" s="42">
        <f t="shared" si="73"/>
        <v>22592.65</v>
      </c>
      <c r="P16" s="39">
        <v>34035.059487600003</v>
      </c>
      <c r="Q16" s="39">
        <v>22592.65</v>
      </c>
      <c r="R16" s="39">
        <f t="shared" si="27"/>
        <v>1882.73</v>
      </c>
      <c r="S16" s="43">
        <f t="shared" si="2"/>
        <v>34830.504999999997</v>
      </c>
      <c r="T16" s="42">
        <f t="shared" si="28"/>
        <v>23202.65</v>
      </c>
      <c r="U16" s="39">
        <f t="shared" si="29"/>
        <v>34715.760677352002</v>
      </c>
      <c r="V16" s="39">
        <f t="shared" si="30"/>
        <v>23202.65</v>
      </c>
      <c r="W16" s="39">
        <f t="shared" si="31"/>
        <v>1933.5541666666668</v>
      </c>
      <c r="X16" s="43">
        <f t="shared" si="3"/>
        <v>35770.752083333333</v>
      </c>
      <c r="Y16" s="42">
        <f t="shared" si="32"/>
        <v>23666.703000000001</v>
      </c>
      <c r="Z16" s="39">
        <f t="shared" si="33"/>
        <v>23666.703000000001</v>
      </c>
      <c r="AA16" s="39">
        <f t="shared" si="34"/>
        <v>1972.2252500000002</v>
      </c>
      <c r="AB16" s="43">
        <f t="shared" si="4"/>
        <v>36486.167125</v>
      </c>
      <c r="AC16" s="42">
        <f t="shared" si="35"/>
        <v>24177.16</v>
      </c>
      <c r="AD16" s="39">
        <f t="shared" si="36"/>
        <v>24177.16</v>
      </c>
      <c r="AE16" s="39">
        <f t="shared" si="37"/>
        <v>2014.7633333333333</v>
      </c>
      <c r="AF16" s="43">
        <f t="shared" si="5"/>
        <v>37273.121666666666</v>
      </c>
      <c r="AG16" s="42">
        <f t="shared" si="38"/>
        <v>24660.7</v>
      </c>
      <c r="AH16" s="39" t="e">
        <f>ROUND(#REF!*1.02,2)</f>
        <v>#REF!</v>
      </c>
      <c r="AI16" s="39">
        <f t="shared" si="39"/>
        <v>24660.7</v>
      </c>
      <c r="AJ16" s="39">
        <f t="shared" si="40"/>
        <v>2055.0583333333334</v>
      </c>
      <c r="AK16" s="40">
        <f t="shared" si="6"/>
        <v>38018.57916666667</v>
      </c>
      <c r="AL16" s="42">
        <f t="shared" si="41"/>
        <v>25153.91</v>
      </c>
      <c r="AM16" s="39">
        <f t="shared" si="42"/>
        <v>25153.91</v>
      </c>
      <c r="AN16" s="39">
        <f t="shared" si="43"/>
        <v>2096.1591666666668</v>
      </c>
      <c r="AO16" s="39">
        <f t="shared" si="7"/>
        <v>38778.944583333338</v>
      </c>
      <c r="AP16" s="42">
        <f t="shared" si="44"/>
        <v>25908.53</v>
      </c>
      <c r="AQ16" s="39">
        <f t="shared" si="44"/>
        <v>25908.53</v>
      </c>
      <c r="AR16" s="39">
        <f t="shared" si="45"/>
        <v>2159.04</v>
      </c>
      <c r="AS16" s="39">
        <f t="shared" si="46"/>
        <v>39942.239999999998</v>
      </c>
      <c r="AT16" s="42">
        <f t="shared" si="47"/>
        <v>25908.53</v>
      </c>
      <c r="AU16" s="39">
        <f t="shared" si="47"/>
        <v>25908.53</v>
      </c>
      <c r="AV16" s="39">
        <f t="shared" si="48"/>
        <v>2159.04</v>
      </c>
      <c r="AW16" s="39">
        <f t="shared" si="8"/>
        <v>39942.239999999998</v>
      </c>
      <c r="AX16" s="42">
        <f t="shared" si="49"/>
        <v>25908.53</v>
      </c>
      <c r="AY16" s="39">
        <f t="shared" si="49"/>
        <v>25908.53</v>
      </c>
      <c r="AZ16" s="39">
        <f t="shared" si="50"/>
        <v>2159.04</v>
      </c>
      <c r="BA16" s="39">
        <f t="shared" si="9"/>
        <v>39942.239999999998</v>
      </c>
      <c r="BB16" s="42">
        <f t="shared" si="51"/>
        <v>25908.53</v>
      </c>
      <c r="BC16" s="39">
        <f t="shared" si="51"/>
        <v>25908.53</v>
      </c>
      <c r="BD16" s="39">
        <f t="shared" si="52"/>
        <v>2159.04</v>
      </c>
      <c r="BE16" s="39">
        <f t="shared" si="10"/>
        <v>39942.239999999998</v>
      </c>
      <c r="BF16" s="42">
        <f t="shared" si="53"/>
        <v>25908.53</v>
      </c>
      <c r="BG16" s="39">
        <f t="shared" si="53"/>
        <v>25908.53</v>
      </c>
      <c r="BH16" s="39">
        <f t="shared" si="54"/>
        <v>2159.04</v>
      </c>
      <c r="BI16" s="39">
        <f t="shared" si="11"/>
        <v>39942.239999999998</v>
      </c>
      <c r="BJ16" s="42">
        <f t="shared" si="12"/>
        <v>26167.615299999998</v>
      </c>
      <c r="BK16" s="42">
        <f t="shared" si="55"/>
        <v>26167.62</v>
      </c>
      <c r="BL16" s="39">
        <f t="shared" si="56"/>
        <v>2180.64</v>
      </c>
      <c r="BM16" s="39">
        <f t="shared" si="13"/>
        <v>40341.839999999997</v>
      </c>
      <c r="BN16" s="42">
        <f t="shared" si="57"/>
        <v>26167.62</v>
      </c>
      <c r="BO16" s="39">
        <f t="shared" si="57"/>
        <v>26167.62</v>
      </c>
      <c r="BP16" s="39">
        <f t="shared" si="58"/>
        <v>2180.64</v>
      </c>
      <c r="BQ16" s="39">
        <f t="shared" si="14"/>
        <v>40341.839999999997</v>
      </c>
      <c r="BR16" s="42">
        <f t="shared" si="15"/>
        <v>26429.3</v>
      </c>
      <c r="BS16" s="42">
        <f t="shared" si="15"/>
        <v>26429.3</v>
      </c>
      <c r="BT16" s="39">
        <f t="shared" si="59"/>
        <v>2202.44</v>
      </c>
      <c r="BU16" s="39">
        <f t="shared" si="16"/>
        <v>40745.14</v>
      </c>
      <c r="BV16" s="42">
        <f t="shared" si="60"/>
        <v>26759.67</v>
      </c>
      <c r="BW16" s="39">
        <f t="shared" si="60"/>
        <v>26759.67</v>
      </c>
      <c r="BX16" s="39">
        <f t="shared" si="61"/>
        <v>2229.9699999999998</v>
      </c>
      <c r="BY16" s="39">
        <f t="shared" si="17"/>
        <v>41254.445</v>
      </c>
      <c r="BZ16" s="42">
        <f t="shared" si="62"/>
        <v>26759.67</v>
      </c>
      <c r="CA16" s="39">
        <f t="shared" si="62"/>
        <v>26759.67</v>
      </c>
      <c r="CB16" s="39">
        <f t="shared" si="63"/>
        <v>2229.9699999999998</v>
      </c>
      <c r="CC16" s="39">
        <f t="shared" si="18"/>
        <v>41254.445</v>
      </c>
      <c r="CD16" s="46"/>
      <c r="CE16" s="42">
        <f t="shared" si="64"/>
        <v>26759.67</v>
      </c>
      <c r="CF16" s="39">
        <f t="shared" si="64"/>
        <v>26759.67</v>
      </c>
      <c r="CG16" s="39">
        <f t="shared" si="65"/>
        <v>2229.9699999999998</v>
      </c>
      <c r="CH16" s="39">
        <f t="shared" si="19"/>
        <v>41254.445</v>
      </c>
      <c r="CI16" s="46"/>
      <c r="CJ16" s="42">
        <f t="shared" si="66"/>
        <v>26759.67</v>
      </c>
      <c r="CK16" s="39">
        <f t="shared" si="66"/>
        <v>26759.67</v>
      </c>
      <c r="CL16" s="39">
        <f t="shared" si="67"/>
        <v>2229.9699999999998</v>
      </c>
      <c r="CM16" s="39">
        <f t="shared" si="20"/>
        <v>41254.445</v>
      </c>
      <c r="CN16" s="46"/>
      <c r="CO16" s="42">
        <f t="shared" si="68"/>
        <v>26960.37</v>
      </c>
      <c r="CP16" s="39">
        <f t="shared" si="68"/>
        <v>26960.37</v>
      </c>
      <c r="CQ16" s="39">
        <f t="shared" si="69"/>
        <v>2246.6999999999998</v>
      </c>
      <c r="CR16" s="39">
        <f t="shared" si="21"/>
        <v>41563.949999999997</v>
      </c>
      <c r="CS16" s="46"/>
      <c r="CT16" s="42">
        <f t="shared" si="70"/>
        <v>27229.97</v>
      </c>
      <c r="CU16" s="39">
        <f t="shared" si="70"/>
        <v>27229.97</v>
      </c>
      <c r="CV16" s="39">
        <f t="shared" si="71"/>
        <v>2269.16</v>
      </c>
      <c r="CW16" s="39">
        <f t="shared" si="22"/>
        <v>41979.46</v>
      </c>
      <c r="CX16" s="46"/>
      <c r="CZ16" s="79" t="str">
        <f>C99</f>
        <v>NIVEL X</v>
      </c>
      <c r="DA16" s="79">
        <f>CX99</f>
        <v>681.73</v>
      </c>
      <c r="DB16">
        <v>1168.44</v>
      </c>
      <c r="IA16">
        <v>18.5</v>
      </c>
    </row>
    <row r="17" spans="1:235">
      <c r="A17" s="45"/>
      <c r="B17">
        <v>415</v>
      </c>
      <c r="C17" t="s">
        <v>110</v>
      </c>
      <c r="D17" t="s">
        <v>102</v>
      </c>
      <c r="E17" s="39">
        <v>21533.216450399999</v>
      </c>
      <c r="F17" s="39">
        <v>25193.880619200001</v>
      </c>
      <c r="G17" s="39">
        <f>+F17</f>
        <v>25193.880619200001</v>
      </c>
      <c r="H17" s="39">
        <f t="shared" si="23"/>
        <v>2099.4900516000002</v>
      </c>
      <c r="I17" s="39">
        <f t="shared" si="0"/>
        <v>43039.546057800006</v>
      </c>
      <c r="J17" s="39">
        <f t="shared" si="24"/>
        <v>21786.55</v>
      </c>
      <c r="K17" s="39">
        <f t="shared" si="25"/>
        <v>25514.979097679996</v>
      </c>
      <c r="L17" s="41">
        <f t="shared" si="26"/>
        <v>25490.29</v>
      </c>
      <c r="M17" s="39">
        <f t="shared" si="26"/>
        <v>2124.19</v>
      </c>
      <c r="N17" s="40">
        <f t="shared" si="1"/>
        <v>43545.895000000004</v>
      </c>
      <c r="O17" s="42">
        <f t="shared" si="73"/>
        <v>22592.65</v>
      </c>
      <c r="P17" s="39">
        <v>34035.059487600003</v>
      </c>
      <c r="Q17" s="39">
        <f t="shared" si="72"/>
        <v>26433.43</v>
      </c>
      <c r="R17" s="39">
        <f t="shared" si="27"/>
        <v>2202.79</v>
      </c>
      <c r="S17" s="43">
        <f t="shared" si="2"/>
        <v>45157.195</v>
      </c>
      <c r="T17" s="42">
        <f t="shared" si="28"/>
        <v>23202.65</v>
      </c>
      <c r="U17" s="39">
        <f t="shared" si="29"/>
        <v>34715.760677352002</v>
      </c>
      <c r="V17" s="39">
        <f t="shared" si="30"/>
        <v>27147.13</v>
      </c>
      <c r="W17" s="39">
        <f t="shared" si="31"/>
        <v>2262.2608333333333</v>
      </c>
      <c r="X17" s="43">
        <f t="shared" si="3"/>
        <v>46376.347083333334</v>
      </c>
      <c r="Y17" s="42">
        <f t="shared" si="32"/>
        <v>23666.703000000001</v>
      </c>
      <c r="Z17" s="39">
        <f t="shared" si="33"/>
        <v>27690.072600000003</v>
      </c>
      <c r="AA17" s="39">
        <f t="shared" si="34"/>
        <v>2307.5060500000004</v>
      </c>
      <c r="AB17" s="43">
        <f t="shared" si="4"/>
        <v>47303.874025000012</v>
      </c>
      <c r="AC17" s="42">
        <f t="shared" si="35"/>
        <v>24177.16</v>
      </c>
      <c r="AD17" s="39">
        <f t="shared" si="36"/>
        <v>28287.31</v>
      </c>
      <c r="AE17" s="39">
        <f t="shared" si="37"/>
        <v>2357.2758333333336</v>
      </c>
      <c r="AF17" s="43">
        <f t="shared" si="5"/>
        <v>48324.154583333337</v>
      </c>
      <c r="AG17" s="42">
        <f t="shared" si="38"/>
        <v>24660.7</v>
      </c>
      <c r="AH17" s="39" t="e">
        <f>ROUND(#REF!*1.02,2)</f>
        <v>#REF!</v>
      </c>
      <c r="AI17" s="39">
        <f t="shared" si="39"/>
        <v>28853.06</v>
      </c>
      <c r="AJ17" s="39">
        <f t="shared" si="40"/>
        <v>2404.4216666666666</v>
      </c>
      <c r="AK17" s="40">
        <f t="shared" si="6"/>
        <v>49290.644166666665</v>
      </c>
      <c r="AL17" s="42">
        <f t="shared" si="41"/>
        <v>25153.91</v>
      </c>
      <c r="AM17" s="39">
        <f t="shared" si="42"/>
        <v>29430.12</v>
      </c>
      <c r="AN17" s="39">
        <f t="shared" si="43"/>
        <v>2452.5099999999998</v>
      </c>
      <c r="AO17" s="39">
        <f t="shared" si="7"/>
        <v>50276.454999999994</v>
      </c>
      <c r="AP17" s="42">
        <f t="shared" si="44"/>
        <v>25908.53</v>
      </c>
      <c r="AQ17" s="39">
        <f t="shared" si="44"/>
        <v>30313.02</v>
      </c>
      <c r="AR17" s="39">
        <f t="shared" si="45"/>
        <v>2526.09</v>
      </c>
      <c r="AS17" s="39">
        <f t="shared" si="46"/>
        <v>51784.845000000001</v>
      </c>
      <c r="AT17" s="42">
        <f t="shared" si="47"/>
        <v>25908.53</v>
      </c>
      <c r="AU17" s="39">
        <f t="shared" si="47"/>
        <v>30313.02</v>
      </c>
      <c r="AV17" s="39">
        <f t="shared" si="48"/>
        <v>2526.09</v>
      </c>
      <c r="AW17" s="39">
        <f t="shared" si="8"/>
        <v>51784.845000000001</v>
      </c>
      <c r="AX17" s="42">
        <f t="shared" si="49"/>
        <v>25908.53</v>
      </c>
      <c r="AY17" s="39">
        <f t="shared" si="49"/>
        <v>30313.02</v>
      </c>
      <c r="AZ17" s="39">
        <f t="shared" si="50"/>
        <v>2526.09</v>
      </c>
      <c r="BA17" s="39">
        <f t="shared" si="9"/>
        <v>51784.845000000001</v>
      </c>
      <c r="BB17" s="42">
        <f t="shared" si="51"/>
        <v>25908.53</v>
      </c>
      <c r="BC17" s="39">
        <f t="shared" si="51"/>
        <v>30313.02</v>
      </c>
      <c r="BD17" s="39">
        <f t="shared" si="52"/>
        <v>2526.09</v>
      </c>
      <c r="BE17" s="39">
        <f t="shared" si="10"/>
        <v>51784.845000000001</v>
      </c>
      <c r="BF17" s="42">
        <f t="shared" si="53"/>
        <v>25908.53</v>
      </c>
      <c r="BG17" s="39">
        <f t="shared" si="53"/>
        <v>30313.02</v>
      </c>
      <c r="BH17" s="39">
        <f t="shared" si="54"/>
        <v>2526.09</v>
      </c>
      <c r="BI17" s="39">
        <f t="shared" si="11"/>
        <v>51784.845000000001</v>
      </c>
      <c r="BJ17" s="42">
        <f t="shared" si="12"/>
        <v>26167.615299999998</v>
      </c>
      <c r="BK17" s="42">
        <f t="shared" si="55"/>
        <v>30616.15</v>
      </c>
      <c r="BL17" s="39">
        <f t="shared" si="56"/>
        <v>2551.35</v>
      </c>
      <c r="BM17" s="39">
        <f t="shared" si="13"/>
        <v>52302.674999999996</v>
      </c>
      <c r="BN17" s="42">
        <f t="shared" si="57"/>
        <v>26167.62</v>
      </c>
      <c r="BO17" s="39">
        <f t="shared" si="57"/>
        <v>30616.15</v>
      </c>
      <c r="BP17" s="39">
        <f t="shared" si="58"/>
        <v>2551.35</v>
      </c>
      <c r="BQ17" s="39">
        <f t="shared" si="14"/>
        <v>52302.674999999996</v>
      </c>
      <c r="BR17" s="42">
        <f t="shared" si="15"/>
        <v>26429.3</v>
      </c>
      <c r="BS17" s="42">
        <f t="shared" si="15"/>
        <v>30922.31</v>
      </c>
      <c r="BT17" s="39">
        <f t="shared" si="59"/>
        <v>2576.86</v>
      </c>
      <c r="BU17" s="39">
        <f t="shared" si="16"/>
        <v>52825.630000000005</v>
      </c>
      <c r="BV17" s="42">
        <f t="shared" si="60"/>
        <v>26759.67</v>
      </c>
      <c r="BW17" s="39">
        <f t="shared" si="60"/>
        <v>31308.84</v>
      </c>
      <c r="BX17" s="39">
        <f t="shared" si="61"/>
        <v>2609.0700000000002</v>
      </c>
      <c r="BY17" s="39">
        <f t="shared" si="17"/>
        <v>53485.935000000005</v>
      </c>
      <c r="BZ17" s="42">
        <f t="shared" si="62"/>
        <v>26759.67</v>
      </c>
      <c r="CA17" s="39">
        <f t="shared" si="62"/>
        <v>31308.84</v>
      </c>
      <c r="CB17" s="39">
        <f t="shared" si="63"/>
        <v>2609.0700000000002</v>
      </c>
      <c r="CC17" s="39">
        <f t="shared" si="18"/>
        <v>53485.935000000005</v>
      </c>
      <c r="CD17" s="46"/>
      <c r="CE17" s="42">
        <f t="shared" si="64"/>
        <v>26759.67</v>
      </c>
      <c r="CF17" s="39">
        <f t="shared" si="64"/>
        <v>31308.84</v>
      </c>
      <c r="CG17" s="39">
        <f t="shared" si="65"/>
        <v>2609.0700000000002</v>
      </c>
      <c r="CH17" s="39">
        <f t="shared" si="19"/>
        <v>53485.935000000005</v>
      </c>
      <c r="CI17" s="46"/>
      <c r="CJ17" s="42">
        <f t="shared" si="66"/>
        <v>26759.67</v>
      </c>
      <c r="CK17" s="39">
        <f t="shared" si="66"/>
        <v>31308.84</v>
      </c>
      <c r="CL17" s="39">
        <f t="shared" si="67"/>
        <v>2609.0700000000002</v>
      </c>
      <c r="CM17" s="39">
        <f t="shared" si="20"/>
        <v>53485.935000000005</v>
      </c>
      <c r="CN17" s="46"/>
      <c r="CO17" s="42">
        <f t="shared" si="68"/>
        <v>26960.37</v>
      </c>
      <c r="CP17" s="39">
        <f t="shared" si="68"/>
        <v>31543.66</v>
      </c>
      <c r="CQ17" s="39">
        <f t="shared" si="69"/>
        <v>2628.64</v>
      </c>
      <c r="CR17" s="39">
        <f t="shared" si="21"/>
        <v>53887.119999999995</v>
      </c>
      <c r="CS17" s="46"/>
      <c r="CT17" s="42">
        <f t="shared" si="70"/>
        <v>27229.97</v>
      </c>
      <c r="CU17" s="39">
        <f t="shared" si="70"/>
        <v>31859.1</v>
      </c>
      <c r="CV17" s="39">
        <f t="shared" si="71"/>
        <v>2654.93</v>
      </c>
      <c r="CW17" s="39">
        <f t="shared" si="22"/>
        <v>54426.064999999995</v>
      </c>
      <c r="CX17" s="46"/>
      <c r="DB17">
        <v>1042.05</v>
      </c>
      <c r="IA17">
        <v>20.5</v>
      </c>
    </row>
    <row r="18" spans="1:235">
      <c r="A18" s="45"/>
      <c r="B18">
        <v>420</v>
      </c>
      <c r="C18" t="s">
        <v>110</v>
      </c>
      <c r="D18" t="s">
        <v>103</v>
      </c>
      <c r="E18" s="39">
        <v>21533.216450399999</v>
      </c>
      <c r="F18" s="39">
        <v>19153.450900800002</v>
      </c>
      <c r="G18" s="39">
        <f>+E18</f>
        <v>21533.216450399999</v>
      </c>
      <c r="H18" s="39">
        <f t="shared" si="23"/>
        <v>1794.4347041999999</v>
      </c>
      <c r="I18" s="39">
        <f t="shared" si="0"/>
        <v>33197.042027700001</v>
      </c>
      <c r="J18" s="39">
        <f t="shared" si="24"/>
        <v>21786.55</v>
      </c>
      <c r="K18" s="39">
        <f t="shared" si="25"/>
        <v>19397.56351032</v>
      </c>
      <c r="L18" s="41">
        <f t="shared" si="26"/>
        <v>21786.55</v>
      </c>
      <c r="M18" s="39">
        <f t="shared" si="26"/>
        <v>1815.55</v>
      </c>
      <c r="N18" s="40">
        <f t="shared" si="1"/>
        <v>33587.674999999996</v>
      </c>
      <c r="O18" s="42">
        <f t="shared" si="73"/>
        <v>22592.65</v>
      </c>
      <c r="P18" s="39">
        <v>34035.059487600003</v>
      </c>
      <c r="Q18" s="39">
        <v>22592.65</v>
      </c>
      <c r="R18" s="39">
        <f t="shared" si="27"/>
        <v>1882.73</v>
      </c>
      <c r="S18" s="43">
        <f t="shared" si="2"/>
        <v>34830.504999999997</v>
      </c>
      <c r="T18" s="42">
        <f t="shared" si="28"/>
        <v>23202.65</v>
      </c>
      <c r="U18" s="39">
        <f t="shared" si="29"/>
        <v>34715.760677352002</v>
      </c>
      <c r="V18" s="39">
        <f t="shared" si="30"/>
        <v>23202.65</v>
      </c>
      <c r="W18" s="39">
        <f t="shared" si="31"/>
        <v>1933.5541666666668</v>
      </c>
      <c r="X18" s="43">
        <f t="shared" si="3"/>
        <v>35770.752083333333</v>
      </c>
      <c r="Y18" s="42">
        <f t="shared" si="32"/>
        <v>23666.703000000001</v>
      </c>
      <c r="Z18" s="39">
        <f t="shared" si="33"/>
        <v>23666.703000000001</v>
      </c>
      <c r="AA18" s="39">
        <f t="shared" si="34"/>
        <v>1972.2252500000002</v>
      </c>
      <c r="AB18" s="43">
        <f t="shared" si="4"/>
        <v>36486.167125</v>
      </c>
      <c r="AC18" s="42">
        <f t="shared" si="35"/>
        <v>24177.16</v>
      </c>
      <c r="AD18" s="39">
        <f t="shared" si="36"/>
        <v>24177.16</v>
      </c>
      <c r="AE18" s="39">
        <f t="shared" si="37"/>
        <v>2014.7633333333333</v>
      </c>
      <c r="AF18" s="43">
        <f t="shared" si="5"/>
        <v>37273.121666666666</v>
      </c>
      <c r="AG18" s="42">
        <f t="shared" si="38"/>
        <v>24660.7</v>
      </c>
      <c r="AH18" s="39" t="e">
        <f>ROUND(#REF!*1.02,2)</f>
        <v>#REF!</v>
      </c>
      <c r="AI18" s="39">
        <f t="shared" si="39"/>
        <v>24660.7</v>
      </c>
      <c r="AJ18" s="39">
        <f t="shared" si="40"/>
        <v>2055.0583333333334</v>
      </c>
      <c r="AK18" s="40">
        <f t="shared" si="6"/>
        <v>38018.57916666667</v>
      </c>
      <c r="AL18" s="42">
        <f t="shared" si="41"/>
        <v>25153.91</v>
      </c>
      <c r="AM18" s="39">
        <f t="shared" si="42"/>
        <v>25153.91</v>
      </c>
      <c r="AN18" s="39">
        <f t="shared" si="43"/>
        <v>2096.1591666666668</v>
      </c>
      <c r="AO18" s="39">
        <f t="shared" si="7"/>
        <v>38778.944583333338</v>
      </c>
      <c r="AP18" s="42">
        <f t="shared" si="44"/>
        <v>25908.53</v>
      </c>
      <c r="AQ18" s="39">
        <f t="shared" si="44"/>
        <v>25908.53</v>
      </c>
      <c r="AR18" s="39">
        <f t="shared" si="45"/>
        <v>2159.04</v>
      </c>
      <c r="AS18" s="39">
        <f t="shared" si="46"/>
        <v>39942.239999999998</v>
      </c>
      <c r="AT18" s="42">
        <f t="shared" si="47"/>
        <v>25908.53</v>
      </c>
      <c r="AU18" s="39">
        <f t="shared" si="47"/>
        <v>25908.53</v>
      </c>
      <c r="AV18" s="39">
        <f t="shared" si="48"/>
        <v>2159.04</v>
      </c>
      <c r="AW18" s="39">
        <f t="shared" si="8"/>
        <v>39942.239999999998</v>
      </c>
      <c r="AX18" s="42">
        <f t="shared" si="49"/>
        <v>25908.53</v>
      </c>
      <c r="AY18" s="39">
        <f t="shared" si="49"/>
        <v>25908.53</v>
      </c>
      <c r="AZ18" s="39">
        <f t="shared" si="50"/>
        <v>2159.04</v>
      </c>
      <c r="BA18" s="39">
        <f t="shared" si="9"/>
        <v>39942.239999999998</v>
      </c>
      <c r="BB18" s="42">
        <f t="shared" si="51"/>
        <v>25908.53</v>
      </c>
      <c r="BC18" s="39">
        <f t="shared" si="51"/>
        <v>25908.53</v>
      </c>
      <c r="BD18" s="39">
        <f t="shared" si="52"/>
        <v>2159.04</v>
      </c>
      <c r="BE18" s="39">
        <f t="shared" si="10"/>
        <v>39942.239999999998</v>
      </c>
      <c r="BF18" s="42">
        <f t="shared" si="53"/>
        <v>25908.53</v>
      </c>
      <c r="BG18" s="39">
        <f t="shared" si="53"/>
        <v>25908.53</v>
      </c>
      <c r="BH18" s="39">
        <f t="shared" si="54"/>
        <v>2159.04</v>
      </c>
      <c r="BI18" s="39">
        <f t="shared" si="11"/>
        <v>39942.239999999998</v>
      </c>
      <c r="BJ18" s="42">
        <f t="shared" si="12"/>
        <v>26167.615299999998</v>
      </c>
      <c r="BK18" s="42">
        <f t="shared" si="55"/>
        <v>26167.62</v>
      </c>
      <c r="BL18" s="39">
        <f t="shared" si="56"/>
        <v>2180.64</v>
      </c>
      <c r="BM18" s="39">
        <f t="shared" si="13"/>
        <v>40341.839999999997</v>
      </c>
      <c r="BN18" s="42">
        <f t="shared" si="57"/>
        <v>26167.62</v>
      </c>
      <c r="BO18" s="39">
        <f t="shared" si="57"/>
        <v>26167.62</v>
      </c>
      <c r="BP18" s="39">
        <f t="shared" si="58"/>
        <v>2180.64</v>
      </c>
      <c r="BQ18" s="39">
        <f t="shared" si="14"/>
        <v>40341.839999999997</v>
      </c>
      <c r="BR18" s="42">
        <f t="shared" si="15"/>
        <v>26429.3</v>
      </c>
      <c r="BS18" s="42">
        <f t="shared" si="15"/>
        <v>26429.3</v>
      </c>
      <c r="BT18" s="39">
        <f t="shared" si="59"/>
        <v>2202.44</v>
      </c>
      <c r="BU18" s="39">
        <f t="shared" si="16"/>
        <v>40745.14</v>
      </c>
      <c r="BV18" s="42">
        <f t="shared" si="60"/>
        <v>26759.67</v>
      </c>
      <c r="BW18" s="39">
        <f t="shared" si="60"/>
        <v>26759.67</v>
      </c>
      <c r="BX18" s="39">
        <f t="shared" si="61"/>
        <v>2229.9699999999998</v>
      </c>
      <c r="BY18" s="39">
        <f t="shared" si="17"/>
        <v>41254.445</v>
      </c>
      <c r="BZ18" s="42">
        <f t="shared" si="62"/>
        <v>26759.67</v>
      </c>
      <c r="CA18" s="39">
        <f t="shared" si="62"/>
        <v>26759.67</v>
      </c>
      <c r="CB18" s="39">
        <f t="shared" si="63"/>
        <v>2229.9699999999998</v>
      </c>
      <c r="CC18" s="39">
        <f t="shared" si="18"/>
        <v>41254.445</v>
      </c>
      <c r="CD18" s="46"/>
      <c r="CE18" s="42">
        <f t="shared" si="64"/>
        <v>26759.67</v>
      </c>
      <c r="CF18" s="39">
        <f t="shared" si="64"/>
        <v>26759.67</v>
      </c>
      <c r="CG18" s="39">
        <f t="shared" si="65"/>
        <v>2229.9699999999998</v>
      </c>
      <c r="CH18" s="39">
        <f t="shared" si="19"/>
        <v>41254.445</v>
      </c>
      <c r="CI18" s="46"/>
      <c r="CJ18" s="42">
        <f t="shared" si="66"/>
        <v>26759.67</v>
      </c>
      <c r="CK18" s="39">
        <f t="shared" si="66"/>
        <v>26759.67</v>
      </c>
      <c r="CL18" s="39">
        <f t="shared" si="67"/>
        <v>2229.9699999999998</v>
      </c>
      <c r="CM18" s="39">
        <f t="shared" si="20"/>
        <v>41254.445</v>
      </c>
      <c r="CN18" s="46"/>
      <c r="CO18" s="42">
        <f t="shared" si="68"/>
        <v>26960.37</v>
      </c>
      <c r="CP18" s="39">
        <f t="shared" si="68"/>
        <v>26960.37</v>
      </c>
      <c r="CQ18" s="39">
        <f t="shared" si="69"/>
        <v>2246.6999999999998</v>
      </c>
      <c r="CR18" s="39">
        <f t="shared" si="21"/>
        <v>41563.949999999997</v>
      </c>
      <c r="CS18" s="46"/>
      <c r="CT18" s="42">
        <f t="shared" si="70"/>
        <v>27229.97</v>
      </c>
      <c r="CU18" s="39">
        <f t="shared" si="70"/>
        <v>27229.97</v>
      </c>
      <c r="CV18" s="39">
        <f t="shared" si="71"/>
        <v>2269.16</v>
      </c>
      <c r="CW18" s="39">
        <f t="shared" si="22"/>
        <v>41979.46</v>
      </c>
      <c r="CX18" s="46"/>
      <c r="DB18">
        <v>1000</v>
      </c>
      <c r="IA18">
        <v>18.5</v>
      </c>
    </row>
    <row r="19" spans="1:235">
      <c r="A19" s="45"/>
      <c r="B19">
        <v>425</v>
      </c>
      <c r="C19" t="s">
        <v>111</v>
      </c>
      <c r="D19" t="s">
        <v>102</v>
      </c>
      <c r="E19" s="39">
        <v>21533.216450399999</v>
      </c>
      <c r="F19" s="39">
        <v>23728.647967200002</v>
      </c>
      <c r="G19" s="39">
        <v>25193.86</v>
      </c>
      <c r="H19" s="39">
        <f t="shared" si="23"/>
        <v>2099.4883333333332</v>
      </c>
      <c r="I19" s="39">
        <f t="shared" si="0"/>
        <v>43039.510833333334</v>
      </c>
      <c r="J19" s="39">
        <f t="shared" si="24"/>
        <v>21786.55</v>
      </c>
      <c r="K19" s="39">
        <f t="shared" si="25"/>
        <v>24031.071911880001</v>
      </c>
      <c r="L19" s="41">
        <f t="shared" si="26"/>
        <v>25490.27</v>
      </c>
      <c r="M19" s="39">
        <f t="shared" si="26"/>
        <v>2124.19</v>
      </c>
      <c r="N19" s="40">
        <f t="shared" si="1"/>
        <v>43545.895000000004</v>
      </c>
      <c r="O19" s="42">
        <f t="shared" si="73"/>
        <v>22592.65</v>
      </c>
      <c r="P19" s="39">
        <v>34035.059487600003</v>
      </c>
      <c r="Q19" s="39">
        <f t="shared" si="72"/>
        <v>26433.41</v>
      </c>
      <c r="R19" s="39">
        <f t="shared" si="27"/>
        <v>2202.79</v>
      </c>
      <c r="S19" s="43">
        <f t="shared" si="2"/>
        <v>45157.195</v>
      </c>
      <c r="T19" s="42">
        <f t="shared" si="28"/>
        <v>23202.65</v>
      </c>
      <c r="U19" s="39">
        <f t="shared" si="29"/>
        <v>34715.760677352002</v>
      </c>
      <c r="V19" s="39">
        <f t="shared" si="30"/>
        <v>27147.11</v>
      </c>
      <c r="W19" s="39">
        <f t="shared" si="31"/>
        <v>2262.2591666666667</v>
      </c>
      <c r="X19" s="43">
        <f t="shared" si="3"/>
        <v>46376.312916666669</v>
      </c>
      <c r="Y19" s="42">
        <f t="shared" si="32"/>
        <v>23666.703000000001</v>
      </c>
      <c r="Z19" s="39">
        <f t="shared" si="33"/>
        <v>27690.052200000002</v>
      </c>
      <c r="AA19" s="39">
        <f t="shared" si="34"/>
        <v>2307.5043500000002</v>
      </c>
      <c r="AB19" s="43">
        <f t="shared" si="4"/>
        <v>47303.839175000001</v>
      </c>
      <c r="AC19" s="42">
        <f t="shared" si="35"/>
        <v>24177.16</v>
      </c>
      <c r="AD19" s="39">
        <f t="shared" si="36"/>
        <v>28287.29</v>
      </c>
      <c r="AE19" s="39">
        <f t="shared" si="37"/>
        <v>2357.2741666666666</v>
      </c>
      <c r="AF19" s="43">
        <f t="shared" si="5"/>
        <v>48324.120416666665</v>
      </c>
      <c r="AG19" s="42">
        <f t="shared" si="38"/>
        <v>24660.7</v>
      </c>
      <c r="AH19" s="39" t="e">
        <f>ROUND(#REF!*1.02,2)</f>
        <v>#REF!</v>
      </c>
      <c r="AI19" s="39">
        <f t="shared" si="39"/>
        <v>28853.040000000001</v>
      </c>
      <c r="AJ19" s="39">
        <f t="shared" si="40"/>
        <v>2404.42</v>
      </c>
      <c r="AK19" s="40">
        <f t="shared" si="6"/>
        <v>49290.61</v>
      </c>
      <c r="AL19" s="42">
        <f t="shared" si="41"/>
        <v>25153.91</v>
      </c>
      <c r="AM19" s="39">
        <f t="shared" si="42"/>
        <v>29430.1</v>
      </c>
      <c r="AN19" s="39">
        <f t="shared" si="43"/>
        <v>2452.5083333333332</v>
      </c>
      <c r="AO19" s="39">
        <f t="shared" si="7"/>
        <v>50276.42083333333</v>
      </c>
      <c r="AP19" s="42">
        <f t="shared" si="44"/>
        <v>25908.53</v>
      </c>
      <c r="AQ19" s="39">
        <f t="shared" si="44"/>
        <v>30313</v>
      </c>
      <c r="AR19" s="39">
        <f t="shared" si="45"/>
        <v>2526.08</v>
      </c>
      <c r="AS19" s="39">
        <f t="shared" si="46"/>
        <v>51784.639999999999</v>
      </c>
      <c r="AT19" s="42">
        <f t="shared" si="47"/>
        <v>25908.53</v>
      </c>
      <c r="AU19" s="39">
        <f t="shared" si="47"/>
        <v>30313</v>
      </c>
      <c r="AV19" s="39">
        <f t="shared" si="48"/>
        <v>2526.08</v>
      </c>
      <c r="AW19" s="39">
        <f t="shared" si="8"/>
        <v>51784.639999999999</v>
      </c>
      <c r="AX19" s="42">
        <f t="shared" si="49"/>
        <v>25908.53</v>
      </c>
      <c r="AY19" s="39">
        <f t="shared" si="49"/>
        <v>30313</v>
      </c>
      <c r="AZ19" s="39">
        <f t="shared" si="50"/>
        <v>2526.08</v>
      </c>
      <c r="BA19" s="39">
        <f t="shared" si="9"/>
        <v>51784.639999999999</v>
      </c>
      <c r="BB19" s="42">
        <f t="shared" si="51"/>
        <v>25908.53</v>
      </c>
      <c r="BC19" s="39">
        <f t="shared" si="51"/>
        <v>30313</v>
      </c>
      <c r="BD19" s="39">
        <f t="shared" si="52"/>
        <v>2526.08</v>
      </c>
      <c r="BE19" s="39">
        <f t="shared" si="10"/>
        <v>51784.639999999999</v>
      </c>
      <c r="BF19" s="42">
        <f t="shared" si="53"/>
        <v>25908.53</v>
      </c>
      <c r="BG19" s="39">
        <f t="shared" si="53"/>
        <v>30313</v>
      </c>
      <c r="BH19" s="39">
        <f t="shared" si="54"/>
        <v>2526.08</v>
      </c>
      <c r="BI19" s="39">
        <f t="shared" si="11"/>
        <v>51784.639999999999</v>
      </c>
      <c r="BJ19" s="42">
        <f t="shared" si="12"/>
        <v>26167.615299999998</v>
      </c>
      <c r="BK19" s="42">
        <f t="shared" si="55"/>
        <v>30616.13</v>
      </c>
      <c r="BL19" s="39">
        <f t="shared" si="56"/>
        <v>2551.34</v>
      </c>
      <c r="BM19" s="39">
        <f t="shared" si="13"/>
        <v>52302.47</v>
      </c>
      <c r="BN19" s="42">
        <f t="shared" si="57"/>
        <v>26167.62</v>
      </c>
      <c r="BO19" s="39">
        <f t="shared" si="57"/>
        <v>30616.13</v>
      </c>
      <c r="BP19" s="39">
        <f t="shared" si="58"/>
        <v>2551.34</v>
      </c>
      <c r="BQ19" s="39">
        <f t="shared" si="14"/>
        <v>52302.47</v>
      </c>
      <c r="BR19" s="42">
        <f t="shared" si="15"/>
        <v>26429.3</v>
      </c>
      <c r="BS19" s="42">
        <f t="shared" si="15"/>
        <v>30922.29</v>
      </c>
      <c r="BT19" s="39">
        <f t="shared" si="59"/>
        <v>2576.86</v>
      </c>
      <c r="BU19" s="39">
        <f t="shared" si="16"/>
        <v>52825.630000000005</v>
      </c>
      <c r="BV19" s="42">
        <f t="shared" si="60"/>
        <v>26759.67</v>
      </c>
      <c r="BW19" s="39">
        <f t="shared" si="60"/>
        <v>31308.82</v>
      </c>
      <c r="BX19" s="39">
        <f t="shared" si="61"/>
        <v>2609.0700000000002</v>
      </c>
      <c r="BY19" s="39">
        <f t="shared" si="17"/>
        <v>53485.935000000005</v>
      </c>
      <c r="BZ19" s="42">
        <f t="shared" si="62"/>
        <v>26759.67</v>
      </c>
      <c r="CA19" s="39">
        <f t="shared" si="62"/>
        <v>31308.82</v>
      </c>
      <c r="CB19" s="39">
        <f t="shared" si="63"/>
        <v>2609.0700000000002</v>
      </c>
      <c r="CC19" s="39">
        <f t="shared" si="18"/>
        <v>53485.935000000005</v>
      </c>
      <c r="CD19" s="46"/>
      <c r="CE19" s="42">
        <f t="shared" si="64"/>
        <v>26759.67</v>
      </c>
      <c r="CF19" s="39">
        <f t="shared" si="64"/>
        <v>31308.82</v>
      </c>
      <c r="CG19" s="39">
        <f t="shared" si="65"/>
        <v>2609.0700000000002</v>
      </c>
      <c r="CH19" s="39">
        <f t="shared" si="19"/>
        <v>53485.935000000005</v>
      </c>
      <c r="CI19" s="46"/>
      <c r="CJ19" s="42">
        <f t="shared" si="66"/>
        <v>26759.67</v>
      </c>
      <c r="CK19" s="39">
        <f t="shared" si="66"/>
        <v>31308.82</v>
      </c>
      <c r="CL19" s="39">
        <f t="shared" si="67"/>
        <v>2609.0700000000002</v>
      </c>
      <c r="CM19" s="39">
        <f t="shared" si="20"/>
        <v>53485.935000000005</v>
      </c>
      <c r="CN19" s="46"/>
      <c r="CO19" s="42">
        <f t="shared" si="68"/>
        <v>26960.37</v>
      </c>
      <c r="CP19" s="39">
        <f t="shared" si="68"/>
        <v>31543.64</v>
      </c>
      <c r="CQ19" s="39">
        <f t="shared" si="69"/>
        <v>2628.64</v>
      </c>
      <c r="CR19" s="39">
        <f t="shared" si="21"/>
        <v>53887.119999999995</v>
      </c>
      <c r="CS19" s="46"/>
      <c r="CT19" s="42">
        <f t="shared" si="70"/>
        <v>27229.97</v>
      </c>
      <c r="CU19" s="39">
        <f t="shared" si="70"/>
        <v>31859.08</v>
      </c>
      <c r="CV19" s="39">
        <f t="shared" si="71"/>
        <v>2654.92</v>
      </c>
      <c r="CW19" s="39">
        <f t="shared" si="22"/>
        <v>54425.86</v>
      </c>
      <c r="CX19" s="46"/>
      <c r="IA19">
        <v>20.5</v>
      </c>
    </row>
    <row r="20" spans="1:235">
      <c r="A20" s="45"/>
      <c r="B20">
        <v>430</v>
      </c>
      <c r="C20" t="s">
        <v>111</v>
      </c>
      <c r="D20" t="s">
        <v>103</v>
      </c>
      <c r="E20" s="39">
        <v>21533.216450399999</v>
      </c>
      <c r="F20" s="39">
        <v>18041.795496000002</v>
      </c>
      <c r="G20" s="39">
        <v>21533.22</v>
      </c>
      <c r="H20" s="39">
        <f t="shared" si="23"/>
        <v>1794.4350000000002</v>
      </c>
      <c r="I20" s="39">
        <f t="shared" si="0"/>
        <v>33197.047500000001</v>
      </c>
      <c r="J20" s="39">
        <f t="shared" si="24"/>
        <v>21786.55</v>
      </c>
      <c r="K20" s="39">
        <f t="shared" si="25"/>
        <v>18271.739948400002</v>
      </c>
      <c r="L20" s="41">
        <f t="shared" si="26"/>
        <v>21786.560000000001</v>
      </c>
      <c r="M20" s="39">
        <f t="shared" si="26"/>
        <v>1815.55</v>
      </c>
      <c r="N20" s="40">
        <f t="shared" si="1"/>
        <v>33587.674999999996</v>
      </c>
      <c r="O20" s="42">
        <f t="shared" si="73"/>
        <v>22592.65</v>
      </c>
      <c r="P20" s="39">
        <v>34035.059487600003</v>
      </c>
      <c r="Q20" s="39">
        <v>22592.65</v>
      </c>
      <c r="R20" s="39">
        <f t="shared" si="27"/>
        <v>1882.73</v>
      </c>
      <c r="S20" s="43">
        <f t="shared" si="2"/>
        <v>34830.504999999997</v>
      </c>
      <c r="T20" s="42">
        <f t="shared" si="28"/>
        <v>23202.65</v>
      </c>
      <c r="U20" s="39">
        <f t="shared" si="29"/>
        <v>34715.760677352002</v>
      </c>
      <c r="V20" s="39">
        <f t="shared" si="30"/>
        <v>23202.65</v>
      </c>
      <c r="W20" s="39">
        <f t="shared" si="31"/>
        <v>1933.5541666666668</v>
      </c>
      <c r="X20" s="43">
        <f t="shared" si="3"/>
        <v>35770.752083333333</v>
      </c>
      <c r="Y20" s="42">
        <f t="shared" si="32"/>
        <v>23666.703000000001</v>
      </c>
      <c r="Z20" s="39">
        <f t="shared" si="33"/>
        <v>23666.703000000001</v>
      </c>
      <c r="AA20" s="39">
        <f t="shared" si="34"/>
        <v>1972.2252500000002</v>
      </c>
      <c r="AB20" s="43">
        <f t="shared" si="4"/>
        <v>36486.167125</v>
      </c>
      <c r="AC20" s="42">
        <f t="shared" si="35"/>
        <v>24177.16</v>
      </c>
      <c r="AD20" s="39">
        <f t="shared" si="36"/>
        <v>24177.16</v>
      </c>
      <c r="AE20" s="39">
        <f t="shared" si="37"/>
        <v>2014.7633333333333</v>
      </c>
      <c r="AF20" s="43">
        <f t="shared" si="5"/>
        <v>37273.121666666666</v>
      </c>
      <c r="AG20" s="42">
        <f t="shared" si="38"/>
        <v>24660.7</v>
      </c>
      <c r="AH20" s="39" t="e">
        <f>ROUND(#REF!*1.02,2)</f>
        <v>#REF!</v>
      </c>
      <c r="AI20" s="39">
        <f t="shared" si="39"/>
        <v>24660.7</v>
      </c>
      <c r="AJ20" s="39">
        <f t="shared" si="40"/>
        <v>2055.0583333333334</v>
      </c>
      <c r="AK20" s="40">
        <f t="shared" si="6"/>
        <v>38018.57916666667</v>
      </c>
      <c r="AL20" s="42">
        <f t="shared" si="41"/>
        <v>25153.91</v>
      </c>
      <c r="AM20" s="39">
        <f t="shared" si="42"/>
        <v>25153.91</v>
      </c>
      <c r="AN20" s="39">
        <f t="shared" si="43"/>
        <v>2096.1591666666668</v>
      </c>
      <c r="AO20" s="39">
        <f t="shared" si="7"/>
        <v>38778.944583333338</v>
      </c>
      <c r="AP20" s="42">
        <f t="shared" si="44"/>
        <v>25908.53</v>
      </c>
      <c r="AQ20" s="39">
        <f t="shared" si="44"/>
        <v>25908.53</v>
      </c>
      <c r="AR20" s="39">
        <f t="shared" si="45"/>
        <v>2159.04</v>
      </c>
      <c r="AS20" s="39">
        <f t="shared" si="46"/>
        <v>39942.239999999998</v>
      </c>
      <c r="AT20" s="42">
        <f t="shared" si="47"/>
        <v>25908.53</v>
      </c>
      <c r="AU20" s="39">
        <f t="shared" si="47"/>
        <v>25908.53</v>
      </c>
      <c r="AV20" s="39">
        <f t="shared" si="48"/>
        <v>2159.04</v>
      </c>
      <c r="AW20" s="39">
        <f t="shared" si="8"/>
        <v>39942.239999999998</v>
      </c>
      <c r="AX20" s="42">
        <f t="shared" si="49"/>
        <v>25908.53</v>
      </c>
      <c r="AY20" s="39">
        <f t="shared" si="49"/>
        <v>25908.53</v>
      </c>
      <c r="AZ20" s="39">
        <f t="shared" si="50"/>
        <v>2159.04</v>
      </c>
      <c r="BA20" s="39">
        <f t="shared" si="9"/>
        <v>39942.239999999998</v>
      </c>
      <c r="BB20" s="42">
        <f t="shared" si="51"/>
        <v>25908.53</v>
      </c>
      <c r="BC20" s="39">
        <f t="shared" si="51"/>
        <v>25908.53</v>
      </c>
      <c r="BD20" s="39">
        <f t="shared" si="52"/>
        <v>2159.04</v>
      </c>
      <c r="BE20" s="39">
        <f t="shared" si="10"/>
        <v>39942.239999999998</v>
      </c>
      <c r="BF20" s="42">
        <f t="shared" si="53"/>
        <v>25908.53</v>
      </c>
      <c r="BG20" s="39">
        <f t="shared" si="53"/>
        <v>25908.53</v>
      </c>
      <c r="BH20" s="39">
        <f t="shared" si="54"/>
        <v>2159.04</v>
      </c>
      <c r="BI20" s="39">
        <f t="shared" si="11"/>
        <v>39942.239999999998</v>
      </c>
      <c r="BJ20" s="42">
        <f t="shared" si="12"/>
        <v>26167.615299999998</v>
      </c>
      <c r="BK20" s="42">
        <f t="shared" si="55"/>
        <v>26167.62</v>
      </c>
      <c r="BL20" s="39">
        <f t="shared" si="56"/>
        <v>2180.64</v>
      </c>
      <c r="BM20" s="39">
        <f t="shared" si="13"/>
        <v>40341.839999999997</v>
      </c>
      <c r="BN20" s="42">
        <f t="shared" si="57"/>
        <v>26167.62</v>
      </c>
      <c r="BO20" s="39">
        <f t="shared" si="57"/>
        <v>26167.62</v>
      </c>
      <c r="BP20" s="39">
        <f t="shared" si="58"/>
        <v>2180.64</v>
      </c>
      <c r="BQ20" s="39">
        <f t="shared" si="14"/>
        <v>40341.839999999997</v>
      </c>
      <c r="BR20" s="42">
        <f t="shared" si="15"/>
        <v>26429.3</v>
      </c>
      <c r="BS20" s="42">
        <f t="shared" si="15"/>
        <v>26429.3</v>
      </c>
      <c r="BT20" s="39">
        <f t="shared" si="59"/>
        <v>2202.44</v>
      </c>
      <c r="BU20" s="39">
        <f t="shared" si="16"/>
        <v>40745.14</v>
      </c>
      <c r="BV20" s="42">
        <f t="shared" si="60"/>
        <v>26759.67</v>
      </c>
      <c r="BW20" s="39">
        <f t="shared" si="60"/>
        <v>26759.67</v>
      </c>
      <c r="BX20" s="39">
        <f t="shared" si="61"/>
        <v>2229.9699999999998</v>
      </c>
      <c r="BY20" s="39">
        <f t="shared" si="17"/>
        <v>41254.445</v>
      </c>
      <c r="BZ20" s="42">
        <f t="shared" si="62"/>
        <v>26759.67</v>
      </c>
      <c r="CA20" s="39">
        <f t="shared" si="62"/>
        <v>26759.67</v>
      </c>
      <c r="CB20" s="39">
        <f t="shared" si="63"/>
        <v>2229.9699999999998</v>
      </c>
      <c r="CC20" s="39">
        <f t="shared" si="18"/>
        <v>41254.445</v>
      </c>
      <c r="CD20" s="46"/>
      <c r="CE20" s="42">
        <f t="shared" si="64"/>
        <v>26759.67</v>
      </c>
      <c r="CF20" s="39">
        <f t="shared" si="64"/>
        <v>26759.67</v>
      </c>
      <c r="CG20" s="39">
        <f t="shared" si="65"/>
        <v>2229.9699999999998</v>
      </c>
      <c r="CH20" s="39">
        <f t="shared" si="19"/>
        <v>41254.445</v>
      </c>
      <c r="CI20" s="46"/>
      <c r="CJ20" s="42">
        <f t="shared" si="66"/>
        <v>26759.67</v>
      </c>
      <c r="CK20" s="39">
        <f t="shared" si="66"/>
        <v>26759.67</v>
      </c>
      <c r="CL20" s="39">
        <f t="shared" si="67"/>
        <v>2229.9699999999998</v>
      </c>
      <c r="CM20" s="39">
        <f t="shared" si="20"/>
        <v>41254.445</v>
      </c>
      <c r="CN20" s="46"/>
      <c r="CO20" s="42">
        <f t="shared" si="68"/>
        <v>26960.37</v>
      </c>
      <c r="CP20" s="39">
        <f t="shared" si="68"/>
        <v>26960.37</v>
      </c>
      <c r="CQ20" s="39">
        <f t="shared" si="69"/>
        <v>2246.6999999999998</v>
      </c>
      <c r="CR20" s="39">
        <f t="shared" si="21"/>
        <v>41563.949999999997</v>
      </c>
      <c r="CS20" s="46"/>
      <c r="CT20" s="42">
        <f t="shared" si="70"/>
        <v>27229.97</v>
      </c>
      <c r="CU20" s="39">
        <f t="shared" si="70"/>
        <v>27229.97</v>
      </c>
      <c r="CV20" s="39">
        <f t="shared" si="71"/>
        <v>2269.16</v>
      </c>
      <c r="CW20" s="39">
        <f t="shared" si="22"/>
        <v>41979.46</v>
      </c>
      <c r="CX20" s="46"/>
      <c r="IA20">
        <v>18.5</v>
      </c>
    </row>
    <row r="21" spans="1:235">
      <c r="A21" s="45"/>
      <c r="B21">
        <v>455</v>
      </c>
      <c r="C21" t="s">
        <v>112</v>
      </c>
      <c r="D21" t="s">
        <v>102</v>
      </c>
      <c r="E21" s="39">
        <v>21533.216450399999</v>
      </c>
      <c r="F21" s="39">
        <v>23728.647967200002</v>
      </c>
      <c r="G21" s="39">
        <v>25193.86</v>
      </c>
      <c r="H21" s="39">
        <f t="shared" si="23"/>
        <v>2099.4883333333332</v>
      </c>
      <c r="I21" s="39">
        <f t="shared" si="0"/>
        <v>43039.510833333334</v>
      </c>
      <c r="J21" s="39">
        <f t="shared" si="24"/>
        <v>21786.55</v>
      </c>
      <c r="K21" s="39">
        <f t="shared" si="25"/>
        <v>24031.071911880001</v>
      </c>
      <c r="L21" s="41">
        <f t="shared" si="26"/>
        <v>25490.27</v>
      </c>
      <c r="M21" s="39">
        <f t="shared" si="26"/>
        <v>2124.19</v>
      </c>
      <c r="N21" s="40">
        <f t="shared" si="1"/>
        <v>43545.895000000004</v>
      </c>
      <c r="O21" s="42">
        <f t="shared" si="73"/>
        <v>22592.65</v>
      </c>
      <c r="P21" s="39">
        <v>34035.059487600003</v>
      </c>
      <c r="Q21" s="39">
        <f t="shared" si="72"/>
        <v>26433.41</v>
      </c>
      <c r="R21" s="39">
        <f t="shared" si="27"/>
        <v>2202.79</v>
      </c>
      <c r="S21" s="43">
        <f t="shared" si="2"/>
        <v>45157.195</v>
      </c>
      <c r="T21" s="42">
        <f t="shared" si="28"/>
        <v>23202.65</v>
      </c>
      <c r="U21" s="39">
        <f t="shared" si="29"/>
        <v>34715.760677352002</v>
      </c>
      <c r="V21" s="39">
        <f t="shared" si="30"/>
        <v>27147.11</v>
      </c>
      <c r="W21" s="39">
        <f t="shared" si="31"/>
        <v>2262.2591666666667</v>
      </c>
      <c r="X21" s="43">
        <f t="shared" si="3"/>
        <v>46376.312916666669</v>
      </c>
      <c r="Y21" s="42">
        <f t="shared" si="32"/>
        <v>23666.703000000001</v>
      </c>
      <c r="Z21" s="39">
        <f t="shared" si="33"/>
        <v>27690.052200000002</v>
      </c>
      <c r="AA21" s="39">
        <f t="shared" si="34"/>
        <v>2307.5043500000002</v>
      </c>
      <c r="AB21" s="43">
        <f t="shared" si="4"/>
        <v>47303.839175000001</v>
      </c>
      <c r="AC21" s="42">
        <f t="shared" si="35"/>
        <v>24177.16</v>
      </c>
      <c r="AD21" s="39">
        <f t="shared" si="36"/>
        <v>28287.29</v>
      </c>
      <c r="AE21" s="39">
        <f t="shared" si="37"/>
        <v>2357.2741666666666</v>
      </c>
      <c r="AF21" s="43">
        <f t="shared" si="5"/>
        <v>48324.120416666665</v>
      </c>
      <c r="AG21" s="42">
        <f t="shared" si="38"/>
        <v>24660.7</v>
      </c>
      <c r="AH21" s="39" t="e">
        <f>ROUND(#REF!*1.02,2)</f>
        <v>#REF!</v>
      </c>
      <c r="AI21" s="39">
        <f t="shared" si="39"/>
        <v>28853.040000000001</v>
      </c>
      <c r="AJ21" s="39">
        <f t="shared" si="40"/>
        <v>2404.42</v>
      </c>
      <c r="AK21" s="40">
        <f t="shared" si="6"/>
        <v>49290.61</v>
      </c>
      <c r="AL21" s="42">
        <f t="shared" si="41"/>
        <v>25153.91</v>
      </c>
      <c r="AM21" s="39">
        <f t="shared" si="42"/>
        <v>29430.1</v>
      </c>
      <c r="AN21" s="39">
        <f t="shared" si="43"/>
        <v>2452.5083333333332</v>
      </c>
      <c r="AO21" s="39">
        <f t="shared" si="7"/>
        <v>50276.42083333333</v>
      </c>
      <c r="AP21" s="42">
        <f t="shared" si="44"/>
        <v>25908.53</v>
      </c>
      <c r="AQ21" s="39">
        <f t="shared" si="44"/>
        <v>30313</v>
      </c>
      <c r="AR21" s="39">
        <f t="shared" si="45"/>
        <v>2526.08</v>
      </c>
      <c r="AS21" s="39">
        <f t="shared" si="46"/>
        <v>51784.639999999999</v>
      </c>
      <c r="AT21" s="42">
        <f t="shared" si="47"/>
        <v>25908.53</v>
      </c>
      <c r="AU21" s="39">
        <f t="shared" si="47"/>
        <v>30313</v>
      </c>
      <c r="AV21" s="39">
        <f t="shared" si="48"/>
        <v>2526.08</v>
      </c>
      <c r="AW21" s="39">
        <f t="shared" si="8"/>
        <v>51784.639999999999</v>
      </c>
      <c r="AX21" s="42">
        <f t="shared" si="49"/>
        <v>25908.53</v>
      </c>
      <c r="AY21" s="39">
        <f t="shared" si="49"/>
        <v>30313</v>
      </c>
      <c r="AZ21" s="39">
        <f t="shared" si="50"/>
        <v>2526.08</v>
      </c>
      <c r="BA21" s="39">
        <f t="shared" si="9"/>
        <v>51784.639999999999</v>
      </c>
      <c r="BB21" s="42">
        <f t="shared" si="51"/>
        <v>25908.53</v>
      </c>
      <c r="BC21" s="39">
        <f t="shared" si="51"/>
        <v>30313</v>
      </c>
      <c r="BD21" s="39">
        <f t="shared" si="52"/>
        <v>2526.08</v>
      </c>
      <c r="BE21" s="39">
        <f t="shared" si="10"/>
        <v>51784.639999999999</v>
      </c>
      <c r="BF21" s="42">
        <f t="shared" si="53"/>
        <v>25908.53</v>
      </c>
      <c r="BG21" s="39">
        <f t="shared" si="53"/>
        <v>30313</v>
      </c>
      <c r="BH21" s="39">
        <f t="shared" si="54"/>
        <v>2526.08</v>
      </c>
      <c r="BI21" s="39">
        <f t="shared" si="11"/>
        <v>51784.639999999999</v>
      </c>
      <c r="BJ21" s="42">
        <f t="shared" si="12"/>
        <v>26167.615299999998</v>
      </c>
      <c r="BK21" s="42">
        <f t="shared" si="55"/>
        <v>30616.13</v>
      </c>
      <c r="BL21" s="39">
        <f t="shared" si="56"/>
        <v>2551.34</v>
      </c>
      <c r="BM21" s="39">
        <f t="shared" si="13"/>
        <v>52302.47</v>
      </c>
      <c r="BN21" s="42">
        <f t="shared" si="57"/>
        <v>26167.62</v>
      </c>
      <c r="BO21" s="39">
        <f t="shared" si="57"/>
        <v>30616.13</v>
      </c>
      <c r="BP21" s="39">
        <f t="shared" si="58"/>
        <v>2551.34</v>
      </c>
      <c r="BQ21" s="39">
        <f t="shared" si="14"/>
        <v>52302.47</v>
      </c>
      <c r="BR21" s="42">
        <f t="shared" si="15"/>
        <v>26429.3</v>
      </c>
      <c r="BS21" s="42">
        <f t="shared" si="15"/>
        <v>30922.29</v>
      </c>
      <c r="BT21" s="39">
        <f t="shared" si="59"/>
        <v>2576.86</v>
      </c>
      <c r="BU21" s="39">
        <f t="shared" si="16"/>
        <v>52825.630000000005</v>
      </c>
      <c r="BV21" s="42">
        <f t="shared" si="60"/>
        <v>26759.67</v>
      </c>
      <c r="BW21" s="39">
        <f t="shared" si="60"/>
        <v>31308.82</v>
      </c>
      <c r="BX21" s="39">
        <f t="shared" si="61"/>
        <v>2609.0700000000002</v>
      </c>
      <c r="BY21" s="39">
        <f t="shared" si="17"/>
        <v>53485.935000000005</v>
      </c>
      <c r="BZ21" s="42">
        <f t="shared" si="62"/>
        <v>26759.67</v>
      </c>
      <c r="CA21" s="39">
        <f t="shared" si="62"/>
        <v>31308.82</v>
      </c>
      <c r="CB21" s="39">
        <f t="shared" si="63"/>
        <v>2609.0700000000002</v>
      </c>
      <c r="CC21" s="39">
        <f t="shared" si="18"/>
        <v>53485.935000000005</v>
      </c>
      <c r="CD21" s="46"/>
      <c r="CE21" s="42">
        <f t="shared" si="64"/>
        <v>26759.67</v>
      </c>
      <c r="CF21" s="39">
        <f t="shared" si="64"/>
        <v>31308.82</v>
      </c>
      <c r="CG21" s="39">
        <f t="shared" si="65"/>
        <v>2609.0700000000002</v>
      </c>
      <c r="CH21" s="39">
        <f t="shared" si="19"/>
        <v>53485.935000000005</v>
      </c>
      <c r="CI21" s="46"/>
      <c r="CJ21" s="42">
        <f t="shared" si="66"/>
        <v>26759.67</v>
      </c>
      <c r="CK21" s="39">
        <f t="shared" si="66"/>
        <v>31308.82</v>
      </c>
      <c r="CL21" s="39">
        <f t="shared" si="67"/>
        <v>2609.0700000000002</v>
      </c>
      <c r="CM21" s="39">
        <f t="shared" si="20"/>
        <v>53485.935000000005</v>
      </c>
      <c r="CN21" s="46"/>
      <c r="CO21" s="42">
        <f t="shared" si="68"/>
        <v>26960.37</v>
      </c>
      <c r="CP21" s="39">
        <f t="shared" si="68"/>
        <v>31543.64</v>
      </c>
      <c r="CQ21" s="39">
        <f t="shared" si="69"/>
        <v>2628.64</v>
      </c>
      <c r="CR21" s="39">
        <f t="shared" si="21"/>
        <v>53887.119999999995</v>
      </c>
      <c r="CS21" s="46"/>
      <c r="CT21" s="42">
        <f t="shared" si="70"/>
        <v>27229.97</v>
      </c>
      <c r="CU21" s="39">
        <f t="shared" si="70"/>
        <v>31859.08</v>
      </c>
      <c r="CV21" s="39">
        <f t="shared" si="71"/>
        <v>2654.92</v>
      </c>
      <c r="CW21" s="39">
        <f t="shared" si="22"/>
        <v>54425.86</v>
      </c>
      <c r="CX21" s="46"/>
      <c r="IA21">
        <v>20.5</v>
      </c>
    </row>
    <row r="22" spans="1:235">
      <c r="A22" s="45"/>
      <c r="B22">
        <v>460</v>
      </c>
      <c r="C22" t="s">
        <v>112</v>
      </c>
      <c r="D22" t="s">
        <v>103</v>
      </c>
      <c r="E22" s="39">
        <v>21533.216450399999</v>
      </c>
      <c r="F22" s="39">
        <v>18041.795496000002</v>
      </c>
      <c r="G22" s="39">
        <v>21533.22</v>
      </c>
      <c r="H22" s="39">
        <f t="shared" si="23"/>
        <v>1794.4350000000002</v>
      </c>
      <c r="I22" s="39">
        <f t="shared" si="0"/>
        <v>33197.047500000001</v>
      </c>
      <c r="J22" s="39">
        <f t="shared" si="24"/>
        <v>21786.55</v>
      </c>
      <c r="K22" s="39">
        <f t="shared" si="25"/>
        <v>18271.739948400002</v>
      </c>
      <c r="L22" s="39">
        <f t="shared" si="26"/>
        <v>21786.560000000001</v>
      </c>
      <c r="M22" s="39">
        <f t="shared" si="26"/>
        <v>1815.55</v>
      </c>
      <c r="N22" s="40">
        <f t="shared" si="1"/>
        <v>33587.674999999996</v>
      </c>
      <c r="O22" s="42">
        <f t="shared" si="73"/>
        <v>22592.65</v>
      </c>
      <c r="P22" s="39">
        <v>34035.059487600003</v>
      </c>
      <c r="Q22" s="39">
        <v>22592.65</v>
      </c>
      <c r="R22" s="39">
        <f t="shared" si="27"/>
        <v>1882.73</v>
      </c>
      <c r="S22" s="43">
        <f t="shared" si="2"/>
        <v>34830.504999999997</v>
      </c>
      <c r="T22" s="42">
        <f t="shared" si="28"/>
        <v>23202.65</v>
      </c>
      <c r="U22" s="39">
        <f t="shared" si="29"/>
        <v>34715.760677352002</v>
      </c>
      <c r="V22" s="39">
        <f t="shared" si="30"/>
        <v>23202.65</v>
      </c>
      <c r="W22" s="39">
        <f t="shared" si="31"/>
        <v>1933.5541666666668</v>
      </c>
      <c r="X22" s="43">
        <f t="shared" si="3"/>
        <v>35770.752083333333</v>
      </c>
      <c r="Y22" s="42">
        <f t="shared" si="32"/>
        <v>23666.703000000001</v>
      </c>
      <c r="Z22" s="39">
        <f t="shared" si="33"/>
        <v>23666.703000000001</v>
      </c>
      <c r="AA22" s="39">
        <f t="shared" si="34"/>
        <v>1972.2252500000002</v>
      </c>
      <c r="AB22" s="43">
        <f t="shared" si="4"/>
        <v>36486.167125</v>
      </c>
      <c r="AC22" s="42">
        <f t="shared" si="35"/>
        <v>24177.16</v>
      </c>
      <c r="AD22" s="39">
        <f t="shared" si="36"/>
        <v>24177.16</v>
      </c>
      <c r="AE22" s="39">
        <f t="shared" si="37"/>
        <v>2014.7633333333333</v>
      </c>
      <c r="AF22" s="43">
        <f t="shared" si="5"/>
        <v>37273.121666666666</v>
      </c>
      <c r="AG22" s="42">
        <f t="shared" si="38"/>
        <v>24660.7</v>
      </c>
      <c r="AH22" s="39" t="e">
        <f>ROUND(#REF!*1.02,2)</f>
        <v>#REF!</v>
      </c>
      <c r="AI22" s="39">
        <f t="shared" si="39"/>
        <v>24660.7</v>
      </c>
      <c r="AJ22" s="39">
        <f t="shared" si="40"/>
        <v>2055.0583333333334</v>
      </c>
      <c r="AK22" s="40">
        <f t="shared" si="6"/>
        <v>38018.57916666667</v>
      </c>
      <c r="AL22" s="42">
        <f t="shared" si="41"/>
        <v>25153.91</v>
      </c>
      <c r="AM22" s="39">
        <f t="shared" si="42"/>
        <v>25153.91</v>
      </c>
      <c r="AN22" s="39">
        <f t="shared" si="43"/>
        <v>2096.1591666666668</v>
      </c>
      <c r="AO22" s="39">
        <f t="shared" si="7"/>
        <v>38778.944583333338</v>
      </c>
      <c r="AP22" s="42">
        <f t="shared" si="44"/>
        <v>25908.53</v>
      </c>
      <c r="AQ22" s="39">
        <f t="shared" si="44"/>
        <v>25908.53</v>
      </c>
      <c r="AR22" s="39">
        <f t="shared" si="45"/>
        <v>2159.04</v>
      </c>
      <c r="AS22" s="39">
        <f t="shared" si="46"/>
        <v>39942.239999999998</v>
      </c>
      <c r="AT22" s="42">
        <f t="shared" si="47"/>
        <v>25908.53</v>
      </c>
      <c r="AU22" s="39">
        <f t="shared" si="47"/>
        <v>25908.53</v>
      </c>
      <c r="AV22" s="39">
        <f t="shared" si="48"/>
        <v>2159.04</v>
      </c>
      <c r="AW22" s="39">
        <f t="shared" si="8"/>
        <v>39942.239999999998</v>
      </c>
      <c r="AX22" s="42">
        <f t="shared" si="49"/>
        <v>25908.53</v>
      </c>
      <c r="AY22" s="39">
        <f t="shared" si="49"/>
        <v>25908.53</v>
      </c>
      <c r="AZ22" s="39">
        <f t="shared" si="50"/>
        <v>2159.04</v>
      </c>
      <c r="BA22" s="39">
        <f t="shared" si="9"/>
        <v>39942.239999999998</v>
      </c>
      <c r="BB22" s="42">
        <f t="shared" si="51"/>
        <v>25908.53</v>
      </c>
      <c r="BC22" s="39">
        <f t="shared" si="51"/>
        <v>25908.53</v>
      </c>
      <c r="BD22" s="39">
        <f t="shared" si="52"/>
        <v>2159.04</v>
      </c>
      <c r="BE22" s="39">
        <f t="shared" si="10"/>
        <v>39942.239999999998</v>
      </c>
      <c r="BF22" s="42">
        <f t="shared" si="53"/>
        <v>25908.53</v>
      </c>
      <c r="BG22" s="39">
        <f t="shared" si="53"/>
        <v>25908.53</v>
      </c>
      <c r="BH22" s="39">
        <f t="shared" si="54"/>
        <v>2159.04</v>
      </c>
      <c r="BI22" s="39">
        <f t="shared" si="11"/>
        <v>39942.239999999998</v>
      </c>
      <c r="BJ22" s="42">
        <f t="shared" si="12"/>
        <v>26167.615299999998</v>
      </c>
      <c r="BK22" s="42">
        <f t="shared" si="55"/>
        <v>26167.62</v>
      </c>
      <c r="BL22" s="39">
        <f t="shared" si="56"/>
        <v>2180.64</v>
      </c>
      <c r="BM22" s="39">
        <f t="shared" si="13"/>
        <v>40341.839999999997</v>
      </c>
      <c r="BN22" s="42">
        <f t="shared" si="57"/>
        <v>26167.62</v>
      </c>
      <c r="BO22" s="39">
        <f t="shared" si="57"/>
        <v>26167.62</v>
      </c>
      <c r="BP22" s="39">
        <f t="shared" si="58"/>
        <v>2180.64</v>
      </c>
      <c r="BQ22" s="39">
        <f t="shared" si="14"/>
        <v>40341.839999999997</v>
      </c>
      <c r="BR22" s="42">
        <f t="shared" si="15"/>
        <v>26429.3</v>
      </c>
      <c r="BS22" s="42">
        <f t="shared" si="15"/>
        <v>26429.3</v>
      </c>
      <c r="BT22" s="39">
        <f t="shared" si="59"/>
        <v>2202.44</v>
      </c>
      <c r="BU22" s="39">
        <f t="shared" si="16"/>
        <v>40745.14</v>
      </c>
      <c r="BV22" s="42">
        <f t="shared" si="60"/>
        <v>26759.67</v>
      </c>
      <c r="BW22" s="39">
        <f t="shared" si="60"/>
        <v>26759.67</v>
      </c>
      <c r="BX22" s="39">
        <f t="shared" si="61"/>
        <v>2229.9699999999998</v>
      </c>
      <c r="BY22" s="39">
        <f t="shared" si="17"/>
        <v>41254.445</v>
      </c>
      <c r="BZ22" s="42">
        <f t="shared" si="62"/>
        <v>26759.67</v>
      </c>
      <c r="CA22" s="39">
        <f t="shared" si="62"/>
        <v>26759.67</v>
      </c>
      <c r="CB22" s="39">
        <f t="shared" si="63"/>
        <v>2229.9699999999998</v>
      </c>
      <c r="CC22" s="39">
        <f t="shared" si="18"/>
        <v>41254.445</v>
      </c>
      <c r="CD22" s="46"/>
      <c r="CE22" s="42">
        <f t="shared" si="64"/>
        <v>26759.67</v>
      </c>
      <c r="CF22" s="39">
        <f t="shared" si="64"/>
        <v>26759.67</v>
      </c>
      <c r="CG22" s="39">
        <f t="shared" si="65"/>
        <v>2229.9699999999998</v>
      </c>
      <c r="CH22" s="39">
        <f t="shared" si="19"/>
        <v>41254.445</v>
      </c>
      <c r="CI22" s="46"/>
      <c r="CJ22" s="42">
        <f t="shared" si="66"/>
        <v>26759.67</v>
      </c>
      <c r="CK22" s="39">
        <f t="shared" si="66"/>
        <v>26759.67</v>
      </c>
      <c r="CL22" s="39">
        <f t="shared" si="67"/>
        <v>2229.9699999999998</v>
      </c>
      <c r="CM22" s="39">
        <f t="shared" si="20"/>
        <v>41254.445</v>
      </c>
      <c r="CN22" s="46"/>
      <c r="CO22" s="42">
        <f t="shared" si="68"/>
        <v>26960.37</v>
      </c>
      <c r="CP22" s="39">
        <f t="shared" si="68"/>
        <v>26960.37</v>
      </c>
      <c r="CQ22" s="39">
        <f t="shared" si="69"/>
        <v>2246.6999999999998</v>
      </c>
      <c r="CR22" s="39">
        <f t="shared" si="21"/>
        <v>41563.949999999997</v>
      </c>
      <c r="CS22" s="46"/>
      <c r="CT22" s="42">
        <f t="shared" si="70"/>
        <v>27229.97</v>
      </c>
      <c r="CU22" s="39">
        <f t="shared" si="70"/>
        <v>27229.97</v>
      </c>
      <c r="CV22" s="39">
        <f t="shared" si="71"/>
        <v>2269.16</v>
      </c>
      <c r="CW22" s="39">
        <f t="shared" si="22"/>
        <v>41979.46</v>
      </c>
      <c r="CX22" s="46"/>
      <c r="IA22">
        <v>18.5</v>
      </c>
    </row>
    <row r="23" spans="1:235">
      <c r="A23" s="47"/>
      <c r="B23" s="48"/>
      <c r="C23" s="49" t="s">
        <v>37</v>
      </c>
      <c r="D23" s="49" t="s">
        <v>105</v>
      </c>
      <c r="E23" s="50">
        <v>21533.216450399999</v>
      </c>
      <c r="F23" s="50"/>
      <c r="G23" s="50">
        <v>21533.22</v>
      </c>
      <c r="H23" s="50">
        <f t="shared" si="23"/>
        <v>1794.4350000000002</v>
      </c>
      <c r="I23" s="50">
        <f t="shared" si="0"/>
        <v>33197.047500000001</v>
      </c>
      <c r="J23" s="50">
        <f t="shared" si="24"/>
        <v>21786.55</v>
      </c>
      <c r="K23" s="50">
        <f t="shared" si="25"/>
        <v>0</v>
      </c>
      <c r="L23" s="50">
        <f t="shared" si="26"/>
        <v>21786.560000000001</v>
      </c>
      <c r="M23" s="50">
        <f t="shared" si="26"/>
        <v>1815.55</v>
      </c>
      <c r="N23" s="51">
        <f t="shared" si="1"/>
        <v>33587.674999999996</v>
      </c>
      <c r="O23" s="52">
        <f t="shared" si="73"/>
        <v>22592.65</v>
      </c>
      <c r="P23" s="50">
        <v>34035.059487600003</v>
      </c>
      <c r="Q23" s="50">
        <v>22592.65</v>
      </c>
      <c r="R23" s="50">
        <f t="shared" si="27"/>
        <v>1882.73</v>
      </c>
      <c r="S23" s="53">
        <f t="shared" si="2"/>
        <v>34830.504999999997</v>
      </c>
      <c r="T23" s="52">
        <f t="shared" si="28"/>
        <v>23202.65</v>
      </c>
      <c r="U23" s="50">
        <f t="shared" si="29"/>
        <v>34715.760677352002</v>
      </c>
      <c r="V23" s="50">
        <f t="shared" si="30"/>
        <v>23202.65</v>
      </c>
      <c r="W23" s="50">
        <f t="shared" si="31"/>
        <v>1933.5541666666668</v>
      </c>
      <c r="X23" s="53">
        <f t="shared" si="3"/>
        <v>35770.752083333333</v>
      </c>
      <c r="Y23" s="52">
        <f t="shared" si="32"/>
        <v>23666.703000000001</v>
      </c>
      <c r="Z23" s="50">
        <f t="shared" si="33"/>
        <v>23666.703000000001</v>
      </c>
      <c r="AA23" s="50">
        <f t="shared" si="34"/>
        <v>1972.2252500000002</v>
      </c>
      <c r="AB23" s="53">
        <f t="shared" si="4"/>
        <v>36486.167125</v>
      </c>
      <c r="AC23" s="52">
        <f t="shared" si="35"/>
        <v>24177.16</v>
      </c>
      <c r="AD23" s="50">
        <f t="shared" si="36"/>
        <v>24177.16</v>
      </c>
      <c r="AE23" s="50">
        <f t="shared" si="37"/>
        <v>2014.7633333333333</v>
      </c>
      <c r="AF23" s="53">
        <f t="shared" si="5"/>
        <v>37273.121666666666</v>
      </c>
      <c r="AG23" s="52">
        <f t="shared" si="38"/>
        <v>24660.7</v>
      </c>
      <c r="AH23" s="50" t="e">
        <f>ROUND(#REF!*1.02,2)</f>
        <v>#REF!</v>
      </c>
      <c r="AI23" s="50">
        <f t="shared" si="39"/>
        <v>24660.7</v>
      </c>
      <c r="AJ23" s="50">
        <f t="shared" si="40"/>
        <v>2055.0583333333334</v>
      </c>
      <c r="AK23" s="51">
        <f t="shared" si="6"/>
        <v>38018.57916666667</v>
      </c>
      <c r="AL23" s="54">
        <f t="shared" si="41"/>
        <v>25153.91</v>
      </c>
      <c r="AM23" s="50">
        <f t="shared" si="42"/>
        <v>25153.91</v>
      </c>
      <c r="AN23" s="50">
        <f t="shared" si="43"/>
        <v>2096.1591666666668</v>
      </c>
      <c r="AO23" s="50">
        <f t="shared" si="7"/>
        <v>38778.944583333338</v>
      </c>
      <c r="AP23" s="54">
        <f t="shared" si="44"/>
        <v>25908.53</v>
      </c>
      <c r="AQ23" s="50">
        <f t="shared" si="44"/>
        <v>25908.53</v>
      </c>
      <c r="AR23" s="50">
        <f t="shared" si="45"/>
        <v>2159.04</v>
      </c>
      <c r="AS23" s="50">
        <f t="shared" si="46"/>
        <v>39942.239999999998</v>
      </c>
      <c r="AT23" s="54">
        <f t="shared" si="47"/>
        <v>25908.53</v>
      </c>
      <c r="AU23" s="50">
        <f t="shared" si="47"/>
        <v>25908.53</v>
      </c>
      <c r="AV23" s="50">
        <f t="shared" si="48"/>
        <v>2159.04</v>
      </c>
      <c r="AW23" s="50">
        <f t="shared" si="8"/>
        <v>39942.239999999998</v>
      </c>
      <c r="AX23" s="54">
        <f t="shared" si="49"/>
        <v>25908.53</v>
      </c>
      <c r="AY23" s="50">
        <f t="shared" si="49"/>
        <v>25908.53</v>
      </c>
      <c r="AZ23" s="50">
        <f t="shared" si="50"/>
        <v>2159.04</v>
      </c>
      <c r="BA23" s="50">
        <f t="shared" si="9"/>
        <v>39942.239999999998</v>
      </c>
      <c r="BB23" s="54">
        <f t="shared" si="51"/>
        <v>25908.53</v>
      </c>
      <c r="BC23" s="50">
        <f t="shared" si="51"/>
        <v>25908.53</v>
      </c>
      <c r="BD23" s="50">
        <f t="shared" si="52"/>
        <v>2159.04</v>
      </c>
      <c r="BE23" s="50">
        <f t="shared" si="10"/>
        <v>39942.239999999998</v>
      </c>
      <c r="BF23" s="54">
        <f t="shared" si="53"/>
        <v>25908.53</v>
      </c>
      <c r="BG23" s="50">
        <f t="shared" si="53"/>
        <v>25908.53</v>
      </c>
      <c r="BH23" s="50">
        <f t="shared" si="54"/>
        <v>2159.04</v>
      </c>
      <c r="BI23" s="50">
        <f t="shared" si="11"/>
        <v>39942.239999999998</v>
      </c>
      <c r="BJ23" s="54">
        <f t="shared" si="12"/>
        <v>26167.615299999998</v>
      </c>
      <c r="BK23" s="54">
        <f t="shared" si="55"/>
        <v>26167.62</v>
      </c>
      <c r="BL23" s="50">
        <f t="shared" si="56"/>
        <v>2180.64</v>
      </c>
      <c r="BM23" s="50">
        <f t="shared" si="13"/>
        <v>40341.839999999997</v>
      </c>
      <c r="BN23" s="54">
        <f t="shared" si="57"/>
        <v>26167.62</v>
      </c>
      <c r="BO23" s="50">
        <f t="shared" si="57"/>
        <v>26167.62</v>
      </c>
      <c r="BP23" s="50">
        <f t="shared" si="58"/>
        <v>2180.64</v>
      </c>
      <c r="BQ23" s="50">
        <f t="shared" si="14"/>
        <v>40341.839999999997</v>
      </c>
      <c r="BR23" s="54">
        <f t="shared" si="15"/>
        <v>26429.3</v>
      </c>
      <c r="BS23" s="54">
        <f t="shared" si="15"/>
        <v>26429.3</v>
      </c>
      <c r="BT23" s="50">
        <f t="shared" si="59"/>
        <v>2202.44</v>
      </c>
      <c r="BU23" s="50">
        <f t="shared" si="16"/>
        <v>40745.14</v>
      </c>
      <c r="BV23" s="54">
        <f t="shared" si="60"/>
        <v>26759.67</v>
      </c>
      <c r="BW23" s="50">
        <f t="shared" si="60"/>
        <v>26759.67</v>
      </c>
      <c r="BX23" s="50">
        <f t="shared" si="61"/>
        <v>2229.9699999999998</v>
      </c>
      <c r="BY23" s="50">
        <f t="shared" si="17"/>
        <v>41254.445</v>
      </c>
      <c r="BZ23" s="54">
        <f t="shared" si="62"/>
        <v>26759.67</v>
      </c>
      <c r="CA23" s="50">
        <f t="shared" si="62"/>
        <v>26759.67</v>
      </c>
      <c r="CB23" s="50">
        <f t="shared" si="63"/>
        <v>2229.9699999999998</v>
      </c>
      <c r="CC23" s="50">
        <f t="shared" si="18"/>
        <v>41254.445</v>
      </c>
      <c r="CD23" s="55">
        <f>ROUND(CB23*0.25,2)+309</f>
        <v>866.49</v>
      </c>
      <c r="CE23" s="54">
        <f t="shared" si="64"/>
        <v>26759.67</v>
      </c>
      <c r="CF23" s="50">
        <f t="shared" si="64"/>
        <v>26759.67</v>
      </c>
      <c r="CG23" s="50">
        <f t="shared" si="65"/>
        <v>2229.9699999999998</v>
      </c>
      <c r="CH23" s="50">
        <f t="shared" si="19"/>
        <v>41254.445</v>
      </c>
      <c r="CI23" s="55">
        <f>ROUND(CG23*0.25,2)+309</f>
        <v>866.49</v>
      </c>
      <c r="CJ23" s="54">
        <f t="shared" si="66"/>
        <v>26759.67</v>
      </c>
      <c r="CK23" s="50">
        <f t="shared" si="66"/>
        <v>26759.67</v>
      </c>
      <c r="CL23" s="50">
        <f t="shared" si="67"/>
        <v>2229.9699999999998</v>
      </c>
      <c r="CM23" s="50">
        <f t="shared" si="20"/>
        <v>41254.445</v>
      </c>
      <c r="CN23" s="55">
        <f>ROUND(CL23*0.25,2)+309</f>
        <v>866.49</v>
      </c>
      <c r="CO23" s="54">
        <f t="shared" si="68"/>
        <v>26960.37</v>
      </c>
      <c r="CP23" s="50">
        <f t="shared" si="68"/>
        <v>26960.37</v>
      </c>
      <c r="CQ23" s="50">
        <f t="shared" si="69"/>
        <v>2246.6999999999998</v>
      </c>
      <c r="CR23" s="50">
        <f t="shared" si="21"/>
        <v>41563.949999999997</v>
      </c>
      <c r="CS23" s="22">
        <v>517.15</v>
      </c>
      <c r="CT23" s="54">
        <f t="shared" si="70"/>
        <v>27229.97</v>
      </c>
      <c r="CU23" s="50">
        <f t="shared" si="70"/>
        <v>27229.97</v>
      </c>
      <c r="CV23" s="50">
        <f t="shared" si="71"/>
        <v>2269.16</v>
      </c>
      <c r="CW23" s="50">
        <f t="shared" si="22"/>
        <v>41979.46</v>
      </c>
      <c r="CX23" s="22">
        <f>522.32+353.7</f>
        <v>876.02</v>
      </c>
      <c r="CZ23" s="56"/>
      <c r="DA23" s="2"/>
      <c r="IA23">
        <v>18.5</v>
      </c>
    </row>
    <row r="24" spans="1:235">
      <c r="A24" s="57" t="s">
        <v>113</v>
      </c>
      <c r="B24" s="58">
        <v>35</v>
      </c>
      <c r="C24" s="58" t="s">
        <v>114</v>
      </c>
      <c r="D24" s="58" t="s">
        <v>102</v>
      </c>
      <c r="E24" s="4">
        <v>19110.45</v>
      </c>
      <c r="F24" s="4">
        <v>22359.234686399999</v>
      </c>
      <c r="G24" s="4">
        <f t="shared" ref="G24:G29" si="74">+F24</f>
        <v>22359.234686399999</v>
      </c>
      <c r="H24" s="4">
        <f t="shared" si="23"/>
        <v>1863.2695572</v>
      </c>
      <c r="I24" s="4">
        <f t="shared" si="0"/>
        <v>38197.025922599998</v>
      </c>
      <c r="J24" s="4">
        <f t="shared" si="24"/>
        <v>19335.28</v>
      </c>
      <c r="K24" s="4">
        <f t="shared" si="25"/>
        <v>22644.205324559996</v>
      </c>
      <c r="L24" s="4">
        <f t="shared" si="26"/>
        <v>22622.29</v>
      </c>
      <c r="M24" s="4">
        <f t="shared" si="26"/>
        <v>1885.19</v>
      </c>
      <c r="N24" s="60">
        <f t="shared" si="1"/>
        <v>38646.395000000004</v>
      </c>
      <c r="O24" s="61">
        <v>20050.669999999998</v>
      </c>
      <c r="P24" s="59">
        <v>34035.059487600003</v>
      </c>
      <c r="Q24" s="4">
        <f t="shared" si="72"/>
        <v>23459.31</v>
      </c>
      <c r="R24" s="4">
        <f t="shared" si="27"/>
        <v>1954.94</v>
      </c>
      <c r="S24" s="18">
        <f t="shared" si="2"/>
        <v>40076.270000000004</v>
      </c>
      <c r="T24" s="17">
        <f t="shared" si="28"/>
        <v>20592.04</v>
      </c>
      <c r="U24" s="4">
        <f t="shared" si="29"/>
        <v>34715.760677352002</v>
      </c>
      <c r="V24" s="4">
        <f t="shared" si="30"/>
        <v>24092.71</v>
      </c>
      <c r="W24" s="4">
        <f t="shared" si="31"/>
        <v>2007.7258333333332</v>
      </c>
      <c r="X24" s="18">
        <f t="shared" si="3"/>
        <v>41158.379583333328</v>
      </c>
      <c r="Y24" s="17">
        <f t="shared" si="32"/>
        <v>21003.880800000003</v>
      </c>
      <c r="Z24" s="4">
        <f t="shared" si="33"/>
        <v>24574.564200000001</v>
      </c>
      <c r="AA24" s="4">
        <f t="shared" si="34"/>
        <v>2047.8803500000001</v>
      </c>
      <c r="AB24" s="18">
        <f t="shared" si="4"/>
        <v>41981.547175</v>
      </c>
      <c r="AC24" s="17">
        <f t="shared" si="35"/>
        <v>21456.91</v>
      </c>
      <c r="AD24" s="4">
        <f t="shared" si="36"/>
        <v>25104.6</v>
      </c>
      <c r="AE24" s="4">
        <f t="shared" si="37"/>
        <v>2092.0499999999997</v>
      </c>
      <c r="AF24" s="18">
        <f t="shared" si="5"/>
        <v>42887.024999999994</v>
      </c>
      <c r="AG24" s="17">
        <f t="shared" si="38"/>
        <v>21886.05</v>
      </c>
      <c r="AH24" s="4" t="e">
        <f>ROUND(#REF!*1.02,2)</f>
        <v>#REF!</v>
      </c>
      <c r="AI24" s="4">
        <f t="shared" si="39"/>
        <v>25606.69</v>
      </c>
      <c r="AJ24" s="4">
        <f t="shared" si="40"/>
        <v>2133.8908333333334</v>
      </c>
      <c r="AK24" s="60">
        <f t="shared" si="6"/>
        <v>43744.762083333335</v>
      </c>
      <c r="AL24" s="42">
        <f t="shared" si="41"/>
        <v>22323.77</v>
      </c>
      <c r="AM24" s="4">
        <f t="shared" si="42"/>
        <v>26118.82</v>
      </c>
      <c r="AN24" s="4">
        <f t="shared" si="43"/>
        <v>2176.5683333333332</v>
      </c>
      <c r="AO24" s="4">
        <f t="shared" si="7"/>
        <v>44619.650833333333</v>
      </c>
      <c r="AP24" s="42">
        <f t="shared" si="44"/>
        <v>22993.48</v>
      </c>
      <c r="AQ24" s="4">
        <f t="shared" si="44"/>
        <v>26902.38</v>
      </c>
      <c r="AR24" s="4">
        <f t="shared" si="45"/>
        <v>2241.87</v>
      </c>
      <c r="AS24" s="4">
        <f t="shared" si="46"/>
        <v>45958.334999999999</v>
      </c>
      <c r="AT24" s="42">
        <f t="shared" si="47"/>
        <v>22993.48</v>
      </c>
      <c r="AU24" s="4">
        <f t="shared" si="47"/>
        <v>26902.38</v>
      </c>
      <c r="AV24" s="4">
        <f t="shared" si="48"/>
        <v>2241.87</v>
      </c>
      <c r="AW24" s="4">
        <f t="shared" si="8"/>
        <v>45958.334999999999</v>
      </c>
      <c r="AX24" s="42">
        <f t="shared" si="49"/>
        <v>22993.48</v>
      </c>
      <c r="AY24" s="4">
        <f t="shared" si="49"/>
        <v>26902.38</v>
      </c>
      <c r="AZ24" s="4">
        <f t="shared" si="50"/>
        <v>2241.87</v>
      </c>
      <c r="BA24" s="4">
        <f t="shared" si="9"/>
        <v>45958.334999999999</v>
      </c>
      <c r="BB24" s="42">
        <f t="shared" si="51"/>
        <v>22993.48</v>
      </c>
      <c r="BC24" s="4">
        <f t="shared" si="51"/>
        <v>26902.38</v>
      </c>
      <c r="BD24" s="4">
        <f t="shared" si="52"/>
        <v>2241.87</v>
      </c>
      <c r="BE24" s="4">
        <f t="shared" si="10"/>
        <v>45958.334999999999</v>
      </c>
      <c r="BF24" s="42">
        <f t="shared" si="53"/>
        <v>22993.48</v>
      </c>
      <c r="BG24" s="4">
        <f t="shared" si="53"/>
        <v>26902.38</v>
      </c>
      <c r="BH24" s="4">
        <f t="shared" si="54"/>
        <v>2241.87</v>
      </c>
      <c r="BI24" s="4">
        <f t="shared" si="11"/>
        <v>45958.334999999999</v>
      </c>
      <c r="BJ24" s="42">
        <f t="shared" si="12"/>
        <v>23223.414799999999</v>
      </c>
      <c r="BK24" s="42">
        <f t="shared" si="55"/>
        <v>27171.4</v>
      </c>
      <c r="BL24" s="4">
        <f t="shared" si="56"/>
        <v>2264.2800000000002</v>
      </c>
      <c r="BM24" s="4">
        <f t="shared" si="13"/>
        <v>46417.740000000005</v>
      </c>
      <c r="BN24" s="42">
        <f t="shared" si="57"/>
        <v>23223.41</v>
      </c>
      <c r="BO24" s="4">
        <f t="shared" si="57"/>
        <v>27171.4</v>
      </c>
      <c r="BP24" s="4">
        <f t="shared" si="58"/>
        <v>2264.2800000000002</v>
      </c>
      <c r="BQ24" s="4">
        <f t="shared" si="14"/>
        <v>46417.740000000005</v>
      </c>
      <c r="BR24" s="42">
        <f t="shared" si="15"/>
        <v>23455.64</v>
      </c>
      <c r="BS24" s="42">
        <f t="shared" si="15"/>
        <v>27443.11</v>
      </c>
      <c r="BT24" s="4">
        <f t="shared" si="59"/>
        <v>2286.9299999999998</v>
      </c>
      <c r="BU24" s="4">
        <f t="shared" si="16"/>
        <v>46882.064999999995</v>
      </c>
      <c r="BV24" s="42">
        <f t="shared" si="60"/>
        <v>23748.84</v>
      </c>
      <c r="BW24" s="4">
        <f t="shared" si="60"/>
        <v>27786.15</v>
      </c>
      <c r="BX24" s="4">
        <f t="shared" si="61"/>
        <v>2315.5100000000002</v>
      </c>
      <c r="BY24" s="4">
        <f t="shared" si="17"/>
        <v>47467.955000000002</v>
      </c>
      <c r="BZ24" s="42">
        <f t="shared" si="62"/>
        <v>23748.84</v>
      </c>
      <c r="CA24" s="4">
        <f t="shared" si="62"/>
        <v>27786.15</v>
      </c>
      <c r="CB24" s="4">
        <f t="shared" si="63"/>
        <v>2315.5100000000002</v>
      </c>
      <c r="CC24" s="4">
        <f t="shared" si="18"/>
        <v>47467.955000000002</v>
      </c>
      <c r="CD24" s="46"/>
      <c r="CE24" s="42">
        <f t="shared" si="64"/>
        <v>23748.84</v>
      </c>
      <c r="CF24" s="4">
        <f t="shared" si="64"/>
        <v>27786.15</v>
      </c>
      <c r="CG24" s="4">
        <f t="shared" si="65"/>
        <v>2315.5100000000002</v>
      </c>
      <c r="CH24" s="4">
        <f t="shared" si="19"/>
        <v>47467.955000000002</v>
      </c>
      <c r="CI24" s="46"/>
      <c r="CJ24" s="42">
        <f t="shared" si="66"/>
        <v>23748.84</v>
      </c>
      <c r="CK24" s="4">
        <f t="shared" si="66"/>
        <v>27786.15</v>
      </c>
      <c r="CL24" s="4">
        <f t="shared" si="67"/>
        <v>2315.5100000000002</v>
      </c>
      <c r="CM24" s="4">
        <f t="shared" si="20"/>
        <v>47467.955000000002</v>
      </c>
      <c r="CN24" s="46"/>
      <c r="CO24" s="42">
        <f t="shared" si="68"/>
        <v>23926.959999999999</v>
      </c>
      <c r="CP24" s="4">
        <f t="shared" si="68"/>
        <v>27994.55</v>
      </c>
      <c r="CQ24" s="4">
        <f t="shared" si="69"/>
        <v>2332.88</v>
      </c>
      <c r="CR24" s="4">
        <f t="shared" si="21"/>
        <v>47824.04</v>
      </c>
      <c r="CS24" s="46"/>
      <c r="CT24" s="42">
        <f t="shared" si="70"/>
        <v>24166.23</v>
      </c>
      <c r="CU24" s="4">
        <f t="shared" si="70"/>
        <v>28274.5</v>
      </c>
      <c r="CV24" s="4">
        <f t="shared" si="71"/>
        <v>2356.21</v>
      </c>
      <c r="CW24" s="4">
        <f t="shared" si="22"/>
        <v>48302.305</v>
      </c>
      <c r="CX24" s="46"/>
      <c r="IA24">
        <v>20.5</v>
      </c>
    </row>
    <row r="25" spans="1:235">
      <c r="A25" s="45"/>
      <c r="B25">
        <v>40</v>
      </c>
      <c r="C25" t="s">
        <v>114</v>
      </c>
      <c r="D25" t="s">
        <v>103</v>
      </c>
      <c r="E25" s="39">
        <v>19110.45</v>
      </c>
      <c r="F25" s="39">
        <v>19110.449394000003</v>
      </c>
      <c r="G25" s="39">
        <f t="shared" si="74"/>
        <v>19110.449394000003</v>
      </c>
      <c r="H25" s="39">
        <f t="shared" si="23"/>
        <v>1592.5374495000003</v>
      </c>
      <c r="I25" s="39">
        <f t="shared" si="0"/>
        <v>29461.942815750004</v>
      </c>
      <c r="J25" s="39">
        <f t="shared" si="24"/>
        <v>19335.28</v>
      </c>
      <c r="K25" s="39">
        <f t="shared" si="25"/>
        <v>19354.0139451</v>
      </c>
      <c r="L25" s="39">
        <f t="shared" si="26"/>
        <v>19335.28</v>
      </c>
      <c r="M25" s="39">
        <f t="shared" si="26"/>
        <v>1611.27</v>
      </c>
      <c r="N25" s="40">
        <f t="shared" si="1"/>
        <v>29808.494999999999</v>
      </c>
      <c r="O25" s="61">
        <v>20050.669999999998</v>
      </c>
      <c r="P25" s="41">
        <v>34035.059487600003</v>
      </c>
      <c r="Q25" s="39">
        <v>20050.669999999998</v>
      </c>
      <c r="R25" s="39">
        <f t="shared" si="27"/>
        <v>1670.89</v>
      </c>
      <c r="S25" s="43">
        <f t="shared" si="2"/>
        <v>30911.465</v>
      </c>
      <c r="T25" s="42">
        <f t="shared" si="28"/>
        <v>20592.04</v>
      </c>
      <c r="U25" s="39">
        <f t="shared" si="29"/>
        <v>34715.760677352002</v>
      </c>
      <c r="V25" s="39">
        <f t="shared" si="30"/>
        <v>20592.04</v>
      </c>
      <c r="W25" s="39">
        <f t="shared" si="31"/>
        <v>1716.0033333333333</v>
      </c>
      <c r="X25" s="43">
        <f t="shared" si="3"/>
        <v>31746.061666666668</v>
      </c>
      <c r="Y25" s="42">
        <f t="shared" si="32"/>
        <v>21003.880800000003</v>
      </c>
      <c r="Z25" s="39">
        <f t="shared" si="33"/>
        <v>21003.880800000003</v>
      </c>
      <c r="AA25" s="39">
        <f t="shared" si="34"/>
        <v>1750.3234000000002</v>
      </c>
      <c r="AB25" s="43">
        <f t="shared" si="4"/>
        <v>32380.982900000003</v>
      </c>
      <c r="AC25" s="42">
        <f t="shared" si="35"/>
        <v>21456.91</v>
      </c>
      <c r="AD25" s="39">
        <f t="shared" si="36"/>
        <v>21456.91</v>
      </c>
      <c r="AE25" s="39">
        <f t="shared" si="37"/>
        <v>1788.0758333333333</v>
      </c>
      <c r="AF25" s="43">
        <f t="shared" si="5"/>
        <v>33079.402916666666</v>
      </c>
      <c r="AG25" s="42">
        <f t="shared" si="38"/>
        <v>21886.05</v>
      </c>
      <c r="AH25" s="39" t="e">
        <f>ROUND(#REF!*1.02,2)</f>
        <v>#REF!</v>
      </c>
      <c r="AI25" s="39">
        <f t="shared" si="39"/>
        <v>21886.05</v>
      </c>
      <c r="AJ25" s="39">
        <f t="shared" si="40"/>
        <v>1823.8374999999999</v>
      </c>
      <c r="AK25" s="40">
        <f t="shared" si="6"/>
        <v>33740.993749999994</v>
      </c>
      <c r="AL25" s="42">
        <f t="shared" si="41"/>
        <v>22323.77</v>
      </c>
      <c r="AM25" s="39">
        <f t="shared" si="42"/>
        <v>22323.77</v>
      </c>
      <c r="AN25" s="39">
        <f t="shared" si="43"/>
        <v>1860.3141666666668</v>
      </c>
      <c r="AO25" s="39">
        <f t="shared" si="7"/>
        <v>34415.812083333338</v>
      </c>
      <c r="AP25" s="42">
        <f t="shared" si="44"/>
        <v>22993.48</v>
      </c>
      <c r="AQ25" s="39">
        <f t="shared" si="44"/>
        <v>22993.48</v>
      </c>
      <c r="AR25" s="39">
        <f t="shared" si="45"/>
        <v>1916.12</v>
      </c>
      <c r="AS25" s="39">
        <f t="shared" si="46"/>
        <v>35448.22</v>
      </c>
      <c r="AT25" s="42">
        <f t="shared" si="47"/>
        <v>22993.48</v>
      </c>
      <c r="AU25" s="39">
        <f t="shared" si="47"/>
        <v>22993.48</v>
      </c>
      <c r="AV25" s="39">
        <f t="shared" si="48"/>
        <v>1916.12</v>
      </c>
      <c r="AW25" s="39">
        <f t="shared" si="8"/>
        <v>35448.22</v>
      </c>
      <c r="AX25" s="42">
        <f t="shared" si="49"/>
        <v>22993.48</v>
      </c>
      <c r="AY25" s="39">
        <f t="shared" si="49"/>
        <v>22993.48</v>
      </c>
      <c r="AZ25" s="39">
        <f t="shared" si="50"/>
        <v>1916.12</v>
      </c>
      <c r="BA25" s="39">
        <f t="shared" si="9"/>
        <v>35448.22</v>
      </c>
      <c r="BB25" s="42">
        <f t="shared" si="51"/>
        <v>22993.48</v>
      </c>
      <c r="BC25" s="39">
        <f t="shared" si="51"/>
        <v>22993.48</v>
      </c>
      <c r="BD25" s="39">
        <f t="shared" si="52"/>
        <v>1916.12</v>
      </c>
      <c r="BE25" s="39">
        <f t="shared" si="10"/>
        <v>35448.22</v>
      </c>
      <c r="BF25" s="42">
        <f t="shared" si="53"/>
        <v>22993.48</v>
      </c>
      <c r="BG25" s="39">
        <f t="shared" si="53"/>
        <v>22993.48</v>
      </c>
      <c r="BH25" s="39">
        <f t="shared" si="54"/>
        <v>1916.12</v>
      </c>
      <c r="BI25" s="39">
        <f t="shared" si="11"/>
        <v>35448.22</v>
      </c>
      <c r="BJ25" s="42">
        <f t="shared" si="12"/>
        <v>23223.414799999999</v>
      </c>
      <c r="BK25" s="42">
        <f t="shared" si="55"/>
        <v>23223.41</v>
      </c>
      <c r="BL25" s="39">
        <f t="shared" si="56"/>
        <v>1935.28</v>
      </c>
      <c r="BM25" s="39">
        <f t="shared" si="13"/>
        <v>35802.68</v>
      </c>
      <c r="BN25" s="42">
        <f t="shared" si="57"/>
        <v>23223.41</v>
      </c>
      <c r="BO25" s="39">
        <f t="shared" si="57"/>
        <v>23223.41</v>
      </c>
      <c r="BP25" s="39">
        <f t="shared" si="58"/>
        <v>1935.28</v>
      </c>
      <c r="BQ25" s="39">
        <f t="shared" si="14"/>
        <v>35802.68</v>
      </c>
      <c r="BR25" s="42">
        <f t="shared" si="15"/>
        <v>23455.64</v>
      </c>
      <c r="BS25" s="42">
        <f t="shared" si="15"/>
        <v>23455.64</v>
      </c>
      <c r="BT25" s="39">
        <f t="shared" si="59"/>
        <v>1954.64</v>
      </c>
      <c r="BU25" s="39">
        <f t="shared" si="16"/>
        <v>36160.840000000004</v>
      </c>
      <c r="BV25" s="42">
        <f t="shared" si="60"/>
        <v>23748.84</v>
      </c>
      <c r="BW25" s="39">
        <f t="shared" si="60"/>
        <v>23748.84</v>
      </c>
      <c r="BX25" s="39">
        <f t="shared" si="61"/>
        <v>1979.07</v>
      </c>
      <c r="BY25" s="39">
        <f t="shared" si="17"/>
        <v>36612.794999999998</v>
      </c>
      <c r="BZ25" s="42">
        <f t="shared" si="62"/>
        <v>23748.84</v>
      </c>
      <c r="CA25" s="39">
        <f t="shared" si="62"/>
        <v>23748.84</v>
      </c>
      <c r="CB25" s="39">
        <f t="shared" si="63"/>
        <v>1979.07</v>
      </c>
      <c r="CC25" s="39">
        <f t="shared" si="18"/>
        <v>36612.794999999998</v>
      </c>
      <c r="CD25" s="46"/>
      <c r="CE25" s="42">
        <f t="shared" si="64"/>
        <v>23748.84</v>
      </c>
      <c r="CF25" s="39">
        <f t="shared" si="64"/>
        <v>23748.84</v>
      </c>
      <c r="CG25" s="39">
        <f t="shared" si="65"/>
        <v>1979.07</v>
      </c>
      <c r="CH25" s="39">
        <f t="shared" si="19"/>
        <v>36612.794999999998</v>
      </c>
      <c r="CI25" s="46"/>
      <c r="CJ25" s="42">
        <f t="shared" si="66"/>
        <v>23748.84</v>
      </c>
      <c r="CK25" s="39">
        <f t="shared" si="66"/>
        <v>23748.84</v>
      </c>
      <c r="CL25" s="39">
        <f t="shared" si="67"/>
        <v>1979.07</v>
      </c>
      <c r="CM25" s="39">
        <f t="shared" si="20"/>
        <v>36612.794999999998</v>
      </c>
      <c r="CN25" s="46"/>
      <c r="CO25" s="42">
        <f t="shared" si="68"/>
        <v>23926.959999999999</v>
      </c>
      <c r="CP25" s="39">
        <f t="shared" si="68"/>
        <v>23926.959999999999</v>
      </c>
      <c r="CQ25" s="39">
        <f t="shared" si="69"/>
        <v>1993.91</v>
      </c>
      <c r="CR25" s="39">
        <f t="shared" si="21"/>
        <v>36887.334999999999</v>
      </c>
      <c r="CS25" s="46"/>
      <c r="CT25" s="42">
        <f t="shared" si="70"/>
        <v>24166.23</v>
      </c>
      <c r="CU25" s="39">
        <f t="shared" si="70"/>
        <v>24166.23</v>
      </c>
      <c r="CV25" s="39">
        <f t="shared" si="71"/>
        <v>2013.85</v>
      </c>
      <c r="CW25" s="39">
        <f t="shared" si="22"/>
        <v>37256.224999999999</v>
      </c>
      <c r="CX25" s="46"/>
      <c r="IA25">
        <v>18.5</v>
      </c>
    </row>
    <row r="26" spans="1:235">
      <c r="A26" s="45"/>
      <c r="B26">
        <v>45</v>
      </c>
      <c r="C26" t="s">
        <v>115</v>
      </c>
      <c r="D26" t="s">
        <v>102</v>
      </c>
      <c r="E26" s="39">
        <v>19110.45</v>
      </c>
      <c r="F26" s="39">
        <v>22961.255781600001</v>
      </c>
      <c r="G26" s="39">
        <f t="shared" si="74"/>
        <v>22961.255781600001</v>
      </c>
      <c r="H26" s="39">
        <f t="shared" si="23"/>
        <v>1913.4379818</v>
      </c>
      <c r="I26" s="39">
        <f t="shared" si="0"/>
        <v>39225.478626900003</v>
      </c>
      <c r="J26" s="39">
        <f t="shared" si="24"/>
        <v>19335.28</v>
      </c>
      <c r="K26" s="39">
        <f t="shared" si="25"/>
        <v>23253.899237639998</v>
      </c>
      <c r="L26" s="39">
        <f t="shared" si="26"/>
        <v>23231.39</v>
      </c>
      <c r="M26" s="39">
        <f t="shared" si="26"/>
        <v>1935.95</v>
      </c>
      <c r="N26" s="40">
        <f t="shared" si="1"/>
        <v>39686.974999999999</v>
      </c>
      <c r="O26" s="61">
        <v>20050.669999999998</v>
      </c>
      <c r="P26" s="41">
        <v>34035.059487600003</v>
      </c>
      <c r="Q26" s="39">
        <f t="shared" si="72"/>
        <v>24090.95</v>
      </c>
      <c r="R26" s="39">
        <f t="shared" si="27"/>
        <v>2007.58</v>
      </c>
      <c r="S26" s="43">
        <f t="shared" si="2"/>
        <v>41155.39</v>
      </c>
      <c r="T26" s="42">
        <f t="shared" si="28"/>
        <v>20592.04</v>
      </c>
      <c r="U26" s="39">
        <f t="shared" si="29"/>
        <v>34715.760677352002</v>
      </c>
      <c r="V26" s="39">
        <f t="shared" si="30"/>
        <v>24741.41</v>
      </c>
      <c r="W26" s="39">
        <f t="shared" si="31"/>
        <v>2061.7841666666668</v>
      </c>
      <c r="X26" s="43">
        <f t="shared" si="3"/>
        <v>42266.575416666667</v>
      </c>
      <c r="Y26" s="42">
        <f t="shared" si="32"/>
        <v>21003.880800000003</v>
      </c>
      <c r="Z26" s="39">
        <f t="shared" si="33"/>
        <v>25236.2382</v>
      </c>
      <c r="AA26" s="39">
        <f t="shared" si="34"/>
        <v>2103.0198500000001</v>
      </c>
      <c r="AB26" s="43">
        <f t="shared" si="4"/>
        <v>43111.906925000003</v>
      </c>
      <c r="AC26" s="42">
        <f t="shared" si="35"/>
        <v>21456.91</v>
      </c>
      <c r="AD26" s="39">
        <f t="shared" si="36"/>
        <v>25780.55</v>
      </c>
      <c r="AE26" s="39">
        <f t="shared" si="37"/>
        <v>2148.3791666666666</v>
      </c>
      <c r="AF26" s="43">
        <f t="shared" si="5"/>
        <v>44041.772916666669</v>
      </c>
      <c r="AG26" s="42">
        <f t="shared" si="38"/>
        <v>21886.05</v>
      </c>
      <c r="AH26" s="39" t="e">
        <f>ROUND(#REF!*1.02,2)</f>
        <v>#REF!</v>
      </c>
      <c r="AI26" s="39">
        <f t="shared" si="39"/>
        <v>26296.16</v>
      </c>
      <c r="AJ26" s="39">
        <f t="shared" si="40"/>
        <v>2191.3466666666668</v>
      </c>
      <c r="AK26" s="40">
        <f t="shared" si="6"/>
        <v>44922.606666666667</v>
      </c>
      <c r="AL26" s="42">
        <f t="shared" si="41"/>
        <v>22323.77</v>
      </c>
      <c r="AM26" s="39">
        <f t="shared" si="42"/>
        <v>26822.080000000002</v>
      </c>
      <c r="AN26" s="39">
        <f t="shared" si="43"/>
        <v>2235.1733333333336</v>
      </c>
      <c r="AO26" s="39">
        <f t="shared" si="7"/>
        <v>45821.053333333337</v>
      </c>
      <c r="AP26" s="42">
        <f t="shared" si="44"/>
        <v>22993.48</v>
      </c>
      <c r="AQ26" s="39">
        <f t="shared" si="44"/>
        <v>27626.74</v>
      </c>
      <c r="AR26" s="39">
        <f t="shared" si="45"/>
        <v>2302.23</v>
      </c>
      <c r="AS26" s="39">
        <f t="shared" si="46"/>
        <v>47195.715000000004</v>
      </c>
      <c r="AT26" s="42">
        <f t="shared" si="47"/>
        <v>22993.48</v>
      </c>
      <c r="AU26" s="39">
        <f t="shared" si="47"/>
        <v>27626.74</v>
      </c>
      <c r="AV26" s="39">
        <f t="shared" si="48"/>
        <v>2302.23</v>
      </c>
      <c r="AW26" s="39">
        <f t="shared" si="8"/>
        <v>47195.715000000004</v>
      </c>
      <c r="AX26" s="42">
        <f t="shared" si="49"/>
        <v>22993.48</v>
      </c>
      <c r="AY26" s="39">
        <f t="shared" si="49"/>
        <v>27626.74</v>
      </c>
      <c r="AZ26" s="39">
        <f t="shared" si="50"/>
        <v>2302.23</v>
      </c>
      <c r="BA26" s="39">
        <f t="shared" si="9"/>
        <v>47195.715000000004</v>
      </c>
      <c r="BB26" s="42">
        <f t="shared" si="51"/>
        <v>22993.48</v>
      </c>
      <c r="BC26" s="39">
        <f t="shared" si="51"/>
        <v>27626.74</v>
      </c>
      <c r="BD26" s="39">
        <f t="shared" si="52"/>
        <v>2302.23</v>
      </c>
      <c r="BE26" s="39">
        <f t="shared" si="10"/>
        <v>47195.715000000004</v>
      </c>
      <c r="BF26" s="42">
        <f t="shared" si="53"/>
        <v>22993.48</v>
      </c>
      <c r="BG26" s="39">
        <f t="shared" si="53"/>
        <v>27626.74</v>
      </c>
      <c r="BH26" s="39">
        <f t="shared" si="54"/>
        <v>2302.23</v>
      </c>
      <c r="BI26" s="39">
        <f t="shared" si="11"/>
        <v>47195.715000000004</v>
      </c>
      <c r="BJ26" s="42">
        <f t="shared" si="12"/>
        <v>23223.414799999999</v>
      </c>
      <c r="BK26" s="42">
        <f t="shared" si="55"/>
        <v>27903.01</v>
      </c>
      <c r="BL26" s="39">
        <f t="shared" si="56"/>
        <v>2325.25</v>
      </c>
      <c r="BM26" s="39">
        <f t="shared" si="13"/>
        <v>47667.625</v>
      </c>
      <c r="BN26" s="42">
        <f t="shared" si="57"/>
        <v>23223.41</v>
      </c>
      <c r="BO26" s="39">
        <f t="shared" si="57"/>
        <v>27903.01</v>
      </c>
      <c r="BP26" s="39">
        <f t="shared" si="58"/>
        <v>2325.25</v>
      </c>
      <c r="BQ26" s="39">
        <f t="shared" si="14"/>
        <v>47667.625</v>
      </c>
      <c r="BR26" s="42">
        <f t="shared" si="15"/>
        <v>23455.64</v>
      </c>
      <c r="BS26" s="42">
        <f t="shared" si="15"/>
        <v>28182.04</v>
      </c>
      <c r="BT26" s="39">
        <f t="shared" si="59"/>
        <v>2348.5</v>
      </c>
      <c r="BU26" s="39">
        <f t="shared" si="16"/>
        <v>48144.25</v>
      </c>
      <c r="BV26" s="42">
        <f t="shared" si="60"/>
        <v>23748.84</v>
      </c>
      <c r="BW26" s="39">
        <f t="shared" si="60"/>
        <v>28534.32</v>
      </c>
      <c r="BX26" s="39">
        <f t="shared" si="61"/>
        <v>2377.86</v>
      </c>
      <c r="BY26" s="39">
        <f t="shared" si="17"/>
        <v>48746.130000000005</v>
      </c>
      <c r="BZ26" s="42">
        <f t="shared" si="62"/>
        <v>23748.84</v>
      </c>
      <c r="CA26" s="39">
        <f t="shared" si="62"/>
        <v>28534.32</v>
      </c>
      <c r="CB26" s="39">
        <f t="shared" si="63"/>
        <v>2377.86</v>
      </c>
      <c r="CC26" s="39">
        <f t="shared" si="18"/>
        <v>48746.130000000005</v>
      </c>
      <c r="CD26" s="46"/>
      <c r="CE26" s="42">
        <f t="shared" si="64"/>
        <v>23748.84</v>
      </c>
      <c r="CF26" s="39">
        <f t="shared" si="64"/>
        <v>28534.32</v>
      </c>
      <c r="CG26" s="39">
        <f t="shared" si="65"/>
        <v>2377.86</v>
      </c>
      <c r="CH26" s="39">
        <f t="shared" si="19"/>
        <v>48746.130000000005</v>
      </c>
      <c r="CI26" s="46"/>
      <c r="CJ26" s="42">
        <f t="shared" si="66"/>
        <v>23748.84</v>
      </c>
      <c r="CK26" s="39">
        <f t="shared" si="66"/>
        <v>28534.32</v>
      </c>
      <c r="CL26" s="39">
        <f t="shared" si="67"/>
        <v>2377.86</v>
      </c>
      <c r="CM26" s="39">
        <f t="shared" si="20"/>
        <v>48746.130000000005</v>
      </c>
      <c r="CN26" s="46"/>
      <c r="CO26" s="42">
        <f t="shared" si="68"/>
        <v>23926.959999999999</v>
      </c>
      <c r="CP26" s="39">
        <f t="shared" si="68"/>
        <v>28748.33</v>
      </c>
      <c r="CQ26" s="39">
        <f t="shared" si="69"/>
        <v>2395.69</v>
      </c>
      <c r="CR26" s="39">
        <f t="shared" si="21"/>
        <v>49111.645000000004</v>
      </c>
      <c r="CS26" s="46"/>
      <c r="CT26" s="42">
        <f t="shared" si="70"/>
        <v>24166.23</v>
      </c>
      <c r="CU26" s="39">
        <f t="shared" si="70"/>
        <v>29035.81</v>
      </c>
      <c r="CV26" s="39">
        <f t="shared" si="71"/>
        <v>2419.65</v>
      </c>
      <c r="CW26" s="39">
        <f t="shared" si="22"/>
        <v>49602.825000000004</v>
      </c>
      <c r="CX26" s="46"/>
      <c r="IA26">
        <v>20.5</v>
      </c>
    </row>
    <row r="27" spans="1:235">
      <c r="A27" s="45"/>
      <c r="B27">
        <v>50</v>
      </c>
      <c r="C27" t="s">
        <v>115</v>
      </c>
      <c r="D27" t="s">
        <v>103</v>
      </c>
      <c r="E27" s="39">
        <v>19110.45</v>
      </c>
      <c r="F27" s="39">
        <v>19625.0128128</v>
      </c>
      <c r="G27" s="39">
        <f t="shared" si="74"/>
        <v>19625.0128128</v>
      </c>
      <c r="H27" s="39">
        <f t="shared" si="23"/>
        <v>1635.4177344</v>
      </c>
      <c r="I27" s="39">
        <f t="shared" si="0"/>
        <v>30255.228086399999</v>
      </c>
      <c r="J27" s="39">
        <f t="shared" si="24"/>
        <v>19335.28</v>
      </c>
      <c r="K27" s="39">
        <f t="shared" si="25"/>
        <v>19875.13552512</v>
      </c>
      <c r="L27" s="39">
        <f t="shared" si="26"/>
        <v>19855.900000000001</v>
      </c>
      <c r="M27" s="39">
        <f t="shared" si="26"/>
        <v>1654.66</v>
      </c>
      <c r="N27" s="40">
        <f t="shared" si="1"/>
        <v>30611.210000000003</v>
      </c>
      <c r="O27" s="61">
        <v>20050.669999999998</v>
      </c>
      <c r="P27" s="41">
        <v>34035.059487600003</v>
      </c>
      <c r="Q27" s="39">
        <f t="shared" si="72"/>
        <v>20590.57</v>
      </c>
      <c r="R27" s="39">
        <f t="shared" si="27"/>
        <v>1715.88</v>
      </c>
      <c r="S27" s="43">
        <f t="shared" si="2"/>
        <v>31743.780000000002</v>
      </c>
      <c r="T27" s="42">
        <f t="shared" si="28"/>
        <v>20592.04</v>
      </c>
      <c r="U27" s="39">
        <f t="shared" si="29"/>
        <v>34715.760677352002</v>
      </c>
      <c r="V27" s="39">
        <f t="shared" si="30"/>
        <v>21146.52</v>
      </c>
      <c r="W27" s="39">
        <f t="shared" si="31"/>
        <v>1762.21</v>
      </c>
      <c r="X27" s="43">
        <f t="shared" si="3"/>
        <v>32600.885000000002</v>
      </c>
      <c r="Y27" s="42">
        <f t="shared" si="32"/>
        <v>21003.880800000003</v>
      </c>
      <c r="Z27" s="39">
        <f t="shared" si="33"/>
        <v>21569.450400000002</v>
      </c>
      <c r="AA27" s="39">
        <f t="shared" si="34"/>
        <v>1797.4542000000001</v>
      </c>
      <c r="AB27" s="43">
        <f t="shared" si="4"/>
        <v>33252.902700000006</v>
      </c>
      <c r="AC27" s="42">
        <f t="shared" si="35"/>
        <v>21456.91</v>
      </c>
      <c r="AD27" s="39">
        <f t="shared" si="36"/>
        <v>22034.67</v>
      </c>
      <c r="AE27" s="39">
        <f t="shared" si="37"/>
        <v>1836.2224999999999</v>
      </c>
      <c r="AF27" s="43">
        <f t="shared" si="5"/>
        <v>33970.116249999999</v>
      </c>
      <c r="AG27" s="42">
        <f t="shared" si="38"/>
        <v>21886.05</v>
      </c>
      <c r="AH27" s="39" t="e">
        <f>ROUND(#REF!*1.02,2)</f>
        <v>#REF!</v>
      </c>
      <c r="AI27" s="39">
        <f t="shared" si="39"/>
        <v>22475.360000000001</v>
      </c>
      <c r="AJ27" s="39">
        <f t="shared" si="40"/>
        <v>1872.9466666666667</v>
      </c>
      <c r="AK27" s="40">
        <f t="shared" si="6"/>
        <v>34649.513333333336</v>
      </c>
      <c r="AL27" s="42">
        <f t="shared" si="41"/>
        <v>22323.77</v>
      </c>
      <c r="AM27" s="39">
        <f t="shared" si="42"/>
        <v>22924.87</v>
      </c>
      <c r="AN27" s="39">
        <f t="shared" si="43"/>
        <v>1910.4058333333332</v>
      </c>
      <c r="AO27" s="39">
        <f t="shared" si="7"/>
        <v>35342.507916666662</v>
      </c>
      <c r="AP27" s="42">
        <f t="shared" si="44"/>
        <v>22993.48</v>
      </c>
      <c r="AQ27" s="39">
        <f t="shared" si="44"/>
        <v>23612.62</v>
      </c>
      <c r="AR27" s="39">
        <f t="shared" si="45"/>
        <v>1967.72</v>
      </c>
      <c r="AS27" s="39">
        <f t="shared" si="46"/>
        <v>36402.82</v>
      </c>
      <c r="AT27" s="42">
        <f t="shared" si="47"/>
        <v>22993.48</v>
      </c>
      <c r="AU27" s="39">
        <f t="shared" si="47"/>
        <v>23612.62</v>
      </c>
      <c r="AV27" s="39">
        <f t="shared" si="48"/>
        <v>1967.72</v>
      </c>
      <c r="AW27" s="39">
        <f t="shared" si="8"/>
        <v>36402.82</v>
      </c>
      <c r="AX27" s="42">
        <f t="shared" si="49"/>
        <v>22993.48</v>
      </c>
      <c r="AY27" s="39">
        <f t="shared" si="49"/>
        <v>23612.62</v>
      </c>
      <c r="AZ27" s="39">
        <f t="shared" si="50"/>
        <v>1967.72</v>
      </c>
      <c r="BA27" s="39">
        <f t="shared" si="9"/>
        <v>36402.82</v>
      </c>
      <c r="BB27" s="42">
        <f t="shared" si="51"/>
        <v>22993.48</v>
      </c>
      <c r="BC27" s="39">
        <f t="shared" si="51"/>
        <v>23612.62</v>
      </c>
      <c r="BD27" s="39">
        <f t="shared" si="52"/>
        <v>1967.72</v>
      </c>
      <c r="BE27" s="39">
        <f t="shared" si="10"/>
        <v>36402.82</v>
      </c>
      <c r="BF27" s="42">
        <f t="shared" si="53"/>
        <v>22993.48</v>
      </c>
      <c r="BG27" s="39">
        <f t="shared" si="53"/>
        <v>23612.62</v>
      </c>
      <c r="BH27" s="39">
        <f t="shared" si="54"/>
        <v>1967.72</v>
      </c>
      <c r="BI27" s="39">
        <f t="shared" si="11"/>
        <v>36402.82</v>
      </c>
      <c r="BJ27" s="42">
        <f t="shared" si="12"/>
        <v>23223.414799999999</v>
      </c>
      <c r="BK27" s="42">
        <f t="shared" si="55"/>
        <v>23848.75</v>
      </c>
      <c r="BL27" s="39">
        <f t="shared" si="56"/>
        <v>1987.4</v>
      </c>
      <c r="BM27" s="39">
        <f t="shared" si="13"/>
        <v>36766.9</v>
      </c>
      <c r="BN27" s="42">
        <f t="shared" si="57"/>
        <v>23223.41</v>
      </c>
      <c r="BO27" s="39">
        <f t="shared" si="57"/>
        <v>23848.75</v>
      </c>
      <c r="BP27" s="39">
        <f t="shared" si="58"/>
        <v>1987.4</v>
      </c>
      <c r="BQ27" s="39">
        <f t="shared" si="14"/>
        <v>36766.9</v>
      </c>
      <c r="BR27" s="42">
        <f t="shared" si="15"/>
        <v>23455.64</v>
      </c>
      <c r="BS27" s="42">
        <f t="shared" si="15"/>
        <v>24087.24</v>
      </c>
      <c r="BT27" s="39">
        <f t="shared" si="59"/>
        <v>2007.27</v>
      </c>
      <c r="BU27" s="39">
        <f t="shared" si="16"/>
        <v>37134.495000000003</v>
      </c>
      <c r="BV27" s="42">
        <f t="shared" si="60"/>
        <v>23748.84</v>
      </c>
      <c r="BW27" s="39">
        <f t="shared" si="60"/>
        <v>24388.33</v>
      </c>
      <c r="BX27" s="39">
        <f t="shared" si="61"/>
        <v>2032.36</v>
      </c>
      <c r="BY27" s="39">
        <f t="shared" si="17"/>
        <v>37598.659999999996</v>
      </c>
      <c r="BZ27" s="42">
        <f t="shared" si="62"/>
        <v>23748.84</v>
      </c>
      <c r="CA27" s="39">
        <f t="shared" si="62"/>
        <v>24388.33</v>
      </c>
      <c r="CB27" s="39">
        <f t="shared" si="63"/>
        <v>2032.36</v>
      </c>
      <c r="CC27" s="39">
        <f t="shared" si="18"/>
        <v>37598.659999999996</v>
      </c>
      <c r="CD27" s="46"/>
      <c r="CE27" s="42">
        <f t="shared" si="64"/>
        <v>23748.84</v>
      </c>
      <c r="CF27" s="39">
        <f t="shared" si="64"/>
        <v>24388.33</v>
      </c>
      <c r="CG27" s="39">
        <f t="shared" si="65"/>
        <v>2032.36</v>
      </c>
      <c r="CH27" s="39">
        <f t="shared" si="19"/>
        <v>37598.659999999996</v>
      </c>
      <c r="CI27" s="46"/>
      <c r="CJ27" s="42">
        <f t="shared" si="66"/>
        <v>23748.84</v>
      </c>
      <c r="CK27" s="39">
        <f t="shared" si="66"/>
        <v>24388.33</v>
      </c>
      <c r="CL27" s="39">
        <f t="shared" si="67"/>
        <v>2032.36</v>
      </c>
      <c r="CM27" s="39">
        <f t="shared" si="20"/>
        <v>37598.659999999996</v>
      </c>
      <c r="CN27" s="46"/>
      <c r="CO27" s="42">
        <f t="shared" si="68"/>
        <v>23926.959999999999</v>
      </c>
      <c r="CP27" s="39">
        <f t="shared" si="68"/>
        <v>24571.24</v>
      </c>
      <c r="CQ27" s="39">
        <f t="shared" si="69"/>
        <v>2047.6</v>
      </c>
      <c r="CR27" s="39">
        <f t="shared" si="21"/>
        <v>37880.6</v>
      </c>
      <c r="CS27" s="46"/>
      <c r="CT27" s="42">
        <f t="shared" si="70"/>
        <v>24166.23</v>
      </c>
      <c r="CU27" s="39">
        <f t="shared" si="70"/>
        <v>24816.95</v>
      </c>
      <c r="CV27" s="39">
        <f t="shared" si="71"/>
        <v>2068.08</v>
      </c>
      <c r="CW27" s="39">
        <f t="shared" si="22"/>
        <v>38259.479999999996</v>
      </c>
      <c r="CX27" s="46"/>
      <c r="IA27">
        <v>18.5</v>
      </c>
    </row>
    <row r="28" spans="1:235">
      <c r="A28" s="45"/>
      <c r="B28">
        <v>55</v>
      </c>
      <c r="C28" t="s">
        <v>116</v>
      </c>
      <c r="D28" t="s">
        <v>102</v>
      </c>
      <c r="E28" s="39">
        <v>19110.45</v>
      </c>
      <c r="F28" s="39">
        <v>22359.234686399999</v>
      </c>
      <c r="G28" s="39">
        <f t="shared" si="74"/>
        <v>22359.234686399999</v>
      </c>
      <c r="H28" s="39">
        <f t="shared" si="23"/>
        <v>1863.2695572</v>
      </c>
      <c r="I28" s="39">
        <f t="shared" si="0"/>
        <v>38197.025922599998</v>
      </c>
      <c r="J28" s="39">
        <f t="shared" si="24"/>
        <v>19335.28</v>
      </c>
      <c r="K28" s="39">
        <f t="shared" si="25"/>
        <v>22644.205324559996</v>
      </c>
      <c r="L28" s="39">
        <f t="shared" si="26"/>
        <v>22622.29</v>
      </c>
      <c r="M28" s="39">
        <f t="shared" si="26"/>
        <v>1885.19</v>
      </c>
      <c r="N28" s="40">
        <f t="shared" si="1"/>
        <v>38646.395000000004</v>
      </c>
      <c r="O28" s="61">
        <v>20050.669999999998</v>
      </c>
      <c r="P28" s="41">
        <v>34035.059487600003</v>
      </c>
      <c r="Q28" s="39">
        <f t="shared" si="72"/>
        <v>23459.31</v>
      </c>
      <c r="R28" s="39">
        <f t="shared" si="27"/>
        <v>1954.94</v>
      </c>
      <c r="S28" s="43">
        <f t="shared" si="2"/>
        <v>40076.270000000004</v>
      </c>
      <c r="T28" s="42">
        <f t="shared" si="28"/>
        <v>20592.04</v>
      </c>
      <c r="U28" s="39">
        <f t="shared" si="29"/>
        <v>34715.760677352002</v>
      </c>
      <c r="V28" s="39">
        <f t="shared" si="30"/>
        <v>24092.71</v>
      </c>
      <c r="W28" s="39">
        <f t="shared" si="31"/>
        <v>2007.7258333333332</v>
      </c>
      <c r="X28" s="43">
        <f t="shared" si="3"/>
        <v>41158.379583333328</v>
      </c>
      <c r="Y28" s="42">
        <f t="shared" si="32"/>
        <v>21003.880800000003</v>
      </c>
      <c r="Z28" s="39">
        <f t="shared" si="33"/>
        <v>24574.564200000001</v>
      </c>
      <c r="AA28" s="39">
        <f t="shared" si="34"/>
        <v>2047.8803500000001</v>
      </c>
      <c r="AB28" s="43">
        <f t="shared" si="4"/>
        <v>41981.547175</v>
      </c>
      <c r="AC28" s="42">
        <f t="shared" si="35"/>
        <v>21456.91</v>
      </c>
      <c r="AD28" s="39">
        <f t="shared" si="36"/>
        <v>25104.6</v>
      </c>
      <c r="AE28" s="39">
        <f t="shared" si="37"/>
        <v>2092.0499999999997</v>
      </c>
      <c r="AF28" s="43">
        <f t="shared" si="5"/>
        <v>42887.024999999994</v>
      </c>
      <c r="AG28" s="42">
        <f t="shared" si="38"/>
        <v>21886.05</v>
      </c>
      <c r="AH28" s="39" t="e">
        <f>ROUND(#REF!*1.02,2)</f>
        <v>#REF!</v>
      </c>
      <c r="AI28" s="39">
        <f t="shared" si="39"/>
        <v>25606.69</v>
      </c>
      <c r="AJ28" s="39">
        <f t="shared" si="40"/>
        <v>2133.8908333333334</v>
      </c>
      <c r="AK28" s="40">
        <f t="shared" si="6"/>
        <v>43744.762083333335</v>
      </c>
      <c r="AL28" s="42">
        <f t="shared" si="41"/>
        <v>22323.77</v>
      </c>
      <c r="AM28" s="39">
        <f t="shared" si="42"/>
        <v>26118.82</v>
      </c>
      <c r="AN28" s="39">
        <f t="shared" si="43"/>
        <v>2176.5683333333332</v>
      </c>
      <c r="AO28" s="39">
        <f t="shared" si="7"/>
        <v>44619.650833333333</v>
      </c>
      <c r="AP28" s="42">
        <f t="shared" si="44"/>
        <v>22993.48</v>
      </c>
      <c r="AQ28" s="39">
        <f t="shared" si="44"/>
        <v>26902.38</v>
      </c>
      <c r="AR28" s="39">
        <f t="shared" si="45"/>
        <v>2241.87</v>
      </c>
      <c r="AS28" s="39">
        <f t="shared" si="46"/>
        <v>45958.334999999999</v>
      </c>
      <c r="AT28" s="42">
        <f t="shared" si="47"/>
        <v>22993.48</v>
      </c>
      <c r="AU28" s="39">
        <f t="shared" si="47"/>
        <v>26902.38</v>
      </c>
      <c r="AV28" s="39">
        <f t="shared" si="48"/>
        <v>2241.87</v>
      </c>
      <c r="AW28" s="39">
        <f t="shared" si="8"/>
        <v>45958.334999999999</v>
      </c>
      <c r="AX28" s="42">
        <f t="shared" si="49"/>
        <v>22993.48</v>
      </c>
      <c r="AY28" s="39">
        <f t="shared" si="49"/>
        <v>26902.38</v>
      </c>
      <c r="AZ28" s="39">
        <f t="shared" si="50"/>
        <v>2241.87</v>
      </c>
      <c r="BA28" s="39">
        <f t="shared" si="9"/>
        <v>45958.334999999999</v>
      </c>
      <c r="BB28" s="42">
        <f t="shared" si="51"/>
        <v>22993.48</v>
      </c>
      <c r="BC28" s="39">
        <f t="shared" si="51"/>
        <v>26902.38</v>
      </c>
      <c r="BD28" s="39">
        <f t="shared" si="52"/>
        <v>2241.87</v>
      </c>
      <c r="BE28" s="39">
        <f t="shared" si="10"/>
        <v>45958.334999999999</v>
      </c>
      <c r="BF28" s="42">
        <f t="shared" si="53"/>
        <v>22993.48</v>
      </c>
      <c r="BG28" s="39">
        <f t="shared" si="53"/>
        <v>26902.38</v>
      </c>
      <c r="BH28" s="39">
        <f t="shared" si="54"/>
        <v>2241.87</v>
      </c>
      <c r="BI28" s="39">
        <f t="shared" si="11"/>
        <v>45958.334999999999</v>
      </c>
      <c r="BJ28" s="42">
        <f t="shared" si="12"/>
        <v>23223.414799999999</v>
      </c>
      <c r="BK28" s="42">
        <f t="shared" si="55"/>
        <v>27171.4</v>
      </c>
      <c r="BL28" s="39">
        <f t="shared" si="56"/>
        <v>2264.2800000000002</v>
      </c>
      <c r="BM28" s="39">
        <f t="shared" si="13"/>
        <v>46417.740000000005</v>
      </c>
      <c r="BN28" s="42">
        <f t="shared" si="57"/>
        <v>23223.41</v>
      </c>
      <c r="BO28" s="39">
        <f t="shared" si="57"/>
        <v>27171.4</v>
      </c>
      <c r="BP28" s="39">
        <f t="shared" si="58"/>
        <v>2264.2800000000002</v>
      </c>
      <c r="BQ28" s="39">
        <f t="shared" si="14"/>
        <v>46417.740000000005</v>
      </c>
      <c r="BR28" s="42">
        <f t="shared" si="15"/>
        <v>23455.64</v>
      </c>
      <c r="BS28" s="42">
        <f t="shared" si="15"/>
        <v>27443.11</v>
      </c>
      <c r="BT28" s="39">
        <f t="shared" si="59"/>
        <v>2286.9299999999998</v>
      </c>
      <c r="BU28" s="39">
        <f t="shared" si="16"/>
        <v>46882.064999999995</v>
      </c>
      <c r="BV28" s="42">
        <f t="shared" si="60"/>
        <v>23748.84</v>
      </c>
      <c r="BW28" s="39">
        <f t="shared" si="60"/>
        <v>27786.15</v>
      </c>
      <c r="BX28" s="39">
        <f t="shared" si="61"/>
        <v>2315.5100000000002</v>
      </c>
      <c r="BY28" s="39">
        <f t="shared" si="17"/>
        <v>47467.955000000002</v>
      </c>
      <c r="BZ28" s="42">
        <f t="shared" si="62"/>
        <v>23748.84</v>
      </c>
      <c r="CA28" s="39">
        <f t="shared" si="62"/>
        <v>27786.15</v>
      </c>
      <c r="CB28" s="39">
        <f t="shared" si="63"/>
        <v>2315.5100000000002</v>
      </c>
      <c r="CC28" s="39">
        <f t="shared" si="18"/>
        <v>47467.955000000002</v>
      </c>
      <c r="CD28" s="46"/>
      <c r="CE28" s="42">
        <f t="shared" si="64"/>
        <v>23748.84</v>
      </c>
      <c r="CF28" s="39">
        <f t="shared" si="64"/>
        <v>27786.15</v>
      </c>
      <c r="CG28" s="39">
        <f t="shared" si="65"/>
        <v>2315.5100000000002</v>
      </c>
      <c r="CH28" s="39">
        <f t="shared" si="19"/>
        <v>47467.955000000002</v>
      </c>
      <c r="CI28" s="46"/>
      <c r="CJ28" s="42">
        <f t="shared" si="66"/>
        <v>23748.84</v>
      </c>
      <c r="CK28" s="39">
        <f t="shared" si="66"/>
        <v>27786.15</v>
      </c>
      <c r="CL28" s="39">
        <f t="shared" si="67"/>
        <v>2315.5100000000002</v>
      </c>
      <c r="CM28" s="39">
        <f t="shared" si="20"/>
        <v>47467.955000000002</v>
      </c>
      <c r="CN28" s="46"/>
      <c r="CO28" s="42">
        <f t="shared" si="68"/>
        <v>23926.959999999999</v>
      </c>
      <c r="CP28" s="39">
        <f t="shared" si="68"/>
        <v>27994.55</v>
      </c>
      <c r="CQ28" s="39">
        <f t="shared" si="69"/>
        <v>2332.88</v>
      </c>
      <c r="CR28" s="39">
        <f t="shared" si="21"/>
        <v>47824.04</v>
      </c>
      <c r="CS28" s="46"/>
      <c r="CT28" s="42">
        <f t="shared" si="70"/>
        <v>24166.23</v>
      </c>
      <c r="CU28" s="39">
        <f t="shared" si="70"/>
        <v>28274.5</v>
      </c>
      <c r="CV28" s="39">
        <f t="shared" si="71"/>
        <v>2356.21</v>
      </c>
      <c r="CW28" s="39">
        <f t="shared" si="22"/>
        <v>48302.305</v>
      </c>
      <c r="CX28" s="46"/>
      <c r="IA28">
        <v>20.5</v>
      </c>
    </row>
    <row r="29" spans="1:235">
      <c r="A29" s="45"/>
      <c r="B29">
        <v>60</v>
      </c>
      <c r="C29" t="s">
        <v>116</v>
      </c>
      <c r="D29" t="s">
        <v>103</v>
      </c>
      <c r="E29" s="39">
        <v>19110.45</v>
      </c>
      <c r="F29" s="39">
        <v>19110.449394000003</v>
      </c>
      <c r="G29" s="39">
        <f t="shared" si="74"/>
        <v>19110.449394000003</v>
      </c>
      <c r="H29" s="39">
        <f t="shared" si="23"/>
        <v>1592.5374495000003</v>
      </c>
      <c r="I29" s="39">
        <f t="shared" si="0"/>
        <v>29461.942815750004</v>
      </c>
      <c r="J29" s="39">
        <f t="shared" si="24"/>
        <v>19335.28</v>
      </c>
      <c r="K29" s="39">
        <f t="shared" si="25"/>
        <v>19354.0139451</v>
      </c>
      <c r="L29" s="39">
        <f t="shared" si="26"/>
        <v>19335.28</v>
      </c>
      <c r="M29" s="39">
        <f t="shared" si="26"/>
        <v>1611.27</v>
      </c>
      <c r="N29" s="40">
        <f t="shared" si="1"/>
        <v>29808.494999999999</v>
      </c>
      <c r="O29" s="61">
        <v>20050.669999999998</v>
      </c>
      <c r="P29" s="41">
        <v>34035.059487600003</v>
      </c>
      <c r="Q29" s="39">
        <v>20050.669999999998</v>
      </c>
      <c r="R29" s="39">
        <f t="shared" si="27"/>
        <v>1670.89</v>
      </c>
      <c r="S29" s="43">
        <f t="shared" si="2"/>
        <v>30911.465</v>
      </c>
      <c r="T29" s="42">
        <f t="shared" si="28"/>
        <v>20592.04</v>
      </c>
      <c r="U29" s="39">
        <f t="shared" si="29"/>
        <v>34715.760677352002</v>
      </c>
      <c r="V29" s="39">
        <f t="shared" si="30"/>
        <v>20592.04</v>
      </c>
      <c r="W29" s="39">
        <f t="shared" si="31"/>
        <v>1716.0033333333333</v>
      </c>
      <c r="X29" s="43">
        <f t="shared" si="3"/>
        <v>31746.061666666668</v>
      </c>
      <c r="Y29" s="42">
        <f t="shared" si="32"/>
        <v>21003.880800000003</v>
      </c>
      <c r="Z29" s="39">
        <f t="shared" si="33"/>
        <v>21003.880800000003</v>
      </c>
      <c r="AA29" s="39">
        <f t="shared" si="34"/>
        <v>1750.3234000000002</v>
      </c>
      <c r="AB29" s="43">
        <f t="shared" si="4"/>
        <v>32380.982900000003</v>
      </c>
      <c r="AC29" s="42">
        <f t="shared" si="35"/>
        <v>21456.91</v>
      </c>
      <c r="AD29" s="39">
        <f t="shared" si="36"/>
        <v>21456.91</v>
      </c>
      <c r="AE29" s="39">
        <f t="shared" si="37"/>
        <v>1788.0758333333333</v>
      </c>
      <c r="AF29" s="43">
        <f t="shared" si="5"/>
        <v>33079.402916666666</v>
      </c>
      <c r="AG29" s="42">
        <f t="shared" si="38"/>
        <v>21886.05</v>
      </c>
      <c r="AH29" s="39" t="e">
        <f>ROUND(#REF!*1.02,2)</f>
        <v>#REF!</v>
      </c>
      <c r="AI29" s="39">
        <f t="shared" si="39"/>
        <v>21886.05</v>
      </c>
      <c r="AJ29" s="39">
        <f t="shared" si="40"/>
        <v>1823.8374999999999</v>
      </c>
      <c r="AK29" s="40">
        <f t="shared" si="6"/>
        <v>33740.993749999994</v>
      </c>
      <c r="AL29" s="42">
        <f t="shared" si="41"/>
        <v>22323.77</v>
      </c>
      <c r="AM29" s="39">
        <f t="shared" si="42"/>
        <v>22323.77</v>
      </c>
      <c r="AN29" s="39">
        <f t="shared" si="43"/>
        <v>1860.3141666666668</v>
      </c>
      <c r="AO29" s="39">
        <f t="shared" si="7"/>
        <v>34415.812083333338</v>
      </c>
      <c r="AP29" s="42">
        <f t="shared" si="44"/>
        <v>22993.48</v>
      </c>
      <c r="AQ29" s="39">
        <f t="shared" si="44"/>
        <v>22993.48</v>
      </c>
      <c r="AR29" s="39">
        <f t="shared" si="45"/>
        <v>1916.12</v>
      </c>
      <c r="AS29" s="39">
        <f t="shared" si="46"/>
        <v>35448.22</v>
      </c>
      <c r="AT29" s="42">
        <f t="shared" si="47"/>
        <v>22993.48</v>
      </c>
      <c r="AU29" s="39">
        <f t="shared" si="47"/>
        <v>22993.48</v>
      </c>
      <c r="AV29" s="39">
        <f t="shared" si="48"/>
        <v>1916.12</v>
      </c>
      <c r="AW29" s="39">
        <f t="shared" si="8"/>
        <v>35448.22</v>
      </c>
      <c r="AX29" s="42">
        <f t="shared" si="49"/>
        <v>22993.48</v>
      </c>
      <c r="AY29" s="39">
        <f t="shared" si="49"/>
        <v>22993.48</v>
      </c>
      <c r="AZ29" s="39">
        <f t="shared" si="50"/>
        <v>1916.12</v>
      </c>
      <c r="BA29" s="39">
        <f t="shared" si="9"/>
        <v>35448.22</v>
      </c>
      <c r="BB29" s="42">
        <f t="shared" si="51"/>
        <v>22993.48</v>
      </c>
      <c r="BC29" s="39">
        <f t="shared" si="51"/>
        <v>22993.48</v>
      </c>
      <c r="BD29" s="39">
        <f t="shared" si="52"/>
        <v>1916.12</v>
      </c>
      <c r="BE29" s="39">
        <f t="shared" si="10"/>
        <v>35448.22</v>
      </c>
      <c r="BF29" s="42">
        <f t="shared" si="53"/>
        <v>22993.48</v>
      </c>
      <c r="BG29" s="39">
        <f t="shared" si="53"/>
        <v>22993.48</v>
      </c>
      <c r="BH29" s="39">
        <f t="shared" si="54"/>
        <v>1916.12</v>
      </c>
      <c r="BI29" s="39">
        <f t="shared" si="11"/>
        <v>35448.22</v>
      </c>
      <c r="BJ29" s="42">
        <f t="shared" si="12"/>
        <v>23223.414799999999</v>
      </c>
      <c r="BK29" s="42">
        <f t="shared" si="55"/>
        <v>23223.41</v>
      </c>
      <c r="BL29" s="39">
        <f t="shared" si="56"/>
        <v>1935.28</v>
      </c>
      <c r="BM29" s="39">
        <f t="shared" si="13"/>
        <v>35802.68</v>
      </c>
      <c r="BN29" s="42">
        <f t="shared" si="57"/>
        <v>23223.41</v>
      </c>
      <c r="BO29" s="39">
        <f t="shared" si="57"/>
        <v>23223.41</v>
      </c>
      <c r="BP29" s="39">
        <f t="shared" si="58"/>
        <v>1935.28</v>
      </c>
      <c r="BQ29" s="39">
        <f t="shared" si="14"/>
        <v>35802.68</v>
      </c>
      <c r="BR29" s="42">
        <f t="shared" si="15"/>
        <v>23455.64</v>
      </c>
      <c r="BS29" s="42">
        <f t="shared" si="15"/>
        <v>23455.64</v>
      </c>
      <c r="BT29" s="39">
        <f t="shared" si="59"/>
        <v>1954.64</v>
      </c>
      <c r="BU29" s="39">
        <f t="shared" si="16"/>
        <v>36160.840000000004</v>
      </c>
      <c r="BV29" s="42">
        <f t="shared" si="60"/>
        <v>23748.84</v>
      </c>
      <c r="BW29" s="39">
        <f t="shared" si="60"/>
        <v>23748.84</v>
      </c>
      <c r="BX29" s="39">
        <f t="shared" si="61"/>
        <v>1979.07</v>
      </c>
      <c r="BY29" s="39">
        <f t="shared" si="17"/>
        <v>36612.794999999998</v>
      </c>
      <c r="BZ29" s="42">
        <f t="shared" si="62"/>
        <v>23748.84</v>
      </c>
      <c r="CA29" s="39">
        <f t="shared" si="62"/>
        <v>23748.84</v>
      </c>
      <c r="CB29" s="39">
        <f t="shared" si="63"/>
        <v>1979.07</v>
      </c>
      <c r="CC29" s="39">
        <f t="shared" si="18"/>
        <v>36612.794999999998</v>
      </c>
      <c r="CD29" s="46"/>
      <c r="CE29" s="42">
        <f t="shared" si="64"/>
        <v>23748.84</v>
      </c>
      <c r="CF29" s="39">
        <f t="shared" si="64"/>
        <v>23748.84</v>
      </c>
      <c r="CG29" s="39">
        <f t="shared" si="65"/>
        <v>1979.07</v>
      </c>
      <c r="CH29" s="39">
        <f t="shared" si="19"/>
        <v>36612.794999999998</v>
      </c>
      <c r="CI29" s="46"/>
      <c r="CJ29" s="42">
        <f t="shared" si="66"/>
        <v>23748.84</v>
      </c>
      <c r="CK29" s="39">
        <f t="shared" si="66"/>
        <v>23748.84</v>
      </c>
      <c r="CL29" s="39">
        <f t="shared" si="67"/>
        <v>1979.07</v>
      </c>
      <c r="CM29" s="39">
        <f t="shared" si="20"/>
        <v>36612.794999999998</v>
      </c>
      <c r="CN29" s="46"/>
      <c r="CO29" s="42">
        <f t="shared" si="68"/>
        <v>23926.959999999999</v>
      </c>
      <c r="CP29" s="39">
        <f t="shared" si="68"/>
        <v>23926.959999999999</v>
      </c>
      <c r="CQ29" s="39">
        <f t="shared" si="69"/>
        <v>1993.91</v>
      </c>
      <c r="CR29" s="39">
        <f t="shared" si="21"/>
        <v>36887.334999999999</v>
      </c>
      <c r="CS29" s="46"/>
      <c r="CT29" s="42">
        <f t="shared" si="70"/>
        <v>24166.23</v>
      </c>
      <c r="CU29" s="39">
        <f t="shared" si="70"/>
        <v>24166.23</v>
      </c>
      <c r="CV29" s="39">
        <f t="shared" si="71"/>
        <v>2013.85</v>
      </c>
      <c r="CW29" s="39">
        <f t="shared" si="22"/>
        <v>37256.224999999999</v>
      </c>
      <c r="CX29" s="46"/>
      <c r="IA29">
        <v>18.5</v>
      </c>
    </row>
    <row r="30" spans="1:235">
      <c r="A30" s="45"/>
      <c r="B30">
        <v>435</v>
      </c>
      <c r="C30" t="s">
        <v>117</v>
      </c>
      <c r="D30" t="s">
        <v>102</v>
      </c>
      <c r="E30" s="39">
        <v>19110.45</v>
      </c>
      <c r="F30" s="39">
        <v>22202.654363999998</v>
      </c>
      <c r="G30" s="39">
        <v>22359.23</v>
      </c>
      <c r="H30" s="39">
        <f t="shared" si="23"/>
        <v>1863.2691666666667</v>
      </c>
      <c r="I30" s="39">
        <f t="shared" si="0"/>
        <v>38197.017916666664</v>
      </c>
      <c r="J30" s="39">
        <f t="shared" si="24"/>
        <v>19335.28</v>
      </c>
      <c r="K30" s="39">
        <f t="shared" si="25"/>
        <v>22485.629370599996</v>
      </c>
      <c r="L30" s="39">
        <f t="shared" si="26"/>
        <v>22622.29</v>
      </c>
      <c r="M30" s="39">
        <f t="shared" si="26"/>
        <v>1885.19</v>
      </c>
      <c r="N30" s="40">
        <f t="shared" si="1"/>
        <v>38646.395000000004</v>
      </c>
      <c r="O30" s="61">
        <v>20050.669999999998</v>
      </c>
      <c r="P30" s="41">
        <v>34035.059487600003</v>
      </c>
      <c r="Q30" s="39">
        <f t="shared" si="72"/>
        <v>23459.31</v>
      </c>
      <c r="R30" s="39">
        <f t="shared" si="27"/>
        <v>1954.94</v>
      </c>
      <c r="S30" s="43">
        <f t="shared" si="2"/>
        <v>40076.270000000004</v>
      </c>
      <c r="T30" s="42">
        <f t="shared" si="28"/>
        <v>20592.04</v>
      </c>
      <c r="U30" s="39">
        <f t="shared" si="29"/>
        <v>34715.760677352002</v>
      </c>
      <c r="V30" s="39">
        <f t="shared" si="30"/>
        <v>24092.71</v>
      </c>
      <c r="W30" s="39">
        <f t="shared" si="31"/>
        <v>2007.7258333333332</v>
      </c>
      <c r="X30" s="43">
        <f t="shared" si="3"/>
        <v>41158.379583333328</v>
      </c>
      <c r="Y30" s="42">
        <f t="shared" si="32"/>
        <v>21003.880800000003</v>
      </c>
      <c r="Z30" s="39">
        <f t="shared" si="33"/>
        <v>24574.564200000001</v>
      </c>
      <c r="AA30" s="39">
        <f t="shared" si="34"/>
        <v>2047.8803500000001</v>
      </c>
      <c r="AB30" s="43">
        <f t="shared" si="4"/>
        <v>41981.547175</v>
      </c>
      <c r="AC30" s="42">
        <f t="shared" si="35"/>
        <v>21456.91</v>
      </c>
      <c r="AD30" s="39">
        <f t="shared" si="36"/>
        <v>25104.6</v>
      </c>
      <c r="AE30" s="39">
        <f t="shared" si="37"/>
        <v>2092.0499999999997</v>
      </c>
      <c r="AF30" s="43">
        <f t="shared" si="5"/>
        <v>42887.024999999994</v>
      </c>
      <c r="AG30" s="42">
        <f t="shared" si="38"/>
        <v>21886.05</v>
      </c>
      <c r="AH30" s="39" t="e">
        <f>ROUND(#REF!*1.02,2)</f>
        <v>#REF!</v>
      </c>
      <c r="AI30" s="39">
        <f t="shared" si="39"/>
        <v>25606.69</v>
      </c>
      <c r="AJ30" s="39">
        <f t="shared" si="40"/>
        <v>2133.8908333333334</v>
      </c>
      <c r="AK30" s="40">
        <f t="shared" si="6"/>
        <v>43744.762083333335</v>
      </c>
      <c r="AL30" s="42">
        <f t="shared" si="41"/>
        <v>22323.77</v>
      </c>
      <c r="AM30" s="39">
        <f t="shared" si="42"/>
        <v>26118.82</v>
      </c>
      <c r="AN30" s="39">
        <f t="shared" si="43"/>
        <v>2176.5683333333332</v>
      </c>
      <c r="AO30" s="39">
        <f t="shared" si="7"/>
        <v>44619.650833333333</v>
      </c>
      <c r="AP30" s="42">
        <f t="shared" si="44"/>
        <v>22993.48</v>
      </c>
      <c r="AQ30" s="39">
        <f t="shared" si="44"/>
        <v>26902.38</v>
      </c>
      <c r="AR30" s="39">
        <f t="shared" si="45"/>
        <v>2241.87</v>
      </c>
      <c r="AS30" s="39">
        <f t="shared" si="46"/>
        <v>45958.334999999999</v>
      </c>
      <c r="AT30" s="42">
        <f t="shared" si="47"/>
        <v>22993.48</v>
      </c>
      <c r="AU30" s="39">
        <f t="shared" si="47"/>
        <v>26902.38</v>
      </c>
      <c r="AV30" s="39">
        <f t="shared" si="48"/>
        <v>2241.87</v>
      </c>
      <c r="AW30" s="39">
        <f t="shared" si="8"/>
        <v>45958.334999999999</v>
      </c>
      <c r="AX30" s="42">
        <f t="shared" si="49"/>
        <v>22993.48</v>
      </c>
      <c r="AY30" s="39">
        <f t="shared" si="49"/>
        <v>26902.38</v>
      </c>
      <c r="AZ30" s="39">
        <f t="shared" si="50"/>
        <v>2241.87</v>
      </c>
      <c r="BA30" s="39">
        <f t="shared" si="9"/>
        <v>45958.334999999999</v>
      </c>
      <c r="BB30" s="42">
        <f t="shared" si="51"/>
        <v>22993.48</v>
      </c>
      <c r="BC30" s="39">
        <f t="shared" si="51"/>
        <v>26902.38</v>
      </c>
      <c r="BD30" s="39">
        <f t="shared" si="52"/>
        <v>2241.87</v>
      </c>
      <c r="BE30" s="39">
        <f t="shared" si="10"/>
        <v>45958.334999999999</v>
      </c>
      <c r="BF30" s="42">
        <f t="shared" si="53"/>
        <v>22993.48</v>
      </c>
      <c r="BG30" s="39">
        <f t="shared" si="53"/>
        <v>26902.38</v>
      </c>
      <c r="BH30" s="39">
        <f t="shared" si="54"/>
        <v>2241.87</v>
      </c>
      <c r="BI30" s="39">
        <f t="shared" si="11"/>
        <v>45958.334999999999</v>
      </c>
      <c r="BJ30" s="42">
        <f t="shared" si="12"/>
        <v>23223.414799999999</v>
      </c>
      <c r="BK30" s="42">
        <f t="shared" si="55"/>
        <v>27171.4</v>
      </c>
      <c r="BL30" s="39">
        <f t="shared" si="56"/>
        <v>2264.2800000000002</v>
      </c>
      <c r="BM30" s="39">
        <f t="shared" si="13"/>
        <v>46417.740000000005</v>
      </c>
      <c r="BN30" s="42">
        <f t="shared" si="57"/>
        <v>23223.41</v>
      </c>
      <c r="BO30" s="39">
        <f t="shared" si="57"/>
        <v>27171.4</v>
      </c>
      <c r="BP30" s="39">
        <f t="shared" si="58"/>
        <v>2264.2800000000002</v>
      </c>
      <c r="BQ30" s="39">
        <f t="shared" si="14"/>
        <v>46417.740000000005</v>
      </c>
      <c r="BR30" s="42">
        <f t="shared" si="15"/>
        <v>23455.64</v>
      </c>
      <c r="BS30" s="42">
        <f t="shared" si="15"/>
        <v>27443.11</v>
      </c>
      <c r="BT30" s="39">
        <f t="shared" si="59"/>
        <v>2286.9299999999998</v>
      </c>
      <c r="BU30" s="39">
        <f t="shared" si="16"/>
        <v>46882.064999999995</v>
      </c>
      <c r="BV30" s="42">
        <f t="shared" si="60"/>
        <v>23748.84</v>
      </c>
      <c r="BW30" s="39">
        <f t="shared" si="60"/>
        <v>27786.15</v>
      </c>
      <c r="BX30" s="39">
        <f t="shared" si="61"/>
        <v>2315.5100000000002</v>
      </c>
      <c r="BY30" s="39">
        <f t="shared" si="17"/>
        <v>47467.955000000002</v>
      </c>
      <c r="BZ30" s="42">
        <f t="shared" si="62"/>
        <v>23748.84</v>
      </c>
      <c r="CA30" s="39">
        <f t="shared" si="62"/>
        <v>27786.15</v>
      </c>
      <c r="CB30" s="39">
        <f t="shared" si="63"/>
        <v>2315.5100000000002</v>
      </c>
      <c r="CC30" s="39">
        <f t="shared" si="18"/>
        <v>47467.955000000002</v>
      </c>
      <c r="CD30" s="46"/>
      <c r="CE30" s="42">
        <f t="shared" si="64"/>
        <v>23748.84</v>
      </c>
      <c r="CF30" s="39">
        <f t="shared" si="64"/>
        <v>27786.15</v>
      </c>
      <c r="CG30" s="39">
        <f t="shared" si="65"/>
        <v>2315.5100000000002</v>
      </c>
      <c r="CH30" s="39">
        <f t="shared" si="19"/>
        <v>47467.955000000002</v>
      </c>
      <c r="CI30" s="46"/>
      <c r="CJ30" s="42">
        <f t="shared" si="66"/>
        <v>23748.84</v>
      </c>
      <c r="CK30" s="39">
        <f t="shared" si="66"/>
        <v>27786.15</v>
      </c>
      <c r="CL30" s="39">
        <f t="shared" si="67"/>
        <v>2315.5100000000002</v>
      </c>
      <c r="CM30" s="39">
        <f t="shared" si="20"/>
        <v>47467.955000000002</v>
      </c>
      <c r="CN30" s="46"/>
      <c r="CO30" s="42">
        <f t="shared" si="68"/>
        <v>23926.959999999999</v>
      </c>
      <c r="CP30" s="39">
        <f t="shared" si="68"/>
        <v>27994.55</v>
      </c>
      <c r="CQ30" s="39">
        <f t="shared" si="69"/>
        <v>2332.88</v>
      </c>
      <c r="CR30" s="39">
        <f t="shared" si="21"/>
        <v>47824.04</v>
      </c>
      <c r="CS30" s="46"/>
      <c r="CT30" s="42">
        <f t="shared" si="70"/>
        <v>24166.23</v>
      </c>
      <c r="CU30" s="39">
        <f t="shared" si="70"/>
        <v>28274.5</v>
      </c>
      <c r="CV30" s="39">
        <f t="shared" si="71"/>
        <v>2356.21</v>
      </c>
      <c r="CW30" s="39">
        <f t="shared" si="22"/>
        <v>48302.305</v>
      </c>
      <c r="CX30" s="46"/>
      <c r="IA30">
        <v>20.5</v>
      </c>
    </row>
    <row r="31" spans="1:235">
      <c r="A31" s="45"/>
      <c r="B31">
        <v>440</v>
      </c>
      <c r="C31" t="s">
        <v>117</v>
      </c>
      <c r="D31" t="s">
        <v>103</v>
      </c>
      <c r="E31" s="39">
        <v>19110.45</v>
      </c>
      <c r="F31" s="39">
        <v>16909.167830399998</v>
      </c>
      <c r="G31" s="39">
        <v>19110.45</v>
      </c>
      <c r="H31" s="39">
        <f t="shared" si="23"/>
        <v>1592.5375000000001</v>
      </c>
      <c r="I31" s="39">
        <f t="shared" si="0"/>
        <v>29461.943750000002</v>
      </c>
      <c r="J31" s="39">
        <f t="shared" si="24"/>
        <v>19335.28</v>
      </c>
      <c r="K31" s="39">
        <f t="shared" si="25"/>
        <v>17124.676832159999</v>
      </c>
      <c r="L31" s="39">
        <f t="shared" si="26"/>
        <v>19335.28</v>
      </c>
      <c r="M31" s="39">
        <f t="shared" si="26"/>
        <v>1611.27</v>
      </c>
      <c r="N31" s="40">
        <f t="shared" si="1"/>
        <v>29808.494999999999</v>
      </c>
      <c r="O31" s="61">
        <v>20050.669999999998</v>
      </c>
      <c r="P31" s="41">
        <v>34035.059487600003</v>
      </c>
      <c r="Q31" s="39">
        <v>20050.669999999998</v>
      </c>
      <c r="R31" s="39">
        <f t="shared" si="27"/>
        <v>1670.89</v>
      </c>
      <c r="S31" s="43">
        <f t="shared" si="2"/>
        <v>30911.465</v>
      </c>
      <c r="T31" s="42">
        <f t="shared" si="28"/>
        <v>20592.04</v>
      </c>
      <c r="U31" s="39">
        <f t="shared" si="29"/>
        <v>34715.760677352002</v>
      </c>
      <c r="V31" s="39">
        <f t="shared" si="30"/>
        <v>20592.04</v>
      </c>
      <c r="W31" s="39">
        <f t="shared" si="31"/>
        <v>1716.0033333333333</v>
      </c>
      <c r="X31" s="43">
        <f t="shared" si="3"/>
        <v>31746.061666666668</v>
      </c>
      <c r="Y31" s="42">
        <f t="shared" si="32"/>
        <v>21003.880800000003</v>
      </c>
      <c r="Z31" s="39">
        <f t="shared" si="33"/>
        <v>21003.880800000003</v>
      </c>
      <c r="AA31" s="39">
        <f t="shared" si="34"/>
        <v>1750.3234000000002</v>
      </c>
      <c r="AB31" s="43">
        <f t="shared" si="4"/>
        <v>32380.982900000003</v>
      </c>
      <c r="AC31" s="42">
        <f t="shared" si="35"/>
        <v>21456.91</v>
      </c>
      <c r="AD31" s="39">
        <f t="shared" si="36"/>
        <v>21456.91</v>
      </c>
      <c r="AE31" s="39">
        <f t="shared" si="37"/>
        <v>1788.0758333333333</v>
      </c>
      <c r="AF31" s="43">
        <f t="shared" si="5"/>
        <v>33079.402916666666</v>
      </c>
      <c r="AG31" s="42">
        <f t="shared" si="38"/>
        <v>21886.05</v>
      </c>
      <c r="AH31" s="39" t="e">
        <f>ROUND(#REF!*1.02,2)</f>
        <v>#REF!</v>
      </c>
      <c r="AI31" s="39">
        <f t="shared" si="39"/>
        <v>21886.05</v>
      </c>
      <c r="AJ31" s="39">
        <f t="shared" si="40"/>
        <v>1823.8374999999999</v>
      </c>
      <c r="AK31" s="40">
        <f t="shared" si="6"/>
        <v>33740.993749999994</v>
      </c>
      <c r="AL31" s="42">
        <f t="shared" si="41"/>
        <v>22323.77</v>
      </c>
      <c r="AM31" s="39">
        <f t="shared" si="42"/>
        <v>22323.77</v>
      </c>
      <c r="AN31" s="39">
        <f t="shared" si="43"/>
        <v>1860.3141666666668</v>
      </c>
      <c r="AO31" s="39">
        <f t="shared" si="7"/>
        <v>34415.812083333338</v>
      </c>
      <c r="AP31" s="42">
        <f t="shared" si="44"/>
        <v>22993.48</v>
      </c>
      <c r="AQ31" s="39">
        <f t="shared" si="44"/>
        <v>22993.48</v>
      </c>
      <c r="AR31" s="39">
        <f t="shared" si="45"/>
        <v>1916.12</v>
      </c>
      <c r="AS31" s="39">
        <f t="shared" si="46"/>
        <v>35448.22</v>
      </c>
      <c r="AT31" s="42">
        <f t="shared" si="47"/>
        <v>22993.48</v>
      </c>
      <c r="AU31" s="39">
        <f t="shared" si="47"/>
        <v>22993.48</v>
      </c>
      <c r="AV31" s="39">
        <f t="shared" si="48"/>
        <v>1916.12</v>
      </c>
      <c r="AW31" s="39">
        <f t="shared" si="8"/>
        <v>35448.22</v>
      </c>
      <c r="AX31" s="42">
        <f t="shared" si="49"/>
        <v>22993.48</v>
      </c>
      <c r="AY31" s="39">
        <f t="shared" si="49"/>
        <v>22993.48</v>
      </c>
      <c r="AZ31" s="39">
        <f t="shared" si="50"/>
        <v>1916.12</v>
      </c>
      <c r="BA31" s="39">
        <f t="shared" si="9"/>
        <v>35448.22</v>
      </c>
      <c r="BB31" s="42">
        <f t="shared" si="51"/>
        <v>22993.48</v>
      </c>
      <c r="BC31" s="39">
        <f t="shared" si="51"/>
        <v>22993.48</v>
      </c>
      <c r="BD31" s="39">
        <f t="shared" si="52"/>
        <v>1916.12</v>
      </c>
      <c r="BE31" s="39">
        <f t="shared" si="10"/>
        <v>35448.22</v>
      </c>
      <c r="BF31" s="42">
        <f t="shared" si="53"/>
        <v>22993.48</v>
      </c>
      <c r="BG31" s="39">
        <f t="shared" si="53"/>
        <v>22993.48</v>
      </c>
      <c r="BH31" s="39">
        <f t="shared" si="54"/>
        <v>1916.12</v>
      </c>
      <c r="BI31" s="39">
        <f t="shared" si="11"/>
        <v>35448.22</v>
      </c>
      <c r="BJ31" s="42">
        <f t="shared" si="12"/>
        <v>23223.414799999999</v>
      </c>
      <c r="BK31" s="42">
        <f t="shared" si="55"/>
        <v>23223.41</v>
      </c>
      <c r="BL31" s="39">
        <f t="shared" si="56"/>
        <v>1935.28</v>
      </c>
      <c r="BM31" s="39">
        <f t="shared" si="13"/>
        <v>35802.68</v>
      </c>
      <c r="BN31" s="42">
        <f t="shared" si="57"/>
        <v>23223.41</v>
      </c>
      <c r="BO31" s="39">
        <f t="shared" si="57"/>
        <v>23223.41</v>
      </c>
      <c r="BP31" s="39">
        <f t="shared" si="58"/>
        <v>1935.28</v>
      </c>
      <c r="BQ31" s="39">
        <f t="shared" si="14"/>
        <v>35802.68</v>
      </c>
      <c r="BR31" s="42">
        <f t="shared" si="15"/>
        <v>23455.64</v>
      </c>
      <c r="BS31" s="42">
        <f t="shared" si="15"/>
        <v>23455.64</v>
      </c>
      <c r="BT31" s="39">
        <f t="shared" si="59"/>
        <v>1954.64</v>
      </c>
      <c r="BU31" s="39">
        <f t="shared" si="16"/>
        <v>36160.840000000004</v>
      </c>
      <c r="BV31" s="42">
        <f t="shared" si="60"/>
        <v>23748.84</v>
      </c>
      <c r="BW31" s="39">
        <f t="shared" si="60"/>
        <v>23748.84</v>
      </c>
      <c r="BX31" s="39">
        <f t="shared" si="61"/>
        <v>1979.07</v>
      </c>
      <c r="BY31" s="39">
        <f t="shared" si="17"/>
        <v>36612.794999999998</v>
      </c>
      <c r="BZ31" s="42">
        <f t="shared" si="62"/>
        <v>23748.84</v>
      </c>
      <c r="CA31" s="39">
        <f t="shared" si="62"/>
        <v>23748.84</v>
      </c>
      <c r="CB31" s="39">
        <f t="shared" si="63"/>
        <v>1979.07</v>
      </c>
      <c r="CC31" s="39">
        <f t="shared" si="18"/>
        <v>36612.794999999998</v>
      </c>
      <c r="CD31" s="46"/>
      <c r="CE31" s="42">
        <f t="shared" si="64"/>
        <v>23748.84</v>
      </c>
      <c r="CF31" s="39">
        <f t="shared" si="64"/>
        <v>23748.84</v>
      </c>
      <c r="CG31" s="39">
        <f t="shared" si="65"/>
        <v>1979.07</v>
      </c>
      <c r="CH31" s="39">
        <f t="shared" si="19"/>
        <v>36612.794999999998</v>
      </c>
      <c r="CI31" s="46"/>
      <c r="CJ31" s="42">
        <f t="shared" si="66"/>
        <v>23748.84</v>
      </c>
      <c r="CK31" s="39">
        <f t="shared" si="66"/>
        <v>23748.84</v>
      </c>
      <c r="CL31" s="39">
        <f t="shared" si="67"/>
        <v>1979.07</v>
      </c>
      <c r="CM31" s="39">
        <f t="shared" si="20"/>
        <v>36612.794999999998</v>
      </c>
      <c r="CN31" s="46"/>
      <c r="CO31" s="42">
        <f t="shared" si="68"/>
        <v>23926.959999999999</v>
      </c>
      <c r="CP31" s="39">
        <f t="shared" si="68"/>
        <v>23926.959999999999</v>
      </c>
      <c r="CQ31" s="39">
        <f t="shared" si="69"/>
        <v>1993.91</v>
      </c>
      <c r="CR31" s="39">
        <f t="shared" si="21"/>
        <v>36887.334999999999</v>
      </c>
      <c r="CS31" s="46"/>
      <c r="CT31" s="42">
        <f t="shared" si="70"/>
        <v>24166.23</v>
      </c>
      <c r="CU31" s="39">
        <f t="shared" si="70"/>
        <v>24166.23</v>
      </c>
      <c r="CV31" s="39">
        <f t="shared" si="71"/>
        <v>2013.85</v>
      </c>
      <c r="CW31" s="39">
        <f t="shared" si="22"/>
        <v>37256.224999999999</v>
      </c>
      <c r="CX31" s="46"/>
      <c r="IA31">
        <v>18.5</v>
      </c>
    </row>
    <row r="32" spans="1:235">
      <c r="A32" s="45"/>
      <c r="B32">
        <v>485</v>
      </c>
      <c r="C32" t="s">
        <v>118</v>
      </c>
      <c r="D32" t="s">
        <v>102</v>
      </c>
      <c r="E32" s="39">
        <v>19110.45</v>
      </c>
      <c r="F32" s="39">
        <v>22323.569284800004</v>
      </c>
      <c r="G32" s="39">
        <v>22359.23</v>
      </c>
      <c r="H32" s="39">
        <f t="shared" si="23"/>
        <v>1863.2691666666667</v>
      </c>
      <c r="I32" s="39">
        <f t="shared" si="0"/>
        <v>38197.017916666664</v>
      </c>
      <c r="J32" s="39">
        <f t="shared" si="24"/>
        <v>19335.28</v>
      </c>
      <c r="K32" s="39">
        <f t="shared" si="25"/>
        <v>22608.085363920003</v>
      </c>
      <c r="L32" s="39">
        <f t="shared" si="26"/>
        <v>22622.29</v>
      </c>
      <c r="M32" s="39">
        <f t="shared" si="26"/>
        <v>1885.19</v>
      </c>
      <c r="N32" s="40">
        <f t="shared" si="1"/>
        <v>38646.395000000004</v>
      </c>
      <c r="O32" s="61">
        <v>20050.669999999998</v>
      </c>
      <c r="P32" s="41">
        <v>34035.059487600003</v>
      </c>
      <c r="Q32" s="39">
        <f t="shared" si="72"/>
        <v>23459.31</v>
      </c>
      <c r="R32" s="39">
        <f t="shared" si="27"/>
        <v>1954.94</v>
      </c>
      <c r="S32" s="43">
        <f t="shared" si="2"/>
        <v>40076.270000000004</v>
      </c>
      <c r="T32" s="42">
        <f t="shared" si="28"/>
        <v>20592.04</v>
      </c>
      <c r="U32" s="39">
        <f t="shared" si="29"/>
        <v>34715.760677352002</v>
      </c>
      <c r="V32" s="39">
        <f t="shared" si="30"/>
        <v>24092.71</v>
      </c>
      <c r="W32" s="39">
        <f t="shared" si="31"/>
        <v>2007.7258333333332</v>
      </c>
      <c r="X32" s="43">
        <f t="shared" si="3"/>
        <v>41158.379583333328</v>
      </c>
      <c r="Y32" s="42">
        <f t="shared" si="32"/>
        <v>21003.880800000003</v>
      </c>
      <c r="Z32" s="39">
        <f t="shared" si="33"/>
        <v>24574.564200000001</v>
      </c>
      <c r="AA32" s="39">
        <f t="shared" si="34"/>
        <v>2047.8803500000001</v>
      </c>
      <c r="AB32" s="43">
        <f t="shared" si="4"/>
        <v>41981.547175</v>
      </c>
      <c r="AC32" s="42">
        <f t="shared" si="35"/>
        <v>21456.91</v>
      </c>
      <c r="AD32" s="39">
        <f t="shared" si="36"/>
        <v>25104.6</v>
      </c>
      <c r="AE32" s="39">
        <f t="shared" si="37"/>
        <v>2092.0499999999997</v>
      </c>
      <c r="AF32" s="43">
        <f t="shared" si="5"/>
        <v>42887.024999999994</v>
      </c>
      <c r="AG32" s="42">
        <f t="shared" si="38"/>
        <v>21886.05</v>
      </c>
      <c r="AH32" s="39" t="e">
        <f>ROUND(#REF!*1.02,2)</f>
        <v>#REF!</v>
      </c>
      <c r="AI32" s="39">
        <f t="shared" si="39"/>
        <v>25606.69</v>
      </c>
      <c r="AJ32" s="39">
        <f t="shared" si="40"/>
        <v>2133.8908333333334</v>
      </c>
      <c r="AK32" s="40">
        <f t="shared" si="6"/>
        <v>43744.762083333335</v>
      </c>
      <c r="AL32" s="42">
        <f t="shared" si="41"/>
        <v>22323.77</v>
      </c>
      <c r="AM32" s="39">
        <f t="shared" si="42"/>
        <v>26118.82</v>
      </c>
      <c r="AN32" s="39">
        <f t="shared" si="43"/>
        <v>2176.5683333333332</v>
      </c>
      <c r="AO32" s="39">
        <f t="shared" si="7"/>
        <v>44619.650833333333</v>
      </c>
      <c r="AP32" s="42">
        <f t="shared" si="44"/>
        <v>22993.48</v>
      </c>
      <c r="AQ32" s="39">
        <f t="shared" si="44"/>
        <v>26902.38</v>
      </c>
      <c r="AR32" s="39">
        <f t="shared" si="45"/>
        <v>2241.87</v>
      </c>
      <c r="AS32" s="39">
        <f t="shared" si="46"/>
        <v>45958.334999999999</v>
      </c>
      <c r="AT32" s="42">
        <f t="shared" si="47"/>
        <v>22993.48</v>
      </c>
      <c r="AU32" s="39">
        <f t="shared" si="47"/>
        <v>26902.38</v>
      </c>
      <c r="AV32" s="39">
        <f t="shared" si="48"/>
        <v>2241.87</v>
      </c>
      <c r="AW32" s="39">
        <f t="shared" si="8"/>
        <v>45958.334999999999</v>
      </c>
      <c r="AX32" s="42">
        <f t="shared" si="49"/>
        <v>22993.48</v>
      </c>
      <c r="AY32" s="39">
        <f t="shared" si="49"/>
        <v>26902.38</v>
      </c>
      <c r="AZ32" s="39">
        <f t="shared" si="50"/>
        <v>2241.87</v>
      </c>
      <c r="BA32" s="39">
        <f t="shared" si="9"/>
        <v>45958.334999999999</v>
      </c>
      <c r="BB32" s="42">
        <f t="shared" si="51"/>
        <v>22993.48</v>
      </c>
      <c r="BC32" s="39">
        <f t="shared" si="51"/>
        <v>26902.38</v>
      </c>
      <c r="BD32" s="39">
        <f t="shared" si="52"/>
        <v>2241.87</v>
      </c>
      <c r="BE32" s="39">
        <f t="shared" si="10"/>
        <v>45958.334999999999</v>
      </c>
      <c r="BF32" s="42">
        <f t="shared" si="53"/>
        <v>22993.48</v>
      </c>
      <c r="BG32" s="39">
        <f t="shared" si="53"/>
        <v>26902.38</v>
      </c>
      <c r="BH32" s="39">
        <f t="shared" si="54"/>
        <v>2241.87</v>
      </c>
      <c r="BI32" s="39">
        <f t="shared" si="11"/>
        <v>45958.334999999999</v>
      </c>
      <c r="BJ32" s="42">
        <f t="shared" si="12"/>
        <v>23223.414799999999</v>
      </c>
      <c r="BK32" s="42">
        <f t="shared" si="55"/>
        <v>27171.4</v>
      </c>
      <c r="BL32" s="39">
        <f t="shared" si="56"/>
        <v>2264.2800000000002</v>
      </c>
      <c r="BM32" s="39">
        <f t="shared" si="13"/>
        <v>46417.740000000005</v>
      </c>
      <c r="BN32" s="42">
        <f t="shared" si="57"/>
        <v>23223.41</v>
      </c>
      <c r="BO32" s="39">
        <f t="shared" si="57"/>
        <v>27171.4</v>
      </c>
      <c r="BP32" s="39">
        <f t="shared" si="58"/>
        <v>2264.2800000000002</v>
      </c>
      <c r="BQ32" s="39">
        <f t="shared" si="14"/>
        <v>46417.740000000005</v>
      </c>
      <c r="BR32" s="42">
        <f t="shared" si="15"/>
        <v>23455.64</v>
      </c>
      <c r="BS32" s="42">
        <f t="shared" si="15"/>
        <v>27443.11</v>
      </c>
      <c r="BT32" s="39">
        <f t="shared" si="59"/>
        <v>2286.9299999999998</v>
      </c>
      <c r="BU32" s="39">
        <f t="shared" si="16"/>
        <v>46882.064999999995</v>
      </c>
      <c r="BV32" s="42">
        <f t="shared" si="60"/>
        <v>23748.84</v>
      </c>
      <c r="BW32" s="39">
        <f t="shared" si="60"/>
        <v>27786.15</v>
      </c>
      <c r="BX32" s="39">
        <f t="shared" si="61"/>
        <v>2315.5100000000002</v>
      </c>
      <c r="BY32" s="39">
        <f t="shared" si="17"/>
        <v>47467.955000000002</v>
      </c>
      <c r="BZ32" s="42">
        <f t="shared" si="62"/>
        <v>23748.84</v>
      </c>
      <c r="CA32" s="39">
        <f t="shared" si="62"/>
        <v>27786.15</v>
      </c>
      <c r="CB32" s="39">
        <f t="shared" si="63"/>
        <v>2315.5100000000002</v>
      </c>
      <c r="CC32" s="39">
        <f t="shared" si="18"/>
        <v>47467.955000000002</v>
      </c>
      <c r="CD32" s="46"/>
      <c r="CE32" s="42">
        <f t="shared" si="64"/>
        <v>23748.84</v>
      </c>
      <c r="CF32" s="39">
        <f t="shared" si="64"/>
        <v>27786.15</v>
      </c>
      <c r="CG32" s="39">
        <f t="shared" si="65"/>
        <v>2315.5100000000002</v>
      </c>
      <c r="CH32" s="39">
        <f t="shared" si="19"/>
        <v>47467.955000000002</v>
      </c>
      <c r="CI32" s="46"/>
      <c r="CJ32" s="42">
        <f t="shared" si="66"/>
        <v>23748.84</v>
      </c>
      <c r="CK32" s="39">
        <f t="shared" si="66"/>
        <v>27786.15</v>
      </c>
      <c r="CL32" s="39">
        <f t="shared" si="67"/>
        <v>2315.5100000000002</v>
      </c>
      <c r="CM32" s="39">
        <f t="shared" si="20"/>
        <v>47467.955000000002</v>
      </c>
      <c r="CN32" s="46"/>
      <c r="CO32" s="42">
        <f t="shared" si="68"/>
        <v>23926.959999999999</v>
      </c>
      <c r="CP32" s="39">
        <f t="shared" si="68"/>
        <v>27994.55</v>
      </c>
      <c r="CQ32" s="39">
        <f t="shared" si="69"/>
        <v>2332.88</v>
      </c>
      <c r="CR32" s="39">
        <f t="shared" si="21"/>
        <v>47824.04</v>
      </c>
      <c r="CS32" s="46"/>
      <c r="CT32" s="42">
        <f t="shared" si="70"/>
        <v>24166.23</v>
      </c>
      <c r="CU32" s="39">
        <f t="shared" si="70"/>
        <v>28274.5</v>
      </c>
      <c r="CV32" s="39">
        <f t="shared" si="71"/>
        <v>2356.21</v>
      </c>
      <c r="CW32" s="39">
        <f t="shared" si="22"/>
        <v>48302.305</v>
      </c>
      <c r="CX32" s="46"/>
      <c r="IA32">
        <v>20.5</v>
      </c>
    </row>
    <row r="33" spans="1:235">
      <c r="A33" s="45"/>
      <c r="B33">
        <v>490</v>
      </c>
      <c r="C33" t="s">
        <v>118</v>
      </c>
      <c r="D33" t="s">
        <v>103</v>
      </c>
      <c r="E33" s="39">
        <v>19110.45</v>
      </c>
      <c r="F33" s="39">
        <v>16909.167830399998</v>
      </c>
      <c r="G33" s="39">
        <v>19110.45</v>
      </c>
      <c r="H33" s="39">
        <f t="shared" si="23"/>
        <v>1592.5375000000001</v>
      </c>
      <c r="I33" s="39">
        <f t="shared" si="0"/>
        <v>29461.943750000002</v>
      </c>
      <c r="J33" s="39">
        <f t="shared" si="24"/>
        <v>19335.28</v>
      </c>
      <c r="K33" s="39">
        <f t="shared" si="25"/>
        <v>17124.676832159999</v>
      </c>
      <c r="L33" s="39">
        <f t="shared" si="26"/>
        <v>19335.28</v>
      </c>
      <c r="M33" s="39">
        <f t="shared" si="26"/>
        <v>1611.27</v>
      </c>
      <c r="N33" s="40">
        <f t="shared" si="1"/>
        <v>29808.494999999999</v>
      </c>
      <c r="O33" s="61">
        <v>20050.669999999998</v>
      </c>
      <c r="P33" s="41">
        <v>34035.059487600003</v>
      </c>
      <c r="Q33" s="39">
        <v>20050.669999999998</v>
      </c>
      <c r="R33" s="39">
        <f t="shared" si="27"/>
        <v>1670.89</v>
      </c>
      <c r="S33" s="43">
        <f t="shared" si="2"/>
        <v>30911.465</v>
      </c>
      <c r="T33" s="42">
        <f t="shared" si="28"/>
        <v>20592.04</v>
      </c>
      <c r="U33" s="39">
        <f t="shared" si="29"/>
        <v>34715.760677352002</v>
      </c>
      <c r="V33" s="39">
        <f t="shared" si="30"/>
        <v>20592.04</v>
      </c>
      <c r="W33" s="39">
        <f t="shared" si="31"/>
        <v>1716.0033333333333</v>
      </c>
      <c r="X33" s="43">
        <f t="shared" si="3"/>
        <v>31746.061666666668</v>
      </c>
      <c r="Y33" s="42">
        <f t="shared" si="32"/>
        <v>21003.880800000003</v>
      </c>
      <c r="Z33" s="39">
        <f t="shared" si="33"/>
        <v>21003.880800000003</v>
      </c>
      <c r="AA33" s="39">
        <f t="shared" si="34"/>
        <v>1750.3234000000002</v>
      </c>
      <c r="AB33" s="43">
        <f t="shared" si="4"/>
        <v>32380.982900000003</v>
      </c>
      <c r="AC33" s="42">
        <f t="shared" si="35"/>
        <v>21456.91</v>
      </c>
      <c r="AD33" s="39">
        <f t="shared" si="36"/>
        <v>21456.91</v>
      </c>
      <c r="AE33" s="39">
        <f t="shared" si="37"/>
        <v>1788.0758333333333</v>
      </c>
      <c r="AF33" s="43">
        <f t="shared" si="5"/>
        <v>33079.402916666666</v>
      </c>
      <c r="AG33" s="42">
        <f t="shared" si="38"/>
        <v>21886.05</v>
      </c>
      <c r="AH33" s="39" t="e">
        <f>ROUND(#REF!*1.02,2)</f>
        <v>#REF!</v>
      </c>
      <c r="AI33" s="39">
        <f t="shared" si="39"/>
        <v>21886.05</v>
      </c>
      <c r="AJ33" s="39">
        <f t="shared" si="40"/>
        <v>1823.8374999999999</v>
      </c>
      <c r="AK33" s="40">
        <f t="shared" si="6"/>
        <v>33740.993749999994</v>
      </c>
      <c r="AL33" s="42">
        <f t="shared" si="41"/>
        <v>22323.77</v>
      </c>
      <c r="AM33" s="39">
        <f t="shared" si="42"/>
        <v>22323.77</v>
      </c>
      <c r="AN33" s="39">
        <f t="shared" si="43"/>
        <v>1860.3141666666668</v>
      </c>
      <c r="AO33" s="39">
        <f t="shared" si="7"/>
        <v>34415.812083333338</v>
      </c>
      <c r="AP33" s="42">
        <f t="shared" si="44"/>
        <v>22993.48</v>
      </c>
      <c r="AQ33" s="39">
        <f t="shared" si="44"/>
        <v>22993.48</v>
      </c>
      <c r="AR33" s="39">
        <f t="shared" si="45"/>
        <v>1916.12</v>
      </c>
      <c r="AS33" s="39">
        <f t="shared" si="46"/>
        <v>35448.22</v>
      </c>
      <c r="AT33" s="42">
        <f t="shared" si="47"/>
        <v>22993.48</v>
      </c>
      <c r="AU33" s="39">
        <f t="shared" si="47"/>
        <v>22993.48</v>
      </c>
      <c r="AV33" s="39">
        <f t="shared" si="48"/>
        <v>1916.12</v>
      </c>
      <c r="AW33" s="39">
        <f t="shared" si="8"/>
        <v>35448.22</v>
      </c>
      <c r="AX33" s="42">
        <f t="shared" si="49"/>
        <v>22993.48</v>
      </c>
      <c r="AY33" s="39">
        <f t="shared" si="49"/>
        <v>22993.48</v>
      </c>
      <c r="AZ33" s="39">
        <f t="shared" si="50"/>
        <v>1916.12</v>
      </c>
      <c r="BA33" s="39">
        <f t="shared" si="9"/>
        <v>35448.22</v>
      </c>
      <c r="BB33" s="42">
        <f t="shared" si="51"/>
        <v>22993.48</v>
      </c>
      <c r="BC33" s="39">
        <f t="shared" si="51"/>
        <v>22993.48</v>
      </c>
      <c r="BD33" s="39">
        <f t="shared" si="52"/>
        <v>1916.12</v>
      </c>
      <c r="BE33" s="39">
        <f t="shared" si="10"/>
        <v>35448.22</v>
      </c>
      <c r="BF33" s="42">
        <f t="shared" si="53"/>
        <v>22993.48</v>
      </c>
      <c r="BG33" s="39">
        <f t="shared" si="53"/>
        <v>22993.48</v>
      </c>
      <c r="BH33" s="39">
        <f t="shared" si="54"/>
        <v>1916.12</v>
      </c>
      <c r="BI33" s="39">
        <f t="shared" si="11"/>
        <v>35448.22</v>
      </c>
      <c r="BJ33" s="42">
        <f t="shared" si="12"/>
        <v>23223.414799999999</v>
      </c>
      <c r="BK33" s="42">
        <f t="shared" si="55"/>
        <v>23223.41</v>
      </c>
      <c r="BL33" s="39">
        <f t="shared" si="56"/>
        <v>1935.28</v>
      </c>
      <c r="BM33" s="39">
        <f t="shared" si="13"/>
        <v>35802.68</v>
      </c>
      <c r="BN33" s="42">
        <f t="shared" si="57"/>
        <v>23223.41</v>
      </c>
      <c r="BO33" s="39">
        <f t="shared" si="57"/>
        <v>23223.41</v>
      </c>
      <c r="BP33" s="39">
        <f t="shared" si="58"/>
        <v>1935.28</v>
      </c>
      <c r="BQ33" s="39">
        <f t="shared" si="14"/>
        <v>35802.68</v>
      </c>
      <c r="BR33" s="42">
        <f t="shared" si="15"/>
        <v>23455.64</v>
      </c>
      <c r="BS33" s="42">
        <f t="shared" si="15"/>
        <v>23455.64</v>
      </c>
      <c r="BT33" s="39">
        <f t="shared" si="59"/>
        <v>1954.64</v>
      </c>
      <c r="BU33" s="39">
        <f t="shared" si="16"/>
        <v>36160.840000000004</v>
      </c>
      <c r="BV33" s="42">
        <f t="shared" si="60"/>
        <v>23748.84</v>
      </c>
      <c r="BW33" s="39">
        <f t="shared" si="60"/>
        <v>23748.84</v>
      </c>
      <c r="BX33" s="39">
        <f t="shared" si="61"/>
        <v>1979.07</v>
      </c>
      <c r="BY33" s="39">
        <f t="shared" si="17"/>
        <v>36612.794999999998</v>
      </c>
      <c r="BZ33" s="42">
        <f t="shared" si="62"/>
        <v>23748.84</v>
      </c>
      <c r="CA33" s="39">
        <f t="shared" si="62"/>
        <v>23748.84</v>
      </c>
      <c r="CB33" s="39">
        <f t="shared" si="63"/>
        <v>1979.07</v>
      </c>
      <c r="CC33" s="39">
        <f t="shared" si="18"/>
        <v>36612.794999999998</v>
      </c>
      <c r="CD33" s="46"/>
      <c r="CE33" s="42">
        <f t="shared" si="64"/>
        <v>23748.84</v>
      </c>
      <c r="CF33" s="39">
        <f t="shared" si="64"/>
        <v>23748.84</v>
      </c>
      <c r="CG33" s="39">
        <f t="shared" si="65"/>
        <v>1979.07</v>
      </c>
      <c r="CH33" s="39">
        <f t="shared" si="19"/>
        <v>36612.794999999998</v>
      </c>
      <c r="CI33" s="46"/>
      <c r="CJ33" s="42">
        <f t="shared" si="66"/>
        <v>23748.84</v>
      </c>
      <c r="CK33" s="39">
        <f t="shared" si="66"/>
        <v>23748.84</v>
      </c>
      <c r="CL33" s="39">
        <f t="shared" si="67"/>
        <v>1979.07</v>
      </c>
      <c r="CM33" s="39">
        <f t="shared" si="20"/>
        <v>36612.794999999998</v>
      </c>
      <c r="CN33" s="46"/>
      <c r="CO33" s="42">
        <f t="shared" si="68"/>
        <v>23926.959999999999</v>
      </c>
      <c r="CP33" s="39">
        <f t="shared" si="68"/>
        <v>23926.959999999999</v>
      </c>
      <c r="CQ33" s="39">
        <f t="shared" si="69"/>
        <v>1993.91</v>
      </c>
      <c r="CR33" s="39">
        <f t="shared" si="21"/>
        <v>36887.334999999999</v>
      </c>
      <c r="CS33" s="46"/>
      <c r="CT33" s="42">
        <f t="shared" si="70"/>
        <v>24166.23</v>
      </c>
      <c r="CU33" s="39">
        <f t="shared" si="70"/>
        <v>24166.23</v>
      </c>
      <c r="CV33" s="39">
        <f t="shared" si="71"/>
        <v>2013.85</v>
      </c>
      <c r="CW33" s="39">
        <f t="shared" si="22"/>
        <v>37256.224999999999</v>
      </c>
      <c r="CX33" s="46"/>
      <c r="IA33">
        <v>18.5</v>
      </c>
    </row>
    <row r="34" spans="1:235">
      <c r="A34" s="45"/>
      <c r="B34">
        <v>525</v>
      </c>
      <c r="C34" t="s">
        <v>119</v>
      </c>
      <c r="D34" t="s">
        <v>102</v>
      </c>
      <c r="E34" s="39">
        <v>19110.45</v>
      </c>
      <c r="F34" s="39">
        <v>22202.654363999998</v>
      </c>
      <c r="G34" s="39">
        <v>22359.23</v>
      </c>
      <c r="H34" s="39">
        <f t="shared" si="23"/>
        <v>1863.2691666666667</v>
      </c>
      <c r="I34" s="39">
        <f t="shared" si="0"/>
        <v>38197.017916666664</v>
      </c>
      <c r="J34" s="39">
        <f t="shared" si="24"/>
        <v>19335.28</v>
      </c>
      <c r="K34" s="39">
        <f t="shared" si="25"/>
        <v>22485.629370599996</v>
      </c>
      <c r="L34" s="39">
        <f t="shared" si="26"/>
        <v>22622.29</v>
      </c>
      <c r="M34" s="39">
        <f t="shared" si="26"/>
        <v>1885.19</v>
      </c>
      <c r="N34" s="40">
        <f t="shared" si="1"/>
        <v>38646.395000000004</v>
      </c>
      <c r="O34" s="61">
        <v>20050.669999999998</v>
      </c>
      <c r="P34" s="41">
        <v>34035.059487600003</v>
      </c>
      <c r="Q34" s="39">
        <f t="shared" si="72"/>
        <v>23459.31</v>
      </c>
      <c r="R34" s="39">
        <f t="shared" si="27"/>
        <v>1954.94</v>
      </c>
      <c r="S34" s="43">
        <f t="shared" si="2"/>
        <v>40076.270000000004</v>
      </c>
      <c r="T34" s="42">
        <f t="shared" si="28"/>
        <v>20592.04</v>
      </c>
      <c r="U34" s="39">
        <f t="shared" si="29"/>
        <v>34715.760677352002</v>
      </c>
      <c r="V34" s="39">
        <f t="shared" si="30"/>
        <v>24092.71</v>
      </c>
      <c r="W34" s="39">
        <f t="shared" si="31"/>
        <v>2007.7258333333332</v>
      </c>
      <c r="X34" s="43">
        <f t="shared" si="3"/>
        <v>41158.379583333328</v>
      </c>
      <c r="Y34" s="42">
        <f t="shared" si="32"/>
        <v>21003.880800000003</v>
      </c>
      <c r="Z34" s="39">
        <f t="shared" si="33"/>
        <v>24574.564200000001</v>
      </c>
      <c r="AA34" s="39">
        <f t="shared" si="34"/>
        <v>2047.8803500000001</v>
      </c>
      <c r="AB34" s="43">
        <f t="shared" si="4"/>
        <v>41981.547175</v>
      </c>
      <c r="AC34" s="42">
        <f t="shared" si="35"/>
        <v>21456.91</v>
      </c>
      <c r="AD34" s="39">
        <f t="shared" si="36"/>
        <v>25104.6</v>
      </c>
      <c r="AE34" s="39">
        <f t="shared" si="37"/>
        <v>2092.0499999999997</v>
      </c>
      <c r="AF34" s="43">
        <f t="shared" si="5"/>
        <v>42887.024999999994</v>
      </c>
      <c r="AG34" s="42">
        <f t="shared" si="38"/>
        <v>21886.05</v>
      </c>
      <c r="AH34" s="39" t="e">
        <f>ROUND(#REF!*1.02,2)</f>
        <v>#REF!</v>
      </c>
      <c r="AI34" s="39">
        <f t="shared" si="39"/>
        <v>25606.69</v>
      </c>
      <c r="AJ34" s="39">
        <f t="shared" si="40"/>
        <v>2133.8908333333334</v>
      </c>
      <c r="AK34" s="40">
        <f t="shared" si="6"/>
        <v>43744.762083333335</v>
      </c>
      <c r="AL34" s="42">
        <f t="shared" si="41"/>
        <v>22323.77</v>
      </c>
      <c r="AM34" s="39">
        <f t="shared" si="42"/>
        <v>26118.82</v>
      </c>
      <c r="AN34" s="39">
        <f t="shared" si="43"/>
        <v>2176.5683333333332</v>
      </c>
      <c r="AO34" s="39">
        <f t="shared" si="7"/>
        <v>44619.650833333333</v>
      </c>
      <c r="AP34" s="42">
        <f t="shared" si="44"/>
        <v>22993.48</v>
      </c>
      <c r="AQ34" s="39">
        <f t="shared" si="44"/>
        <v>26902.38</v>
      </c>
      <c r="AR34" s="39">
        <f t="shared" si="45"/>
        <v>2241.87</v>
      </c>
      <c r="AS34" s="39">
        <f t="shared" si="46"/>
        <v>45958.334999999999</v>
      </c>
      <c r="AT34" s="42">
        <f t="shared" si="47"/>
        <v>22993.48</v>
      </c>
      <c r="AU34" s="39">
        <f t="shared" si="47"/>
        <v>26902.38</v>
      </c>
      <c r="AV34" s="39">
        <f t="shared" si="48"/>
        <v>2241.87</v>
      </c>
      <c r="AW34" s="39">
        <f t="shared" si="8"/>
        <v>45958.334999999999</v>
      </c>
      <c r="AX34" s="42">
        <f t="shared" si="49"/>
        <v>22993.48</v>
      </c>
      <c r="AY34" s="39">
        <f t="shared" si="49"/>
        <v>26902.38</v>
      </c>
      <c r="AZ34" s="39">
        <f t="shared" si="50"/>
        <v>2241.87</v>
      </c>
      <c r="BA34" s="39">
        <f t="shared" si="9"/>
        <v>45958.334999999999</v>
      </c>
      <c r="BB34" s="42">
        <f t="shared" si="51"/>
        <v>22993.48</v>
      </c>
      <c r="BC34" s="39">
        <f t="shared" si="51"/>
        <v>26902.38</v>
      </c>
      <c r="BD34" s="39">
        <f t="shared" si="52"/>
        <v>2241.87</v>
      </c>
      <c r="BE34" s="39">
        <f t="shared" si="10"/>
        <v>45958.334999999999</v>
      </c>
      <c r="BF34" s="42">
        <f t="shared" si="53"/>
        <v>22993.48</v>
      </c>
      <c r="BG34" s="39">
        <f t="shared" si="53"/>
        <v>26902.38</v>
      </c>
      <c r="BH34" s="39">
        <f t="shared" si="54"/>
        <v>2241.87</v>
      </c>
      <c r="BI34" s="39">
        <f t="shared" si="11"/>
        <v>45958.334999999999</v>
      </c>
      <c r="BJ34" s="42">
        <f t="shared" si="12"/>
        <v>23223.414799999999</v>
      </c>
      <c r="BK34" s="42">
        <f t="shared" si="55"/>
        <v>27171.4</v>
      </c>
      <c r="BL34" s="39">
        <f t="shared" si="56"/>
        <v>2264.2800000000002</v>
      </c>
      <c r="BM34" s="39">
        <f t="shared" si="13"/>
        <v>46417.740000000005</v>
      </c>
      <c r="BN34" s="42">
        <f t="shared" si="57"/>
        <v>23223.41</v>
      </c>
      <c r="BO34" s="39">
        <f t="shared" si="57"/>
        <v>27171.4</v>
      </c>
      <c r="BP34" s="39">
        <f t="shared" si="58"/>
        <v>2264.2800000000002</v>
      </c>
      <c r="BQ34" s="39">
        <f t="shared" si="14"/>
        <v>46417.740000000005</v>
      </c>
      <c r="BR34" s="42">
        <f t="shared" si="15"/>
        <v>23455.64</v>
      </c>
      <c r="BS34" s="42">
        <f t="shared" si="15"/>
        <v>27443.11</v>
      </c>
      <c r="BT34" s="39">
        <f t="shared" si="59"/>
        <v>2286.9299999999998</v>
      </c>
      <c r="BU34" s="39">
        <f t="shared" si="16"/>
        <v>46882.064999999995</v>
      </c>
      <c r="BV34" s="42">
        <f t="shared" si="60"/>
        <v>23748.84</v>
      </c>
      <c r="BW34" s="39">
        <f t="shared" si="60"/>
        <v>27786.15</v>
      </c>
      <c r="BX34" s="39">
        <f t="shared" si="61"/>
        <v>2315.5100000000002</v>
      </c>
      <c r="BY34" s="39">
        <f t="shared" si="17"/>
        <v>47467.955000000002</v>
      </c>
      <c r="BZ34" s="42">
        <f t="shared" si="62"/>
        <v>23748.84</v>
      </c>
      <c r="CA34" s="39">
        <f t="shared" si="62"/>
        <v>27786.15</v>
      </c>
      <c r="CB34" s="39">
        <f t="shared" si="63"/>
        <v>2315.5100000000002</v>
      </c>
      <c r="CC34" s="39">
        <f t="shared" si="18"/>
        <v>47467.955000000002</v>
      </c>
      <c r="CD34" s="46"/>
      <c r="CE34" s="42">
        <f t="shared" si="64"/>
        <v>23748.84</v>
      </c>
      <c r="CF34" s="39">
        <f t="shared" si="64"/>
        <v>27786.15</v>
      </c>
      <c r="CG34" s="39">
        <f t="shared" si="65"/>
        <v>2315.5100000000002</v>
      </c>
      <c r="CH34" s="39">
        <f t="shared" si="19"/>
        <v>47467.955000000002</v>
      </c>
      <c r="CI34" s="46"/>
      <c r="CJ34" s="42">
        <f t="shared" si="66"/>
        <v>23748.84</v>
      </c>
      <c r="CK34" s="39">
        <f t="shared" si="66"/>
        <v>27786.15</v>
      </c>
      <c r="CL34" s="39">
        <f t="shared" si="67"/>
        <v>2315.5100000000002</v>
      </c>
      <c r="CM34" s="39">
        <f t="shared" si="20"/>
        <v>47467.955000000002</v>
      </c>
      <c r="CN34" s="46"/>
      <c r="CO34" s="42">
        <f t="shared" si="68"/>
        <v>23926.959999999999</v>
      </c>
      <c r="CP34" s="39">
        <f t="shared" si="68"/>
        <v>27994.55</v>
      </c>
      <c r="CQ34" s="39">
        <f t="shared" si="69"/>
        <v>2332.88</v>
      </c>
      <c r="CR34" s="39">
        <f t="shared" si="21"/>
        <v>47824.04</v>
      </c>
      <c r="CS34" s="46"/>
      <c r="CT34" s="42">
        <f t="shared" si="70"/>
        <v>24166.23</v>
      </c>
      <c r="CU34" s="39">
        <f t="shared" si="70"/>
        <v>28274.5</v>
      </c>
      <c r="CV34" s="39">
        <f t="shared" si="71"/>
        <v>2356.21</v>
      </c>
      <c r="CW34" s="39">
        <f t="shared" si="22"/>
        <v>48302.305</v>
      </c>
      <c r="CX34" s="46"/>
      <c r="IA34">
        <v>20.5</v>
      </c>
    </row>
    <row r="35" spans="1:235">
      <c r="A35" s="45"/>
      <c r="B35">
        <v>530</v>
      </c>
      <c r="C35" t="s">
        <v>119</v>
      </c>
      <c r="D35" t="s">
        <v>103</v>
      </c>
      <c r="E35" s="39">
        <v>19110.45</v>
      </c>
      <c r="F35" s="39">
        <v>16909.167830399998</v>
      </c>
      <c r="G35" s="39">
        <v>19110.45</v>
      </c>
      <c r="H35" s="39">
        <f t="shared" si="23"/>
        <v>1592.5375000000001</v>
      </c>
      <c r="I35" s="39">
        <f t="shared" si="0"/>
        <v>29461.943750000002</v>
      </c>
      <c r="J35" s="39">
        <f t="shared" si="24"/>
        <v>19335.28</v>
      </c>
      <c r="K35" s="39">
        <f t="shared" si="25"/>
        <v>17124.676832159999</v>
      </c>
      <c r="L35" s="39">
        <f t="shared" si="26"/>
        <v>19335.28</v>
      </c>
      <c r="M35" s="39">
        <f t="shared" si="26"/>
        <v>1611.27</v>
      </c>
      <c r="N35" s="40">
        <f t="shared" si="1"/>
        <v>29808.494999999999</v>
      </c>
      <c r="O35" s="61">
        <v>20050.669999999998</v>
      </c>
      <c r="P35" s="41">
        <v>34035.059487600003</v>
      </c>
      <c r="Q35" s="39">
        <v>20050.669999999998</v>
      </c>
      <c r="R35" s="39">
        <f t="shared" si="27"/>
        <v>1670.89</v>
      </c>
      <c r="S35" s="43">
        <f t="shared" si="2"/>
        <v>30911.465</v>
      </c>
      <c r="T35" s="42">
        <f t="shared" si="28"/>
        <v>20592.04</v>
      </c>
      <c r="U35" s="39">
        <f t="shared" si="29"/>
        <v>34715.760677352002</v>
      </c>
      <c r="V35" s="39">
        <f t="shared" si="30"/>
        <v>20592.04</v>
      </c>
      <c r="W35" s="39">
        <f t="shared" si="31"/>
        <v>1716.0033333333333</v>
      </c>
      <c r="X35" s="43">
        <f t="shared" si="3"/>
        <v>31746.061666666668</v>
      </c>
      <c r="Y35" s="42">
        <f t="shared" si="32"/>
        <v>21003.880800000003</v>
      </c>
      <c r="Z35" s="39">
        <f t="shared" si="33"/>
        <v>21003.880800000003</v>
      </c>
      <c r="AA35" s="39">
        <f t="shared" si="34"/>
        <v>1750.3234000000002</v>
      </c>
      <c r="AB35" s="43">
        <f t="shared" si="4"/>
        <v>32380.982900000003</v>
      </c>
      <c r="AC35" s="42">
        <f t="shared" si="35"/>
        <v>21456.91</v>
      </c>
      <c r="AD35" s="39">
        <f t="shared" si="36"/>
        <v>21456.91</v>
      </c>
      <c r="AE35" s="39">
        <f t="shared" si="37"/>
        <v>1788.0758333333333</v>
      </c>
      <c r="AF35" s="43">
        <f t="shared" si="5"/>
        <v>33079.402916666666</v>
      </c>
      <c r="AG35" s="42">
        <f t="shared" si="38"/>
        <v>21886.05</v>
      </c>
      <c r="AH35" s="39" t="e">
        <f>ROUND(#REF!*1.02,2)</f>
        <v>#REF!</v>
      </c>
      <c r="AI35" s="39">
        <f t="shared" si="39"/>
        <v>21886.05</v>
      </c>
      <c r="AJ35" s="39">
        <f t="shared" si="40"/>
        <v>1823.8374999999999</v>
      </c>
      <c r="AK35" s="40">
        <f t="shared" si="6"/>
        <v>33740.993749999994</v>
      </c>
      <c r="AL35" s="42">
        <f t="shared" si="41"/>
        <v>22323.77</v>
      </c>
      <c r="AM35" s="39">
        <f t="shared" si="42"/>
        <v>22323.77</v>
      </c>
      <c r="AN35" s="39">
        <f t="shared" si="43"/>
        <v>1860.3141666666668</v>
      </c>
      <c r="AO35" s="39">
        <f t="shared" si="7"/>
        <v>34415.812083333338</v>
      </c>
      <c r="AP35" s="42">
        <f t="shared" si="44"/>
        <v>22993.48</v>
      </c>
      <c r="AQ35" s="39">
        <f t="shared" si="44"/>
        <v>22993.48</v>
      </c>
      <c r="AR35" s="39">
        <f t="shared" si="45"/>
        <v>1916.12</v>
      </c>
      <c r="AS35" s="39">
        <f t="shared" si="46"/>
        <v>35448.22</v>
      </c>
      <c r="AT35" s="42">
        <f t="shared" si="47"/>
        <v>22993.48</v>
      </c>
      <c r="AU35" s="39">
        <f t="shared" si="47"/>
        <v>22993.48</v>
      </c>
      <c r="AV35" s="39">
        <f t="shared" si="48"/>
        <v>1916.12</v>
      </c>
      <c r="AW35" s="39">
        <f t="shared" si="8"/>
        <v>35448.22</v>
      </c>
      <c r="AX35" s="42">
        <f t="shared" si="49"/>
        <v>22993.48</v>
      </c>
      <c r="AY35" s="39">
        <f t="shared" si="49"/>
        <v>22993.48</v>
      </c>
      <c r="AZ35" s="39">
        <f t="shared" si="50"/>
        <v>1916.12</v>
      </c>
      <c r="BA35" s="39">
        <f t="shared" si="9"/>
        <v>35448.22</v>
      </c>
      <c r="BB35" s="42">
        <f t="shared" si="51"/>
        <v>22993.48</v>
      </c>
      <c r="BC35" s="39">
        <f t="shared" si="51"/>
        <v>22993.48</v>
      </c>
      <c r="BD35" s="39">
        <f t="shared" si="52"/>
        <v>1916.12</v>
      </c>
      <c r="BE35" s="39">
        <f t="shared" si="10"/>
        <v>35448.22</v>
      </c>
      <c r="BF35" s="42">
        <f t="shared" si="53"/>
        <v>22993.48</v>
      </c>
      <c r="BG35" s="39">
        <f t="shared" si="53"/>
        <v>22993.48</v>
      </c>
      <c r="BH35" s="39">
        <f t="shared" si="54"/>
        <v>1916.12</v>
      </c>
      <c r="BI35" s="39">
        <f t="shared" si="11"/>
        <v>35448.22</v>
      </c>
      <c r="BJ35" s="42">
        <f t="shared" si="12"/>
        <v>23223.414799999999</v>
      </c>
      <c r="BK35" s="42">
        <f t="shared" si="55"/>
        <v>23223.41</v>
      </c>
      <c r="BL35" s="39">
        <f t="shared" si="56"/>
        <v>1935.28</v>
      </c>
      <c r="BM35" s="39">
        <f t="shared" si="13"/>
        <v>35802.68</v>
      </c>
      <c r="BN35" s="42">
        <f t="shared" si="57"/>
        <v>23223.41</v>
      </c>
      <c r="BO35" s="39">
        <f t="shared" si="57"/>
        <v>23223.41</v>
      </c>
      <c r="BP35" s="39">
        <f t="shared" si="58"/>
        <v>1935.28</v>
      </c>
      <c r="BQ35" s="39">
        <f t="shared" si="14"/>
        <v>35802.68</v>
      </c>
      <c r="BR35" s="42">
        <f t="shared" si="15"/>
        <v>23455.64</v>
      </c>
      <c r="BS35" s="42">
        <f t="shared" si="15"/>
        <v>23455.64</v>
      </c>
      <c r="BT35" s="39">
        <f t="shared" si="59"/>
        <v>1954.64</v>
      </c>
      <c r="BU35" s="39">
        <f t="shared" si="16"/>
        <v>36160.840000000004</v>
      </c>
      <c r="BV35" s="42">
        <f t="shared" si="60"/>
        <v>23748.84</v>
      </c>
      <c r="BW35" s="39">
        <f t="shared" si="60"/>
        <v>23748.84</v>
      </c>
      <c r="BX35" s="39">
        <f t="shared" si="61"/>
        <v>1979.07</v>
      </c>
      <c r="BY35" s="39">
        <f t="shared" si="17"/>
        <v>36612.794999999998</v>
      </c>
      <c r="BZ35" s="42">
        <f t="shared" si="62"/>
        <v>23748.84</v>
      </c>
      <c r="CA35" s="39">
        <f t="shared" si="62"/>
        <v>23748.84</v>
      </c>
      <c r="CB35" s="39">
        <f t="shared" si="63"/>
        <v>1979.07</v>
      </c>
      <c r="CC35" s="39">
        <f t="shared" si="18"/>
        <v>36612.794999999998</v>
      </c>
      <c r="CD35" s="46"/>
      <c r="CE35" s="42">
        <f t="shared" si="64"/>
        <v>23748.84</v>
      </c>
      <c r="CF35" s="39">
        <f t="shared" si="64"/>
        <v>23748.84</v>
      </c>
      <c r="CG35" s="39">
        <f t="shared" si="65"/>
        <v>1979.07</v>
      </c>
      <c r="CH35" s="39">
        <f t="shared" si="19"/>
        <v>36612.794999999998</v>
      </c>
      <c r="CI35" s="46"/>
      <c r="CJ35" s="42">
        <f t="shared" si="66"/>
        <v>23748.84</v>
      </c>
      <c r="CK35" s="39">
        <f t="shared" si="66"/>
        <v>23748.84</v>
      </c>
      <c r="CL35" s="39">
        <f t="shared" si="67"/>
        <v>1979.07</v>
      </c>
      <c r="CM35" s="39">
        <f t="shared" si="20"/>
        <v>36612.794999999998</v>
      </c>
      <c r="CN35" s="46"/>
      <c r="CO35" s="42">
        <f t="shared" si="68"/>
        <v>23926.959999999999</v>
      </c>
      <c r="CP35" s="39">
        <f t="shared" si="68"/>
        <v>23926.959999999999</v>
      </c>
      <c r="CQ35" s="39">
        <f t="shared" si="69"/>
        <v>1993.91</v>
      </c>
      <c r="CR35" s="39">
        <f t="shared" si="21"/>
        <v>36887.334999999999</v>
      </c>
      <c r="CS35" s="46"/>
      <c r="CT35" s="42">
        <f t="shared" si="70"/>
        <v>24166.23</v>
      </c>
      <c r="CU35" s="39">
        <f t="shared" si="70"/>
        <v>24166.23</v>
      </c>
      <c r="CV35" s="39">
        <f t="shared" si="71"/>
        <v>2013.85</v>
      </c>
      <c r="CW35" s="39">
        <f t="shared" si="22"/>
        <v>37256.224999999999</v>
      </c>
      <c r="CX35" s="46"/>
      <c r="IA35">
        <v>18.5</v>
      </c>
    </row>
    <row r="36" spans="1:235">
      <c r="A36" s="45"/>
      <c r="C36" s="22" t="s">
        <v>38</v>
      </c>
      <c r="D36" s="22" t="s">
        <v>105</v>
      </c>
      <c r="E36" s="62">
        <v>19110.45</v>
      </c>
      <c r="F36" s="62"/>
      <c r="G36" s="62">
        <v>19110.45</v>
      </c>
      <c r="H36" s="62">
        <f t="shared" si="23"/>
        <v>1592.5375000000001</v>
      </c>
      <c r="I36" s="62">
        <f t="shared" si="0"/>
        <v>29461.943750000002</v>
      </c>
      <c r="J36" s="62">
        <f t="shared" si="24"/>
        <v>19335.28</v>
      </c>
      <c r="K36" s="62">
        <f t="shared" si="25"/>
        <v>0</v>
      </c>
      <c r="L36" s="62">
        <f t="shared" si="26"/>
        <v>19335.28</v>
      </c>
      <c r="M36" s="62">
        <f t="shared" si="26"/>
        <v>1611.27</v>
      </c>
      <c r="N36" s="63">
        <f t="shared" si="1"/>
        <v>29808.494999999999</v>
      </c>
      <c r="O36" s="64">
        <v>20050.669999999998</v>
      </c>
      <c r="P36" s="62">
        <v>34035.059487600003</v>
      </c>
      <c r="Q36" s="62">
        <v>20050.669999999998</v>
      </c>
      <c r="R36" s="62">
        <f t="shared" si="27"/>
        <v>1670.89</v>
      </c>
      <c r="S36" s="65">
        <f t="shared" si="2"/>
        <v>30911.465</v>
      </c>
      <c r="T36" s="64">
        <f t="shared" si="28"/>
        <v>20592.04</v>
      </c>
      <c r="U36" s="62">
        <f t="shared" si="29"/>
        <v>34715.760677352002</v>
      </c>
      <c r="V36" s="62">
        <f t="shared" si="30"/>
        <v>20592.04</v>
      </c>
      <c r="W36" s="62">
        <f t="shared" si="31"/>
        <v>1716.0033333333333</v>
      </c>
      <c r="X36" s="65">
        <f t="shared" si="3"/>
        <v>31746.061666666668</v>
      </c>
      <c r="Y36" s="64">
        <f t="shared" si="32"/>
        <v>21003.880800000003</v>
      </c>
      <c r="Z36" s="62">
        <f t="shared" si="33"/>
        <v>21003.880800000003</v>
      </c>
      <c r="AA36" s="62">
        <f t="shared" si="34"/>
        <v>1750.3234000000002</v>
      </c>
      <c r="AB36" s="65">
        <f t="shared" si="4"/>
        <v>32380.982900000003</v>
      </c>
      <c r="AC36" s="64">
        <f t="shared" si="35"/>
        <v>21456.91</v>
      </c>
      <c r="AD36" s="62">
        <f t="shared" si="36"/>
        <v>21456.91</v>
      </c>
      <c r="AE36" s="62">
        <f t="shared" si="37"/>
        <v>1788.0758333333333</v>
      </c>
      <c r="AF36" s="65">
        <f t="shared" si="5"/>
        <v>33079.402916666666</v>
      </c>
      <c r="AG36" s="64">
        <f t="shared" si="38"/>
        <v>21886.05</v>
      </c>
      <c r="AH36" s="62" t="e">
        <f>ROUND(#REF!*1.02,2)</f>
        <v>#REF!</v>
      </c>
      <c r="AI36" s="62">
        <f t="shared" si="39"/>
        <v>21886.05</v>
      </c>
      <c r="AJ36" s="62">
        <f t="shared" si="40"/>
        <v>1823.8374999999999</v>
      </c>
      <c r="AK36" s="63">
        <f t="shared" si="6"/>
        <v>33740.993749999994</v>
      </c>
      <c r="AL36" s="54">
        <f t="shared" si="41"/>
        <v>22323.77</v>
      </c>
      <c r="AM36" s="62">
        <f t="shared" si="42"/>
        <v>22323.77</v>
      </c>
      <c r="AN36" s="62">
        <f t="shared" si="43"/>
        <v>1860.3141666666668</v>
      </c>
      <c r="AO36" s="62">
        <f t="shared" si="7"/>
        <v>34415.812083333338</v>
      </c>
      <c r="AP36" s="54">
        <f t="shared" si="44"/>
        <v>22993.48</v>
      </c>
      <c r="AQ36" s="62">
        <f t="shared" si="44"/>
        <v>22993.48</v>
      </c>
      <c r="AR36" s="62">
        <f t="shared" si="45"/>
        <v>1916.12</v>
      </c>
      <c r="AS36" s="62">
        <f t="shared" si="46"/>
        <v>35448.22</v>
      </c>
      <c r="AT36" s="54">
        <f t="shared" si="47"/>
        <v>22993.48</v>
      </c>
      <c r="AU36" s="62">
        <f t="shared" si="47"/>
        <v>22993.48</v>
      </c>
      <c r="AV36" s="62">
        <f t="shared" si="48"/>
        <v>1916.12</v>
      </c>
      <c r="AW36" s="62">
        <f t="shared" si="8"/>
        <v>35448.22</v>
      </c>
      <c r="AX36" s="54">
        <f t="shared" si="49"/>
        <v>22993.48</v>
      </c>
      <c r="AY36" s="62">
        <f t="shared" si="49"/>
        <v>22993.48</v>
      </c>
      <c r="AZ36" s="62">
        <f t="shared" si="50"/>
        <v>1916.12</v>
      </c>
      <c r="BA36" s="62">
        <f t="shared" si="9"/>
        <v>35448.22</v>
      </c>
      <c r="BB36" s="54">
        <f t="shared" si="51"/>
        <v>22993.48</v>
      </c>
      <c r="BC36" s="62">
        <f t="shared" si="51"/>
        <v>22993.48</v>
      </c>
      <c r="BD36" s="62">
        <f t="shared" si="52"/>
        <v>1916.12</v>
      </c>
      <c r="BE36" s="62">
        <f t="shared" si="10"/>
        <v>35448.22</v>
      </c>
      <c r="BF36" s="54">
        <f t="shared" si="53"/>
        <v>22993.48</v>
      </c>
      <c r="BG36" s="62">
        <f t="shared" si="53"/>
        <v>22993.48</v>
      </c>
      <c r="BH36" s="62">
        <f t="shared" si="54"/>
        <v>1916.12</v>
      </c>
      <c r="BI36" s="62">
        <f t="shared" si="11"/>
        <v>35448.22</v>
      </c>
      <c r="BJ36" s="54">
        <f t="shared" si="12"/>
        <v>23223.414799999999</v>
      </c>
      <c r="BK36" s="54">
        <f t="shared" si="55"/>
        <v>23223.41</v>
      </c>
      <c r="BL36" s="62">
        <f t="shared" si="56"/>
        <v>1935.28</v>
      </c>
      <c r="BM36" s="62">
        <f t="shared" si="13"/>
        <v>35802.68</v>
      </c>
      <c r="BN36" s="54">
        <f t="shared" si="57"/>
        <v>23223.41</v>
      </c>
      <c r="BO36" s="62">
        <f t="shared" si="57"/>
        <v>23223.41</v>
      </c>
      <c r="BP36" s="62">
        <f t="shared" si="58"/>
        <v>1935.28</v>
      </c>
      <c r="BQ36" s="62">
        <f t="shared" si="14"/>
        <v>35802.68</v>
      </c>
      <c r="BR36" s="54">
        <f t="shared" si="15"/>
        <v>23455.64</v>
      </c>
      <c r="BS36" s="54">
        <f t="shared" si="15"/>
        <v>23455.64</v>
      </c>
      <c r="BT36" s="62">
        <f t="shared" si="59"/>
        <v>1954.64</v>
      </c>
      <c r="BU36" s="62">
        <f t="shared" si="16"/>
        <v>36160.840000000004</v>
      </c>
      <c r="BV36" s="54">
        <f t="shared" si="60"/>
        <v>23748.84</v>
      </c>
      <c r="BW36" s="62">
        <f t="shared" si="60"/>
        <v>23748.84</v>
      </c>
      <c r="BX36" s="62">
        <f t="shared" si="61"/>
        <v>1979.07</v>
      </c>
      <c r="BY36" s="62">
        <f t="shared" si="17"/>
        <v>36612.794999999998</v>
      </c>
      <c r="BZ36" s="54">
        <f t="shared" si="62"/>
        <v>23748.84</v>
      </c>
      <c r="CA36" s="62">
        <f t="shared" si="62"/>
        <v>23748.84</v>
      </c>
      <c r="CB36" s="62">
        <f t="shared" si="63"/>
        <v>1979.07</v>
      </c>
      <c r="CC36" s="62">
        <f t="shared" si="18"/>
        <v>36612.794999999998</v>
      </c>
      <c r="CD36" s="55">
        <f>ROUND(CB36*0.25,2)+309</f>
        <v>803.77</v>
      </c>
      <c r="CE36" s="54">
        <f t="shared" si="64"/>
        <v>23748.84</v>
      </c>
      <c r="CF36" s="62">
        <f t="shared" si="64"/>
        <v>23748.84</v>
      </c>
      <c r="CG36" s="62">
        <f t="shared" si="65"/>
        <v>1979.07</v>
      </c>
      <c r="CH36" s="62">
        <f t="shared" si="19"/>
        <v>36612.794999999998</v>
      </c>
      <c r="CI36" s="55">
        <f>ROUND(CG36*0.25,2)+309</f>
        <v>803.77</v>
      </c>
      <c r="CJ36" s="54">
        <f t="shared" si="66"/>
        <v>23748.84</v>
      </c>
      <c r="CK36" s="62">
        <f t="shared" si="66"/>
        <v>23748.84</v>
      </c>
      <c r="CL36" s="62">
        <f t="shared" si="67"/>
        <v>1979.07</v>
      </c>
      <c r="CM36" s="62">
        <f t="shared" si="20"/>
        <v>36612.794999999998</v>
      </c>
      <c r="CN36" s="55">
        <f>ROUND(CL36*0.25,2)+309</f>
        <v>803.77</v>
      </c>
      <c r="CO36" s="54">
        <f t="shared" si="68"/>
        <v>23926.959999999999</v>
      </c>
      <c r="CP36" s="62">
        <f t="shared" si="68"/>
        <v>23926.959999999999</v>
      </c>
      <c r="CQ36" s="62">
        <f t="shared" si="69"/>
        <v>1993.91</v>
      </c>
      <c r="CR36" s="62">
        <f t="shared" si="21"/>
        <v>36887.334999999999</v>
      </c>
      <c r="CS36" s="22">
        <v>517.15</v>
      </c>
      <c r="CT36" s="54">
        <f t="shared" si="70"/>
        <v>24166.23</v>
      </c>
      <c r="CU36" s="62">
        <f t="shared" si="70"/>
        <v>24166.23</v>
      </c>
      <c r="CV36" s="62">
        <f t="shared" si="71"/>
        <v>2013.85</v>
      </c>
      <c r="CW36" s="62">
        <f t="shared" si="22"/>
        <v>37256.224999999999</v>
      </c>
      <c r="CX36" s="22">
        <f>522.32+290.35</f>
        <v>812.67000000000007</v>
      </c>
      <c r="CZ36" s="56"/>
      <c r="DA36" s="2"/>
      <c r="IA36">
        <v>18.5</v>
      </c>
    </row>
    <row r="37" spans="1:235">
      <c r="A37" s="57" t="s">
        <v>120</v>
      </c>
      <c r="B37" s="58">
        <v>65</v>
      </c>
      <c r="C37" s="58" t="s">
        <v>121</v>
      </c>
      <c r="D37" s="58" t="s">
        <v>102</v>
      </c>
      <c r="E37" s="4">
        <v>18070.560000000001</v>
      </c>
      <c r="F37" s="4">
        <v>21142.560000000001</v>
      </c>
      <c r="G37" s="4">
        <f t="shared" ref="G37:G44" si="75">+F37</f>
        <v>21142.560000000001</v>
      </c>
      <c r="H37" s="4">
        <f t="shared" si="23"/>
        <v>1761.88</v>
      </c>
      <c r="I37" s="4">
        <f t="shared" si="0"/>
        <v>36118.54</v>
      </c>
      <c r="J37" s="4">
        <f t="shared" si="24"/>
        <v>18283.16</v>
      </c>
      <c r="K37" s="4">
        <f t="shared" si="25"/>
        <v>21412.023999999998</v>
      </c>
      <c r="L37" s="4">
        <f t="shared" si="26"/>
        <v>21391.3</v>
      </c>
      <c r="M37" s="4">
        <f t="shared" si="26"/>
        <v>1782.61</v>
      </c>
      <c r="N37" s="60">
        <f t="shared" si="1"/>
        <v>36543.504999999997</v>
      </c>
      <c r="O37" s="17">
        <f t="shared" si="73"/>
        <v>18959.64</v>
      </c>
      <c r="P37" s="4">
        <v>34035.059487600003</v>
      </c>
      <c r="Q37" s="4">
        <f t="shared" si="72"/>
        <v>22182.78</v>
      </c>
      <c r="R37" s="4">
        <f t="shared" si="27"/>
        <v>1848.57</v>
      </c>
      <c r="S37" s="18">
        <f t="shared" si="2"/>
        <v>37895.684999999998</v>
      </c>
      <c r="T37" s="17">
        <f t="shared" si="28"/>
        <v>19471.55</v>
      </c>
      <c r="U37" s="4">
        <f t="shared" si="29"/>
        <v>34715.760677352002</v>
      </c>
      <c r="V37" s="4">
        <f t="shared" si="30"/>
        <v>22781.72</v>
      </c>
      <c r="W37" s="4">
        <f t="shared" si="31"/>
        <v>1898.4766666666667</v>
      </c>
      <c r="X37" s="18">
        <f t="shared" si="3"/>
        <v>38918.771666666667</v>
      </c>
      <c r="Y37" s="17">
        <f t="shared" si="32"/>
        <v>19860.981</v>
      </c>
      <c r="Z37" s="4">
        <f t="shared" si="33"/>
        <v>23237.3544</v>
      </c>
      <c r="AA37" s="4">
        <f t="shared" si="34"/>
        <v>1936.4462000000001</v>
      </c>
      <c r="AB37" s="18">
        <f t="shared" si="4"/>
        <v>39697.147100000002</v>
      </c>
      <c r="AC37" s="17">
        <f t="shared" si="35"/>
        <v>20289.36</v>
      </c>
      <c r="AD37" s="4">
        <f t="shared" si="36"/>
        <v>23738.55</v>
      </c>
      <c r="AE37" s="4">
        <f t="shared" si="37"/>
        <v>1978.2124999999999</v>
      </c>
      <c r="AF37" s="18">
        <f t="shared" si="5"/>
        <v>40553.356249999997</v>
      </c>
      <c r="AG37" s="17">
        <f t="shared" si="38"/>
        <v>20695.150000000001</v>
      </c>
      <c r="AH37" s="4" t="e">
        <f>ROUND(#REF!*1.02,2)</f>
        <v>#REF!</v>
      </c>
      <c r="AI37" s="4">
        <f t="shared" si="39"/>
        <v>24213.32</v>
      </c>
      <c r="AJ37" s="4">
        <f t="shared" si="40"/>
        <v>2017.7766666666666</v>
      </c>
      <c r="AK37" s="60">
        <f t="shared" si="6"/>
        <v>41364.421666666669</v>
      </c>
      <c r="AL37" s="42">
        <f t="shared" si="41"/>
        <v>21109.05</v>
      </c>
      <c r="AM37" s="4">
        <f t="shared" si="42"/>
        <v>24697.59</v>
      </c>
      <c r="AN37" s="4">
        <f t="shared" si="43"/>
        <v>2058.1325000000002</v>
      </c>
      <c r="AO37" s="4">
        <f t="shared" si="7"/>
        <v>42191.716250000005</v>
      </c>
      <c r="AP37" s="42">
        <f t="shared" si="44"/>
        <v>21742.32</v>
      </c>
      <c r="AQ37" s="4">
        <f t="shared" si="44"/>
        <v>25438.52</v>
      </c>
      <c r="AR37" s="4">
        <f t="shared" si="45"/>
        <v>2119.88</v>
      </c>
      <c r="AS37" s="4">
        <f t="shared" si="46"/>
        <v>43457.54</v>
      </c>
      <c r="AT37" s="42">
        <f t="shared" si="47"/>
        <v>21742.32</v>
      </c>
      <c r="AU37" s="4">
        <f t="shared" si="47"/>
        <v>25438.52</v>
      </c>
      <c r="AV37" s="4">
        <f t="shared" si="48"/>
        <v>2119.88</v>
      </c>
      <c r="AW37" s="4">
        <f t="shared" si="8"/>
        <v>43457.54</v>
      </c>
      <c r="AX37" s="42">
        <f t="shared" si="49"/>
        <v>21742.32</v>
      </c>
      <c r="AY37" s="4">
        <f t="shared" si="49"/>
        <v>25438.52</v>
      </c>
      <c r="AZ37" s="4">
        <f t="shared" si="50"/>
        <v>2119.88</v>
      </c>
      <c r="BA37" s="4">
        <f t="shared" si="9"/>
        <v>43457.54</v>
      </c>
      <c r="BB37" s="42">
        <f t="shared" si="51"/>
        <v>21742.32</v>
      </c>
      <c r="BC37" s="4">
        <f t="shared" si="51"/>
        <v>25438.52</v>
      </c>
      <c r="BD37" s="4">
        <f t="shared" si="52"/>
        <v>2119.88</v>
      </c>
      <c r="BE37" s="4">
        <f t="shared" si="10"/>
        <v>43457.54</v>
      </c>
      <c r="BF37" s="42">
        <f t="shared" si="53"/>
        <v>21742.32</v>
      </c>
      <c r="BG37" s="4">
        <f t="shared" si="53"/>
        <v>25438.52</v>
      </c>
      <c r="BH37" s="4">
        <f t="shared" si="54"/>
        <v>2119.88</v>
      </c>
      <c r="BI37" s="4">
        <f t="shared" si="11"/>
        <v>43457.54</v>
      </c>
      <c r="BJ37" s="42">
        <f t="shared" si="12"/>
        <v>21959.743200000001</v>
      </c>
      <c r="BK37" s="42">
        <f t="shared" si="55"/>
        <v>25692.91</v>
      </c>
      <c r="BL37" s="4">
        <f t="shared" si="56"/>
        <v>2141.08</v>
      </c>
      <c r="BM37" s="4">
        <f t="shared" si="13"/>
        <v>43892.14</v>
      </c>
      <c r="BN37" s="42">
        <f t="shared" si="57"/>
        <v>21959.74</v>
      </c>
      <c r="BO37" s="4">
        <f t="shared" si="57"/>
        <v>25692.91</v>
      </c>
      <c r="BP37" s="4">
        <f t="shared" si="58"/>
        <v>2141.08</v>
      </c>
      <c r="BQ37" s="4">
        <f t="shared" si="14"/>
        <v>43892.14</v>
      </c>
      <c r="BR37" s="42">
        <f t="shared" si="15"/>
        <v>22179.34</v>
      </c>
      <c r="BS37" s="42">
        <f t="shared" si="15"/>
        <v>25949.84</v>
      </c>
      <c r="BT37" s="4">
        <f t="shared" si="59"/>
        <v>2162.4899999999998</v>
      </c>
      <c r="BU37" s="4">
        <f t="shared" si="16"/>
        <v>44331.044999999998</v>
      </c>
      <c r="BV37" s="42">
        <f t="shared" si="60"/>
        <v>22456.58</v>
      </c>
      <c r="BW37" s="4">
        <f t="shared" si="60"/>
        <v>26274.21</v>
      </c>
      <c r="BX37" s="4">
        <f t="shared" si="61"/>
        <v>2189.52</v>
      </c>
      <c r="BY37" s="4">
        <f t="shared" si="17"/>
        <v>44885.159999999996</v>
      </c>
      <c r="BZ37" s="42">
        <f t="shared" si="62"/>
        <v>22456.58</v>
      </c>
      <c r="CA37" s="4">
        <f t="shared" si="62"/>
        <v>26274.21</v>
      </c>
      <c r="CB37" s="4">
        <f t="shared" si="63"/>
        <v>2189.52</v>
      </c>
      <c r="CC37" s="4">
        <f t="shared" si="18"/>
        <v>44885.159999999996</v>
      </c>
      <c r="CD37" s="46"/>
      <c r="CE37" s="42">
        <f t="shared" si="64"/>
        <v>22456.58</v>
      </c>
      <c r="CF37" s="4">
        <f t="shared" si="64"/>
        <v>26274.21</v>
      </c>
      <c r="CG37" s="4">
        <f t="shared" si="65"/>
        <v>2189.52</v>
      </c>
      <c r="CH37" s="4">
        <f t="shared" si="19"/>
        <v>44885.159999999996</v>
      </c>
      <c r="CI37" s="46"/>
      <c r="CJ37" s="42">
        <f t="shared" si="66"/>
        <v>22456.58</v>
      </c>
      <c r="CK37" s="4">
        <f t="shared" si="66"/>
        <v>26274.21</v>
      </c>
      <c r="CL37" s="4">
        <f t="shared" si="67"/>
        <v>2189.52</v>
      </c>
      <c r="CM37" s="4">
        <f t="shared" si="20"/>
        <v>44885.159999999996</v>
      </c>
      <c r="CN37" s="46"/>
      <c r="CO37" s="42">
        <f t="shared" si="68"/>
        <v>22625</v>
      </c>
      <c r="CP37" s="4">
        <f t="shared" si="68"/>
        <v>26471.27</v>
      </c>
      <c r="CQ37" s="4">
        <f t="shared" si="69"/>
        <v>2205.94</v>
      </c>
      <c r="CR37" s="4">
        <f t="shared" si="21"/>
        <v>45221.770000000004</v>
      </c>
      <c r="CS37" s="46"/>
      <c r="CT37" s="42">
        <f t="shared" si="70"/>
        <v>22851.25</v>
      </c>
      <c r="CU37" s="4">
        <f t="shared" si="70"/>
        <v>26735.98</v>
      </c>
      <c r="CV37" s="4">
        <f t="shared" si="71"/>
        <v>2228</v>
      </c>
      <c r="CW37" s="4">
        <f t="shared" si="22"/>
        <v>45674</v>
      </c>
      <c r="CX37" s="46"/>
      <c r="IA37">
        <v>20.5</v>
      </c>
    </row>
    <row r="38" spans="1:235">
      <c r="A38" s="45"/>
      <c r="B38">
        <v>70</v>
      </c>
      <c r="C38" t="s">
        <v>121</v>
      </c>
      <c r="D38" t="s">
        <v>103</v>
      </c>
      <c r="E38" s="39">
        <v>18070.560000000001</v>
      </c>
      <c r="F38" s="39">
        <v>18070.564330800004</v>
      </c>
      <c r="G38" s="39">
        <f t="shared" si="75"/>
        <v>18070.564330800004</v>
      </c>
      <c r="H38" s="39">
        <f t="shared" si="23"/>
        <v>1505.8803609000004</v>
      </c>
      <c r="I38" s="39">
        <f t="shared" si="0"/>
        <v>27858.786676650008</v>
      </c>
      <c r="J38" s="39">
        <f t="shared" si="24"/>
        <v>18283.16</v>
      </c>
      <c r="K38" s="39">
        <f t="shared" si="25"/>
        <v>18300.875444820002</v>
      </c>
      <c r="L38" s="39">
        <f t="shared" si="26"/>
        <v>18283.16</v>
      </c>
      <c r="M38" s="39">
        <f t="shared" si="26"/>
        <v>1523.6</v>
      </c>
      <c r="N38" s="40">
        <f t="shared" si="1"/>
        <v>28186.6</v>
      </c>
      <c r="O38" s="42">
        <f t="shared" si="73"/>
        <v>18959.64</v>
      </c>
      <c r="P38" s="39">
        <v>34035.059487600003</v>
      </c>
      <c r="Q38" s="39">
        <f t="shared" si="72"/>
        <v>18959.64</v>
      </c>
      <c r="R38" s="39">
        <f t="shared" si="27"/>
        <v>1579.97</v>
      </c>
      <c r="S38" s="43">
        <f t="shared" si="2"/>
        <v>29229.445</v>
      </c>
      <c r="T38" s="42">
        <f t="shared" si="28"/>
        <v>19471.55</v>
      </c>
      <c r="U38" s="39">
        <f t="shared" si="29"/>
        <v>34715.760677352002</v>
      </c>
      <c r="V38" s="39">
        <f t="shared" si="30"/>
        <v>19471.55</v>
      </c>
      <c r="W38" s="39">
        <f t="shared" si="31"/>
        <v>1622.6291666666666</v>
      </c>
      <c r="X38" s="43">
        <f t="shared" si="3"/>
        <v>30018.639583333334</v>
      </c>
      <c r="Y38" s="42">
        <f t="shared" si="32"/>
        <v>19860.981</v>
      </c>
      <c r="Z38" s="39">
        <f t="shared" si="33"/>
        <v>19860.981</v>
      </c>
      <c r="AA38" s="39">
        <f t="shared" si="34"/>
        <v>1655.0817500000001</v>
      </c>
      <c r="AB38" s="43">
        <f t="shared" si="4"/>
        <v>30619.012375000002</v>
      </c>
      <c r="AC38" s="42">
        <f t="shared" si="35"/>
        <v>20289.36</v>
      </c>
      <c r="AD38" s="39">
        <f t="shared" si="36"/>
        <v>20289.36</v>
      </c>
      <c r="AE38" s="39">
        <f t="shared" si="37"/>
        <v>1690.78</v>
      </c>
      <c r="AF38" s="43">
        <f t="shared" si="5"/>
        <v>31279.43</v>
      </c>
      <c r="AG38" s="42">
        <f t="shared" si="38"/>
        <v>20695.150000000001</v>
      </c>
      <c r="AH38" s="39" t="e">
        <f>ROUND(#REF!*1.02,2)</f>
        <v>#REF!</v>
      </c>
      <c r="AI38" s="39">
        <f t="shared" si="39"/>
        <v>20695.150000000001</v>
      </c>
      <c r="AJ38" s="39">
        <f t="shared" si="40"/>
        <v>1724.5958333333335</v>
      </c>
      <c r="AK38" s="40">
        <f t="shared" si="6"/>
        <v>31905.022916666669</v>
      </c>
      <c r="AL38" s="42">
        <f t="shared" si="41"/>
        <v>21109.05</v>
      </c>
      <c r="AM38" s="39">
        <f t="shared" si="42"/>
        <v>21109.05</v>
      </c>
      <c r="AN38" s="39">
        <f t="shared" si="43"/>
        <v>1759.0874999999999</v>
      </c>
      <c r="AO38" s="39">
        <f t="shared" si="7"/>
        <v>32543.118749999998</v>
      </c>
      <c r="AP38" s="42">
        <f t="shared" si="44"/>
        <v>21742.32</v>
      </c>
      <c r="AQ38" s="39">
        <f t="shared" si="44"/>
        <v>21742.32</v>
      </c>
      <c r="AR38" s="39">
        <f t="shared" si="45"/>
        <v>1811.86</v>
      </c>
      <c r="AS38" s="39">
        <f t="shared" si="46"/>
        <v>33519.409999999996</v>
      </c>
      <c r="AT38" s="42">
        <f t="shared" si="47"/>
        <v>21742.32</v>
      </c>
      <c r="AU38" s="39">
        <f t="shared" si="47"/>
        <v>21742.32</v>
      </c>
      <c r="AV38" s="39">
        <f t="shared" si="48"/>
        <v>1811.86</v>
      </c>
      <c r="AW38" s="39">
        <f t="shared" si="8"/>
        <v>33519.409999999996</v>
      </c>
      <c r="AX38" s="42">
        <f t="shared" si="49"/>
        <v>21742.32</v>
      </c>
      <c r="AY38" s="39">
        <f t="shared" si="49"/>
        <v>21742.32</v>
      </c>
      <c r="AZ38" s="39">
        <f t="shared" si="50"/>
        <v>1811.86</v>
      </c>
      <c r="BA38" s="39">
        <f t="shared" si="9"/>
        <v>33519.409999999996</v>
      </c>
      <c r="BB38" s="42">
        <f t="shared" si="51"/>
        <v>21742.32</v>
      </c>
      <c r="BC38" s="39">
        <f t="shared" si="51"/>
        <v>21742.32</v>
      </c>
      <c r="BD38" s="39">
        <f t="shared" si="52"/>
        <v>1811.86</v>
      </c>
      <c r="BE38" s="39">
        <f t="shared" si="10"/>
        <v>33519.409999999996</v>
      </c>
      <c r="BF38" s="42">
        <f t="shared" si="53"/>
        <v>21742.32</v>
      </c>
      <c r="BG38" s="39">
        <f t="shared" si="53"/>
        <v>21742.32</v>
      </c>
      <c r="BH38" s="39">
        <f t="shared" si="54"/>
        <v>1811.86</v>
      </c>
      <c r="BI38" s="39">
        <f t="shared" si="11"/>
        <v>33519.409999999996</v>
      </c>
      <c r="BJ38" s="42">
        <f t="shared" si="12"/>
        <v>21959.743200000001</v>
      </c>
      <c r="BK38" s="42">
        <f t="shared" si="55"/>
        <v>21959.74</v>
      </c>
      <c r="BL38" s="39">
        <f t="shared" si="56"/>
        <v>1829.98</v>
      </c>
      <c r="BM38" s="39">
        <f t="shared" si="13"/>
        <v>33854.629999999997</v>
      </c>
      <c r="BN38" s="42">
        <f t="shared" si="57"/>
        <v>21959.74</v>
      </c>
      <c r="BO38" s="39">
        <f t="shared" si="57"/>
        <v>21959.74</v>
      </c>
      <c r="BP38" s="39">
        <f t="shared" si="58"/>
        <v>1829.98</v>
      </c>
      <c r="BQ38" s="39">
        <f t="shared" si="14"/>
        <v>33854.629999999997</v>
      </c>
      <c r="BR38" s="42">
        <f t="shared" si="15"/>
        <v>22179.34</v>
      </c>
      <c r="BS38" s="42">
        <f t="shared" si="15"/>
        <v>22179.34</v>
      </c>
      <c r="BT38" s="39">
        <f t="shared" si="59"/>
        <v>1848.28</v>
      </c>
      <c r="BU38" s="39">
        <f t="shared" si="16"/>
        <v>34193.18</v>
      </c>
      <c r="BV38" s="42">
        <f t="shared" si="60"/>
        <v>22456.58</v>
      </c>
      <c r="BW38" s="39">
        <f t="shared" si="60"/>
        <v>22456.58</v>
      </c>
      <c r="BX38" s="39">
        <f t="shared" si="61"/>
        <v>1871.38</v>
      </c>
      <c r="BY38" s="39">
        <f t="shared" si="17"/>
        <v>34620.53</v>
      </c>
      <c r="BZ38" s="42">
        <f t="shared" si="62"/>
        <v>22456.58</v>
      </c>
      <c r="CA38" s="39">
        <f t="shared" si="62"/>
        <v>22456.58</v>
      </c>
      <c r="CB38" s="39">
        <f t="shared" si="63"/>
        <v>1871.38</v>
      </c>
      <c r="CC38" s="39">
        <f t="shared" si="18"/>
        <v>34620.53</v>
      </c>
      <c r="CD38" s="46"/>
      <c r="CE38" s="42">
        <f t="shared" si="64"/>
        <v>22456.58</v>
      </c>
      <c r="CF38" s="39">
        <f t="shared" si="64"/>
        <v>22456.58</v>
      </c>
      <c r="CG38" s="39">
        <f t="shared" si="65"/>
        <v>1871.38</v>
      </c>
      <c r="CH38" s="39">
        <f t="shared" si="19"/>
        <v>34620.53</v>
      </c>
      <c r="CI38" s="46"/>
      <c r="CJ38" s="42">
        <f t="shared" si="66"/>
        <v>22456.58</v>
      </c>
      <c r="CK38" s="39">
        <f t="shared" si="66"/>
        <v>22456.58</v>
      </c>
      <c r="CL38" s="39">
        <f t="shared" si="67"/>
        <v>1871.38</v>
      </c>
      <c r="CM38" s="39">
        <f t="shared" si="20"/>
        <v>34620.53</v>
      </c>
      <c r="CN38" s="46"/>
      <c r="CO38" s="42">
        <f t="shared" si="68"/>
        <v>22625</v>
      </c>
      <c r="CP38" s="39">
        <f t="shared" si="68"/>
        <v>22625</v>
      </c>
      <c r="CQ38" s="39">
        <f t="shared" si="69"/>
        <v>1885.42</v>
      </c>
      <c r="CR38" s="39">
        <f t="shared" si="21"/>
        <v>34880.270000000004</v>
      </c>
      <c r="CS38" s="46"/>
      <c r="CT38" s="42">
        <f t="shared" si="70"/>
        <v>22851.25</v>
      </c>
      <c r="CU38" s="39">
        <f t="shared" si="70"/>
        <v>22851.25</v>
      </c>
      <c r="CV38" s="39">
        <f t="shared" si="71"/>
        <v>1904.27</v>
      </c>
      <c r="CW38" s="39">
        <f t="shared" si="22"/>
        <v>35228.995000000003</v>
      </c>
      <c r="CX38" s="46"/>
      <c r="IA38">
        <v>18.5</v>
      </c>
    </row>
    <row r="39" spans="1:235">
      <c r="A39" s="45"/>
      <c r="B39">
        <v>75</v>
      </c>
      <c r="C39" t="s">
        <v>122</v>
      </c>
      <c r="D39" t="s">
        <v>102</v>
      </c>
      <c r="E39" s="39">
        <v>18070.560000000001</v>
      </c>
      <c r="F39" s="39">
        <v>21750.924006000001</v>
      </c>
      <c r="G39" s="39">
        <f t="shared" si="75"/>
        <v>21750.924006000001</v>
      </c>
      <c r="H39" s="39">
        <f t="shared" si="23"/>
        <v>1812.5770005000002</v>
      </c>
      <c r="I39" s="39">
        <f t="shared" si="0"/>
        <v>37157.828510250001</v>
      </c>
      <c r="J39" s="39">
        <f t="shared" si="24"/>
        <v>18283.16</v>
      </c>
      <c r="K39" s="39">
        <f t="shared" si="25"/>
        <v>22028.141664899998</v>
      </c>
      <c r="L39" s="39">
        <f t="shared" si="26"/>
        <v>22006.82</v>
      </c>
      <c r="M39" s="39">
        <f t="shared" si="26"/>
        <v>1833.9</v>
      </c>
      <c r="N39" s="40">
        <f t="shared" si="1"/>
        <v>37594.950000000004</v>
      </c>
      <c r="O39" s="42">
        <f t="shared" si="73"/>
        <v>18959.64</v>
      </c>
      <c r="P39" s="39">
        <v>34035.059487600003</v>
      </c>
      <c r="Q39" s="39">
        <f t="shared" si="72"/>
        <v>22821.07</v>
      </c>
      <c r="R39" s="39">
        <f t="shared" si="27"/>
        <v>1901.75</v>
      </c>
      <c r="S39" s="43">
        <f t="shared" si="2"/>
        <v>38985.875</v>
      </c>
      <c r="T39" s="42">
        <f t="shared" si="28"/>
        <v>19471.55</v>
      </c>
      <c r="U39" s="39">
        <f t="shared" si="29"/>
        <v>34715.760677352002</v>
      </c>
      <c r="V39" s="39">
        <f t="shared" si="30"/>
        <v>23437.24</v>
      </c>
      <c r="W39" s="39">
        <f t="shared" si="31"/>
        <v>1953.1033333333335</v>
      </c>
      <c r="X39" s="43">
        <f t="shared" si="3"/>
        <v>40038.618333333339</v>
      </c>
      <c r="Y39" s="42">
        <f t="shared" si="32"/>
        <v>19860.981</v>
      </c>
      <c r="Z39" s="39">
        <f t="shared" si="33"/>
        <v>23905.984800000002</v>
      </c>
      <c r="AA39" s="39">
        <f t="shared" si="34"/>
        <v>1992.1654000000001</v>
      </c>
      <c r="AB39" s="43">
        <f t="shared" si="4"/>
        <v>40839.390700000004</v>
      </c>
      <c r="AC39" s="42">
        <f t="shared" si="35"/>
        <v>20289.36</v>
      </c>
      <c r="AD39" s="39">
        <f t="shared" si="36"/>
        <v>24421.599999999999</v>
      </c>
      <c r="AE39" s="39">
        <f t="shared" si="37"/>
        <v>2035.1333333333332</v>
      </c>
      <c r="AF39" s="43">
        <f t="shared" si="5"/>
        <v>41720.23333333333</v>
      </c>
      <c r="AG39" s="42">
        <f t="shared" si="38"/>
        <v>20695.150000000001</v>
      </c>
      <c r="AH39" s="39" t="e">
        <f>ROUND(#REF!*1.02,2)</f>
        <v>#REF!</v>
      </c>
      <c r="AI39" s="39">
        <f t="shared" si="39"/>
        <v>24910.03</v>
      </c>
      <c r="AJ39" s="39">
        <f t="shared" si="40"/>
        <v>2075.8358333333331</v>
      </c>
      <c r="AK39" s="40">
        <f t="shared" si="6"/>
        <v>42554.634583333325</v>
      </c>
      <c r="AL39" s="42">
        <f t="shared" si="41"/>
        <v>21109.05</v>
      </c>
      <c r="AM39" s="39">
        <f t="shared" si="42"/>
        <v>25408.23</v>
      </c>
      <c r="AN39" s="39">
        <f t="shared" si="43"/>
        <v>2117.3525</v>
      </c>
      <c r="AO39" s="39">
        <f t="shared" si="7"/>
        <v>43405.72625</v>
      </c>
      <c r="AP39" s="42">
        <f t="shared" si="44"/>
        <v>21742.32</v>
      </c>
      <c r="AQ39" s="39">
        <f t="shared" si="44"/>
        <v>26170.48</v>
      </c>
      <c r="AR39" s="39">
        <f t="shared" si="45"/>
        <v>2180.87</v>
      </c>
      <c r="AS39" s="39">
        <f t="shared" si="46"/>
        <v>44707.834999999999</v>
      </c>
      <c r="AT39" s="42">
        <f t="shared" si="47"/>
        <v>21742.32</v>
      </c>
      <c r="AU39" s="39">
        <f t="shared" si="47"/>
        <v>26170.48</v>
      </c>
      <c r="AV39" s="39">
        <f t="shared" si="48"/>
        <v>2180.87</v>
      </c>
      <c r="AW39" s="39">
        <f t="shared" si="8"/>
        <v>44707.834999999999</v>
      </c>
      <c r="AX39" s="42">
        <f t="shared" si="49"/>
        <v>21742.32</v>
      </c>
      <c r="AY39" s="39">
        <f t="shared" si="49"/>
        <v>26170.48</v>
      </c>
      <c r="AZ39" s="39">
        <f t="shared" si="50"/>
        <v>2180.87</v>
      </c>
      <c r="BA39" s="39">
        <f t="shared" si="9"/>
        <v>44707.834999999999</v>
      </c>
      <c r="BB39" s="42">
        <f t="shared" si="51"/>
        <v>21742.32</v>
      </c>
      <c r="BC39" s="39">
        <f t="shared" si="51"/>
        <v>26170.48</v>
      </c>
      <c r="BD39" s="39">
        <f t="shared" si="52"/>
        <v>2180.87</v>
      </c>
      <c r="BE39" s="39">
        <f t="shared" si="10"/>
        <v>44707.834999999999</v>
      </c>
      <c r="BF39" s="42">
        <f t="shared" si="53"/>
        <v>21742.32</v>
      </c>
      <c r="BG39" s="39">
        <f t="shared" si="53"/>
        <v>26170.48</v>
      </c>
      <c r="BH39" s="39">
        <f t="shared" si="54"/>
        <v>2180.87</v>
      </c>
      <c r="BI39" s="39">
        <f t="shared" si="11"/>
        <v>44707.834999999999</v>
      </c>
      <c r="BJ39" s="42">
        <f t="shared" si="12"/>
        <v>21959.743200000001</v>
      </c>
      <c r="BK39" s="42">
        <f t="shared" si="55"/>
        <v>26432.18</v>
      </c>
      <c r="BL39" s="39">
        <f t="shared" si="56"/>
        <v>2202.6799999999998</v>
      </c>
      <c r="BM39" s="39">
        <f t="shared" si="13"/>
        <v>45154.939999999995</v>
      </c>
      <c r="BN39" s="42">
        <f t="shared" si="57"/>
        <v>21959.74</v>
      </c>
      <c r="BO39" s="39">
        <f t="shared" si="57"/>
        <v>26432.18</v>
      </c>
      <c r="BP39" s="39">
        <f t="shared" si="58"/>
        <v>2202.6799999999998</v>
      </c>
      <c r="BQ39" s="39">
        <f t="shared" si="14"/>
        <v>45154.939999999995</v>
      </c>
      <c r="BR39" s="42">
        <f t="shared" si="15"/>
        <v>22179.34</v>
      </c>
      <c r="BS39" s="42">
        <f t="shared" si="15"/>
        <v>26696.5</v>
      </c>
      <c r="BT39" s="39">
        <f t="shared" si="59"/>
        <v>2224.71</v>
      </c>
      <c r="BU39" s="39">
        <f t="shared" si="16"/>
        <v>45606.555</v>
      </c>
      <c r="BV39" s="42">
        <f t="shared" si="60"/>
        <v>22456.58</v>
      </c>
      <c r="BW39" s="39">
        <f t="shared" si="60"/>
        <v>27030.21</v>
      </c>
      <c r="BX39" s="39">
        <f t="shared" si="61"/>
        <v>2252.52</v>
      </c>
      <c r="BY39" s="39">
        <f t="shared" si="17"/>
        <v>46176.659999999996</v>
      </c>
      <c r="BZ39" s="42">
        <f t="shared" si="62"/>
        <v>22456.58</v>
      </c>
      <c r="CA39" s="39">
        <f t="shared" si="62"/>
        <v>27030.21</v>
      </c>
      <c r="CB39" s="39">
        <f t="shared" si="63"/>
        <v>2252.52</v>
      </c>
      <c r="CC39" s="39">
        <f t="shared" si="18"/>
        <v>46176.659999999996</v>
      </c>
      <c r="CD39" s="46"/>
      <c r="CE39" s="42">
        <f t="shared" si="64"/>
        <v>22456.58</v>
      </c>
      <c r="CF39" s="39">
        <f t="shared" si="64"/>
        <v>27030.21</v>
      </c>
      <c r="CG39" s="39">
        <f t="shared" si="65"/>
        <v>2252.52</v>
      </c>
      <c r="CH39" s="39">
        <f t="shared" si="19"/>
        <v>46176.659999999996</v>
      </c>
      <c r="CI39" s="46"/>
      <c r="CJ39" s="42">
        <f t="shared" si="66"/>
        <v>22456.58</v>
      </c>
      <c r="CK39" s="39">
        <f t="shared" si="66"/>
        <v>27030.21</v>
      </c>
      <c r="CL39" s="39">
        <f t="shared" si="67"/>
        <v>2252.52</v>
      </c>
      <c r="CM39" s="39">
        <f t="shared" si="20"/>
        <v>46176.659999999996</v>
      </c>
      <c r="CN39" s="46"/>
      <c r="CO39" s="42">
        <f t="shared" si="68"/>
        <v>22625</v>
      </c>
      <c r="CP39" s="39">
        <f t="shared" si="68"/>
        <v>27232.94</v>
      </c>
      <c r="CQ39" s="39">
        <f t="shared" si="69"/>
        <v>2269.41</v>
      </c>
      <c r="CR39" s="39">
        <f t="shared" si="21"/>
        <v>46522.904999999999</v>
      </c>
      <c r="CS39" s="46"/>
      <c r="CT39" s="42">
        <f t="shared" si="70"/>
        <v>22851.25</v>
      </c>
      <c r="CU39" s="39">
        <f t="shared" si="70"/>
        <v>27505.27</v>
      </c>
      <c r="CV39" s="39">
        <f t="shared" si="71"/>
        <v>2292.11</v>
      </c>
      <c r="CW39" s="39">
        <f t="shared" si="22"/>
        <v>46988.255000000005</v>
      </c>
      <c r="CX39" s="46"/>
      <c r="IA39">
        <v>20.5</v>
      </c>
    </row>
    <row r="40" spans="1:235">
      <c r="A40" s="45"/>
      <c r="B40">
        <v>80</v>
      </c>
      <c r="C40" t="s">
        <v>122</v>
      </c>
      <c r="D40" t="s">
        <v>103</v>
      </c>
      <c r="E40" s="39">
        <v>18070.560000000001</v>
      </c>
      <c r="F40" s="39">
        <v>18590.538258000004</v>
      </c>
      <c r="G40" s="39">
        <f t="shared" si="75"/>
        <v>18590.538258000004</v>
      </c>
      <c r="H40" s="39">
        <f t="shared" si="23"/>
        <v>1549.2115215000003</v>
      </c>
      <c r="I40" s="39">
        <f t="shared" si="0"/>
        <v>28660.413147750005</v>
      </c>
      <c r="J40" s="39">
        <f t="shared" si="24"/>
        <v>18283.16</v>
      </c>
      <c r="K40" s="39">
        <f t="shared" si="25"/>
        <v>18827.476490700003</v>
      </c>
      <c r="L40" s="39">
        <f t="shared" si="26"/>
        <v>18809.259999999998</v>
      </c>
      <c r="M40" s="39">
        <f t="shared" si="26"/>
        <v>1567.44</v>
      </c>
      <c r="N40" s="40">
        <f t="shared" si="1"/>
        <v>28997.64</v>
      </c>
      <c r="O40" s="42">
        <f t="shared" si="73"/>
        <v>18959.64</v>
      </c>
      <c r="P40" s="39">
        <v>34035.059487600003</v>
      </c>
      <c r="Q40" s="39">
        <f t="shared" si="72"/>
        <v>19505.2</v>
      </c>
      <c r="R40" s="39">
        <f t="shared" si="27"/>
        <v>1625.44</v>
      </c>
      <c r="S40" s="43">
        <f t="shared" si="2"/>
        <v>30070.639999999999</v>
      </c>
      <c r="T40" s="42">
        <f t="shared" si="28"/>
        <v>19471.55</v>
      </c>
      <c r="U40" s="39">
        <f t="shared" si="29"/>
        <v>34715.760677352002</v>
      </c>
      <c r="V40" s="39">
        <f t="shared" si="30"/>
        <v>20031.84</v>
      </c>
      <c r="W40" s="39">
        <f t="shared" si="31"/>
        <v>1669.32</v>
      </c>
      <c r="X40" s="43">
        <f t="shared" si="3"/>
        <v>30882.42</v>
      </c>
      <c r="Y40" s="42">
        <f t="shared" si="32"/>
        <v>19860.981</v>
      </c>
      <c r="Z40" s="39">
        <f t="shared" si="33"/>
        <v>20432.4768</v>
      </c>
      <c r="AA40" s="39">
        <f t="shared" si="34"/>
        <v>1702.7064</v>
      </c>
      <c r="AB40" s="43">
        <f t="shared" si="4"/>
        <v>31500.0684</v>
      </c>
      <c r="AC40" s="42">
        <f t="shared" si="35"/>
        <v>20289.36</v>
      </c>
      <c r="AD40" s="39">
        <f t="shared" si="36"/>
        <v>20873.18</v>
      </c>
      <c r="AE40" s="39">
        <f t="shared" si="37"/>
        <v>1739.4316666666666</v>
      </c>
      <c r="AF40" s="43">
        <f t="shared" si="5"/>
        <v>32179.485833333332</v>
      </c>
      <c r="AG40" s="42">
        <f t="shared" si="38"/>
        <v>20695.150000000001</v>
      </c>
      <c r="AH40" s="39" t="e">
        <f>ROUND(#REF!*1.02,2)</f>
        <v>#REF!</v>
      </c>
      <c r="AI40" s="39">
        <f t="shared" si="39"/>
        <v>21290.639999999999</v>
      </c>
      <c r="AJ40" s="39">
        <f t="shared" si="40"/>
        <v>1774.22</v>
      </c>
      <c r="AK40" s="40">
        <f t="shared" si="6"/>
        <v>32823.07</v>
      </c>
      <c r="AL40" s="42">
        <f t="shared" si="41"/>
        <v>21109.05</v>
      </c>
      <c r="AM40" s="39">
        <f t="shared" si="42"/>
        <v>21716.45</v>
      </c>
      <c r="AN40" s="39">
        <f t="shared" si="43"/>
        <v>1809.7041666666667</v>
      </c>
      <c r="AO40" s="39">
        <f t="shared" si="7"/>
        <v>33479.527083333334</v>
      </c>
      <c r="AP40" s="42">
        <f t="shared" si="44"/>
        <v>21742.32</v>
      </c>
      <c r="AQ40" s="39">
        <f t="shared" si="44"/>
        <v>22367.94</v>
      </c>
      <c r="AR40" s="39">
        <f t="shared" si="45"/>
        <v>1864</v>
      </c>
      <c r="AS40" s="39">
        <f t="shared" si="46"/>
        <v>34484</v>
      </c>
      <c r="AT40" s="42">
        <f t="shared" si="47"/>
        <v>21742.32</v>
      </c>
      <c r="AU40" s="39">
        <f t="shared" si="47"/>
        <v>22367.94</v>
      </c>
      <c r="AV40" s="39">
        <f t="shared" si="48"/>
        <v>1864</v>
      </c>
      <c r="AW40" s="39">
        <f t="shared" si="8"/>
        <v>34484</v>
      </c>
      <c r="AX40" s="42">
        <f t="shared" si="49"/>
        <v>21742.32</v>
      </c>
      <c r="AY40" s="39">
        <f t="shared" si="49"/>
        <v>22367.94</v>
      </c>
      <c r="AZ40" s="39">
        <f t="shared" si="50"/>
        <v>1864</v>
      </c>
      <c r="BA40" s="39">
        <f t="shared" si="9"/>
        <v>34484</v>
      </c>
      <c r="BB40" s="42">
        <f t="shared" si="51"/>
        <v>21742.32</v>
      </c>
      <c r="BC40" s="39">
        <f t="shared" si="51"/>
        <v>22367.94</v>
      </c>
      <c r="BD40" s="39">
        <f t="shared" si="52"/>
        <v>1864</v>
      </c>
      <c r="BE40" s="39">
        <f t="shared" si="10"/>
        <v>34484</v>
      </c>
      <c r="BF40" s="42">
        <f t="shared" si="53"/>
        <v>21742.32</v>
      </c>
      <c r="BG40" s="39">
        <f t="shared" si="53"/>
        <v>22367.94</v>
      </c>
      <c r="BH40" s="39">
        <f t="shared" si="54"/>
        <v>1864</v>
      </c>
      <c r="BI40" s="39">
        <f t="shared" si="11"/>
        <v>34484</v>
      </c>
      <c r="BJ40" s="42">
        <f t="shared" si="12"/>
        <v>21959.743200000001</v>
      </c>
      <c r="BK40" s="42">
        <f t="shared" si="55"/>
        <v>22591.62</v>
      </c>
      <c r="BL40" s="39">
        <f t="shared" si="56"/>
        <v>1882.64</v>
      </c>
      <c r="BM40" s="39">
        <f t="shared" si="13"/>
        <v>34828.840000000004</v>
      </c>
      <c r="BN40" s="42">
        <f t="shared" si="57"/>
        <v>21959.74</v>
      </c>
      <c r="BO40" s="39">
        <f t="shared" si="57"/>
        <v>22591.62</v>
      </c>
      <c r="BP40" s="39">
        <f t="shared" si="58"/>
        <v>1882.64</v>
      </c>
      <c r="BQ40" s="39">
        <f t="shared" si="14"/>
        <v>34828.840000000004</v>
      </c>
      <c r="BR40" s="42">
        <f t="shared" si="15"/>
        <v>22179.34</v>
      </c>
      <c r="BS40" s="42">
        <f t="shared" si="15"/>
        <v>22817.54</v>
      </c>
      <c r="BT40" s="39">
        <f t="shared" si="59"/>
        <v>1901.46</v>
      </c>
      <c r="BU40" s="39">
        <f t="shared" si="16"/>
        <v>35177.01</v>
      </c>
      <c r="BV40" s="42">
        <f t="shared" si="60"/>
        <v>22456.58</v>
      </c>
      <c r="BW40" s="39">
        <f t="shared" si="60"/>
        <v>23102.76</v>
      </c>
      <c r="BX40" s="39">
        <f t="shared" si="61"/>
        <v>1925.23</v>
      </c>
      <c r="BY40" s="39">
        <f t="shared" si="17"/>
        <v>35616.754999999997</v>
      </c>
      <c r="BZ40" s="42">
        <f t="shared" si="62"/>
        <v>22456.58</v>
      </c>
      <c r="CA40" s="39">
        <f t="shared" si="62"/>
        <v>23102.76</v>
      </c>
      <c r="CB40" s="39">
        <f t="shared" si="63"/>
        <v>1925.23</v>
      </c>
      <c r="CC40" s="39">
        <f t="shared" si="18"/>
        <v>35616.754999999997</v>
      </c>
      <c r="CD40" s="46"/>
      <c r="CE40" s="42">
        <f t="shared" si="64"/>
        <v>22456.58</v>
      </c>
      <c r="CF40" s="39">
        <f t="shared" si="64"/>
        <v>23102.76</v>
      </c>
      <c r="CG40" s="39">
        <f t="shared" si="65"/>
        <v>1925.23</v>
      </c>
      <c r="CH40" s="39">
        <f t="shared" si="19"/>
        <v>35616.754999999997</v>
      </c>
      <c r="CI40" s="46"/>
      <c r="CJ40" s="42">
        <f t="shared" si="66"/>
        <v>22456.58</v>
      </c>
      <c r="CK40" s="39">
        <f t="shared" si="66"/>
        <v>23102.76</v>
      </c>
      <c r="CL40" s="39">
        <f t="shared" si="67"/>
        <v>1925.23</v>
      </c>
      <c r="CM40" s="39">
        <f t="shared" si="20"/>
        <v>35616.754999999997</v>
      </c>
      <c r="CN40" s="46"/>
      <c r="CO40" s="42">
        <f t="shared" si="68"/>
        <v>22625</v>
      </c>
      <c r="CP40" s="39">
        <f t="shared" si="68"/>
        <v>23276.03</v>
      </c>
      <c r="CQ40" s="39">
        <f t="shared" si="69"/>
        <v>1939.67</v>
      </c>
      <c r="CR40" s="39">
        <f t="shared" si="21"/>
        <v>35883.895000000004</v>
      </c>
      <c r="CS40" s="46"/>
      <c r="CT40" s="42">
        <f t="shared" si="70"/>
        <v>22851.25</v>
      </c>
      <c r="CU40" s="39">
        <f t="shared" si="70"/>
        <v>23508.79</v>
      </c>
      <c r="CV40" s="39">
        <f t="shared" si="71"/>
        <v>1959.07</v>
      </c>
      <c r="CW40" s="39">
        <f t="shared" si="22"/>
        <v>36242.794999999998</v>
      </c>
      <c r="CX40" s="46"/>
      <c r="IA40">
        <v>18.5</v>
      </c>
    </row>
    <row r="41" spans="1:235">
      <c r="A41" s="45"/>
      <c r="B41">
        <v>85</v>
      </c>
      <c r="C41" t="s">
        <v>123</v>
      </c>
      <c r="D41" t="s">
        <v>102</v>
      </c>
      <c r="E41" s="39">
        <v>18070.560000000001</v>
      </c>
      <c r="F41" s="39">
        <v>21142.560000000001</v>
      </c>
      <c r="G41" s="39">
        <f t="shared" si="75"/>
        <v>21142.560000000001</v>
      </c>
      <c r="H41" s="39">
        <f t="shared" si="23"/>
        <v>1761.88</v>
      </c>
      <c r="I41" s="39">
        <f t="shared" si="0"/>
        <v>36118.54</v>
      </c>
      <c r="J41" s="39">
        <f t="shared" si="24"/>
        <v>18283.16</v>
      </c>
      <c r="K41" s="39">
        <f t="shared" si="25"/>
        <v>21412.023999999998</v>
      </c>
      <c r="L41" s="39">
        <f t="shared" si="26"/>
        <v>21391.3</v>
      </c>
      <c r="M41" s="39">
        <f t="shared" si="26"/>
        <v>1782.61</v>
      </c>
      <c r="N41" s="40">
        <f t="shared" si="1"/>
        <v>36543.504999999997</v>
      </c>
      <c r="O41" s="42">
        <f t="shared" si="73"/>
        <v>18959.64</v>
      </c>
      <c r="P41" s="39">
        <v>34035.059487600003</v>
      </c>
      <c r="Q41" s="39">
        <f t="shared" si="72"/>
        <v>22182.78</v>
      </c>
      <c r="R41" s="39">
        <f t="shared" si="27"/>
        <v>1848.57</v>
      </c>
      <c r="S41" s="43">
        <f t="shared" si="2"/>
        <v>37895.684999999998</v>
      </c>
      <c r="T41" s="42">
        <f t="shared" si="28"/>
        <v>19471.55</v>
      </c>
      <c r="U41" s="39">
        <f t="shared" si="29"/>
        <v>34715.760677352002</v>
      </c>
      <c r="V41" s="39">
        <f t="shared" si="30"/>
        <v>22781.72</v>
      </c>
      <c r="W41" s="39">
        <f t="shared" si="31"/>
        <v>1898.4766666666667</v>
      </c>
      <c r="X41" s="43">
        <f t="shared" si="3"/>
        <v>38918.771666666667</v>
      </c>
      <c r="Y41" s="42">
        <f t="shared" si="32"/>
        <v>19860.981</v>
      </c>
      <c r="Z41" s="39">
        <f t="shared" si="33"/>
        <v>23237.3544</v>
      </c>
      <c r="AA41" s="39">
        <f t="shared" si="34"/>
        <v>1936.4462000000001</v>
      </c>
      <c r="AB41" s="43">
        <f t="shared" si="4"/>
        <v>39697.147100000002</v>
      </c>
      <c r="AC41" s="42">
        <f t="shared" si="35"/>
        <v>20289.36</v>
      </c>
      <c r="AD41" s="39">
        <f t="shared" si="36"/>
        <v>23738.55</v>
      </c>
      <c r="AE41" s="39">
        <f t="shared" si="37"/>
        <v>1978.2124999999999</v>
      </c>
      <c r="AF41" s="43">
        <f t="shared" si="5"/>
        <v>40553.356249999997</v>
      </c>
      <c r="AG41" s="42">
        <f t="shared" si="38"/>
        <v>20695.150000000001</v>
      </c>
      <c r="AH41" s="39" t="e">
        <f>ROUND(#REF!*1.02,2)</f>
        <v>#REF!</v>
      </c>
      <c r="AI41" s="39">
        <f t="shared" si="39"/>
        <v>24213.32</v>
      </c>
      <c r="AJ41" s="39">
        <f t="shared" si="40"/>
        <v>2017.7766666666666</v>
      </c>
      <c r="AK41" s="40">
        <f t="shared" si="6"/>
        <v>41364.421666666669</v>
      </c>
      <c r="AL41" s="42">
        <f t="shared" si="41"/>
        <v>21109.05</v>
      </c>
      <c r="AM41" s="39">
        <f t="shared" si="42"/>
        <v>24697.59</v>
      </c>
      <c r="AN41" s="39">
        <f t="shared" si="43"/>
        <v>2058.1325000000002</v>
      </c>
      <c r="AO41" s="39">
        <f t="shared" si="7"/>
        <v>42191.716250000005</v>
      </c>
      <c r="AP41" s="42">
        <f t="shared" si="44"/>
        <v>21742.32</v>
      </c>
      <c r="AQ41" s="39">
        <f t="shared" si="44"/>
        <v>25438.52</v>
      </c>
      <c r="AR41" s="39">
        <f t="shared" si="45"/>
        <v>2119.88</v>
      </c>
      <c r="AS41" s="39">
        <f t="shared" si="46"/>
        <v>43457.54</v>
      </c>
      <c r="AT41" s="42">
        <f t="shared" si="47"/>
        <v>21742.32</v>
      </c>
      <c r="AU41" s="39">
        <f t="shared" si="47"/>
        <v>25438.52</v>
      </c>
      <c r="AV41" s="39">
        <f t="shared" si="48"/>
        <v>2119.88</v>
      </c>
      <c r="AW41" s="39">
        <f t="shared" si="8"/>
        <v>43457.54</v>
      </c>
      <c r="AX41" s="42">
        <f t="shared" si="49"/>
        <v>21742.32</v>
      </c>
      <c r="AY41" s="39">
        <f t="shared" si="49"/>
        <v>25438.52</v>
      </c>
      <c r="AZ41" s="39">
        <f t="shared" si="50"/>
        <v>2119.88</v>
      </c>
      <c r="BA41" s="39">
        <f t="shared" si="9"/>
        <v>43457.54</v>
      </c>
      <c r="BB41" s="42">
        <f t="shared" si="51"/>
        <v>21742.32</v>
      </c>
      <c r="BC41" s="39">
        <f t="shared" si="51"/>
        <v>25438.52</v>
      </c>
      <c r="BD41" s="39">
        <f t="shared" si="52"/>
        <v>2119.88</v>
      </c>
      <c r="BE41" s="39">
        <f t="shared" si="10"/>
        <v>43457.54</v>
      </c>
      <c r="BF41" s="42">
        <f t="shared" si="53"/>
        <v>21742.32</v>
      </c>
      <c r="BG41" s="39">
        <f t="shared" si="53"/>
        <v>25438.52</v>
      </c>
      <c r="BH41" s="39">
        <f t="shared" si="54"/>
        <v>2119.88</v>
      </c>
      <c r="BI41" s="39">
        <f t="shared" si="11"/>
        <v>43457.54</v>
      </c>
      <c r="BJ41" s="42">
        <f t="shared" si="12"/>
        <v>21959.743200000001</v>
      </c>
      <c r="BK41" s="42">
        <f t="shared" si="55"/>
        <v>25692.91</v>
      </c>
      <c r="BL41" s="39">
        <f t="shared" si="56"/>
        <v>2141.08</v>
      </c>
      <c r="BM41" s="39">
        <f t="shared" si="13"/>
        <v>43892.14</v>
      </c>
      <c r="BN41" s="42">
        <f t="shared" si="57"/>
        <v>21959.74</v>
      </c>
      <c r="BO41" s="39">
        <f t="shared" si="57"/>
        <v>25692.91</v>
      </c>
      <c r="BP41" s="39">
        <f t="shared" si="58"/>
        <v>2141.08</v>
      </c>
      <c r="BQ41" s="39">
        <f t="shared" si="14"/>
        <v>43892.14</v>
      </c>
      <c r="BR41" s="42">
        <f t="shared" si="15"/>
        <v>22179.34</v>
      </c>
      <c r="BS41" s="42">
        <f t="shared" si="15"/>
        <v>25949.84</v>
      </c>
      <c r="BT41" s="39">
        <f t="shared" si="59"/>
        <v>2162.4899999999998</v>
      </c>
      <c r="BU41" s="39">
        <f t="shared" si="16"/>
        <v>44331.044999999998</v>
      </c>
      <c r="BV41" s="42">
        <f t="shared" si="60"/>
        <v>22456.58</v>
      </c>
      <c r="BW41" s="39">
        <f t="shared" si="60"/>
        <v>26274.21</v>
      </c>
      <c r="BX41" s="39">
        <f t="shared" si="61"/>
        <v>2189.52</v>
      </c>
      <c r="BY41" s="39">
        <f t="shared" si="17"/>
        <v>44885.159999999996</v>
      </c>
      <c r="BZ41" s="42">
        <f t="shared" si="62"/>
        <v>22456.58</v>
      </c>
      <c r="CA41" s="39">
        <f t="shared" si="62"/>
        <v>26274.21</v>
      </c>
      <c r="CB41" s="39">
        <f t="shared" si="63"/>
        <v>2189.52</v>
      </c>
      <c r="CC41" s="39">
        <f t="shared" si="18"/>
        <v>44885.159999999996</v>
      </c>
      <c r="CD41" s="46"/>
      <c r="CE41" s="42">
        <f t="shared" si="64"/>
        <v>22456.58</v>
      </c>
      <c r="CF41" s="39">
        <f t="shared" si="64"/>
        <v>26274.21</v>
      </c>
      <c r="CG41" s="39">
        <f t="shared" si="65"/>
        <v>2189.52</v>
      </c>
      <c r="CH41" s="39">
        <f t="shared" si="19"/>
        <v>44885.159999999996</v>
      </c>
      <c r="CI41" s="46"/>
      <c r="CJ41" s="42">
        <f t="shared" si="66"/>
        <v>22456.58</v>
      </c>
      <c r="CK41" s="39">
        <f t="shared" si="66"/>
        <v>26274.21</v>
      </c>
      <c r="CL41" s="39">
        <f t="shared" si="67"/>
        <v>2189.52</v>
      </c>
      <c r="CM41" s="39">
        <f t="shared" si="20"/>
        <v>44885.159999999996</v>
      </c>
      <c r="CN41" s="46"/>
      <c r="CO41" s="42">
        <f t="shared" si="68"/>
        <v>22625</v>
      </c>
      <c r="CP41" s="39">
        <f t="shared" si="68"/>
        <v>26471.27</v>
      </c>
      <c r="CQ41" s="39">
        <f t="shared" si="69"/>
        <v>2205.94</v>
      </c>
      <c r="CR41" s="39">
        <f t="shared" si="21"/>
        <v>45221.770000000004</v>
      </c>
      <c r="CS41" s="46"/>
      <c r="CT41" s="42">
        <f t="shared" si="70"/>
        <v>22851.25</v>
      </c>
      <c r="CU41" s="39">
        <f t="shared" si="70"/>
        <v>26735.98</v>
      </c>
      <c r="CV41" s="39">
        <f t="shared" si="71"/>
        <v>2228</v>
      </c>
      <c r="CW41" s="39">
        <f t="shared" si="22"/>
        <v>45674</v>
      </c>
      <c r="CX41" s="46"/>
      <c r="IA41">
        <v>20.5</v>
      </c>
    </row>
    <row r="42" spans="1:235">
      <c r="A42" s="45"/>
      <c r="B42">
        <v>90</v>
      </c>
      <c r="C42" t="s">
        <v>123</v>
      </c>
      <c r="D42" t="s">
        <v>103</v>
      </c>
      <c r="E42" s="39">
        <v>18070.560000000001</v>
      </c>
      <c r="F42" s="39">
        <v>18070.564330800004</v>
      </c>
      <c r="G42" s="39">
        <f t="shared" si="75"/>
        <v>18070.564330800004</v>
      </c>
      <c r="H42" s="39">
        <f t="shared" si="23"/>
        <v>1505.8803609000004</v>
      </c>
      <c r="I42" s="39">
        <f t="shared" si="0"/>
        <v>27858.786676650008</v>
      </c>
      <c r="J42" s="39">
        <f t="shared" si="24"/>
        <v>18283.16</v>
      </c>
      <c r="K42" s="39">
        <f t="shared" si="25"/>
        <v>18300.875444820002</v>
      </c>
      <c r="L42" s="39">
        <f t="shared" si="26"/>
        <v>18283.16</v>
      </c>
      <c r="M42" s="39">
        <f t="shared" si="26"/>
        <v>1523.6</v>
      </c>
      <c r="N42" s="40">
        <f t="shared" si="1"/>
        <v>28186.6</v>
      </c>
      <c r="O42" s="42">
        <f t="shared" si="73"/>
        <v>18959.64</v>
      </c>
      <c r="P42" s="39">
        <v>34035.059487600003</v>
      </c>
      <c r="Q42" s="39">
        <f t="shared" si="72"/>
        <v>18959.64</v>
      </c>
      <c r="R42" s="39">
        <f t="shared" si="27"/>
        <v>1579.97</v>
      </c>
      <c r="S42" s="43">
        <f t="shared" si="2"/>
        <v>29229.445</v>
      </c>
      <c r="T42" s="42">
        <f t="shared" si="28"/>
        <v>19471.55</v>
      </c>
      <c r="U42" s="39">
        <f t="shared" si="29"/>
        <v>34715.760677352002</v>
      </c>
      <c r="V42" s="39">
        <f t="shared" si="30"/>
        <v>19471.55</v>
      </c>
      <c r="W42" s="39">
        <f t="shared" si="31"/>
        <v>1622.6291666666666</v>
      </c>
      <c r="X42" s="43">
        <f t="shared" si="3"/>
        <v>30018.639583333334</v>
      </c>
      <c r="Y42" s="42">
        <f t="shared" si="32"/>
        <v>19860.981</v>
      </c>
      <c r="Z42" s="39">
        <f t="shared" si="33"/>
        <v>19860.981</v>
      </c>
      <c r="AA42" s="39">
        <f t="shared" si="34"/>
        <v>1655.0817500000001</v>
      </c>
      <c r="AB42" s="43">
        <f t="shared" si="4"/>
        <v>30619.012375000002</v>
      </c>
      <c r="AC42" s="42">
        <f t="shared" si="35"/>
        <v>20289.36</v>
      </c>
      <c r="AD42" s="39">
        <f t="shared" si="36"/>
        <v>20289.36</v>
      </c>
      <c r="AE42" s="39">
        <f t="shared" si="37"/>
        <v>1690.78</v>
      </c>
      <c r="AF42" s="43">
        <f t="shared" si="5"/>
        <v>31279.43</v>
      </c>
      <c r="AG42" s="42">
        <f t="shared" si="38"/>
        <v>20695.150000000001</v>
      </c>
      <c r="AH42" s="39" t="e">
        <f>ROUND(#REF!*1.02,2)</f>
        <v>#REF!</v>
      </c>
      <c r="AI42" s="39">
        <f t="shared" si="39"/>
        <v>20695.150000000001</v>
      </c>
      <c r="AJ42" s="39">
        <f t="shared" si="40"/>
        <v>1724.5958333333335</v>
      </c>
      <c r="AK42" s="40">
        <f t="shared" si="6"/>
        <v>31905.022916666669</v>
      </c>
      <c r="AL42" s="42">
        <f t="shared" si="41"/>
        <v>21109.05</v>
      </c>
      <c r="AM42" s="39">
        <f t="shared" si="42"/>
        <v>21109.05</v>
      </c>
      <c r="AN42" s="39">
        <f t="shared" si="43"/>
        <v>1759.0874999999999</v>
      </c>
      <c r="AO42" s="39">
        <f t="shared" si="7"/>
        <v>32543.118749999998</v>
      </c>
      <c r="AP42" s="42">
        <f t="shared" si="44"/>
        <v>21742.32</v>
      </c>
      <c r="AQ42" s="39">
        <f t="shared" si="44"/>
        <v>21742.32</v>
      </c>
      <c r="AR42" s="39">
        <f t="shared" si="45"/>
        <v>1811.86</v>
      </c>
      <c r="AS42" s="39">
        <f t="shared" si="46"/>
        <v>33519.409999999996</v>
      </c>
      <c r="AT42" s="42">
        <f t="shared" si="47"/>
        <v>21742.32</v>
      </c>
      <c r="AU42" s="39">
        <f t="shared" si="47"/>
        <v>21742.32</v>
      </c>
      <c r="AV42" s="39">
        <f t="shared" si="48"/>
        <v>1811.86</v>
      </c>
      <c r="AW42" s="39">
        <f t="shared" si="8"/>
        <v>33519.409999999996</v>
      </c>
      <c r="AX42" s="42">
        <f t="shared" si="49"/>
        <v>21742.32</v>
      </c>
      <c r="AY42" s="39">
        <f t="shared" si="49"/>
        <v>21742.32</v>
      </c>
      <c r="AZ42" s="39">
        <f t="shared" si="50"/>
        <v>1811.86</v>
      </c>
      <c r="BA42" s="39">
        <f t="shared" si="9"/>
        <v>33519.409999999996</v>
      </c>
      <c r="BB42" s="42">
        <f t="shared" si="51"/>
        <v>21742.32</v>
      </c>
      <c r="BC42" s="39">
        <f t="shared" si="51"/>
        <v>21742.32</v>
      </c>
      <c r="BD42" s="39">
        <f t="shared" si="52"/>
        <v>1811.86</v>
      </c>
      <c r="BE42" s="39">
        <f t="shared" si="10"/>
        <v>33519.409999999996</v>
      </c>
      <c r="BF42" s="42">
        <f t="shared" si="53"/>
        <v>21742.32</v>
      </c>
      <c r="BG42" s="39">
        <f t="shared" si="53"/>
        <v>21742.32</v>
      </c>
      <c r="BH42" s="39">
        <f t="shared" si="54"/>
        <v>1811.86</v>
      </c>
      <c r="BI42" s="39">
        <f t="shared" si="11"/>
        <v>33519.409999999996</v>
      </c>
      <c r="BJ42" s="42">
        <f t="shared" si="12"/>
        <v>21959.743200000001</v>
      </c>
      <c r="BK42" s="42">
        <f t="shared" si="55"/>
        <v>21959.74</v>
      </c>
      <c r="BL42" s="39">
        <f t="shared" si="56"/>
        <v>1829.98</v>
      </c>
      <c r="BM42" s="39">
        <f t="shared" si="13"/>
        <v>33854.629999999997</v>
      </c>
      <c r="BN42" s="42">
        <f t="shared" si="57"/>
        <v>21959.74</v>
      </c>
      <c r="BO42" s="39">
        <f t="shared" si="57"/>
        <v>21959.74</v>
      </c>
      <c r="BP42" s="39">
        <f t="shared" si="58"/>
        <v>1829.98</v>
      </c>
      <c r="BQ42" s="39">
        <f t="shared" si="14"/>
        <v>33854.629999999997</v>
      </c>
      <c r="BR42" s="42">
        <f t="shared" si="15"/>
        <v>22179.34</v>
      </c>
      <c r="BS42" s="42">
        <f t="shared" si="15"/>
        <v>22179.34</v>
      </c>
      <c r="BT42" s="39">
        <f t="shared" si="59"/>
        <v>1848.28</v>
      </c>
      <c r="BU42" s="39">
        <f t="shared" si="16"/>
        <v>34193.18</v>
      </c>
      <c r="BV42" s="42">
        <f t="shared" si="60"/>
        <v>22456.58</v>
      </c>
      <c r="BW42" s="39">
        <f t="shared" si="60"/>
        <v>22456.58</v>
      </c>
      <c r="BX42" s="39">
        <f t="shared" si="61"/>
        <v>1871.38</v>
      </c>
      <c r="BY42" s="39">
        <f t="shared" si="17"/>
        <v>34620.53</v>
      </c>
      <c r="BZ42" s="42">
        <f t="shared" si="62"/>
        <v>22456.58</v>
      </c>
      <c r="CA42" s="39">
        <f t="shared" si="62"/>
        <v>22456.58</v>
      </c>
      <c r="CB42" s="39">
        <f t="shared" si="63"/>
        <v>1871.38</v>
      </c>
      <c r="CC42" s="39">
        <f t="shared" si="18"/>
        <v>34620.53</v>
      </c>
      <c r="CD42" s="46"/>
      <c r="CE42" s="42">
        <f t="shared" si="64"/>
        <v>22456.58</v>
      </c>
      <c r="CF42" s="39">
        <f t="shared" si="64"/>
        <v>22456.58</v>
      </c>
      <c r="CG42" s="39">
        <f t="shared" si="65"/>
        <v>1871.38</v>
      </c>
      <c r="CH42" s="39">
        <f t="shared" si="19"/>
        <v>34620.53</v>
      </c>
      <c r="CI42" s="46"/>
      <c r="CJ42" s="42">
        <f t="shared" si="66"/>
        <v>22456.58</v>
      </c>
      <c r="CK42" s="39">
        <f t="shared" si="66"/>
        <v>22456.58</v>
      </c>
      <c r="CL42" s="39">
        <f t="shared" si="67"/>
        <v>1871.38</v>
      </c>
      <c r="CM42" s="39">
        <f t="shared" si="20"/>
        <v>34620.53</v>
      </c>
      <c r="CN42" s="46"/>
      <c r="CO42" s="42">
        <f t="shared" si="68"/>
        <v>22625</v>
      </c>
      <c r="CP42" s="39">
        <f t="shared" si="68"/>
        <v>22625</v>
      </c>
      <c r="CQ42" s="39">
        <f t="shared" si="69"/>
        <v>1885.42</v>
      </c>
      <c r="CR42" s="39">
        <f t="shared" si="21"/>
        <v>34880.270000000004</v>
      </c>
      <c r="CS42" s="46"/>
      <c r="CT42" s="42">
        <f t="shared" si="70"/>
        <v>22851.25</v>
      </c>
      <c r="CU42" s="39">
        <f t="shared" si="70"/>
        <v>22851.25</v>
      </c>
      <c r="CV42" s="39">
        <f t="shared" si="71"/>
        <v>1904.27</v>
      </c>
      <c r="CW42" s="39">
        <f t="shared" si="22"/>
        <v>35228.995000000003</v>
      </c>
      <c r="CX42" s="46"/>
      <c r="IA42">
        <v>18.5</v>
      </c>
    </row>
    <row r="43" spans="1:235">
      <c r="A43" s="45"/>
      <c r="B43">
        <v>275</v>
      </c>
      <c r="C43" t="s">
        <v>124</v>
      </c>
      <c r="D43" t="s">
        <v>102</v>
      </c>
      <c r="E43" s="39">
        <v>18070.560000000001</v>
      </c>
      <c r="F43" s="39">
        <v>21142.560000000001</v>
      </c>
      <c r="G43" s="39">
        <f t="shared" si="75"/>
        <v>21142.560000000001</v>
      </c>
      <c r="H43" s="39">
        <f t="shared" si="23"/>
        <v>1761.88</v>
      </c>
      <c r="I43" s="39">
        <f t="shared" si="0"/>
        <v>36118.54</v>
      </c>
      <c r="J43" s="39">
        <f t="shared" si="24"/>
        <v>18283.16</v>
      </c>
      <c r="K43" s="39">
        <f t="shared" si="25"/>
        <v>21412.023999999998</v>
      </c>
      <c r="L43" s="39">
        <f t="shared" si="26"/>
        <v>21391.3</v>
      </c>
      <c r="M43" s="39">
        <f t="shared" si="26"/>
        <v>1782.61</v>
      </c>
      <c r="N43" s="40">
        <f t="shared" si="1"/>
        <v>36543.504999999997</v>
      </c>
      <c r="O43" s="42">
        <f t="shared" si="73"/>
        <v>18959.64</v>
      </c>
      <c r="P43" s="39">
        <v>34035.059487600003</v>
      </c>
      <c r="Q43" s="39">
        <f t="shared" si="72"/>
        <v>22182.78</v>
      </c>
      <c r="R43" s="39">
        <f t="shared" si="27"/>
        <v>1848.57</v>
      </c>
      <c r="S43" s="43">
        <f t="shared" si="2"/>
        <v>37895.684999999998</v>
      </c>
      <c r="T43" s="42">
        <f t="shared" si="28"/>
        <v>19471.55</v>
      </c>
      <c r="U43" s="39">
        <f t="shared" si="29"/>
        <v>34715.760677352002</v>
      </c>
      <c r="V43" s="39">
        <f t="shared" si="30"/>
        <v>22781.72</v>
      </c>
      <c r="W43" s="39">
        <f t="shared" si="31"/>
        <v>1898.4766666666667</v>
      </c>
      <c r="X43" s="43">
        <f t="shared" si="3"/>
        <v>38918.771666666667</v>
      </c>
      <c r="Y43" s="42">
        <f t="shared" si="32"/>
        <v>19860.981</v>
      </c>
      <c r="Z43" s="39">
        <f t="shared" si="33"/>
        <v>23237.3544</v>
      </c>
      <c r="AA43" s="39">
        <f t="shared" si="34"/>
        <v>1936.4462000000001</v>
      </c>
      <c r="AB43" s="43">
        <f t="shared" si="4"/>
        <v>39697.147100000002</v>
      </c>
      <c r="AC43" s="42">
        <f t="shared" si="35"/>
        <v>20289.36</v>
      </c>
      <c r="AD43" s="39">
        <f t="shared" si="36"/>
        <v>23738.55</v>
      </c>
      <c r="AE43" s="39">
        <f t="shared" si="37"/>
        <v>1978.2124999999999</v>
      </c>
      <c r="AF43" s="43">
        <f t="shared" si="5"/>
        <v>40553.356249999997</v>
      </c>
      <c r="AG43" s="42">
        <f t="shared" si="38"/>
        <v>20695.150000000001</v>
      </c>
      <c r="AH43" s="39" t="e">
        <f>ROUND(#REF!*1.02,2)</f>
        <v>#REF!</v>
      </c>
      <c r="AI43" s="39">
        <f t="shared" si="39"/>
        <v>24213.32</v>
      </c>
      <c r="AJ43" s="39">
        <f t="shared" si="40"/>
        <v>2017.7766666666666</v>
      </c>
      <c r="AK43" s="40">
        <f t="shared" si="6"/>
        <v>41364.421666666669</v>
      </c>
      <c r="AL43" s="42">
        <f t="shared" si="41"/>
        <v>21109.05</v>
      </c>
      <c r="AM43" s="39">
        <f t="shared" si="42"/>
        <v>24697.59</v>
      </c>
      <c r="AN43" s="39">
        <f t="shared" si="43"/>
        <v>2058.1325000000002</v>
      </c>
      <c r="AO43" s="39">
        <f t="shared" si="7"/>
        <v>42191.716250000005</v>
      </c>
      <c r="AP43" s="42">
        <f t="shared" si="44"/>
        <v>21742.32</v>
      </c>
      <c r="AQ43" s="39">
        <f t="shared" si="44"/>
        <v>25438.52</v>
      </c>
      <c r="AR43" s="39">
        <f t="shared" si="45"/>
        <v>2119.88</v>
      </c>
      <c r="AS43" s="39">
        <f t="shared" si="46"/>
        <v>43457.54</v>
      </c>
      <c r="AT43" s="42">
        <f t="shared" si="47"/>
        <v>21742.32</v>
      </c>
      <c r="AU43" s="39">
        <f t="shared" si="47"/>
        <v>25438.52</v>
      </c>
      <c r="AV43" s="39">
        <f t="shared" si="48"/>
        <v>2119.88</v>
      </c>
      <c r="AW43" s="39">
        <f t="shared" si="8"/>
        <v>43457.54</v>
      </c>
      <c r="AX43" s="42">
        <f t="shared" si="49"/>
        <v>21742.32</v>
      </c>
      <c r="AY43" s="39">
        <f t="shared" si="49"/>
        <v>25438.52</v>
      </c>
      <c r="AZ43" s="39">
        <f t="shared" si="50"/>
        <v>2119.88</v>
      </c>
      <c r="BA43" s="39">
        <f t="shared" si="9"/>
        <v>43457.54</v>
      </c>
      <c r="BB43" s="42">
        <f t="shared" si="51"/>
        <v>21742.32</v>
      </c>
      <c r="BC43" s="39">
        <f t="shared" si="51"/>
        <v>25438.52</v>
      </c>
      <c r="BD43" s="39">
        <f t="shared" si="52"/>
        <v>2119.88</v>
      </c>
      <c r="BE43" s="39">
        <f t="shared" si="10"/>
        <v>43457.54</v>
      </c>
      <c r="BF43" s="42">
        <f t="shared" si="53"/>
        <v>21742.32</v>
      </c>
      <c r="BG43" s="39">
        <f t="shared" si="53"/>
        <v>25438.52</v>
      </c>
      <c r="BH43" s="39">
        <f t="shared" si="54"/>
        <v>2119.88</v>
      </c>
      <c r="BI43" s="39">
        <f t="shared" si="11"/>
        <v>43457.54</v>
      </c>
      <c r="BJ43" s="42">
        <f t="shared" si="12"/>
        <v>21959.743200000001</v>
      </c>
      <c r="BK43" s="42">
        <f t="shared" si="55"/>
        <v>25692.91</v>
      </c>
      <c r="BL43" s="39">
        <f t="shared" si="56"/>
        <v>2141.08</v>
      </c>
      <c r="BM43" s="39">
        <f t="shared" si="13"/>
        <v>43892.14</v>
      </c>
      <c r="BN43" s="42">
        <f t="shared" si="57"/>
        <v>21959.74</v>
      </c>
      <c r="BO43" s="39">
        <f t="shared" si="57"/>
        <v>25692.91</v>
      </c>
      <c r="BP43" s="39">
        <f t="shared" si="58"/>
        <v>2141.08</v>
      </c>
      <c r="BQ43" s="39">
        <f t="shared" si="14"/>
        <v>43892.14</v>
      </c>
      <c r="BR43" s="42">
        <f t="shared" si="15"/>
        <v>22179.34</v>
      </c>
      <c r="BS43" s="42">
        <f t="shared" si="15"/>
        <v>25949.84</v>
      </c>
      <c r="BT43" s="39">
        <f t="shared" si="59"/>
        <v>2162.4899999999998</v>
      </c>
      <c r="BU43" s="39">
        <f t="shared" si="16"/>
        <v>44331.044999999998</v>
      </c>
      <c r="BV43" s="42">
        <f t="shared" si="60"/>
        <v>22456.58</v>
      </c>
      <c r="BW43" s="39">
        <f t="shared" si="60"/>
        <v>26274.21</v>
      </c>
      <c r="BX43" s="39">
        <f t="shared" si="61"/>
        <v>2189.52</v>
      </c>
      <c r="BY43" s="39">
        <f t="shared" si="17"/>
        <v>44885.159999999996</v>
      </c>
      <c r="BZ43" s="42">
        <f t="shared" si="62"/>
        <v>22456.58</v>
      </c>
      <c r="CA43" s="39">
        <f t="shared" si="62"/>
        <v>26274.21</v>
      </c>
      <c r="CB43" s="39">
        <f t="shared" si="63"/>
        <v>2189.52</v>
      </c>
      <c r="CC43" s="39">
        <f t="shared" si="18"/>
        <v>44885.159999999996</v>
      </c>
      <c r="CD43" s="46"/>
      <c r="CE43" s="42">
        <f t="shared" si="64"/>
        <v>22456.58</v>
      </c>
      <c r="CF43" s="39">
        <f t="shared" si="64"/>
        <v>26274.21</v>
      </c>
      <c r="CG43" s="39">
        <f t="shared" si="65"/>
        <v>2189.52</v>
      </c>
      <c r="CH43" s="39">
        <f t="shared" si="19"/>
        <v>44885.159999999996</v>
      </c>
      <c r="CI43" s="46"/>
      <c r="CJ43" s="42">
        <f t="shared" si="66"/>
        <v>22456.58</v>
      </c>
      <c r="CK43" s="39">
        <f t="shared" si="66"/>
        <v>26274.21</v>
      </c>
      <c r="CL43" s="39">
        <f t="shared" si="67"/>
        <v>2189.52</v>
      </c>
      <c r="CM43" s="39">
        <f t="shared" si="20"/>
        <v>44885.159999999996</v>
      </c>
      <c r="CN43" s="46"/>
      <c r="CO43" s="42">
        <f t="shared" si="68"/>
        <v>22625</v>
      </c>
      <c r="CP43" s="39">
        <f t="shared" si="68"/>
        <v>26471.27</v>
      </c>
      <c r="CQ43" s="39">
        <f t="shared" si="69"/>
        <v>2205.94</v>
      </c>
      <c r="CR43" s="39">
        <f t="shared" si="21"/>
        <v>45221.770000000004</v>
      </c>
      <c r="CS43" s="46"/>
      <c r="CT43" s="42">
        <f t="shared" si="70"/>
        <v>22851.25</v>
      </c>
      <c r="CU43" s="39">
        <f t="shared" si="70"/>
        <v>26735.98</v>
      </c>
      <c r="CV43" s="39">
        <f t="shared" si="71"/>
        <v>2228</v>
      </c>
      <c r="CW43" s="39">
        <f t="shared" si="22"/>
        <v>45674</v>
      </c>
      <c r="CX43" s="46"/>
      <c r="IA43">
        <v>20.5</v>
      </c>
    </row>
    <row r="44" spans="1:235">
      <c r="A44" s="45"/>
      <c r="B44">
        <v>280</v>
      </c>
      <c r="C44" t="s">
        <v>124</v>
      </c>
      <c r="D44" t="s">
        <v>103</v>
      </c>
      <c r="E44" s="39">
        <v>18070.560000000001</v>
      </c>
      <c r="F44" s="39">
        <v>18070.564330800004</v>
      </c>
      <c r="G44" s="39">
        <f t="shared" si="75"/>
        <v>18070.564330800004</v>
      </c>
      <c r="H44" s="39">
        <f t="shared" si="23"/>
        <v>1505.8803609000004</v>
      </c>
      <c r="I44" s="39">
        <f t="shared" si="0"/>
        <v>27858.786676650008</v>
      </c>
      <c r="J44" s="39">
        <f t="shared" si="24"/>
        <v>18283.16</v>
      </c>
      <c r="K44" s="39">
        <f t="shared" si="25"/>
        <v>18300.875444820002</v>
      </c>
      <c r="L44" s="39">
        <f t="shared" si="26"/>
        <v>18283.16</v>
      </c>
      <c r="M44" s="39">
        <f t="shared" si="26"/>
        <v>1523.6</v>
      </c>
      <c r="N44" s="40">
        <f t="shared" si="1"/>
        <v>28186.6</v>
      </c>
      <c r="O44" s="42">
        <f t="shared" si="73"/>
        <v>18959.64</v>
      </c>
      <c r="P44" s="39">
        <v>34035.059487600003</v>
      </c>
      <c r="Q44" s="39">
        <f t="shared" si="72"/>
        <v>18959.64</v>
      </c>
      <c r="R44" s="39">
        <f t="shared" si="27"/>
        <v>1579.97</v>
      </c>
      <c r="S44" s="43">
        <f t="shared" si="2"/>
        <v>29229.445</v>
      </c>
      <c r="T44" s="42">
        <f t="shared" si="28"/>
        <v>19471.55</v>
      </c>
      <c r="U44" s="39">
        <f t="shared" si="29"/>
        <v>34715.760677352002</v>
      </c>
      <c r="V44" s="39">
        <f t="shared" si="30"/>
        <v>19471.55</v>
      </c>
      <c r="W44" s="39">
        <f t="shared" si="31"/>
        <v>1622.6291666666666</v>
      </c>
      <c r="X44" s="43">
        <f t="shared" si="3"/>
        <v>30018.639583333334</v>
      </c>
      <c r="Y44" s="42">
        <f t="shared" si="32"/>
        <v>19860.981</v>
      </c>
      <c r="Z44" s="39">
        <f t="shared" si="33"/>
        <v>19860.981</v>
      </c>
      <c r="AA44" s="39">
        <f t="shared" si="34"/>
        <v>1655.0817500000001</v>
      </c>
      <c r="AB44" s="43">
        <f t="shared" si="4"/>
        <v>30619.012375000002</v>
      </c>
      <c r="AC44" s="42">
        <f t="shared" si="35"/>
        <v>20289.36</v>
      </c>
      <c r="AD44" s="39">
        <f t="shared" si="36"/>
        <v>20289.36</v>
      </c>
      <c r="AE44" s="39">
        <f t="shared" si="37"/>
        <v>1690.78</v>
      </c>
      <c r="AF44" s="43">
        <f t="shared" si="5"/>
        <v>31279.43</v>
      </c>
      <c r="AG44" s="42">
        <f t="shared" si="38"/>
        <v>20695.150000000001</v>
      </c>
      <c r="AH44" s="39" t="e">
        <f>ROUND(#REF!*1.02,2)</f>
        <v>#REF!</v>
      </c>
      <c r="AI44" s="39">
        <f t="shared" si="39"/>
        <v>20695.150000000001</v>
      </c>
      <c r="AJ44" s="39">
        <f t="shared" si="40"/>
        <v>1724.5958333333335</v>
      </c>
      <c r="AK44" s="40">
        <f t="shared" si="6"/>
        <v>31905.022916666669</v>
      </c>
      <c r="AL44" s="42">
        <f t="shared" si="41"/>
        <v>21109.05</v>
      </c>
      <c r="AM44" s="39">
        <f t="shared" si="42"/>
        <v>21109.05</v>
      </c>
      <c r="AN44" s="39">
        <f t="shared" si="43"/>
        <v>1759.0874999999999</v>
      </c>
      <c r="AO44" s="39">
        <f t="shared" si="7"/>
        <v>32543.118749999998</v>
      </c>
      <c r="AP44" s="42">
        <f t="shared" si="44"/>
        <v>21742.32</v>
      </c>
      <c r="AQ44" s="39">
        <f t="shared" si="44"/>
        <v>21742.32</v>
      </c>
      <c r="AR44" s="39">
        <f t="shared" si="45"/>
        <v>1811.86</v>
      </c>
      <c r="AS44" s="39">
        <f t="shared" si="46"/>
        <v>33519.409999999996</v>
      </c>
      <c r="AT44" s="42">
        <f t="shared" si="47"/>
        <v>21742.32</v>
      </c>
      <c r="AU44" s="39">
        <f t="shared" si="47"/>
        <v>21742.32</v>
      </c>
      <c r="AV44" s="39">
        <f t="shared" si="48"/>
        <v>1811.86</v>
      </c>
      <c r="AW44" s="39">
        <f t="shared" si="8"/>
        <v>33519.409999999996</v>
      </c>
      <c r="AX44" s="42">
        <f t="shared" si="49"/>
        <v>21742.32</v>
      </c>
      <c r="AY44" s="39">
        <f t="shared" si="49"/>
        <v>21742.32</v>
      </c>
      <c r="AZ44" s="39">
        <f t="shared" si="50"/>
        <v>1811.86</v>
      </c>
      <c r="BA44" s="39">
        <f t="shared" si="9"/>
        <v>33519.409999999996</v>
      </c>
      <c r="BB44" s="42">
        <f t="shared" si="51"/>
        <v>21742.32</v>
      </c>
      <c r="BC44" s="39">
        <f t="shared" si="51"/>
        <v>21742.32</v>
      </c>
      <c r="BD44" s="39">
        <f t="shared" si="52"/>
        <v>1811.86</v>
      </c>
      <c r="BE44" s="39">
        <f t="shared" si="10"/>
        <v>33519.409999999996</v>
      </c>
      <c r="BF44" s="42">
        <f t="shared" si="53"/>
        <v>21742.32</v>
      </c>
      <c r="BG44" s="39">
        <f t="shared" si="53"/>
        <v>21742.32</v>
      </c>
      <c r="BH44" s="39">
        <f t="shared" si="54"/>
        <v>1811.86</v>
      </c>
      <c r="BI44" s="39">
        <f t="shared" si="11"/>
        <v>33519.409999999996</v>
      </c>
      <c r="BJ44" s="42">
        <f t="shared" si="12"/>
        <v>21959.743200000001</v>
      </c>
      <c r="BK44" s="42">
        <f t="shared" si="55"/>
        <v>21959.74</v>
      </c>
      <c r="BL44" s="39">
        <f t="shared" si="56"/>
        <v>1829.98</v>
      </c>
      <c r="BM44" s="39">
        <f t="shared" si="13"/>
        <v>33854.629999999997</v>
      </c>
      <c r="BN44" s="42">
        <f t="shared" si="57"/>
        <v>21959.74</v>
      </c>
      <c r="BO44" s="39">
        <f t="shared" si="57"/>
        <v>21959.74</v>
      </c>
      <c r="BP44" s="39">
        <f t="shared" si="58"/>
        <v>1829.98</v>
      </c>
      <c r="BQ44" s="39">
        <f t="shared" si="14"/>
        <v>33854.629999999997</v>
      </c>
      <c r="BR44" s="42">
        <f t="shared" si="15"/>
        <v>22179.34</v>
      </c>
      <c r="BS44" s="42">
        <f t="shared" si="15"/>
        <v>22179.34</v>
      </c>
      <c r="BT44" s="39">
        <f t="shared" si="59"/>
        <v>1848.28</v>
      </c>
      <c r="BU44" s="39">
        <f t="shared" si="16"/>
        <v>34193.18</v>
      </c>
      <c r="BV44" s="42">
        <f t="shared" si="60"/>
        <v>22456.58</v>
      </c>
      <c r="BW44" s="39">
        <f t="shared" si="60"/>
        <v>22456.58</v>
      </c>
      <c r="BX44" s="39">
        <f t="shared" si="61"/>
        <v>1871.38</v>
      </c>
      <c r="BY44" s="39">
        <f t="shared" si="17"/>
        <v>34620.53</v>
      </c>
      <c r="BZ44" s="42">
        <f t="shared" si="62"/>
        <v>22456.58</v>
      </c>
      <c r="CA44" s="39">
        <f t="shared" si="62"/>
        <v>22456.58</v>
      </c>
      <c r="CB44" s="39">
        <f t="shared" si="63"/>
        <v>1871.38</v>
      </c>
      <c r="CC44" s="39">
        <f t="shared" si="18"/>
        <v>34620.53</v>
      </c>
      <c r="CD44" s="46"/>
      <c r="CE44" s="42">
        <f t="shared" si="64"/>
        <v>22456.58</v>
      </c>
      <c r="CF44" s="39">
        <f t="shared" si="64"/>
        <v>22456.58</v>
      </c>
      <c r="CG44" s="39">
        <f t="shared" si="65"/>
        <v>1871.38</v>
      </c>
      <c r="CH44" s="39">
        <f t="shared" si="19"/>
        <v>34620.53</v>
      </c>
      <c r="CI44" s="46"/>
      <c r="CJ44" s="42">
        <f t="shared" si="66"/>
        <v>22456.58</v>
      </c>
      <c r="CK44" s="39">
        <f t="shared" si="66"/>
        <v>22456.58</v>
      </c>
      <c r="CL44" s="39">
        <f t="shared" si="67"/>
        <v>1871.38</v>
      </c>
      <c r="CM44" s="39">
        <f t="shared" si="20"/>
        <v>34620.53</v>
      </c>
      <c r="CN44" s="46"/>
      <c r="CO44" s="42">
        <f t="shared" si="68"/>
        <v>22625</v>
      </c>
      <c r="CP44" s="39">
        <f t="shared" si="68"/>
        <v>22625</v>
      </c>
      <c r="CQ44" s="39">
        <f t="shared" si="69"/>
        <v>1885.42</v>
      </c>
      <c r="CR44" s="39">
        <f t="shared" si="21"/>
        <v>34880.270000000004</v>
      </c>
      <c r="CS44" s="46"/>
      <c r="CT44" s="42">
        <f t="shared" si="70"/>
        <v>22851.25</v>
      </c>
      <c r="CU44" s="39">
        <f t="shared" si="70"/>
        <v>22851.25</v>
      </c>
      <c r="CV44" s="39">
        <f t="shared" si="71"/>
        <v>1904.27</v>
      </c>
      <c r="CW44" s="39">
        <f t="shared" si="22"/>
        <v>35228.995000000003</v>
      </c>
      <c r="CX44" s="46"/>
      <c r="IA44">
        <v>18.5</v>
      </c>
    </row>
    <row r="45" spans="1:235">
      <c r="A45" s="45"/>
      <c r="B45">
        <v>445</v>
      </c>
      <c r="C45" t="s">
        <v>125</v>
      </c>
      <c r="D45" t="s">
        <v>102</v>
      </c>
      <c r="E45" s="39">
        <v>18070.560000000001</v>
      </c>
      <c r="F45" s="39">
        <v>20922.697612799999</v>
      </c>
      <c r="G45" s="39">
        <v>21142.560000000001</v>
      </c>
      <c r="H45" s="39">
        <f t="shared" si="23"/>
        <v>1761.88</v>
      </c>
      <c r="I45" s="39">
        <f t="shared" si="0"/>
        <v>36118.54</v>
      </c>
      <c r="J45" s="39">
        <f t="shared" si="24"/>
        <v>18283.16</v>
      </c>
      <c r="K45" s="39">
        <f t="shared" si="25"/>
        <v>21189.359445119997</v>
      </c>
      <c r="L45" s="39">
        <f t="shared" si="26"/>
        <v>21391.3</v>
      </c>
      <c r="M45" s="39">
        <f t="shared" si="26"/>
        <v>1782.61</v>
      </c>
      <c r="N45" s="40">
        <f t="shared" si="1"/>
        <v>36543.504999999997</v>
      </c>
      <c r="O45" s="42">
        <f t="shared" si="73"/>
        <v>18959.64</v>
      </c>
      <c r="P45" s="39">
        <v>34035.059487600003</v>
      </c>
      <c r="Q45" s="39">
        <f t="shared" si="72"/>
        <v>22182.78</v>
      </c>
      <c r="R45" s="39">
        <f t="shared" si="27"/>
        <v>1848.57</v>
      </c>
      <c r="S45" s="43">
        <f t="shared" si="2"/>
        <v>37895.684999999998</v>
      </c>
      <c r="T45" s="42">
        <f t="shared" si="28"/>
        <v>19471.55</v>
      </c>
      <c r="U45" s="39">
        <f t="shared" si="29"/>
        <v>34715.760677352002</v>
      </c>
      <c r="V45" s="39">
        <f t="shared" si="30"/>
        <v>22781.72</v>
      </c>
      <c r="W45" s="39">
        <f t="shared" si="31"/>
        <v>1898.4766666666667</v>
      </c>
      <c r="X45" s="43">
        <f t="shared" si="3"/>
        <v>38918.771666666667</v>
      </c>
      <c r="Y45" s="42">
        <f t="shared" si="32"/>
        <v>19860.981</v>
      </c>
      <c r="Z45" s="39">
        <f t="shared" si="33"/>
        <v>23237.3544</v>
      </c>
      <c r="AA45" s="39">
        <f t="shared" si="34"/>
        <v>1936.4462000000001</v>
      </c>
      <c r="AB45" s="43">
        <f t="shared" si="4"/>
        <v>39697.147100000002</v>
      </c>
      <c r="AC45" s="42">
        <f t="shared" si="35"/>
        <v>20289.36</v>
      </c>
      <c r="AD45" s="39">
        <f t="shared" si="36"/>
        <v>23738.55</v>
      </c>
      <c r="AE45" s="39">
        <f t="shared" si="37"/>
        <v>1978.2124999999999</v>
      </c>
      <c r="AF45" s="43">
        <f t="shared" si="5"/>
        <v>40553.356249999997</v>
      </c>
      <c r="AG45" s="42">
        <f t="shared" si="38"/>
        <v>20695.150000000001</v>
      </c>
      <c r="AH45" s="39" t="e">
        <f>ROUND(#REF!*1.02,2)</f>
        <v>#REF!</v>
      </c>
      <c r="AI45" s="39">
        <f t="shared" si="39"/>
        <v>24213.32</v>
      </c>
      <c r="AJ45" s="39">
        <f t="shared" si="40"/>
        <v>2017.7766666666666</v>
      </c>
      <c r="AK45" s="40">
        <f t="shared" si="6"/>
        <v>41364.421666666669</v>
      </c>
      <c r="AL45" s="42">
        <f t="shared" si="41"/>
        <v>21109.05</v>
      </c>
      <c r="AM45" s="39">
        <f t="shared" si="42"/>
        <v>24697.59</v>
      </c>
      <c r="AN45" s="39">
        <f t="shared" si="43"/>
        <v>2058.1325000000002</v>
      </c>
      <c r="AO45" s="39">
        <f t="shared" si="7"/>
        <v>42191.716250000005</v>
      </c>
      <c r="AP45" s="42">
        <f t="shared" si="44"/>
        <v>21742.32</v>
      </c>
      <c r="AQ45" s="39">
        <f t="shared" si="44"/>
        <v>25438.52</v>
      </c>
      <c r="AR45" s="39">
        <f t="shared" si="45"/>
        <v>2119.88</v>
      </c>
      <c r="AS45" s="39">
        <f t="shared" si="46"/>
        <v>43457.54</v>
      </c>
      <c r="AT45" s="42">
        <f t="shared" si="47"/>
        <v>21742.32</v>
      </c>
      <c r="AU45" s="39">
        <f t="shared" si="47"/>
        <v>25438.52</v>
      </c>
      <c r="AV45" s="39">
        <f t="shared" si="48"/>
        <v>2119.88</v>
      </c>
      <c r="AW45" s="39">
        <f t="shared" si="8"/>
        <v>43457.54</v>
      </c>
      <c r="AX45" s="42">
        <f t="shared" si="49"/>
        <v>21742.32</v>
      </c>
      <c r="AY45" s="39">
        <f t="shared" si="49"/>
        <v>25438.52</v>
      </c>
      <c r="AZ45" s="39">
        <f t="shared" si="50"/>
        <v>2119.88</v>
      </c>
      <c r="BA45" s="39">
        <f t="shared" si="9"/>
        <v>43457.54</v>
      </c>
      <c r="BB45" s="42">
        <f t="shared" si="51"/>
        <v>21742.32</v>
      </c>
      <c r="BC45" s="39">
        <f t="shared" si="51"/>
        <v>25438.52</v>
      </c>
      <c r="BD45" s="39">
        <f t="shared" si="52"/>
        <v>2119.88</v>
      </c>
      <c r="BE45" s="39">
        <f t="shared" si="10"/>
        <v>43457.54</v>
      </c>
      <c r="BF45" s="42">
        <f t="shared" si="53"/>
        <v>21742.32</v>
      </c>
      <c r="BG45" s="39">
        <f t="shared" si="53"/>
        <v>25438.52</v>
      </c>
      <c r="BH45" s="39">
        <f t="shared" si="54"/>
        <v>2119.88</v>
      </c>
      <c r="BI45" s="39">
        <f t="shared" si="11"/>
        <v>43457.54</v>
      </c>
      <c r="BJ45" s="42">
        <f t="shared" si="12"/>
        <v>21959.743200000001</v>
      </c>
      <c r="BK45" s="42">
        <f t="shared" si="55"/>
        <v>25692.91</v>
      </c>
      <c r="BL45" s="39">
        <f t="shared" si="56"/>
        <v>2141.08</v>
      </c>
      <c r="BM45" s="39">
        <f t="shared" si="13"/>
        <v>43892.14</v>
      </c>
      <c r="BN45" s="42">
        <f t="shared" si="57"/>
        <v>21959.74</v>
      </c>
      <c r="BO45" s="39">
        <f t="shared" si="57"/>
        <v>25692.91</v>
      </c>
      <c r="BP45" s="39">
        <f t="shared" si="58"/>
        <v>2141.08</v>
      </c>
      <c r="BQ45" s="39">
        <f t="shared" si="14"/>
        <v>43892.14</v>
      </c>
      <c r="BR45" s="42">
        <f t="shared" si="15"/>
        <v>22179.34</v>
      </c>
      <c r="BS45" s="42">
        <f t="shared" si="15"/>
        <v>25949.84</v>
      </c>
      <c r="BT45" s="39">
        <f t="shared" si="59"/>
        <v>2162.4899999999998</v>
      </c>
      <c r="BU45" s="39">
        <f t="shared" si="16"/>
        <v>44331.044999999998</v>
      </c>
      <c r="BV45" s="42">
        <f t="shared" si="60"/>
        <v>22456.58</v>
      </c>
      <c r="BW45" s="39">
        <f t="shared" si="60"/>
        <v>26274.21</v>
      </c>
      <c r="BX45" s="39">
        <f t="shared" si="61"/>
        <v>2189.52</v>
      </c>
      <c r="BY45" s="39">
        <f t="shared" si="17"/>
        <v>44885.159999999996</v>
      </c>
      <c r="BZ45" s="42">
        <f t="shared" si="62"/>
        <v>22456.58</v>
      </c>
      <c r="CA45" s="39">
        <f t="shared" si="62"/>
        <v>26274.21</v>
      </c>
      <c r="CB45" s="39">
        <f t="shared" si="63"/>
        <v>2189.52</v>
      </c>
      <c r="CC45" s="39">
        <f t="shared" si="18"/>
        <v>44885.159999999996</v>
      </c>
      <c r="CD45" s="46"/>
      <c r="CE45" s="42">
        <f t="shared" si="64"/>
        <v>22456.58</v>
      </c>
      <c r="CF45" s="39">
        <f t="shared" si="64"/>
        <v>26274.21</v>
      </c>
      <c r="CG45" s="39">
        <f t="shared" si="65"/>
        <v>2189.52</v>
      </c>
      <c r="CH45" s="39">
        <f t="shared" si="19"/>
        <v>44885.159999999996</v>
      </c>
      <c r="CI45" s="46"/>
      <c r="CJ45" s="42">
        <f t="shared" si="66"/>
        <v>22456.58</v>
      </c>
      <c r="CK45" s="39">
        <f t="shared" si="66"/>
        <v>26274.21</v>
      </c>
      <c r="CL45" s="39">
        <f t="shared" si="67"/>
        <v>2189.52</v>
      </c>
      <c r="CM45" s="39">
        <f t="shared" si="20"/>
        <v>44885.159999999996</v>
      </c>
      <c r="CN45" s="46"/>
      <c r="CO45" s="42">
        <f t="shared" si="68"/>
        <v>22625</v>
      </c>
      <c r="CP45" s="39">
        <f t="shared" si="68"/>
        <v>26471.27</v>
      </c>
      <c r="CQ45" s="39">
        <f t="shared" si="69"/>
        <v>2205.94</v>
      </c>
      <c r="CR45" s="39">
        <f t="shared" si="21"/>
        <v>45221.770000000004</v>
      </c>
      <c r="CS45" s="46"/>
      <c r="CT45" s="42">
        <f t="shared" si="70"/>
        <v>22851.25</v>
      </c>
      <c r="CU45" s="39">
        <f t="shared" si="70"/>
        <v>26735.98</v>
      </c>
      <c r="CV45" s="39">
        <f t="shared" si="71"/>
        <v>2228</v>
      </c>
      <c r="CW45" s="39">
        <f t="shared" si="22"/>
        <v>45674</v>
      </c>
      <c r="CX45" s="46"/>
      <c r="IA45">
        <v>20.5</v>
      </c>
    </row>
    <row r="46" spans="1:235">
      <c r="A46" s="45"/>
      <c r="B46">
        <v>450</v>
      </c>
      <c r="C46" t="s">
        <v>125</v>
      </c>
      <c r="D46" t="s">
        <v>103</v>
      </c>
      <c r="E46" s="39">
        <v>18070.560000000001</v>
      </c>
      <c r="F46" s="39">
        <v>15944.328716400001</v>
      </c>
      <c r="G46" s="39">
        <v>18070.560000000001</v>
      </c>
      <c r="H46" s="39">
        <f t="shared" si="23"/>
        <v>1505.88</v>
      </c>
      <c r="I46" s="39">
        <f t="shared" si="0"/>
        <v>27858.780000000002</v>
      </c>
      <c r="J46" s="39">
        <f t="shared" si="24"/>
        <v>18283.16</v>
      </c>
      <c r="K46" s="39">
        <f t="shared" si="25"/>
        <v>16147.540749059999</v>
      </c>
      <c r="L46" s="39">
        <f t="shared" si="26"/>
        <v>18283.16</v>
      </c>
      <c r="M46" s="39">
        <f t="shared" si="26"/>
        <v>1523.6</v>
      </c>
      <c r="N46" s="40">
        <f t="shared" si="1"/>
        <v>28186.6</v>
      </c>
      <c r="O46" s="42">
        <f t="shared" si="73"/>
        <v>18959.64</v>
      </c>
      <c r="P46" s="39">
        <v>34035.059487600003</v>
      </c>
      <c r="Q46" s="39">
        <f t="shared" si="72"/>
        <v>18959.64</v>
      </c>
      <c r="R46" s="39">
        <f t="shared" si="27"/>
        <v>1579.97</v>
      </c>
      <c r="S46" s="43">
        <f t="shared" si="2"/>
        <v>29229.445</v>
      </c>
      <c r="T46" s="42">
        <f t="shared" si="28"/>
        <v>19471.55</v>
      </c>
      <c r="U46" s="39">
        <f t="shared" si="29"/>
        <v>34715.760677352002</v>
      </c>
      <c r="V46" s="39">
        <f t="shared" si="30"/>
        <v>19471.55</v>
      </c>
      <c r="W46" s="39">
        <f t="shared" si="31"/>
        <v>1622.6291666666666</v>
      </c>
      <c r="X46" s="43">
        <f t="shared" si="3"/>
        <v>30018.639583333334</v>
      </c>
      <c r="Y46" s="42">
        <f t="shared" si="32"/>
        <v>19860.981</v>
      </c>
      <c r="Z46" s="39">
        <f t="shared" si="33"/>
        <v>19860.981</v>
      </c>
      <c r="AA46" s="39">
        <f t="shared" si="34"/>
        <v>1655.0817500000001</v>
      </c>
      <c r="AB46" s="43">
        <f t="shared" si="4"/>
        <v>30619.012375000002</v>
      </c>
      <c r="AC46" s="42">
        <f t="shared" si="35"/>
        <v>20289.36</v>
      </c>
      <c r="AD46" s="39">
        <f t="shared" si="36"/>
        <v>20289.36</v>
      </c>
      <c r="AE46" s="39">
        <f t="shared" si="37"/>
        <v>1690.78</v>
      </c>
      <c r="AF46" s="43">
        <f t="shared" si="5"/>
        <v>31279.43</v>
      </c>
      <c r="AG46" s="42">
        <f t="shared" si="38"/>
        <v>20695.150000000001</v>
      </c>
      <c r="AH46" s="39" t="e">
        <f>ROUND(#REF!*1.02,2)</f>
        <v>#REF!</v>
      </c>
      <c r="AI46" s="39">
        <f t="shared" si="39"/>
        <v>20695.150000000001</v>
      </c>
      <c r="AJ46" s="39">
        <f t="shared" si="40"/>
        <v>1724.5958333333335</v>
      </c>
      <c r="AK46" s="40">
        <f t="shared" si="6"/>
        <v>31905.022916666669</v>
      </c>
      <c r="AL46" s="42">
        <f t="shared" si="41"/>
        <v>21109.05</v>
      </c>
      <c r="AM46" s="39">
        <f t="shared" si="42"/>
        <v>21109.05</v>
      </c>
      <c r="AN46" s="39">
        <f t="shared" si="43"/>
        <v>1759.0874999999999</v>
      </c>
      <c r="AO46" s="39">
        <f t="shared" si="7"/>
        <v>32543.118749999998</v>
      </c>
      <c r="AP46" s="42">
        <f t="shared" si="44"/>
        <v>21742.32</v>
      </c>
      <c r="AQ46" s="39">
        <f t="shared" si="44"/>
        <v>21742.32</v>
      </c>
      <c r="AR46" s="39">
        <f t="shared" si="45"/>
        <v>1811.86</v>
      </c>
      <c r="AS46" s="39">
        <f t="shared" si="46"/>
        <v>33519.409999999996</v>
      </c>
      <c r="AT46" s="42">
        <f t="shared" si="47"/>
        <v>21742.32</v>
      </c>
      <c r="AU46" s="39">
        <f t="shared" si="47"/>
        <v>21742.32</v>
      </c>
      <c r="AV46" s="39">
        <f t="shared" si="48"/>
        <v>1811.86</v>
      </c>
      <c r="AW46" s="39">
        <f t="shared" si="8"/>
        <v>33519.409999999996</v>
      </c>
      <c r="AX46" s="42">
        <f t="shared" si="49"/>
        <v>21742.32</v>
      </c>
      <c r="AY46" s="39">
        <f t="shared" si="49"/>
        <v>21742.32</v>
      </c>
      <c r="AZ46" s="39">
        <f t="shared" si="50"/>
        <v>1811.86</v>
      </c>
      <c r="BA46" s="39">
        <f t="shared" si="9"/>
        <v>33519.409999999996</v>
      </c>
      <c r="BB46" s="42">
        <f t="shared" si="51"/>
        <v>21742.32</v>
      </c>
      <c r="BC46" s="39">
        <f t="shared" si="51"/>
        <v>21742.32</v>
      </c>
      <c r="BD46" s="39">
        <f t="shared" si="52"/>
        <v>1811.86</v>
      </c>
      <c r="BE46" s="39">
        <f t="shared" si="10"/>
        <v>33519.409999999996</v>
      </c>
      <c r="BF46" s="42">
        <f t="shared" si="53"/>
        <v>21742.32</v>
      </c>
      <c r="BG46" s="39">
        <f t="shared" si="53"/>
        <v>21742.32</v>
      </c>
      <c r="BH46" s="39">
        <f t="shared" si="54"/>
        <v>1811.86</v>
      </c>
      <c r="BI46" s="39">
        <f t="shared" si="11"/>
        <v>33519.409999999996</v>
      </c>
      <c r="BJ46" s="42">
        <f t="shared" si="12"/>
        <v>21959.743200000001</v>
      </c>
      <c r="BK46" s="42">
        <f t="shared" si="55"/>
        <v>21959.74</v>
      </c>
      <c r="BL46" s="39">
        <f t="shared" si="56"/>
        <v>1829.98</v>
      </c>
      <c r="BM46" s="39">
        <f t="shared" si="13"/>
        <v>33854.629999999997</v>
      </c>
      <c r="BN46" s="42">
        <f t="shared" si="57"/>
        <v>21959.74</v>
      </c>
      <c r="BO46" s="39">
        <f t="shared" si="57"/>
        <v>21959.74</v>
      </c>
      <c r="BP46" s="39">
        <f t="shared" si="58"/>
        <v>1829.98</v>
      </c>
      <c r="BQ46" s="39">
        <f t="shared" si="14"/>
        <v>33854.629999999997</v>
      </c>
      <c r="BR46" s="42">
        <f t="shared" si="15"/>
        <v>22179.34</v>
      </c>
      <c r="BS46" s="42">
        <f t="shared" si="15"/>
        <v>22179.34</v>
      </c>
      <c r="BT46" s="39">
        <f t="shared" si="59"/>
        <v>1848.28</v>
      </c>
      <c r="BU46" s="39">
        <f t="shared" si="16"/>
        <v>34193.18</v>
      </c>
      <c r="BV46" s="42">
        <f t="shared" si="60"/>
        <v>22456.58</v>
      </c>
      <c r="BW46" s="39">
        <f t="shared" si="60"/>
        <v>22456.58</v>
      </c>
      <c r="BX46" s="39">
        <f t="shared" si="61"/>
        <v>1871.38</v>
      </c>
      <c r="BY46" s="39">
        <f t="shared" si="17"/>
        <v>34620.53</v>
      </c>
      <c r="BZ46" s="42">
        <f t="shared" si="62"/>
        <v>22456.58</v>
      </c>
      <c r="CA46" s="39">
        <f t="shared" si="62"/>
        <v>22456.58</v>
      </c>
      <c r="CB46" s="39">
        <f t="shared" si="63"/>
        <v>1871.38</v>
      </c>
      <c r="CC46" s="39">
        <f t="shared" si="18"/>
        <v>34620.53</v>
      </c>
      <c r="CD46" s="46"/>
      <c r="CE46" s="42">
        <f t="shared" si="64"/>
        <v>22456.58</v>
      </c>
      <c r="CF46" s="39">
        <f t="shared" si="64"/>
        <v>22456.58</v>
      </c>
      <c r="CG46" s="39">
        <f t="shared" si="65"/>
        <v>1871.38</v>
      </c>
      <c r="CH46" s="39">
        <f t="shared" si="19"/>
        <v>34620.53</v>
      </c>
      <c r="CI46" s="46"/>
      <c r="CJ46" s="42">
        <f t="shared" si="66"/>
        <v>22456.58</v>
      </c>
      <c r="CK46" s="39">
        <f t="shared" si="66"/>
        <v>22456.58</v>
      </c>
      <c r="CL46" s="39">
        <f t="shared" si="67"/>
        <v>1871.38</v>
      </c>
      <c r="CM46" s="39">
        <f t="shared" si="20"/>
        <v>34620.53</v>
      </c>
      <c r="CN46" s="46"/>
      <c r="CO46" s="42">
        <f t="shared" si="68"/>
        <v>22625</v>
      </c>
      <c r="CP46" s="39">
        <f t="shared" si="68"/>
        <v>22625</v>
      </c>
      <c r="CQ46" s="39">
        <f t="shared" si="69"/>
        <v>1885.42</v>
      </c>
      <c r="CR46" s="39">
        <f t="shared" si="21"/>
        <v>34880.270000000004</v>
      </c>
      <c r="CS46" s="46"/>
      <c r="CT46" s="42">
        <f t="shared" si="70"/>
        <v>22851.25</v>
      </c>
      <c r="CU46" s="39">
        <f t="shared" si="70"/>
        <v>22851.25</v>
      </c>
      <c r="CV46" s="39">
        <f t="shared" si="71"/>
        <v>1904.27</v>
      </c>
      <c r="CW46" s="39">
        <f t="shared" si="22"/>
        <v>35228.995000000003</v>
      </c>
      <c r="CX46" s="46"/>
      <c r="IA46">
        <v>18.5</v>
      </c>
    </row>
    <row r="47" spans="1:235">
      <c r="A47" s="45"/>
      <c r="B47">
        <v>465</v>
      </c>
      <c r="C47" t="s">
        <v>126</v>
      </c>
      <c r="D47" t="s">
        <v>102</v>
      </c>
      <c r="E47" s="39">
        <v>18070.560000000001</v>
      </c>
      <c r="F47" s="39">
        <v>20922.697612799999</v>
      </c>
      <c r="G47" s="39">
        <v>21142.560000000001</v>
      </c>
      <c r="H47" s="39">
        <f t="shared" si="23"/>
        <v>1761.88</v>
      </c>
      <c r="I47" s="39">
        <f t="shared" si="0"/>
        <v>36118.54</v>
      </c>
      <c r="J47" s="39">
        <f t="shared" si="24"/>
        <v>18283.16</v>
      </c>
      <c r="K47" s="39">
        <f t="shared" si="25"/>
        <v>21189.359445119997</v>
      </c>
      <c r="L47" s="39">
        <f t="shared" si="26"/>
        <v>21391.3</v>
      </c>
      <c r="M47" s="39">
        <f t="shared" si="26"/>
        <v>1782.61</v>
      </c>
      <c r="N47" s="40">
        <f t="shared" si="1"/>
        <v>36543.504999999997</v>
      </c>
      <c r="O47" s="42">
        <f t="shared" si="73"/>
        <v>18959.64</v>
      </c>
      <c r="P47" s="39">
        <v>34035.059487600003</v>
      </c>
      <c r="Q47" s="39">
        <f t="shared" si="72"/>
        <v>22182.78</v>
      </c>
      <c r="R47" s="39">
        <f t="shared" si="27"/>
        <v>1848.57</v>
      </c>
      <c r="S47" s="43">
        <f t="shared" si="2"/>
        <v>37895.684999999998</v>
      </c>
      <c r="T47" s="42">
        <f t="shared" si="28"/>
        <v>19471.55</v>
      </c>
      <c r="U47" s="39">
        <f t="shared" si="29"/>
        <v>34715.760677352002</v>
      </c>
      <c r="V47" s="39">
        <f t="shared" si="30"/>
        <v>22781.72</v>
      </c>
      <c r="W47" s="39">
        <f t="shared" si="31"/>
        <v>1898.4766666666667</v>
      </c>
      <c r="X47" s="43">
        <f t="shared" si="3"/>
        <v>38918.771666666667</v>
      </c>
      <c r="Y47" s="42">
        <f t="shared" si="32"/>
        <v>19860.981</v>
      </c>
      <c r="Z47" s="39">
        <f t="shared" si="33"/>
        <v>23237.3544</v>
      </c>
      <c r="AA47" s="39">
        <f t="shared" si="34"/>
        <v>1936.4462000000001</v>
      </c>
      <c r="AB47" s="43">
        <f t="shared" si="4"/>
        <v>39697.147100000002</v>
      </c>
      <c r="AC47" s="42">
        <f t="shared" si="35"/>
        <v>20289.36</v>
      </c>
      <c r="AD47" s="39">
        <f t="shared" si="36"/>
        <v>23738.55</v>
      </c>
      <c r="AE47" s="39">
        <f t="shared" si="37"/>
        <v>1978.2124999999999</v>
      </c>
      <c r="AF47" s="43">
        <f t="shared" si="5"/>
        <v>40553.356249999997</v>
      </c>
      <c r="AG47" s="42">
        <f t="shared" si="38"/>
        <v>20695.150000000001</v>
      </c>
      <c r="AH47" s="39" t="e">
        <f>ROUND(#REF!*1.02,2)</f>
        <v>#REF!</v>
      </c>
      <c r="AI47" s="39">
        <f t="shared" si="39"/>
        <v>24213.32</v>
      </c>
      <c r="AJ47" s="39">
        <f t="shared" si="40"/>
        <v>2017.7766666666666</v>
      </c>
      <c r="AK47" s="40">
        <f t="shared" si="6"/>
        <v>41364.421666666669</v>
      </c>
      <c r="AL47" s="42">
        <f t="shared" si="41"/>
        <v>21109.05</v>
      </c>
      <c r="AM47" s="39">
        <f t="shared" si="42"/>
        <v>24697.59</v>
      </c>
      <c r="AN47" s="39">
        <f t="shared" si="43"/>
        <v>2058.1325000000002</v>
      </c>
      <c r="AO47" s="39">
        <f t="shared" si="7"/>
        <v>42191.716250000005</v>
      </c>
      <c r="AP47" s="42">
        <f t="shared" si="44"/>
        <v>21742.32</v>
      </c>
      <c r="AQ47" s="39">
        <f t="shared" si="44"/>
        <v>25438.52</v>
      </c>
      <c r="AR47" s="39">
        <f t="shared" si="45"/>
        <v>2119.88</v>
      </c>
      <c r="AS47" s="39">
        <f t="shared" si="46"/>
        <v>43457.54</v>
      </c>
      <c r="AT47" s="42">
        <f t="shared" si="47"/>
        <v>21742.32</v>
      </c>
      <c r="AU47" s="39">
        <f t="shared" si="47"/>
        <v>25438.52</v>
      </c>
      <c r="AV47" s="39">
        <f t="shared" si="48"/>
        <v>2119.88</v>
      </c>
      <c r="AW47" s="39">
        <f t="shared" si="8"/>
        <v>43457.54</v>
      </c>
      <c r="AX47" s="42">
        <f t="shared" si="49"/>
        <v>21742.32</v>
      </c>
      <c r="AY47" s="39">
        <f t="shared" si="49"/>
        <v>25438.52</v>
      </c>
      <c r="AZ47" s="39">
        <f t="shared" si="50"/>
        <v>2119.88</v>
      </c>
      <c r="BA47" s="39">
        <f t="shared" si="9"/>
        <v>43457.54</v>
      </c>
      <c r="BB47" s="42">
        <f t="shared" si="51"/>
        <v>21742.32</v>
      </c>
      <c r="BC47" s="39">
        <f t="shared" si="51"/>
        <v>25438.52</v>
      </c>
      <c r="BD47" s="39">
        <f t="shared" si="52"/>
        <v>2119.88</v>
      </c>
      <c r="BE47" s="39">
        <f t="shared" si="10"/>
        <v>43457.54</v>
      </c>
      <c r="BF47" s="42">
        <f t="shared" si="53"/>
        <v>21742.32</v>
      </c>
      <c r="BG47" s="39">
        <f t="shared" si="53"/>
        <v>25438.52</v>
      </c>
      <c r="BH47" s="39">
        <f t="shared" si="54"/>
        <v>2119.88</v>
      </c>
      <c r="BI47" s="39">
        <f t="shared" si="11"/>
        <v>43457.54</v>
      </c>
      <c r="BJ47" s="42">
        <f t="shared" si="12"/>
        <v>21959.743200000001</v>
      </c>
      <c r="BK47" s="42">
        <f t="shared" si="55"/>
        <v>25692.91</v>
      </c>
      <c r="BL47" s="39">
        <f t="shared" si="56"/>
        <v>2141.08</v>
      </c>
      <c r="BM47" s="39">
        <f t="shared" si="13"/>
        <v>43892.14</v>
      </c>
      <c r="BN47" s="42">
        <f t="shared" si="57"/>
        <v>21959.74</v>
      </c>
      <c r="BO47" s="39">
        <f t="shared" si="57"/>
        <v>25692.91</v>
      </c>
      <c r="BP47" s="39">
        <f t="shared" si="58"/>
        <v>2141.08</v>
      </c>
      <c r="BQ47" s="39">
        <f t="shared" si="14"/>
        <v>43892.14</v>
      </c>
      <c r="BR47" s="42">
        <f t="shared" si="15"/>
        <v>22179.34</v>
      </c>
      <c r="BS47" s="42">
        <f t="shared" si="15"/>
        <v>25949.84</v>
      </c>
      <c r="BT47" s="39">
        <f t="shared" si="59"/>
        <v>2162.4899999999998</v>
      </c>
      <c r="BU47" s="39">
        <f t="shared" si="16"/>
        <v>44331.044999999998</v>
      </c>
      <c r="BV47" s="42">
        <f t="shared" si="60"/>
        <v>22456.58</v>
      </c>
      <c r="BW47" s="39">
        <f t="shared" si="60"/>
        <v>26274.21</v>
      </c>
      <c r="BX47" s="39">
        <f t="shared" si="61"/>
        <v>2189.52</v>
      </c>
      <c r="BY47" s="39">
        <f t="shared" si="17"/>
        <v>44885.159999999996</v>
      </c>
      <c r="BZ47" s="42">
        <f t="shared" si="62"/>
        <v>22456.58</v>
      </c>
      <c r="CA47" s="39">
        <f t="shared" si="62"/>
        <v>26274.21</v>
      </c>
      <c r="CB47" s="39">
        <f t="shared" si="63"/>
        <v>2189.52</v>
      </c>
      <c r="CC47" s="39">
        <f t="shared" si="18"/>
        <v>44885.159999999996</v>
      </c>
      <c r="CD47" s="46"/>
      <c r="CE47" s="42">
        <f t="shared" si="64"/>
        <v>22456.58</v>
      </c>
      <c r="CF47" s="39">
        <f t="shared" si="64"/>
        <v>26274.21</v>
      </c>
      <c r="CG47" s="39">
        <f t="shared" si="65"/>
        <v>2189.52</v>
      </c>
      <c r="CH47" s="39">
        <f t="shared" si="19"/>
        <v>44885.159999999996</v>
      </c>
      <c r="CI47" s="46"/>
      <c r="CJ47" s="42">
        <f t="shared" si="66"/>
        <v>22456.58</v>
      </c>
      <c r="CK47" s="39">
        <f t="shared" si="66"/>
        <v>26274.21</v>
      </c>
      <c r="CL47" s="39">
        <f t="shared" si="67"/>
        <v>2189.52</v>
      </c>
      <c r="CM47" s="39">
        <f t="shared" si="20"/>
        <v>44885.159999999996</v>
      </c>
      <c r="CN47" s="46"/>
      <c r="CO47" s="42">
        <f t="shared" si="68"/>
        <v>22625</v>
      </c>
      <c r="CP47" s="39">
        <f t="shared" si="68"/>
        <v>26471.27</v>
      </c>
      <c r="CQ47" s="39">
        <f t="shared" si="69"/>
        <v>2205.94</v>
      </c>
      <c r="CR47" s="39">
        <f t="shared" si="21"/>
        <v>45221.770000000004</v>
      </c>
      <c r="CS47" s="46"/>
      <c r="CT47" s="42">
        <f t="shared" si="70"/>
        <v>22851.25</v>
      </c>
      <c r="CU47" s="39">
        <f t="shared" si="70"/>
        <v>26735.98</v>
      </c>
      <c r="CV47" s="39">
        <f t="shared" si="71"/>
        <v>2228</v>
      </c>
      <c r="CW47" s="39">
        <f t="shared" si="22"/>
        <v>45674</v>
      </c>
      <c r="CX47" s="46"/>
      <c r="IA47">
        <v>20.5</v>
      </c>
    </row>
    <row r="48" spans="1:235">
      <c r="A48" s="45"/>
      <c r="B48">
        <v>470</v>
      </c>
      <c r="C48" t="s">
        <v>126</v>
      </c>
      <c r="D48" t="s">
        <v>103</v>
      </c>
      <c r="E48" s="39">
        <v>18070.560000000001</v>
      </c>
      <c r="F48" s="39">
        <v>15944.328716400001</v>
      </c>
      <c r="G48" s="39">
        <v>18070.560000000001</v>
      </c>
      <c r="H48" s="39">
        <f t="shared" si="23"/>
        <v>1505.88</v>
      </c>
      <c r="I48" s="39">
        <f t="shared" si="0"/>
        <v>27858.780000000002</v>
      </c>
      <c r="J48" s="39">
        <f t="shared" si="24"/>
        <v>18283.16</v>
      </c>
      <c r="K48" s="39">
        <f t="shared" si="25"/>
        <v>16147.540749059999</v>
      </c>
      <c r="L48" s="39">
        <f t="shared" si="26"/>
        <v>18283.16</v>
      </c>
      <c r="M48" s="39">
        <f t="shared" si="26"/>
        <v>1523.6</v>
      </c>
      <c r="N48" s="40">
        <f t="shared" si="1"/>
        <v>28186.6</v>
      </c>
      <c r="O48" s="42">
        <f t="shared" si="73"/>
        <v>18959.64</v>
      </c>
      <c r="P48" s="39">
        <v>34035.059487600003</v>
      </c>
      <c r="Q48" s="39">
        <f t="shared" si="72"/>
        <v>18959.64</v>
      </c>
      <c r="R48" s="39">
        <f t="shared" si="27"/>
        <v>1579.97</v>
      </c>
      <c r="S48" s="43">
        <f t="shared" si="2"/>
        <v>29229.445</v>
      </c>
      <c r="T48" s="42">
        <f t="shared" si="28"/>
        <v>19471.55</v>
      </c>
      <c r="U48" s="39">
        <f t="shared" si="29"/>
        <v>34715.760677352002</v>
      </c>
      <c r="V48" s="39">
        <f t="shared" si="30"/>
        <v>19471.55</v>
      </c>
      <c r="W48" s="39">
        <f t="shared" si="31"/>
        <v>1622.6291666666666</v>
      </c>
      <c r="X48" s="43">
        <f t="shared" si="3"/>
        <v>30018.639583333334</v>
      </c>
      <c r="Y48" s="42">
        <f t="shared" si="32"/>
        <v>19860.981</v>
      </c>
      <c r="Z48" s="39">
        <f t="shared" si="33"/>
        <v>19860.981</v>
      </c>
      <c r="AA48" s="39">
        <f t="shared" si="34"/>
        <v>1655.0817500000001</v>
      </c>
      <c r="AB48" s="43">
        <f t="shared" si="4"/>
        <v>30619.012375000002</v>
      </c>
      <c r="AC48" s="42">
        <f t="shared" si="35"/>
        <v>20289.36</v>
      </c>
      <c r="AD48" s="39">
        <f t="shared" si="36"/>
        <v>20289.36</v>
      </c>
      <c r="AE48" s="39">
        <f t="shared" si="37"/>
        <v>1690.78</v>
      </c>
      <c r="AF48" s="43">
        <f t="shared" si="5"/>
        <v>31279.43</v>
      </c>
      <c r="AG48" s="42">
        <f t="shared" si="38"/>
        <v>20695.150000000001</v>
      </c>
      <c r="AH48" s="39" t="e">
        <f>ROUND(#REF!*1.02,2)</f>
        <v>#REF!</v>
      </c>
      <c r="AI48" s="39">
        <f t="shared" si="39"/>
        <v>20695.150000000001</v>
      </c>
      <c r="AJ48" s="39">
        <f t="shared" si="40"/>
        <v>1724.5958333333335</v>
      </c>
      <c r="AK48" s="40">
        <f t="shared" si="6"/>
        <v>31905.022916666669</v>
      </c>
      <c r="AL48" s="42">
        <f t="shared" si="41"/>
        <v>21109.05</v>
      </c>
      <c r="AM48" s="39">
        <f t="shared" si="42"/>
        <v>21109.05</v>
      </c>
      <c r="AN48" s="39">
        <f t="shared" si="43"/>
        <v>1759.0874999999999</v>
      </c>
      <c r="AO48" s="39">
        <f t="shared" si="7"/>
        <v>32543.118749999998</v>
      </c>
      <c r="AP48" s="42">
        <f t="shared" si="44"/>
        <v>21742.32</v>
      </c>
      <c r="AQ48" s="39">
        <f t="shared" si="44"/>
        <v>21742.32</v>
      </c>
      <c r="AR48" s="39">
        <f t="shared" si="45"/>
        <v>1811.86</v>
      </c>
      <c r="AS48" s="39">
        <f t="shared" si="46"/>
        <v>33519.409999999996</v>
      </c>
      <c r="AT48" s="42">
        <f t="shared" si="47"/>
        <v>21742.32</v>
      </c>
      <c r="AU48" s="39">
        <f t="shared" si="47"/>
        <v>21742.32</v>
      </c>
      <c r="AV48" s="39">
        <f t="shared" si="48"/>
        <v>1811.86</v>
      </c>
      <c r="AW48" s="39">
        <f t="shared" si="8"/>
        <v>33519.409999999996</v>
      </c>
      <c r="AX48" s="42">
        <f t="shared" si="49"/>
        <v>21742.32</v>
      </c>
      <c r="AY48" s="39">
        <f t="shared" si="49"/>
        <v>21742.32</v>
      </c>
      <c r="AZ48" s="39">
        <f t="shared" si="50"/>
        <v>1811.86</v>
      </c>
      <c r="BA48" s="39">
        <f t="shared" si="9"/>
        <v>33519.409999999996</v>
      </c>
      <c r="BB48" s="42">
        <f t="shared" si="51"/>
        <v>21742.32</v>
      </c>
      <c r="BC48" s="39">
        <f t="shared" si="51"/>
        <v>21742.32</v>
      </c>
      <c r="BD48" s="39">
        <f t="shared" si="52"/>
        <v>1811.86</v>
      </c>
      <c r="BE48" s="39">
        <f t="shared" si="10"/>
        <v>33519.409999999996</v>
      </c>
      <c r="BF48" s="42">
        <f t="shared" si="53"/>
        <v>21742.32</v>
      </c>
      <c r="BG48" s="39">
        <f t="shared" si="53"/>
        <v>21742.32</v>
      </c>
      <c r="BH48" s="39">
        <f t="shared" si="54"/>
        <v>1811.86</v>
      </c>
      <c r="BI48" s="39">
        <f t="shared" si="11"/>
        <v>33519.409999999996</v>
      </c>
      <c r="BJ48" s="42">
        <f t="shared" si="12"/>
        <v>21959.743200000001</v>
      </c>
      <c r="BK48" s="42">
        <f t="shared" si="55"/>
        <v>21959.74</v>
      </c>
      <c r="BL48" s="39">
        <f t="shared" si="56"/>
        <v>1829.98</v>
      </c>
      <c r="BM48" s="39">
        <f t="shared" si="13"/>
        <v>33854.629999999997</v>
      </c>
      <c r="BN48" s="42">
        <f t="shared" si="57"/>
        <v>21959.74</v>
      </c>
      <c r="BO48" s="39">
        <f t="shared" si="57"/>
        <v>21959.74</v>
      </c>
      <c r="BP48" s="39">
        <f t="shared" si="58"/>
        <v>1829.98</v>
      </c>
      <c r="BQ48" s="39">
        <f t="shared" si="14"/>
        <v>33854.629999999997</v>
      </c>
      <c r="BR48" s="42">
        <f t="shared" si="15"/>
        <v>22179.34</v>
      </c>
      <c r="BS48" s="42">
        <f t="shared" si="15"/>
        <v>22179.34</v>
      </c>
      <c r="BT48" s="39">
        <f t="shared" si="59"/>
        <v>1848.28</v>
      </c>
      <c r="BU48" s="39">
        <f t="shared" si="16"/>
        <v>34193.18</v>
      </c>
      <c r="BV48" s="42">
        <f t="shared" si="60"/>
        <v>22456.58</v>
      </c>
      <c r="BW48" s="39">
        <f t="shared" si="60"/>
        <v>22456.58</v>
      </c>
      <c r="BX48" s="39">
        <f t="shared" si="61"/>
        <v>1871.38</v>
      </c>
      <c r="BY48" s="39">
        <f t="shared" si="17"/>
        <v>34620.53</v>
      </c>
      <c r="BZ48" s="42">
        <f t="shared" si="62"/>
        <v>22456.58</v>
      </c>
      <c r="CA48" s="39">
        <f t="shared" si="62"/>
        <v>22456.58</v>
      </c>
      <c r="CB48" s="39">
        <f t="shared" si="63"/>
        <v>1871.38</v>
      </c>
      <c r="CC48" s="39">
        <f t="shared" si="18"/>
        <v>34620.53</v>
      </c>
      <c r="CD48" s="46"/>
      <c r="CE48" s="42">
        <f t="shared" si="64"/>
        <v>22456.58</v>
      </c>
      <c r="CF48" s="39">
        <f t="shared" si="64"/>
        <v>22456.58</v>
      </c>
      <c r="CG48" s="39">
        <f t="shared" si="65"/>
        <v>1871.38</v>
      </c>
      <c r="CH48" s="39">
        <f t="shared" si="19"/>
        <v>34620.53</v>
      </c>
      <c r="CI48" s="46"/>
      <c r="CJ48" s="42">
        <f t="shared" si="66"/>
        <v>22456.58</v>
      </c>
      <c r="CK48" s="39">
        <f t="shared" si="66"/>
        <v>22456.58</v>
      </c>
      <c r="CL48" s="39">
        <f t="shared" si="67"/>
        <v>1871.38</v>
      </c>
      <c r="CM48" s="39">
        <f t="shared" si="20"/>
        <v>34620.53</v>
      </c>
      <c r="CN48" s="46"/>
      <c r="CO48" s="42">
        <f t="shared" si="68"/>
        <v>22625</v>
      </c>
      <c r="CP48" s="39">
        <f t="shared" si="68"/>
        <v>22625</v>
      </c>
      <c r="CQ48" s="39">
        <f t="shared" si="69"/>
        <v>1885.42</v>
      </c>
      <c r="CR48" s="39">
        <f t="shared" si="21"/>
        <v>34880.270000000004</v>
      </c>
      <c r="CS48" s="46"/>
      <c r="CT48" s="42">
        <f t="shared" si="70"/>
        <v>22851.25</v>
      </c>
      <c r="CU48" s="39">
        <f t="shared" si="70"/>
        <v>22851.25</v>
      </c>
      <c r="CV48" s="39">
        <f t="shared" si="71"/>
        <v>1904.27</v>
      </c>
      <c r="CW48" s="39">
        <f t="shared" si="22"/>
        <v>35228.995000000003</v>
      </c>
      <c r="CX48" s="46"/>
      <c r="IA48">
        <v>18.5</v>
      </c>
    </row>
    <row r="49" spans="1:235">
      <c r="A49" s="45"/>
      <c r="B49">
        <v>495</v>
      </c>
      <c r="C49" t="s">
        <v>127</v>
      </c>
      <c r="D49" t="s">
        <v>102</v>
      </c>
      <c r="E49" s="39">
        <v>18070.560000000001</v>
      </c>
      <c r="F49" s="39">
        <v>20946.8617596</v>
      </c>
      <c r="G49" s="39">
        <v>21142.560000000001</v>
      </c>
      <c r="H49" s="39">
        <f t="shared" si="23"/>
        <v>1761.88</v>
      </c>
      <c r="I49" s="39">
        <f t="shared" si="0"/>
        <v>36118.54</v>
      </c>
      <c r="J49" s="39">
        <f t="shared" si="24"/>
        <v>18283.16</v>
      </c>
      <c r="K49" s="39">
        <f t="shared" si="25"/>
        <v>21213.831566339999</v>
      </c>
      <c r="L49" s="39">
        <f t="shared" si="26"/>
        <v>21391.3</v>
      </c>
      <c r="M49" s="39">
        <f t="shared" si="26"/>
        <v>1782.61</v>
      </c>
      <c r="N49" s="40">
        <f t="shared" si="1"/>
        <v>36543.504999999997</v>
      </c>
      <c r="O49" s="42">
        <f t="shared" si="73"/>
        <v>18959.64</v>
      </c>
      <c r="P49" s="39">
        <v>34035.059487600003</v>
      </c>
      <c r="Q49" s="39">
        <f t="shared" si="72"/>
        <v>22182.78</v>
      </c>
      <c r="R49" s="39">
        <f t="shared" si="27"/>
        <v>1848.57</v>
      </c>
      <c r="S49" s="43">
        <f t="shared" si="2"/>
        <v>37895.684999999998</v>
      </c>
      <c r="T49" s="42">
        <f t="shared" si="28"/>
        <v>19471.55</v>
      </c>
      <c r="U49" s="39">
        <f t="shared" si="29"/>
        <v>34715.760677352002</v>
      </c>
      <c r="V49" s="39">
        <f t="shared" si="30"/>
        <v>22781.72</v>
      </c>
      <c r="W49" s="39">
        <f t="shared" si="31"/>
        <v>1898.4766666666667</v>
      </c>
      <c r="X49" s="43">
        <f t="shared" si="3"/>
        <v>38918.771666666667</v>
      </c>
      <c r="Y49" s="42">
        <f t="shared" si="32"/>
        <v>19860.981</v>
      </c>
      <c r="Z49" s="39">
        <f t="shared" si="33"/>
        <v>23237.3544</v>
      </c>
      <c r="AA49" s="39">
        <f t="shared" si="34"/>
        <v>1936.4462000000001</v>
      </c>
      <c r="AB49" s="43">
        <f t="shared" si="4"/>
        <v>39697.147100000002</v>
      </c>
      <c r="AC49" s="42">
        <f t="shared" si="35"/>
        <v>20289.36</v>
      </c>
      <c r="AD49" s="39">
        <f t="shared" si="36"/>
        <v>23738.55</v>
      </c>
      <c r="AE49" s="39">
        <f t="shared" si="37"/>
        <v>1978.2124999999999</v>
      </c>
      <c r="AF49" s="43">
        <f t="shared" si="5"/>
        <v>40553.356249999997</v>
      </c>
      <c r="AG49" s="42">
        <f t="shared" si="38"/>
        <v>20695.150000000001</v>
      </c>
      <c r="AH49" s="39" t="e">
        <f>ROUND(#REF!*1.02,2)</f>
        <v>#REF!</v>
      </c>
      <c r="AI49" s="39">
        <f t="shared" si="39"/>
        <v>24213.32</v>
      </c>
      <c r="AJ49" s="39">
        <f t="shared" si="40"/>
        <v>2017.7766666666666</v>
      </c>
      <c r="AK49" s="40">
        <f t="shared" si="6"/>
        <v>41364.421666666669</v>
      </c>
      <c r="AL49" s="42">
        <f t="shared" si="41"/>
        <v>21109.05</v>
      </c>
      <c r="AM49" s="39">
        <f t="shared" si="42"/>
        <v>24697.59</v>
      </c>
      <c r="AN49" s="39">
        <f t="shared" si="43"/>
        <v>2058.1325000000002</v>
      </c>
      <c r="AO49" s="39">
        <f t="shared" si="7"/>
        <v>42191.716250000005</v>
      </c>
      <c r="AP49" s="42">
        <f t="shared" si="44"/>
        <v>21742.32</v>
      </c>
      <c r="AQ49" s="39">
        <f t="shared" si="44"/>
        <v>25438.52</v>
      </c>
      <c r="AR49" s="39">
        <f t="shared" si="45"/>
        <v>2119.88</v>
      </c>
      <c r="AS49" s="39">
        <f t="shared" si="46"/>
        <v>43457.54</v>
      </c>
      <c r="AT49" s="42">
        <f t="shared" si="47"/>
        <v>21742.32</v>
      </c>
      <c r="AU49" s="39">
        <f t="shared" si="47"/>
        <v>25438.52</v>
      </c>
      <c r="AV49" s="39">
        <f t="shared" si="48"/>
        <v>2119.88</v>
      </c>
      <c r="AW49" s="39">
        <f t="shared" si="8"/>
        <v>43457.54</v>
      </c>
      <c r="AX49" s="42">
        <f t="shared" si="49"/>
        <v>21742.32</v>
      </c>
      <c r="AY49" s="39">
        <f t="shared" si="49"/>
        <v>25438.52</v>
      </c>
      <c r="AZ49" s="39">
        <f t="shared" si="50"/>
        <v>2119.88</v>
      </c>
      <c r="BA49" s="39">
        <f t="shared" si="9"/>
        <v>43457.54</v>
      </c>
      <c r="BB49" s="42">
        <f t="shared" si="51"/>
        <v>21742.32</v>
      </c>
      <c r="BC49" s="39">
        <f t="shared" si="51"/>
        <v>25438.52</v>
      </c>
      <c r="BD49" s="39">
        <f t="shared" si="52"/>
        <v>2119.88</v>
      </c>
      <c r="BE49" s="39">
        <f t="shared" si="10"/>
        <v>43457.54</v>
      </c>
      <c r="BF49" s="42">
        <f t="shared" si="53"/>
        <v>21742.32</v>
      </c>
      <c r="BG49" s="39">
        <f t="shared" si="53"/>
        <v>25438.52</v>
      </c>
      <c r="BH49" s="39">
        <f t="shared" si="54"/>
        <v>2119.88</v>
      </c>
      <c r="BI49" s="39">
        <f t="shared" si="11"/>
        <v>43457.54</v>
      </c>
      <c r="BJ49" s="42">
        <f t="shared" si="12"/>
        <v>21959.743200000001</v>
      </c>
      <c r="BK49" s="42">
        <f t="shared" si="55"/>
        <v>25692.91</v>
      </c>
      <c r="BL49" s="39">
        <f t="shared" si="56"/>
        <v>2141.08</v>
      </c>
      <c r="BM49" s="39">
        <f t="shared" si="13"/>
        <v>43892.14</v>
      </c>
      <c r="BN49" s="42">
        <f t="shared" si="57"/>
        <v>21959.74</v>
      </c>
      <c r="BO49" s="39">
        <f t="shared" si="57"/>
        <v>25692.91</v>
      </c>
      <c r="BP49" s="39">
        <f t="shared" si="58"/>
        <v>2141.08</v>
      </c>
      <c r="BQ49" s="39">
        <f t="shared" si="14"/>
        <v>43892.14</v>
      </c>
      <c r="BR49" s="42">
        <f t="shared" si="15"/>
        <v>22179.34</v>
      </c>
      <c r="BS49" s="42">
        <f t="shared" si="15"/>
        <v>25949.84</v>
      </c>
      <c r="BT49" s="39">
        <f t="shared" si="59"/>
        <v>2162.4899999999998</v>
      </c>
      <c r="BU49" s="39">
        <f t="shared" si="16"/>
        <v>44331.044999999998</v>
      </c>
      <c r="BV49" s="42">
        <f t="shared" si="60"/>
        <v>22456.58</v>
      </c>
      <c r="BW49" s="39">
        <f t="shared" si="60"/>
        <v>26274.21</v>
      </c>
      <c r="BX49" s="39">
        <f t="shared" si="61"/>
        <v>2189.52</v>
      </c>
      <c r="BY49" s="39">
        <f t="shared" si="17"/>
        <v>44885.159999999996</v>
      </c>
      <c r="BZ49" s="42">
        <f t="shared" si="62"/>
        <v>22456.58</v>
      </c>
      <c r="CA49" s="39">
        <f t="shared" si="62"/>
        <v>26274.21</v>
      </c>
      <c r="CB49" s="39">
        <f t="shared" si="63"/>
        <v>2189.52</v>
      </c>
      <c r="CC49" s="39">
        <f t="shared" si="18"/>
        <v>44885.159999999996</v>
      </c>
      <c r="CD49" s="46"/>
      <c r="CE49" s="42">
        <f t="shared" si="64"/>
        <v>22456.58</v>
      </c>
      <c r="CF49" s="39">
        <f t="shared" si="64"/>
        <v>26274.21</v>
      </c>
      <c r="CG49" s="39">
        <f t="shared" si="65"/>
        <v>2189.52</v>
      </c>
      <c r="CH49" s="39">
        <f t="shared" si="19"/>
        <v>44885.159999999996</v>
      </c>
      <c r="CI49" s="46"/>
      <c r="CJ49" s="42">
        <f t="shared" si="66"/>
        <v>22456.58</v>
      </c>
      <c r="CK49" s="39">
        <f t="shared" si="66"/>
        <v>26274.21</v>
      </c>
      <c r="CL49" s="39">
        <f t="shared" si="67"/>
        <v>2189.52</v>
      </c>
      <c r="CM49" s="39">
        <f t="shared" si="20"/>
        <v>44885.159999999996</v>
      </c>
      <c r="CN49" s="46"/>
      <c r="CO49" s="42">
        <f t="shared" si="68"/>
        <v>22625</v>
      </c>
      <c r="CP49" s="39">
        <f t="shared" si="68"/>
        <v>26471.27</v>
      </c>
      <c r="CQ49" s="39">
        <f t="shared" si="69"/>
        <v>2205.94</v>
      </c>
      <c r="CR49" s="39">
        <f t="shared" si="21"/>
        <v>45221.770000000004</v>
      </c>
      <c r="CS49" s="46"/>
      <c r="CT49" s="42">
        <f t="shared" si="70"/>
        <v>22851.25</v>
      </c>
      <c r="CU49" s="39">
        <f t="shared" si="70"/>
        <v>26735.98</v>
      </c>
      <c r="CV49" s="39">
        <f t="shared" si="71"/>
        <v>2228</v>
      </c>
      <c r="CW49" s="39">
        <f t="shared" si="22"/>
        <v>45674</v>
      </c>
      <c r="CX49" s="46"/>
      <c r="IA49">
        <v>20.5</v>
      </c>
    </row>
    <row r="50" spans="1:235">
      <c r="A50" s="45"/>
      <c r="B50">
        <v>500</v>
      </c>
      <c r="C50" t="s">
        <v>127</v>
      </c>
      <c r="D50" t="s">
        <v>103</v>
      </c>
      <c r="E50" s="39">
        <v>18070.560000000001</v>
      </c>
      <c r="F50" s="39">
        <v>15944.328716400001</v>
      </c>
      <c r="G50" s="39">
        <v>18070.560000000001</v>
      </c>
      <c r="H50" s="39">
        <f t="shared" si="23"/>
        <v>1505.88</v>
      </c>
      <c r="I50" s="39">
        <f t="shared" si="0"/>
        <v>27858.780000000002</v>
      </c>
      <c r="J50" s="39">
        <f t="shared" si="24"/>
        <v>18283.16</v>
      </c>
      <c r="K50" s="39">
        <f t="shared" si="25"/>
        <v>16147.540749059999</v>
      </c>
      <c r="L50" s="39">
        <f t="shared" si="26"/>
        <v>18283.16</v>
      </c>
      <c r="M50" s="39">
        <f t="shared" si="26"/>
        <v>1523.6</v>
      </c>
      <c r="N50" s="40">
        <f t="shared" si="1"/>
        <v>28186.6</v>
      </c>
      <c r="O50" s="42">
        <f t="shared" si="73"/>
        <v>18959.64</v>
      </c>
      <c r="P50" s="39">
        <v>34035.059487600003</v>
      </c>
      <c r="Q50" s="39">
        <f t="shared" si="72"/>
        <v>18959.64</v>
      </c>
      <c r="R50" s="39">
        <f t="shared" si="27"/>
        <v>1579.97</v>
      </c>
      <c r="S50" s="43">
        <f t="shared" si="2"/>
        <v>29229.445</v>
      </c>
      <c r="T50" s="42">
        <f t="shared" si="28"/>
        <v>19471.55</v>
      </c>
      <c r="U50" s="39">
        <f t="shared" si="29"/>
        <v>34715.760677352002</v>
      </c>
      <c r="V50" s="39">
        <f t="shared" si="30"/>
        <v>19471.55</v>
      </c>
      <c r="W50" s="39">
        <f t="shared" si="31"/>
        <v>1622.6291666666666</v>
      </c>
      <c r="X50" s="43">
        <f t="shared" si="3"/>
        <v>30018.639583333334</v>
      </c>
      <c r="Y50" s="42">
        <f t="shared" si="32"/>
        <v>19860.981</v>
      </c>
      <c r="Z50" s="39">
        <f t="shared" si="33"/>
        <v>19860.981</v>
      </c>
      <c r="AA50" s="39">
        <f t="shared" si="34"/>
        <v>1655.0817500000001</v>
      </c>
      <c r="AB50" s="43">
        <f t="shared" si="4"/>
        <v>30619.012375000002</v>
      </c>
      <c r="AC50" s="42">
        <f t="shared" si="35"/>
        <v>20289.36</v>
      </c>
      <c r="AD50" s="39">
        <f t="shared" si="36"/>
        <v>20289.36</v>
      </c>
      <c r="AE50" s="39">
        <f t="shared" si="37"/>
        <v>1690.78</v>
      </c>
      <c r="AF50" s="43">
        <f t="shared" si="5"/>
        <v>31279.43</v>
      </c>
      <c r="AG50" s="42">
        <f t="shared" si="38"/>
        <v>20695.150000000001</v>
      </c>
      <c r="AH50" s="39" t="e">
        <f>ROUND(#REF!*1.02,2)</f>
        <v>#REF!</v>
      </c>
      <c r="AI50" s="39">
        <f t="shared" si="39"/>
        <v>20695.150000000001</v>
      </c>
      <c r="AJ50" s="39">
        <f t="shared" si="40"/>
        <v>1724.5958333333335</v>
      </c>
      <c r="AK50" s="40">
        <f t="shared" si="6"/>
        <v>31905.022916666669</v>
      </c>
      <c r="AL50" s="42">
        <f t="shared" si="41"/>
        <v>21109.05</v>
      </c>
      <c r="AM50" s="39">
        <f t="shared" si="42"/>
        <v>21109.05</v>
      </c>
      <c r="AN50" s="39">
        <f t="shared" si="43"/>
        <v>1759.0874999999999</v>
      </c>
      <c r="AO50" s="39">
        <f t="shared" si="7"/>
        <v>32543.118749999998</v>
      </c>
      <c r="AP50" s="42">
        <f t="shared" si="44"/>
        <v>21742.32</v>
      </c>
      <c r="AQ50" s="39">
        <f t="shared" si="44"/>
        <v>21742.32</v>
      </c>
      <c r="AR50" s="39">
        <f t="shared" si="45"/>
        <v>1811.86</v>
      </c>
      <c r="AS50" s="39">
        <f t="shared" si="46"/>
        <v>33519.409999999996</v>
      </c>
      <c r="AT50" s="42">
        <f t="shared" si="47"/>
        <v>21742.32</v>
      </c>
      <c r="AU50" s="39">
        <f t="shared" si="47"/>
        <v>21742.32</v>
      </c>
      <c r="AV50" s="39">
        <f t="shared" si="48"/>
        <v>1811.86</v>
      </c>
      <c r="AW50" s="39">
        <f t="shared" si="8"/>
        <v>33519.409999999996</v>
      </c>
      <c r="AX50" s="42">
        <f t="shared" si="49"/>
        <v>21742.32</v>
      </c>
      <c r="AY50" s="39">
        <f t="shared" si="49"/>
        <v>21742.32</v>
      </c>
      <c r="AZ50" s="39">
        <f t="shared" si="50"/>
        <v>1811.86</v>
      </c>
      <c r="BA50" s="39">
        <f t="shared" si="9"/>
        <v>33519.409999999996</v>
      </c>
      <c r="BB50" s="42">
        <f t="shared" si="51"/>
        <v>21742.32</v>
      </c>
      <c r="BC50" s="39">
        <f t="shared" si="51"/>
        <v>21742.32</v>
      </c>
      <c r="BD50" s="39">
        <f t="shared" si="52"/>
        <v>1811.86</v>
      </c>
      <c r="BE50" s="39">
        <f t="shared" si="10"/>
        <v>33519.409999999996</v>
      </c>
      <c r="BF50" s="42">
        <f t="shared" si="53"/>
        <v>21742.32</v>
      </c>
      <c r="BG50" s="39">
        <f t="shared" si="53"/>
        <v>21742.32</v>
      </c>
      <c r="BH50" s="39">
        <f t="shared" si="54"/>
        <v>1811.86</v>
      </c>
      <c r="BI50" s="39">
        <f t="shared" si="11"/>
        <v>33519.409999999996</v>
      </c>
      <c r="BJ50" s="42">
        <f t="shared" si="12"/>
        <v>21959.743200000001</v>
      </c>
      <c r="BK50" s="42">
        <f t="shared" si="55"/>
        <v>21959.74</v>
      </c>
      <c r="BL50" s="39">
        <f t="shared" si="56"/>
        <v>1829.98</v>
      </c>
      <c r="BM50" s="39">
        <f t="shared" si="13"/>
        <v>33854.629999999997</v>
      </c>
      <c r="BN50" s="42">
        <f t="shared" si="57"/>
        <v>21959.74</v>
      </c>
      <c r="BO50" s="39">
        <f t="shared" si="57"/>
        <v>21959.74</v>
      </c>
      <c r="BP50" s="39">
        <f t="shared" si="58"/>
        <v>1829.98</v>
      </c>
      <c r="BQ50" s="39">
        <f t="shared" si="14"/>
        <v>33854.629999999997</v>
      </c>
      <c r="BR50" s="42">
        <f t="shared" si="15"/>
        <v>22179.34</v>
      </c>
      <c r="BS50" s="42">
        <f t="shared" si="15"/>
        <v>22179.34</v>
      </c>
      <c r="BT50" s="39">
        <f t="shared" si="59"/>
        <v>1848.28</v>
      </c>
      <c r="BU50" s="39">
        <f t="shared" si="16"/>
        <v>34193.18</v>
      </c>
      <c r="BV50" s="42">
        <f t="shared" si="60"/>
        <v>22456.58</v>
      </c>
      <c r="BW50" s="39">
        <f t="shared" si="60"/>
        <v>22456.58</v>
      </c>
      <c r="BX50" s="39">
        <f t="shared" si="61"/>
        <v>1871.38</v>
      </c>
      <c r="BY50" s="39">
        <f t="shared" si="17"/>
        <v>34620.53</v>
      </c>
      <c r="BZ50" s="42">
        <f t="shared" si="62"/>
        <v>22456.58</v>
      </c>
      <c r="CA50" s="39">
        <f t="shared" si="62"/>
        <v>22456.58</v>
      </c>
      <c r="CB50" s="39">
        <f t="shared" si="63"/>
        <v>1871.38</v>
      </c>
      <c r="CC50" s="39">
        <f t="shared" si="18"/>
        <v>34620.53</v>
      </c>
      <c r="CD50" s="46"/>
      <c r="CE50" s="42">
        <f t="shared" si="64"/>
        <v>22456.58</v>
      </c>
      <c r="CF50" s="39">
        <f t="shared" si="64"/>
        <v>22456.58</v>
      </c>
      <c r="CG50" s="39">
        <f t="shared" si="65"/>
        <v>1871.38</v>
      </c>
      <c r="CH50" s="39">
        <f t="shared" si="19"/>
        <v>34620.53</v>
      </c>
      <c r="CI50" s="46"/>
      <c r="CJ50" s="42">
        <f t="shared" si="66"/>
        <v>22456.58</v>
      </c>
      <c r="CK50" s="39">
        <f t="shared" si="66"/>
        <v>22456.58</v>
      </c>
      <c r="CL50" s="39">
        <f t="shared" si="67"/>
        <v>1871.38</v>
      </c>
      <c r="CM50" s="39">
        <f t="shared" si="20"/>
        <v>34620.53</v>
      </c>
      <c r="CN50" s="46"/>
      <c r="CO50" s="42">
        <f t="shared" si="68"/>
        <v>22625</v>
      </c>
      <c r="CP50" s="39">
        <f t="shared" si="68"/>
        <v>22625</v>
      </c>
      <c r="CQ50" s="39">
        <f t="shared" si="69"/>
        <v>1885.42</v>
      </c>
      <c r="CR50" s="39">
        <f t="shared" si="21"/>
        <v>34880.270000000004</v>
      </c>
      <c r="CS50" s="46"/>
      <c r="CT50" s="42">
        <f t="shared" si="70"/>
        <v>22851.25</v>
      </c>
      <c r="CU50" s="39">
        <f t="shared" si="70"/>
        <v>22851.25</v>
      </c>
      <c r="CV50" s="39">
        <f t="shared" si="71"/>
        <v>1904.27</v>
      </c>
      <c r="CW50" s="39">
        <f t="shared" si="22"/>
        <v>35228.995000000003</v>
      </c>
      <c r="CX50" s="46"/>
      <c r="IA50">
        <v>18.5</v>
      </c>
    </row>
    <row r="51" spans="1:235">
      <c r="A51" s="45"/>
      <c r="B51">
        <v>505</v>
      </c>
      <c r="C51" t="s">
        <v>128</v>
      </c>
      <c r="D51" t="s">
        <v>102</v>
      </c>
      <c r="E51" s="39">
        <v>18070.560000000001</v>
      </c>
      <c r="F51" s="39">
        <v>20922.697612799999</v>
      </c>
      <c r="G51" s="39">
        <v>21142.560000000001</v>
      </c>
      <c r="H51" s="39">
        <f t="shared" si="23"/>
        <v>1761.88</v>
      </c>
      <c r="I51" s="39">
        <f t="shared" si="0"/>
        <v>36118.54</v>
      </c>
      <c r="J51" s="39">
        <f t="shared" si="24"/>
        <v>18283.16</v>
      </c>
      <c r="K51" s="39">
        <f t="shared" si="25"/>
        <v>21189.359445119997</v>
      </c>
      <c r="L51" s="39">
        <f t="shared" si="26"/>
        <v>21391.3</v>
      </c>
      <c r="M51" s="39">
        <f t="shared" si="26"/>
        <v>1782.61</v>
      </c>
      <c r="N51" s="40">
        <f t="shared" si="1"/>
        <v>36543.504999999997</v>
      </c>
      <c r="O51" s="42">
        <f t="shared" si="73"/>
        <v>18959.64</v>
      </c>
      <c r="P51" s="39">
        <v>34035.059487600003</v>
      </c>
      <c r="Q51" s="39">
        <f t="shared" si="72"/>
        <v>22182.78</v>
      </c>
      <c r="R51" s="39">
        <f t="shared" si="27"/>
        <v>1848.57</v>
      </c>
      <c r="S51" s="43">
        <f t="shared" si="2"/>
        <v>37895.684999999998</v>
      </c>
      <c r="T51" s="42">
        <f t="shared" si="28"/>
        <v>19471.55</v>
      </c>
      <c r="U51" s="39">
        <f t="shared" si="29"/>
        <v>34715.760677352002</v>
      </c>
      <c r="V51" s="39">
        <f t="shared" si="30"/>
        <v>22781.72</v>
      </c>
      <c r="W51" s="39">
        <f t="shared" si="31"/>
        <v>1898.4766666666667</v>
      </c>
      <c r="X51" s="43">
        <f t="shared" si="3"/>
        <v>38918.771666666667</v>
      </c>
      <c r="Y51" s="42">
        <f t="shared" si="32"/>
        <v>19860.981</v>
      </c>
      <c r="Z51" s="39">
        <f t="shared" si="33"/>
        <v>23237.3544</v>
      </c>
      <c r="AA51" s="39">
        <f t="shared" si="34"/>
        <v>1936.4462000000001</v>
      </c>
      <c r="AB51" s="43">
        <f t="shared" si="4"/>
        <v>39697.147100000002</v>
      </c>
      <c r="AC51" s="42">
        <f t="shared" si="35"/>
        <v>20289.36</v>
      </c>
      <c r="AD51" s="39">
        <f t="shared" si="36"/>
        <v>23738.55</v>
      </c>
      <c r="AE51" s="39">
        <f t="shared" si="37"/>
        <v>1978.2124999999999</v>
      </c>
      <c r="AF51" s="43">
        <f t="shared" si="5"/>
        <v>40553.356249999997</v>
      </c>
      <c r="AG51" s="42">
        <f t="shared" si="38"/>
        <v>20695.150000000001</v>
      </c>
      <c r="AH51" s="39" t="e">
        <f>ROUND(#REF!*1.02,2)</f>
        <v>#REF!</v>
      </c>
      <c r="AI51" s="39">
        <f t="shared" si="39"/>
        <v>24213.32</v>
      </c>
      <c r="AJ51" s="39">
        <f t="shared" si="40"/>
        <v>2017.7766666666666</v>
      </c>
      <c r="AK51" s="40">
        <f t="shared" si="6"/>
        <v>41364.421666666669</v>
      </c>
      <c r="AL51" s="42">
        <f t="shared" si="41"/>
        <v>21109.05</v>
      </c>
      <c r="AM51" s="39">
        <f t="shared" si="42"/>
        <v>24697.59</v>
      </c>
      <c r="AN51" s="39">
        <f t="shared" si="43"/>
        <v>2058.1325000000002</v>
      </c>
      <c r="AO51" s="39">
        <f t="shared" si="7"/>
        <v>42191.716250000005</v>
      </c>
      <c r="AP51" s="42">
        <f t="shared" si="44"/>
        <v>21742.32</v>
      </c>
      <c r="AQ51" s="39">
        <f t="shared" si="44"/>
        <v>25438.52</v>
      </c>
      <c r="AR51" s="39">
        <f t="shared" si="45"/>
        <v>2119.88</v>
      </c>
      <c r="AS51" s="39">
        <f t="shared" si="46"/>
        <v>43457.54</v>
      </c>
      <c r="AT51" s="42">
        <f t="shared" si="47"/>
        <v>21742.32</v>
      </c>
      <c r="AU51" s="39">
        <f t="shared" si="47"/>
        <v>25438.52</v>
      </c>
      <c r="AV51" s="39">
        <f t="shared" si="48"/>
        <v>2119.88</v>
      </c>
      <c r="AW51" s="39">
        <f t="shared" si="8"/>
        <v>43457.54</v>
      </c>
      <c r="AX51" s="42">
        <f t="shared" si="49"/>
        <v>21742.32</v>
      </c>
      <c r="AY51" s="39">
        <f t="shared" si="49"/>
        <v>25438.52</v>
      </c>
      <c r="AZ51" s="39">
        <f t="shared" si="50"/>
        <v>2119.88</v>
      </c>
      <c r="BA51" s="39">
        <f t="shared" si="9"/>
        <v>43457.54</v>
      </c>
      <c r="BB51" s="42">
        <f t="shared" si="51"/>
        <v>21742.32</v>
      </c>
      <c r="BC51" s="39">
        <f t="shared" si="51"/>
        <v>25438.52</v>
      </c>
      <c r="BD51" s="39">
        <f t="shared" si="52"/>
        <v>2119.88</v>
      </c>
      <c r="BE51" s="39">
        <f t="shared" si="10"/>
        <v>43457.54</v>
      </c>
      <c r="BF51" s="42">
        <f t="shared" si="53"/>
        <v>21742.32</v>
      </c>
      <c r="BG51" s="39">
        <f t="shared" si="53"/>
        <v>25438.52</v>
      </c>
      <c r="BH51" s="39">
        <f t="shared" si="54"/>
        <v>2119.88</v>
      </c>
      <c r="BI51" s="39">
        <f t="shared" si="11"/>
        <v>43457.54</v>
      </c>
      <c r="BJ51" s="42">
        <f t="shared" si="12"/>
        <v>21959.743200000001</v>
      </c>
      <c r="BK51" s="42">
        <f t="shared" si="55"/>
        <v>25692.91</v>
      </c>
      <c r="BL51" s="39">
        <f t="shared" si="56"/>
        <v>2141.08</v>
      </c>
      <c r="BM51" s="39">
        <f t="shared" si="13"/>
        <v>43892.14</v>
      </c>
      <c r="BN51" s="42">
        <f t="shared" si="57"/>
        <v>21959.74</v>
      </c>
      <c r="BO51" s="39">
        <f t="shared" si="57"/>
        <v>25692.91</v>
      </c>
      <c r="BP51" s="39">
        <f t="shared" si="58"/>
        <v>2141.08</v>
      </c>
      <c r="BQ51" s="39">
        <f t="shared" si="14"/>
        <v>43892.14</v>
      </c>
      <c r="BR51" s="42">
        <f t="shared" si="15"/>
        <v>22179.34</v>
      </c>
      <c r="BS51" s="42">
        <f t="shared" si="15"/>
        <v>25949.84</v>
      </c>
      <c r="BT51" s="39">
        <f t="shared" si="59"/>
        <v>2162.4899999999998</v>
      </c>
      <c r="BU51" s="39">
        <f t="shared" si="16"/>
        <v>44331.044999999998</v>
      </c>
      <c r="BV51" s="42">
        <f t="shared" si="60"/>
        <v>22456.58</v>
      </c>
      <c r="BW51" s="39">
        <f t="shared" si="60"/>
        <v>26274.21</v>
      </c>
      <c r="BX51" s="39">
        <f t="shared" si="61"/>
        <v>2189.52</v>
      </c>
      <c r="BY51" s="39">
        <f t="shared" si="17"/>
        <v>44885.159999999996</v>
      </c>
      <c r="BZ51" s="42">
        <f t="shared" si="62"/>
        <v>22456.58</v>
      </c>
      <c r="CA51" s="39">
        <f t="shared" si="62"/>
        <v>26274.21</v>
      </c>
      <c r="CB51" s="39">
        <f t="shared" si="63"/>
        <v>2189.52</v>
      </c>
      <c r="CC51" s="39">
        <f t="shared" si="18"/>
        <v>44885.159999999996</v>
      </c>
      <c r="CD51" s="46"/>
      <c r="CE51" s="42">
        <f t="shared" si="64"/>
        <v>22456.58</v>
      </c>
      <c r="CF51" s="39">
        <f t="shared" si="64"/>
        <v>26274.21</v>
      </c>
      <c r="CG51" s="39">
        <f t="shared" si="65"/>
        <v>2189.52</v>
      </c>
      <c r="CH51" s="39">
        <f t="shared" si="19"/>
        <v>44885.159999999996</v>
      </c>
      <c r="CI51" s="46"/>
      <c r="CJ51" s="42">
        <f t="shared" si="66"/>
        <v>22456.58</v>
      </c>
      <c r="CK51" s="39">
        <f t="shared" si="66"/>
        <v>26274.21</v>
      </c>
      <c r="CL51" s="39">
        <f t="shared" si="67"/>
        <v>2189.52</v>
      </c>
      <c r="CM51" s="39">
        <f t="shared" si="20"/>
        <v>44885.159999999996</v>
      </c>
      <c r="CN51" s="46"/>
      <c r="CO51" s="42">
        <f t="shared" si="68"/>
        <v>22625</v>
      </c>
      <c r="CP51" s="39">
        <f t="shared" si="68"/>
        <v>26471.27</v>
      </c>
      <c r="CQ51" s="39">
        <f t="shared" si="69"/>
        <v>2205.94</v>
      </c>
      <c r="CR51" s="39">
        <f t="shared" si="21"/>
        <v>45221.770000000004</v>
      </c>
      <c r="CS51" s="46"/>
      <c r="CT51" s="42">
        <f t="shared" si="70"/>
        <v>22851.25</v>
      </c>
      <c r="CU51" s="39">
        <f t="shared" si="70"/>
        <v>26735.98</v>
      </c>
      <c r="CV51" s="39">
        <f t="shared" si="71"/>
        <v>2228</v>
      </c>
      <c r="CW51" s="39">
        <f t="shared" si="22"/>
        <v>45674</v>
      </c>
      <c r="CX51" s="46"/>
      <c r="IA51">
        <v>20.5</v>
      </c>
    </row>
    <row r="52" spans="1:235">
      <c r="A52" s="45"/>
      <c r="B52">
        <v>510</v>
      </c>
      <c r="C52" t="s">
        <v>128</v>
      </c>
      <c r="D52" t="s">
        <v>103</v>
      </c>
      <c r="E52" s="39">
        <v>18070.560000000001</v>
      </c>
      <c r="F52" s="39">
        <v>15944.328716400001</v>
      </c>
      <c r="G52" s="39">
        <v>18070.560000000001</v>
      </c>
      <c r="H52" s="39">
        <f t="shared" si="23"/>
        <v>1505.88</v>
      </c>
      <c r="I52" s="39">
        <f t="shared" si="0"/>
        <v>27858.780000000002</v>
      </c>
      <c r="J52" s="39">
        <f t="shared" si="24"/>
        <v>18283.16</v>
      </c>
      <c r="K52" s="39">
        <f t="shared" si="25"/>
        <v>16147.540749059999</v>
      </c>
      <c r="L52" s="39">
        <f t="shared" si="26"/>
        <v>18283.16</v>
      </c>
      <c r="M52" s="39">
        <f t="shared" si="26"/>
        <v>1523.6</v>
      </c>
      <c r="N52" s="40">
        <f t="shared" si="1"/>
        <v>28186.6</v>
      </c>
      <c r="O52" s="42">
        <f t="shared" si="73"/>
        <v>18959.64</v>
      </c>
      <c r="P52" s="39">
        <v>34035.059487600003</v>
      </c>
      <c r="Q52" s="39">
        <f t="shared" si="72"/>
        <v>18959.64</v>
      </c>
      <c r="R52" s="39">
        <f t="shared" si="27"/>
        <v>1579.97</v>
      </c>
      <c r="S52" s="43">
        <f t="shared" si="2"/>
        <v>29229.445</v>
      </c>
      <c r="T52" s="42">
        <f t="shared" si="28"/>
        <v>19471.55</v>
      </c>
      <c r="U52" s="39">
        <f t="shared" si="29"/>
        <v>34715.760677352002</v>
      </c>
      <c r="V52" s="39">
        <f t="shared" si="30"/>
        <v>19471.55</v>
      </c>
      <c r="W52" s="39">
        <f t="shared" si="31"/>
        <v>1622.6291666666666</v>
      </c>
      <c r="X52" s="43">
        <f t="shared" si="3"/>
        <v>30018.639583333334</v>
      </c>
      <c r="Y52" s="42">
        <f t="shared" si="32"/>
        <v>19860.981</v>
      </c>
      <c r="Z52" s="39">
        <f t="shared" si="33"/>
        <v>19860.981</v>
      </c>
      <c r="AA52" s="39">
        <f t="shared" si="34"/>
        <v>1655.0817500000001</v>
      </c>
      <c r="AB52" s="43">
        <f t="shared" si="4"/>
        <v>30619.012375000002</v>
      </c>
      <c r="AC52" s="42">
        <f t="shared" si="35"/>
        <v>20289.36</v>
      </c>
      <c r="AD52" s="39">
        <f t="shared" si="36"/>
        <v>20289.36</v>
      </c>
      <c r="AE52" s="39">
        <f t="shared" si="37"/>
        <v>1690.78</v>
      </c>
      <c r="AF52" s="43">
        <f t="shared" si="5"/>
        <v>31279.43</v>
      </c>
      <c r="AG52" s="42">
        <f t="shared" si="38"/>
        <v>20695.150000000001</v>
      </c>
      <c r="AH52" s="39" t="e">
        <f>ROUND(#REF!*1.02,2)</f>
        <v>#REF!</v>
      </c>
      <c r="AI52" s="39">
        <f t="shared" si="39"/>
        <v>20695.150000000001</v>
      </c>
      <c r="AJ52" s="39">
        <f t="shared" si="40"/>
        <v>1724.5958333333335</v>
      </c>
      <c r="AK52" s="40">
        <f t="shared" si="6"/>
        <v>31905.022916666669</v>
      </c>
      <c r="AL52" s="42">
        <f t="shared" si="41"/>
        <v>21109.05</v>
      </c>
      <c r="AM52" s="39">
        <f t="shared" si="42"/>
        <v>21109.05</v>
      </c>
      <c r="AN52" s="39">
        <f t="shared" si="43"/>
        <v>1759.0874999999999</v>
      </c>
      <c r="AO52" s="39">
        <f t="shared" si="7"/>
        <v>32543.118749999998</v>
      </c>
      <c r="AP52" s="42">
        <f t="shared" si="44"/>
        <v>21742.32</v>
      </c>
      <c r="AQ52" s="39">
        <f t="shared" si="44"/>
        <v>21742.32</v>
      </c>
      <c r="AR52" s="39">
        <f t="shared" si="45"/>
        <v>1811.86</v>
      </c>
      <c r="AS52" s="39">
        <f t="shared" si="46"/>
        <v>33519.409999999996</v>
      </c>
      <c r="AT52" s="42">
        <f t="shared" si="47"/>
        <v>21742.32</v>
      </c>
      <c r="AU52" s="39">
        <f t="shared" si="47"/>
        <v>21742.32</v>
      </c>
      <c r="AV52" s="39">
        <f t="shared" si="48"/>
        <v>1811.86</v>
      </c>
      <c r="AW52" s="39">
        <f t="shared" si="8"/>
        <v>33519.409999999996</v>
      </c>
      <c r="AX52" s="42">
        <f t="shared" si="49"/>
        <v>21742.32</v>
      </c>
      <c r="AY52" s="39">
        <f t="shared" si="49"/>
        <v>21742.32</v>
      </c>
      <c r="AZ52" s="39">
        <f t="shared" si="50"/>
        <v>1811.86</v>
      </c>
      <c r="BA52" s="39">
        <f t="shared" si="9"/>
        <v>33519.409999999996</v>
      </c>
      <c r="BB52" s="42">
        <f t="shared" si="51"/>
        <v>21742.32</v>
      </c>
      <c r="BC52" s="39">
        <f t="shared" si="51"/>
        <v>21742.32</v>
      </c>
      <c r="BD52" s="39">
        <f t="shared" si="52"/>
        <v>1811.86</v>
      </c>
      <c r="BE52" s="39">
        <f t="shared" si="10"/>
        <v>33519.409999999996</v>
      </c>
      <c r="BF52" s="42">
        <f t="shared" si="53"/>
        <v>21742.32</v>
      </c>
      <c r="BG52" s="39">
        <f t="shared" si="53"/>
        <v>21742.32</v>
      </c>
      <c r="BH52" s="39">
        <f t="shared" si="54"/>
        <v>1811.86</v>
      </c>
      <c r="BI52" s="39">
        <f t="shared" si="11"/>
        <v>33519.409999999996</v>
      </c>
      <c r="BJ52" s="42">
        <f t="shared" si="12"/>
        <v>21959.743200000001</v>
      </c>
      <c r="BK52" s="42">
        <f t="shared" si="55"/>
        <v>21959.74</v>
      </c>
      <c r="BL52" s="39">
        <f t="shared" si="56"/>
        <v>1829.98</v>
      </c>
      <c r="BM52" s="39">
        <f t="shared" si="13"/>
        <v>33854.629999999997</v>
      </c>
      <c r="BN52" s="42">
        <f t="shared" si="57"/>
        <v>21959.74</v>
      </c>
      <c r="BO52" s="39">
        <f t="shared" si="57"/>
        <v>21959.74</v>
      </c>
      <c r="BP52" s="39">
        <f t="shared" si="58"/>
        <v>1829.98</v>
      </c>
      <c r="BQ52" s="39">
        <f t="shared" si="14"/>
        <v>33854.629999999997</v>
      </c>
      <c r="BR52" s="42">
        <f t="shared" si="15"/>
        <v>22179.34</v>
      </c>
      <c r="BS52" s="42">
        <f t="shared" si="15"/>
        <v>22179.34</v>
      </c>
      <c r="BT52" s="39">
        <f t="shared" si="59"/>
        <v>1848.28</v>
      </c>
      <c r="BU52" s="39">
        <f t="shared" si="16"/>
        <v>34193.18</v>
      </c>
      <c r="BV52" s="42">
        <f t="shared" si="60"/>
        <v>22456.58</v>
      </c>
      <c r="BW52" s="39">
        <f t="shared" si="60"/>
        <v>22456.58</v>
      </c>
      <c r="BX52" s="39">
        <f t="shared" si="61"/>
        <v>1871.38</v>
      </c>
      <c r="BY52" s="39">
        <f t="shared" si="17"/>
        <v>34620.53</v>
      </c>
      <c r="BZ52" s="42">
        <f t="shared" si="62"/>
        <v>22456.58</v>
      </c>
      <c r="CA52" s="39">
        <f t="shared" si="62"/>
        <v>22456.58</v>
      </c>
      <c r="CB52" s="39">
        <f t="shared" si="63"/>
        <v>1871.38</v>
      </c>
      <c r="CC52" s="39">
        <f t="shared" si="18"/>
        <v>34620.53</v>
      </c>
      <c r="CD52" s="46"/>
      <c r="CE52" s="42">
        <f t="shared" si="64"/>
        <v>22456.58</v>
      </c>
      <c r="CF52" s="39">
        <f t="shared" si="64"/>
        <v>22456.58</v>
      </c>
      <c r="CG52" s="39">
        <f t="shared" si="65"/>
        <v>1871.38</v>
      </c>
      <c r="CH52" s="39">
        <f t="shared" si="19"/>
        <v>34620.53</v>
      </c>
      <c r="CI52" s="46"/>
      <c r="CJ52" s="42">
        <f t="shared" si="66"/>
        <v>22456.58</v>
      </c>
      <c r="CK52" s="39">
        <f t="shared" si="66"/>
        <v>22456.58</v>
      </c>
      <c r="CL52" s="39">
        <f t="shared" si="67"/>
        <v>1871.38</v>
      </c>
      <c r="CM52" s="39">
        <f t="shared" si="20"/>
        <v>34620.53</v>
      </c>
      <c r="CN52" s="46"/>
      <c r="CO52" s="42">
        <f t="shared" si="68"/>
        <v>22625</v>
      </c>
      <c r="CP52" s="39">
        <f t="shared" si="68"/>
        <v>22625</v>
      </c>
      <c r="CQ52" s="39">
        <f t="shared" si="69"/>
        <v>1885.42</v>
      </c>
      <c r="CR52" s="39">
        <f t="shared" si="21"/>
        <v>34880.270000000004</v>
      </c>
      <c r="CS52" s="46"/>
      <c r="CT52" s="42">
        <f t="shared" si="70"/>
        <v>22851.25</v>
      </c>
      <c r="CU52" s="39">
        <f t="shared" si="70"/>
        <v>22851.25</v>
      </c>
      <c r="CV52" s="39">
        <f t="shared" si="71"/>
        <v>1904.27</v>
      </c>
      <c r="CW52" s="39">
        <f t="shared" si="22"/>
        <v>35228.995000000003</v>
      </c>
      <c r="CX52" s="46"/>
      <c r="IA52">
        <v>18.5</v>
      </c>
    </row>
    <row r="53" spans="1:235">
      <c r="B53">
        <v>525</v>
      </c>
      <c r="C53" t="s">
        <v>119</v>
      </c>
      <c r="D53" t="s">
        <v>102</v>
      </c>
      <c r="E53" s="39">
        <v>18070.560000000001</v>
      </c>
      <c r="F53" s="39">
        <v>22202.65</v>
      </c>
      <c r="G53" s="39">
        <v>22202.65</v>
      </c>
      <c r="H53" s="39">
        <f t="shared" si="23"/>
        <v>1850.2208333333335</v>
      </c>
      <c r="I53" s="39">
        <f t="shared" si="0"/>
        <v>37929.527083333334</v>
      </c>
      <c r="J53" s="39">
        <f t="shared" si="24"/>
        <v>18283.16</v>
      </c>
      <c r="K53" s="39">
        <f t="shared" si="25"/>
        <v>22485.624950980393</v>
      </c>
      <c r="L53" s="39">
        <f t="shared" si="26"/>
        <v>22463.86</v>
      </c>
      <c r="M53" s="39">
        <f t="shared" si="26"/>
        <v>1871.99</v>
      </c>
      <c r="N53" s="40">
        <f t="shared" si="1"/>
        <v>38375.794999999998</v>
      </c>
      <c r="O53" s="42">
        <f t="shared" si="73"/>
        <v>18959.64</v>
      </c>
      <c r="P53" s="39">
        <v>34035.059487600003</v>
      </c>
      <c r="Q53" s="39">
        <f t="shared" si="72"/>
        <v>23295.02</v>
      </c>
      <c r="R53" s="39">
        <f t="shared" si="27"/>
        <v>1941.25</v>
      </c>
      <c r="S53" s="43">
        <f t="shared" si="2"/>
        <v>39795.625</v>
      </c>
      <c r="T53" s="42">
        <f t="shared" si="28"/>
        <v>19471.55</v>
      </c>
      <c r="U53" s="39">
        <f t="shared" si="29"/>
        <v>34715.760677352002</v>
      </c>
      <c r="V53" s="39">
        <f t="shared" si="30"/>
        <v>23923.99</v>
      </c>
      <c r="W53" s="39">
        <f t="shared" si="31"/>
        <v>1993.6658333333335</v>
      </c>
      <c r="X53" s="43">
        <f t="shared" si="3"/>
        <v>40870.149583333339</v>
      </c>
      <c r="Y53" s="42">
        <f t="shared" si="32"/>
        <v>19860.981</v>
      </c>
      <c r="Z53" s="39">
        <f t="shared" si="33"/>
        <v>24402.469800000003</v>
      </c>
      <c r="AA53" s="39">
        <f t="shared" si="34"/>
        <v>2033.5391500000003</v>
      </c>
      <c r="AB53" s="43">
        <f t="shared" si="4"/>
        <v>41687.552575000009</v>
      </c>
      <c r="AC53" s="42">
        <f t="shared" si="35"/>
        <v>20289.36</v>
      </c>
      <c r="AD53" s="39">
        <f t="shared" si="36"/>
        <v>24928.799999999999</v>
      </c>
      <c r="AE53" s="39">
        <f t="shared" si="37"/>
        <v>2077.4</v>
      </c>
      <c r="AF53" s="43">
        <f t="shared" si="5"/>
        <v>42586.700000000004</v>
      </c>
      <c r="AG53" s="42">
        <f t="shared" si="38"/>
        <v>20695.150000000001</v>
      </c>
      <c r="AH53" s="39" t="e">
        <f>ROUND(#REF!*1.02,2)</f>
        <v>#REF!</v>
      </c>
      <c r="AI53" s="39">
        <f t="shared" si="39"/>
        <v>25427.38</v>
      </c>
      <c r="AJ53" s="39">
        <f t="shared" si="40"/>
        <v>2118.9483333333333</v>
      </c>
      <c r="AK53" s="40">
        <f t="shared" si="6"/>
        <v>43438.440833333334</v>
      </c>
      <c r="AL53" s="42">
        <f t="shared" si="41"/>
        <v>21109.05</v>
      </c>
      <c r="AM53" s="39">
        <f t="shared" si="42"/>
        <v>25935.93</v>
      </c>
      <c r="AN53" s="39">
        <f t="shared" si="43"/>
        <v>2161.3274999999999</v>
      </c>
      <c r="AO53" s="39">
        <f t="shared" si="7"/>
        <v>44307.213749999995</v>
      </c>
      <c r="AP53" s="42">
        <f t="shared" si="44"/>
        <v>21742.32</v>
      </c>
      <c r="AQ53" s="39">
        <f t="shared" si="44"/>
        <v>26714.01</v>
      </c>
      <c r="AR53" s="39">
        <f t="shared" si="45"/>
        <v>2226.17</v>
      </c>
      <c r="AS53" s="39">
        <f t="shared" si="46"/>
        <v>45636.485000000001</v>
      </c>
      <c r="AT53" s="42">
        <f t="shared" si="47"/>
        <v>21742.32</v>
      </c>
      <c r="AU53" s="39">
        <f t="shared" si="47"/>
        <v>26714.01</v>
      </c>
      <c r="AV53" s="39">
        <f t="shared" si="48"/>
        <v>2226.17</v>
      </c>
      <c r="AW53" s="39">
        <f t="shared" si="8"/>
        <v>45636.485000000001</v>
      </c>
      <c r="AX53" s="42">
        <f t="shared" si="49"/>
        <v>21742.32</v>
      </c>
      <c r="AY53" s="39">
        <f t="shared" si="49"/>
        <v>26714.01</v>
      </c>
      <c r="AZ53" s="39">
        <f t="shared" si="50"/>
        <v>2226.17</v>
      </c>
      <c r="BA53" s="39">
        <f t="shared" si="9"/>
        <v>45636.485000000001</v>
      </c>
      <c r="BB53" s="42">
        <f t="shared" si="51"/>
        <v>21742.32</v>
      </c>
      <c r="BC53" s="39">
        <f t="shared" si="51"/>
        <v>26714.01</v>
      </c>
      <c r="BD53" s="39">
        <f t="shared" si="52"/>
        <v>2226.17</v>
      </c>
      <c r="BE53" s="39">
        <f t="shared" si="10"/>
        <v>45636.485000000001</v>
      </c>
      <c r="BF53" s="42">
        <f t="shared" si="53"/>
        <v>21742.32</v>
      </c>
      <c r="BG53" s="39">
        <f t="shared" si="53"/>
        <v>26714.01</v>
      </c>
      <c r="BH53" s="39">
        <f t="shared" si="54"/>
        <v>2226.17</v>
      </c>
      <c r="BI53" s="39">
        <f t="shared" si="11"/>
        <v>45636.485000000001</v>
      </c>
      <c r="BJ53" s="42">
        <f t="shared" si="12"/>
        <v>21959.743200000001</v>
      </c>
      <c r="BK53" s="42">
        <f t="shared" si="55"/>
        <v>26981.15</v>
      </c>
      <c r="BL53" s="39">
        <f t="shared" si="56"/>
        <v>2248.4299999999998</v>
      </c>
      <c r="BM53" s="39">
        <f t="shared" si="13"/>
        <v>46092.814999999995</v>
      </c>
      <c r="BN53" s="42">
        <f t="shared" si="57"/>
        <v>21959.74</v>
      </c>
      <c r="BO53" s="39">
        <f t="shared" si="57"/>
        <v>26981.15</v>
      </c>
      <c r="BP53" s="39">
        <f t="shared" si="58"/>
        <v>2248.4299999999998</v>
      </c>
      <c r="BQ53" s="39">
        <f t="shared" si="14"/>
        <v>46092.814999999995</v>
      </c>
      <c r="BR53" s="42">
        <f t="shared" si="15"/>
        <v>22179.34</v>
      </c>
      <c r="BS53" s="42">
        <f t="shared" si="15"/>
        <v>27250.959999999999</v>
      </c>
      <c r="BT53" s="39">
        <f t="shared" si="59"/>
        <v>2270.91</v>
      </c>
      <c r="BU53" s="39">
        <f t="shared" si="16"/>
        <v>46553.654999999999</v>
      </c>
      <c r="BV53" s="42">
        <f t="shared" si="60"/>
        <v>22456.58</v>
      </c>
      <c r="BW53" s="39">
        <f t="shared" si="60"/>
        <v>27591.599999999999</v>
      </c>
      <c r="BX53" s="39">
        <f t="shared" si="61"/>
        <v>2299.3000000000002</v>
      </c>
      <c r="BY53" s="39">
        <f t="shared" si="17"/>
        <v>47135.65</v>
      </c>
      <c r="BZ53" s="42">
        <f t="shared" si="62"/>
        <v>22456.58</v>
      </c>
      <c r="CA53" s="39">
        <f t="shared" si="62"/>
        <v>27591.599999999999</v>
      </c>
      <c r="CB53" s="39">
        <f t="shared" si="63"/>
        <v>2299.3000000000002</v>
      </c>
      <c r="CC53" s="39">
        <f t="shared" si="18"/>
        <v>47135.65</v>
      </c>
      <c r="CD53" s="46"/>
      <c r="CE53" s="42">
        <f t="shared" si="64"/>
        <v>22456.58</v>
      </c>
      <c r="CF53" s="39">
        <f t="shared" si="64"/>
        <v>27591.599999999999</v>
      </c>
      <c r="CG53" s="39">
        <f t="shared" si="65"/>
        <v>2299.3000000000002</v>
      </c>
      <c r="CH53" s="39">
        <f t="shared" si="19"/>
        <v>47135.65</v>
      </c>
      <c r="CI53" s="46"/>
      <c r="CJ53" s="42">
        <f t="shared" si="66"/>
        <v>22456.58</v>
      </c>
      <c r="CK53" s="39">
        <f t="shared" si="66"/>
        <v>27591.599999999999</v>
      </c>
      <c r="CL53" s="39">
        <f t="shared" si="67"/>
        <v>2299.3000000000002</v>
      </c>
      <c r="CM53" s="39">
        <f t="shared" si="20"/>
        <v>47135.65</v>
      </c>
      <c r="CN53" s="46"/>
      <c r="CO53" s="42">
        <f t="shared" si="68"/>
        <v>22625</v>
      </c>
      <c r="CP53" s="39">
        <f t="shared" si="68"/>
        <v>27798.54</v>
      </c>
      <c r="CQ53" s="39">
        <f t="shared" si="69"/>
        <v>2316.5500000000002</v>
      </c>
      <c r="CR53" s="39">
        <f t="shared" si="21"/>
        <v>47489.275000000001</v>
      </c>
      <c r="CS53" s="46"/>
      <c r="CT53" s="42">
        <f t="shared" si="70"/>
        <v>22851.25</v>
      </c>
      <c r="CU53" s="39">
        <f t="shared" si="70"/>
        <v>28076.53</v>
      </c>
      <c r="CV53" s="39">
        <f t="shared" si="71"/>
        <v>2339.71</v>
      </c>
      <c r="CW53" s="39">
        <f t="shared" si="22"/>
        <v>47964.055</v>
      </c>
      <c r="CX53" s="46"/>
      <c r="IA53">
        <v>20.5</v>
      </c>
    </row>
    <row r="54" spans="1:235">
      <c r="A54" s="45"/>
      <c r="B54">
        <v>540</v>
      </c>
      <c r="C54" t="s">
        <v>129</v>
      </c>
      <c r="D54" t="s">
        <v>103</v>
      </c>
      <c r="E54" s="39">
        <v>18070.560000000001</v>
      </c>
      <c r="F54" s="39">
        <v>15944.328716400001</v>
      </c>
      <c r="G54" s="39">
        <v>18070.560000000001</v>
      </c>
      <c r="H54" s="39">
        <f t="shared" si="23"/>
        <v>1505.88</v>
      </c>
      <c r="I54" s="39">
        <f t="shared" si="0"/>
        <v>27858.780000000002</v>
      </c>
      <c r="J54" s="39">
        <f t="shared" si="24"/>
        <v>18283.16</v>
      </c>
      <c r="K54" s="39">
        <f t="shared" si="25"/>
        <v>16147.540749059999</v>
      </c>
      <c r="L54" s="39">
        <f t="shared" si="26"/>
        <v>18283.16</v>
      </c>
      <c r="M54" s="39">
        <f t="shared" si="26"/>
        <v>1523.6</v>
      </c>
      <c r="N54" s="40">
        <f t="shared" si="1"/>
        <v>28186.6</v>
      </c>
      <c r="O54" s="42">
        <f t="shared" si="73"/>
        <v>18959.64</v>
      </c>
      <c r="P54" s="39">
        <v>34035.059487600003</v>
      </c>
      <c r="Q54" s="39">
        <f t="shared" si="72"/>
        <v>18959.64</v>
      </c>
      <c r="R54" s="39">
        <f t="shared" si="27"/>
        <v>1579.97</v>
      </c>
      <c r="S54" s="43">
        <f t="shared" si="2"/>
        <v>29229.445</v>
      </c>
      <c r="T54" s="42">
        <f t="shared" si="28"/>
        <v>19471.55</v>
      </c>
      <c r="U54" s="39">
        <f t="shared" si="29"/>
        <v>34715.760677352002</v>
      </c>
      <c r="V54" s="39">
        <f t="shared" si="30"/>
        <v>19471.55</v>
      </c>
      <c r="W54" s="39">
        <f t="shared" si="31"/>
        <v>1622.6291666666666</v>
      </c>
      <c r="X54" s="43">
        <f t="shared" si="3"/>
        <v>30018.639583333334</v>
      </c>
      <c r="Y54" s="42">
        <f t="shared" si="32"/>
        <v>19860.981</v>
      </c>
      <c r="Z54" s="39">
        <f t="shared" si="33"/>
        <v>19860.981</v>
      </c>
      <c r="AA54" s="39">
        <f t="shared" si="34"/>
        <v>1655.0817500000001</v>
      </c>
      <c r="AB54" s="43">
        <f t="shared" si="4"/>
        <v>30619.012375000002</v>
      </c>
      <c r="AC54" s="42">
        <f t="shared" si="35"/>
        <v>20289.36</v>
      </c>
      <c r="AD54" s="39">
        <f t="shared" si="36"/>
        <v>20289.36</v>
      </c>
      <c r="AE54" s="39">
        <f t="shared" si="37"/>
        <v>1690.78</v>
      </c>
      <c r="AF54" s="43">
        <f t="shared" si="5"/>
        <v>31279.43</v>
      </c>
      <c r="AG54" s="42">
        <f t="shared" si="38"/>
        <v>20695.150000000001</v>
      </c>
      <c r="AH54" s="39" t="e">
        <f>ROUND(#REF!*1.02,2)</f>
        <v>#REF!</v>
      </c>
      <c r="AI54" s="39">
        <f t="shared" si="39"/>
        <v>20695.150000000001</v>
      </c>
      <c r="AJ54" s="39">
        <f t="shared" si="40"/>
        <v>1724.5958333333335</v>
      </c>
      <c r="AK54" s="40">
        <f t="shared" si="6"/>
        <v>31905.022916666669</v>
      </c>
      <c r="AL54" s="42">
        <f t="shared" si="41"/>
        <v>21109.05</v>
      </c>
      <c r="AM54" s="39">
        <f t="shared" si="42"/>
        <v>21109.05</v>
      </c>
      <c r="AN54" s="39">
        <f t="shared" si="43"/>
        <v>1759.0874999999999</v>
      </c>
      <c r="AO54" s="39">
        <f t="shared" si="7"/>
        <v>32543.118749999998</v>
      </c>
      <c r="AP54" s="42">
        <f t="shared" si="44"/>
        <v>21742.32</v>
      </c>
      <c r="AQ54" s="39">
        <f t="shared" si="44"/>
        <v>21742.32</v>
      </c>
      <c r="AR54" s="39">
        <f t="shared" si="45"/>
        <v>1811.86</v>
      </c>
      <c r="AS54" s="39">
        <f t="shared" si="46"/>
        <v>33519.409999999996</v>
      </c>
      <c r="AT54" s="42">
        <f t="shared" si="47"/>
        <v>21742.32</v>
      </c>
      <c r="AU54" s="39">
        <f t="shared" si="47"/>
        <v>21742.32</v>
      </c>
      <c r="AV54" s="39">
        <f t="shared" si="48"/>
        <v>1811.86</v>
      </c>
      <c r="AW54" s="39">
        <f t="shared" si="8"/>
        <v>33519.409999999996</v>
      </c>
      <c r="AX54" s="42">
        <f t="shared" si="49"/>
        <v>21742.32</v>
      </c>
      <c r="AY54" s="39">
        <f t="shared" si="49"/>
        <v>21742.32</v>
      </c>
      <c r="AZ54" s="39">
        <f t="shared" si="50"/>
        <v>1811.86</v>
      </c>
      <c r="BA54" s="39">
        <f t="shared" si="9"/>
        <v>33519.409999999996</v>
      </c>
      <c r="BB54" s="42">
        <f t="shared" si="51"/>
        <v>21742.32</v>
      </c>
      <c r="BC54" s="39">
        <f t="shared" si="51"/>
        <v>21742.32</v>
      </c>
      <c r="BD54" s="39">
        <f t="shared" si="52"/>
        <v>1811.86</v>
      </c>
      <c r="BE54" s="39">
        <f t="shared" si="10"/>
        <v>33519.409999999996</v>
      </c>
      <c r="BF54" s="42">
        <f t="shared" si="53"/>
        <v>21742.32</v>
      </c>
      <c r="BG54" s="39">
        <f t="shared" si="53"/>
        <v>21742.32</v>
      </c>
      <c r="BH54" s="39">
        <f t="shared" si="54"/>
        <v>1811.86</v>
      </c>
      <c r="BI54" s="39">
        <f t="shared" si="11"/>
        <v>33519.409999999996</v>
      </c>
      <c r="BJ54" s="42">
        <f t="shared" si="12"/>
        <v>21959.743200000001</v>
      </c>
      <c r="BK54" s="42">
        <f t="shared" si="55"/>
        <v>21959.74</v>
      </c>
      <c r="BL54" s="39">
        <f t="shared" si="56"/>
        <v>1829.98</v>
      </c>
      <c r="BM54" s="39">
        <f t="shared" si="13"/>
        <v>33854.629999999997</v>
      </c>
      <c r="BN54" s="42">
        <f t="shared" si="57"/>
        <v>21959.74</v>
      </c>
      <c r="BO54" s="39">
        <f t="shared" si="57"/>
        <v>21959.74</v>
      </c>
      <c r="BP54" s="39">
        <f t="shared" si="58"/>
        <v>1829.98</v>
      </c>
      <c r="BQ54" s="39">
        <f t="shared" si="14"/>
        <v>33854.629999999997</v>
      </c>
      <c r="BR54" s="42">
        <f t="shared" si="15"/>
        <v>22179.34</v>
      </c>
      <c r="BS54" s="42">
        <f t="shared" si="15"/>
        <v>22179.34</v>
      </c>
      <c r="BT54" s="39">
        <f t="shared" si="59"/>
        <v>1848.28</v>
      </c>
      <c r="BU54" s="39">
        <f t="shared" si="16"/>
        <v>34193.18</v>
      </c>
      <c r="BV54" s="42">
        <f t="shared" si="60"/>
        <v>22456.58</v>
      </c>
      <c r="BW54" s="39">
        <f t="shared" si="60"/>
        <v>22456.58</v>
      </c>
      <c r="BX54" s="39">
        <f t="shared" si="61"/>
        <v>1871.38</v>
      </c>
      <c r="BY54" s="39">
        <f t="shared" si="17"/>
        <v>34620.53</v>
      </c>
      <c r="BZ54" s="42">
        <f t="shared" si="62"/>
        <v>22456.58</v>
      </c>
      <c r="CA54" s="39">
        <f t="shared" si="62"/>
        <v>22456.58</v>
      </c>
      <c r="CB54" s="39">
        <f t="shared" si="63"/>
        <v>1871.38</v>
      </c>
      <c r="CC54" s="39">
        <f t="shared" si="18"/>
        <v>34620.53</v>
      </c>
      <c r="CD54" s="46"/>
      <c r="CE54" s="42">
        <f t="shared" si="64"/>
        <v>22456.58</v>
      </c>
      <c r="CF54" s="39">
        <f t="shared" si="64"/>
        <v>22456.58</v>
      </c>
      <c r="CG54" s="39">
        <f t="shared" si="65"/>
        <v>1871.38</v>
      </c>
      <c r="CH54" s="39">
        <f t="shared" si="19"/>
        <v>34620.53</v>
      </c>
      <c r="CI54" s="46"/>
      <c r="CJ54" s="42">
        <f t="shared" si="66"/>
        <v>22456.58</v>
      </c>
      <c r="CK54" s="39">
        <f t="shared" si="66"/>
        <v>22456.58</v>
      </c>
      <c r="CL54" s="39">
        <f t="shared" si="67"/>
        <v>1871.38</v>
      </c>
      <c r="CM54" s="39">
        <f t="shared" si="20"/>
        <v>34620.53</v>
      </c>
      <c r="CN54" s="46"/>
      <c r="CO54" s="42">
        <f t="shared" si="68"/>
        <v>22625</v>
      </c>
      <c r="CP54" s="39">
        <f t="shared" si="68"/>
        <v>22625</v>
      </c>
      <c r="CQ54" s="39">
        <f t="shared" si="69"/>
        <v>1885.42</v>
      </c>
      <c r="CR54" s="39">
        <f t="shared" si="21"/>
        <v>34880.270000000004</v>
      </c>
      <c r="CS54" s="46"/>
      <c r="CT54" s="42">
        <f t="shared" si="70"/>
        <v>22851.25</v>
      </c>
      <c r="CU54" s="39">
        <f t="shared" si="70"/>
        <v>22851.25</v>
      </c>
      <c r="CV54" s="39">
        <f t="shared" si="71"/>
        <v>1904.27</v>
      </c>
      <c r="CW54" s="39">
        <f t="shared" si="22"/>
        <v>35228.995000000003</v>
      </c>
      <c r="CX54" s="46"/>
      <c r="IA54">
        <v>18.5</v>
      </c>
    </row>
    <row r="55" spans="1:235">
      <c r="A55" s="45"/>
      <c r="B55">
        <v>545</v>
      </c>
      <c r="C55" t="s">
        <v>130</v>
      </c>
      <c r="D55" t="s">
        <v>102</v>
      </c>
      <c r="E55" s="39">
        <v>18070.560000000001</v>
      </c>
      <c r="F55" s="39">
        <v>20946.8617596</v>
      </c>
      <c r="G55" s="39">
        <v>21142.560000000001</v>
      </c>
      <c r="H55" s="39">
        <f t="shared" si="23"/>
        <v>1761.88</v>
      </c>
      <c r="I55" s="39">
        <f t="shared" si="0"/>
        <v>36118.54</v>
      </c>
      <c r="J55" s="39">
        <f t="shared" si="24"/>
        <v>18283.16</v>
      </c>
      <c r="K55" s="39">
        <f t="shared" si="25"/>
        <v>21213.831566339999</v>
      </c>
      <c r="L55" s="39">
        <f t="shared" si="26"/>
        <v>21391.3</v>
      </c>
      <c r="M55" s="39">
        <f t="shared" si="26"/>
        <v>1782.61</v>
      </c>
      <c r="N55" s="40">
        <f t="shared" si="1"/>
        <v>36543.504999999997</v>
      </c>
      <c r="O55" s="42">
        <f t="shared" si="73"/>
        <v>18959.64</v>
      </c>
      <c r="P55" s="39">
        <v>34035.059487600003</v>
      </c>
      <c r="Q55" s="39">
        <f t="shared" si="72"/>
        <v>22182.78</v>
      </c>
      <c r="R55" s="39">
        <f t="shared" si="27"/>
        <v>1848.57</v>
      </c>
      <c r="S55" s="43">
        <f t="shared" si="2"/>
        <v>37895.684999999998</v>
      </c>
      <c r="T55" s="42">
        <f t="shared" si="28"/>
        <v>19471.55</v>
      </c>
      <c r="U55" s="39">
        <f t="shared" si="29"/>
        <v>34715.760677352002</v>
      </c>
      <c r="V55" s="39">
        <f t="shared" si="30"/>
        <v>22781.72</v>
      </c>
      <c r="W55" s="39">
        <f t="shared" si="31"/>
        <v>1898.4766666666667</v>
      </c>
      <c r="X55" s="43">
        <f t="shared" si="3"/>
        <v>38918.771666666667</v>
      </c>
      <c r="Y55" s="42">
        <f t="shared" si="32"/>
        <v>19860.981</v>
      </c>
      <c r="Z55" s="39">
        <f t="shared" si="33"/>
        <v>23237.3544</v>
      </c>
      <c r="AA55" s="39">
        <f t="shared" si="34"/>
        <v>1936.4462000000001</v>
      </c>
      <c r="AB55" s="43">
        <f t="shared" si="4"/>
        <v>39697.147100000002</v>
      </c>
      <c r="AC55" s="42">
        <f t="shared" si="35"/>
        <v>20289.36</v>
      </c>
      <c r="AD55" s="39">
        <f t="shared" si="36"/>
        <v>23738.55</v>
      </c>
      <c r="AE55" s="39">
        <f t="shared" si="37"/>
        <v>1978.2124999999999</v>
      </c>
      <c r="AF55" s="43">
        <f t="shared" si="5"/>
        <v>40553.356249999997</v>
      </c>
      <c r="AG55" s="42">
        <f t="shared" si="38"/>
        <v>20695.150000000001</v>
      </c>
      <c r="AH55" s="39" t="e">
        <f>ROUND(#REF!*1.02,2)</f>
        <v>#REF!</v>
      </c>
      <c r="AI55" s="39">
        <f t="shared" si="39"/>
        <v>24213.32</v>
      </c>
      <c r="AJ55" s="39">
        <f t="shared" si="40"/>
        <v>2017.7766666666666</v>
      </c>
      <c r="AK55" s="40">
        <f t="shared" si="6"/>
        <v>41364.421666666669</v>
      </c>
      <c r="AL55" s="42">
        <f t="shared" si="41"/>
        <v>21109.05</v>
      </c>
      <c r="AM55" s="39">
        <f t="shared" si="42"/>
        <v>24697.59</v>
      </c>
      <c r="AN55" s="39">
        <f t="shared" si="43"/>
        <v>2058.1325000000002</v>
      </c>
      <c r="AO55" s="39">
        <f t="shared" si="7"/>
        <v>42191.716250000005</v>
      </c>
      <c r="AP55" s="42">
        <f t="shared" si="44"/>
        <v>21742.32</v>
      </c>
      <c r="AQ55" s="39">
        <f t="shared" si="44"/>
        <v>25438.52</v>
      </c>
      <c r="AR55" s="39">
        <f t="shared" si="45"/>
        <v>2119.88</v>
      </c>
      <c r="AS55" s="39">
        <f t="shared" si="46"/>
        <v>43457.54</v>
      </c>
      <c r="AT55" s="42">
        <f t="shared" si="47"/>
        <v>21742.32</v>
      </c>
      <c r="AU55" s="39">
        <f t="shared" si="47"/>
        <v>25438.52</v>
      </c>
      <c r="AV55" s="39">
        <f t="shared" si="48"/>
        <v>2119.88</v>
      </c>
      <c r="AW55" s="39">
        <f t="shared" si="8"/>
        <v>43457.54</v>
      </c>
      <c r="AX55" s="42">
        <f t="shared" si="49"/>
        <v>21742.32</v>
      </c>
      <c r="AY55" s="39">
        <f t="shared" si="49"/>
        <v>25438.52</v>
      </c>
      <c r="AZ55" s="39">
        <f t="shared" si="50"/>
        <v>2119.88</v>
      </c>
      <c r="BA55" s="39">
        <f t="shared" si="9"/>
        <v>43457.54</v>
      </c>
      <c r="BB55" s="42">
        <f t="shared" si="51"/>
        <v>21742.32</v>
      </c>
      <c r="BC55" s="39">
        <f t="shared" si="51"/>
        <v>25438.52</v>
      </c>
      <c r="BD55" s="39">
        <f t="shared" si="52"/>
        <v>2119.88</v>
      </c>
      <c r="BE55" s="39">
        <f t="shared" si="10"/>
        <v>43457.54</v>
      </c>
      <c r="BF55" s="42">
        <f t="shared" si="53"/>
        <v>21742.32</v>
      </c>
      <c r="BG55" s="39">
        <f t="shared" si="53"/>
        <v>25438.52</v>
      </c>
      <c r="BH55" s="39">
        <f t="shared" si="54"/>
        <v>2119.88</v>
      </c>
      <c r="BI55" s="39">
        <f t="shared" si="11"/>
        <v>43457.54</v>
      </c>
      <c r="BJ55" s="42">
        <f t="shared" si="12"/>
        <v>21959.743200000001</v>
      </c>
      <c r="BK55" s="42">
        <f t="shared" si="55"/>
        <v>25692.91</v>
      </c>
      <c r="BL55" s="39">
        <f t="shared" si="56"/>
        <v>2141.08</v>
      </c>
      <c r="BM55" s="39">
        <f t="shared" si="13"/>
        <v>43892.14</v>
      </c>
      <c r="BN55" s="42">
        <f t="shared" si="57"/>
        <v>21959.74</v>
      </c>
      <c r="BO55" s="39">
        <f t="shared" si="57"/>
        <v>25692.91</v>
      </c>
      <c r="BP55" s="39">
        <f t="shared" si="58"/>
        <v>2141.08</v>
      </c>
      <c r="BQ55" s="39">
        <f t="shared" si="14"/>
        <v>43892.14</v>
      </c>
      <c r="BR55" s="42">
        <f t="shared" si="15"/>
        <v>22179.34</v>
      </c>
      <c r="BS55" s="42">
        <f t="shared" si="15"/>
        <v>25949.84</v>
      </c>
      <c r="BT55" s="39">
        <f t="shared" si="59"/>
        <v>2162.4899999999998</v>
      </c>
      <c r="BU55" s="39">
        <f t="shared" si="16"/>
        <v>44331.044999999998</v>
      </c>
      <c r="BV55" s="42">
        <f t="shared" si="60"/>
        <v>22456.58</v>
      </c>
      <c r="BW55" s="39">
        <f t="shared" si="60"/>
        <v>26274.21</v>
      </c>
      <c r="BX55" s="39">
        <f t="shared" si="61"/>
        <v>2189.52</v>
      </c>
      <c r="BY55" s="39">
        <f t="shared" si="17"/>
        <v>44885.159999999996</v>
      </c>
      <c r="BZ55" s="42">
        <f t="shared" si="62"/>
        <v>22456.58</v>
      </c>
      <c r="CA55" s="39">
        <f t="shared" si="62"/>
        <v>26274.21</v>
      </c>
      <c r="CB55" s="39">
        <f t="shared" si="63"/>
        <v>2189.52</v>
      </c>
      <c r="CC55" s="39">
        <f t="shared" si="18"/>
        <v>44885.159999999996</v>
      </c>
      <c r="CD55" s="46"/>
      <c r="CE55" s="42">
        <f t="shared" si="64"/>
        <v>22456.58</v>
      </c>
      <c r="CF55" s="39">
        <f t="shared" si="64"/>
        <v>26274.21</v>
      </c>
      <c r="CG55" s="39">
        <f t="shared" si="65"/>
        <v>2189.52</v>
      </c>
      <c r="CH55" s="39">
        <f t="shared" si="19"/>
        <v>44885.159999999996</v>
      </c>
      <c r="CI55" s="46"/>
      <c r="CJ55" s="42">
        <f t="shared" si="66"/>
        <v>22456.58</v>
      </c>
      <c r="CK55" s="39">
        <f t="shared" si="66"/>
        <v>26274.21</v>
      </c>
      <c r="CL55" s="39">
        <f t="shared" si="67"/>
        <v>2189.52</v>
      </c>
      <c r="CM55" s="39">
        <f t="shared" si="20"/>
        <v>44885.159999999996</v>
      </c>
      <c r="CN55" s="46"/>
      <c r="CO55" s="42">
        <f t="shared" si="68"/>
        <v>22625</v>
      </c>
      <c r="CP55" s="39">
        <f t="shared" si="68"/>
        <v>26471.27</v>
      </c>
      <c r="CQ55" s="39">
        <f t="shared" si="69"/>
        <v>2205.94</v>
      </c>
      <c r="CR55" s="39">
        <f t="shared" si="21"/>
        <v>45221.770000000004</v>
      </c>
      <c r="CS55" s="46"/>
      <c r="CT55" s="42">
        <f t="shared" si="70"/>
        <v>22851.25</v>
      </c>
      <c r="CU55" s="39">
        <f t="shared" si="70"/>
        <v>26735.98</v>
      </c>
      <c r="CV55" s="39">
        <f t="shared" si="71"/>
        <v>2228</v>
      </c>
      <c r="CW55" s="39">
        <f t="shared" si="22"/>
        <v>45674</v>
      </c>
      <c r="CX55" s="46"/>
      <c r="IA55">
        <v>20.5</v>
      </c>
    </row>
    <row r="56" spans="1:235">
      <c r="A56" s="45"/>
      <c r="B56">
        <v>550</v>
      </c>
      <c r="C56" t="s">
        <v>130</v>
      </c>
      <c r="D56" t="s">
        <v>103</v>
      </c>
      <c r="E56" s="39">
        <v>18070.560000000001</v>
      </c>
      <c r="F56" s="39">
        <v>15944.328716400001</v>
      </c>
      <c r="G56" s="39">
        <v>18070.560000000001</v>
      </c>
      <c r="H56" s="39">
        <f t="shared" si="23"/>
        <v>1505.88</v>
      </c>
      <c r="I56" s="39">
        <f t="shared" si="0"/>
        <v>27858.780000000002</v>
      </c>
      <c r="J56" s="39">
        <f t="shared" si="24"/>
        <v>18283.16</v>
      </c>
      <c r="K56" s="39">
        <f t="shared" si="25"/>
        <v>16147.540749059999</v>
      </c>
      <c r="L56" s="39">
        <f t="shared" si="26"/>
        <v>18283.16</v>
      </c>
      <c r="M56" s="39">
        <f t="shared" si="26"/>
        <v>1523.6</v>
      </c>
      <c r="N56" s="40">
        <f t="shared" si="1"/>
        <v>28186.6</v>
      </c>
      <c r="O56" s="42">
        <f t="shared" si="73"/>
        <v>18959.64</v>
      </c>
      <c r="P56" s="39">
        <v>34035.059487600003</v>
      </c>
      <c r="Q56" s="39">
        <f t="shared" si="72"/>
        <v>18959.64</v>
      </c>
      <c r="R56" s="39">
        <f t="shared" si="27"/>
        <v>1579.97</v>
      </c>
      <c r="S56" s="43">
        <f t="shared" si="2"/>
        <v>29229.445</v>
      </c>
      <c r="T56" s="42">
        <f t="shared" si="28"/>
        <v>19471.55</v>
      </c>
      <c r="U56" s="39">
        <f t="shared" si="29"/>
        <v>34715.760677352002</v>
      </c>
      <c r="V56" s="39">
        <f t="shared" si="30"/>
        <v>19471.55</v>
      </c>
      <c r="W56" s="39">
        <f t="shared" si="31"/>
        <v>1622.6291666666666</v>
      </c>
      <c r="X56" s="43">
        <f t="shared" si="3"/>
        <v>30018.639583333334</v>
      </c>
      <c r="Y56" s="42">
        <f t="shared" si="32"/>
        <v>19860.981</v>
      </c>
      <c r="Z56" s="39">
        <f t="shared" si="33"/>
        <v>19860.981</v>
      </c>
      <c r="AA56" s="39">
        <f t="shared" si="34"/>
        <v>1655.0817500000001</v>
      </c>
      <c r="AB56" s="43">
        <f t="shared" si="4"/>
        <v>30619.012375000002</v>
      </c>
      <c r="AC56" s="42">
        <f t="shared" si="35"/>
        <v>20289.36</v>
      </c>
      <c r="AD56" s="39">
        <f t="shared" si="36"/>
        <v>20289.36</v>
      </c>
      <c r="AE56" s="39">
        <f t="shared" si="37"/>
        <v>1690.78</v>
      </c>
      <c r="AF56" s="43">
        <f t="shared" si="5"/>
        <v>31279.43</v>
      </c>
      <c r="AG56" s="42">
        <f t="shared" si="38"/>
        <v>20695.150000000001</v>
      </c>
      <c r="AH56" s="39" t="e">
        <f>ROUND(#REF!*1.02,2)</f>
        <v>#REF!</v>
      </c>
      <c r="AI56" s="39">
        <f t="shared" si="39"/>
        <v>20695.150000000001</v>
      </c>
      <c r="AJ56" s="39">
        <f t="shared" si="40"/>
        <v>1724.5958333333335</v>
      </c>
      <c r="AK56" s="40">
        <f t="shared" si="6"/>
        <v>31905.022916666669</v>
      </c>
      <c r="AL56" s="42">
        <f t="shared" si="41"/>
        <v>21109.05</v>
      </c>
      <c r="AM56" s="39">
        <f t="shared" si="42"/>
        <v>21109.05</v>
      </c>
      <c r="AN56" s="39">
        <f t="shared" si="43"/>
        <v>1759.0874999999999</v>
      </c>
      <c r="AO56" s="39">
        <f t="shared" si="7"/>
        <v>32543.118749999998</v>
      </c>
      <c r="AP56" s="42">
        <f t="shared" si="44"/>
        <v>21742.32</v>
      </c>
      <c r="AQ56" s="39">
        <f t="shared" si="44"/>
        <v>21742.32</v>
      </c>
      <c r="AR56" s="39">
        <f t="shared" si="45"/>
        <v>1811.86</v>
      </c>
      <c r="AS56" s="39">
        <f t="shared" si="46"/>
        <v>33519.409999999996</v>
      </c>
      <c r="AT56" s="42">
        <f t="shared" si="47"/>
        <v>21742.32</v>
      </c>
      <c r="AU56" s="39">
        <f t="shared" si="47"/>
        <v>21742.32</v>
      </c>
      <c r="AV56" s="39">
        <f t="shared" si="48"/>
        <v>1811.86</v>
      </c>
      <c r="AW56" s="39">
        <f t="shared" si="8"/>
        <v>33519.409999999996</v>
      </c>
      <c r="AX56" s="42">
        <f t="shared" si="49"/>
        <v>21742.32</v>
      </c>
      <c r="AY56" s="39">
        <f t="shared" si="49"/>
        <v>21742.32</v>
      </c>
      <c r="AZ56" s="39">
        <f t="shared" si="50"/>
        <v>1811.86</v>
      </c>
      <c r="BA56" s="39">
        <f t="shared" si="9"/>
        <v>33519.409999999996</v>
      </c>
      <c r="BB56" s="42">
        <f t="shared" si="51"/>
        <v>21742.32</v>
      </c>
      <c r="BC56" s="39">
        <f t="shared" si="51"/>
        <v>21742.32</v>
      </c>
      <c r="BD56" s="39">
        <f t="shared" si="52"/>
        <v>1811.86</v>
      </c>
      <c r="BE56" s="39">
        <f t="shared" si="10"/>
        <v>33519.409999999996</v>
      </c>
      <c r="BF56" s="42">
        <f t="shared" si="53"/>
        <v>21742.32</v>
      </c>
      <c r="BG56" s="39">
        <f t="shared" si="53"/>
        <v>21742.32</v>
      </c>
      <c r="BH56" s="39">
        <f t="shared" si="54"/>
        <v>1811.86</v>
      </c>
      <c r="BI56" s="39">
        <f t="shared" si="11"/>
        <v>33519.409999999996</v>
      </c>
      <c r="BJ56" s="42">
        <f t="shared" si="12"/>
        <v>21959.743200000001</v>
      </c>
      <c r="BK56" s="42">
        <f t="shared" si="55"/>
        <v>21959.74</v>
      </c>
      <c r="BL56" s="39">
        <f t="shared" si="56"/>
        <v>1829.98</v>
      </c>
      <c r="BM56" s="39">
        <f t="shared" si="13"/>
        <v>33854.629999999997</v>
      </c>
      <c r="BN56" s="42">
        <f t="shared" si="57"/>
        <v>21959.74</v>
      </c>
      <c r="BO56" s="39">
        <f t="shared" si="57"/>
        <v>21959.74</v>
      </c>
      <c r="BP56" s="39">
        <f t="shared" si="58"/>
        <v>1829.98</v>
      </c>
      <c r="BQ56" s="39">
        <f t="shared" si="14"/>
        <v>33854.629999999997</v>
      </c>
      <c r="BR56" s="42">
        <f t="shared" si="15"/>
        <v>22179.34</v>
      </c>
      <c r="BS56" s="42">
        <f t="shared" si="15"/>
        <v>22179.34</v>
      </c>
      <c r="BT56" s="39">
        <f t="shared" si="59"/>
        <v>1848.28</v>
      </c>
      <c r="BU56" s="39">
        <f t="shared" si="16"/>
        <v>34193.18</v>
      </c>
      <c r="BV56" s="42">
        <f t="shared" si="60"/>
        <v>22456.58</v>
      </c>
      <c r="BW56" s="39">
        <f t="shared" si="60"/>
        <v>22456.58</v>
      </c>
      <c r="BX56" s="39">
        <f t="shared" si="61"/>
        <v>1871.38</v>
      </c>
      <c r="BY56" s="39">
        <f t="shared" si="17"/>
        <v>34620.53</v>
      </c>
      <c r="BZ56" s="42">
        <f t="shared" si="62"/>
        <v>22456.58</v>
      </c>
      <c r="CA56" s="39">
        <f t="shared" si="62"/>
        <v>22456.58</v>
      </c>
      <c r="CB56" s="39">
        <f t="shared" si="63"/>
        <v>1871.38</v>
      </c>
      <c r="CC56" s="39">
        <f t="shared" si="18"/>
        <v>34620.53</v>
      </c>
      <c r="CD56" s="46"/>
      <c r="CE56" s="42">
        <f t="shared" si="64"/>
        <v>22456.58</v>
      </c>
      <c r="CF56" s="39">
        <f t="shared" si="64"/>
        <v>22456.58</v>
      </c>
      <c r="CG56" s="39">
        <f t="shared" si="65"/>
        <v>1871.38</v>
      </c>
      <c r="CH56" s="39">
        <f t="shared" si="19"/>
        <v>34620.53</v>
      </c>
      <c r="CI56" s="46"/>
      <c r="CJ56" s="42">
        <f t="shared" si="66"/>
        <v>22456.58</v>
      </c>
      <c r="CK56" s="39">
        <f t="shared" si="66"/>
        <v>22456.58</v>
      </c>
      <c r="CL56" s="39">
        <f t="shared" si="67"/>
        <v>1871.38</v>
      </c>
      <c r="CM56" s="39">
        <f t="shared" si="20"/>
        <v>34620.53</v>
      </c>
      <c r="CN56" s="46"/>
      <c r="CO56" s="42">
        <f t="shared" si="68"/>
        <v>22625</v>
      </c>
      <c r="CP56" s="39">
        <f t="shared" si="68"/>
        <v>22625</v>
      </c>
      <c r="CQ56" s="39">
        <f t="shared" si="69"/>
        <v>1885.42</v>
      </c>
      <c r="CR56" s="39">
        <f t="shared" si="21"/>
        <v>34880.270000000004</v>
      </c>
      <c r="CS56" s="46"/>
      <c r="CT56" s="42">
        <f t="shared" si="70"/>
        <v>22851.25</v>
      </c>
      <c r="CU56" s="39">
        <f t="shared" si="70"/>
        <v>22851.25</v>
      </c>
      <c r="CV56" s="39">
        <f t="shared" si="71"/>
        <v>1904.27</v>
      </c>
      <c r="CW56" s="39">
        <f t="shared" si="22"/>
        <v>35228.995000000003</v>
      </c>
      <c r="CX56" s="46"/>
      <c r="IA56">
        <v>18.5</v>
      </c>
    </row>
    <row r="57" spans="1:235">
      <c r="A57" s="45"/>
      <c r="B57">
        <v>565</v>
      </c>
      <c r="C57" t="s">
        <v>131</v>
      </c>
      <c r="D57" t="s">
        <v>102</v>
      </c>
      <c r="E57" s="39">
        <v>18070.560000000001</v>
      </c>
      <c r="F57" s="39">
        <v>20946.8617596</v>
      </c>
      <c r="G57" s="39">
        <v>21142.560000000001</v>
      </c>
      <c r="H57" s="39">
        <f t="shared" si="23"/>
        <v>1761.88</v>
      </c>
      <c r="I57" s="39">
        <f t="shared" si="0"/>
        <v>36118.54</v>
      </c>
      <c r="J57" s="39">
        <f t="shared" si="24"/>
        <v>18283.16</v>
      </c>
      <c r="K57" s="39">
        <f t="shared" si="25"/>
        <v>21213.831566339999</v>
      </c>
      <c r="L57" s="39">
        <f t="shared" si="26"/>
        <v>21391.3</v>
      </c>
      <c r="M57" s="39">
        <f t="shared" si="26"/>
        <v>1782.61</v>
      </c>
      <c r="N57" s="40">
        <f t="shared" si="1"/>
        <v>36543.504999999997</v>
      </c>
      <c r="O57" s="42">
        <f t="shared" si="73"/>
        <v>18959.64</v>
      </c>
      <c r="P57" s="39">
        <v>34035.059487600003</v>
      </c>
      <c r="Q57" s="39">
        <f t="shared" si="72"/>
        <v>22182.78</v>
      </c>
      <c r="R57" s="39">
        <f t="shared" si="27"/>
        <v>1848.57</v>
      </c>
      <c r="S57" s="43">
        <f t="shared" si="2"/>
        <v>37895.684999999998</v>
      </c>
      <c r="T57" s="42">
        <f t="shared" si="28"/>
        <v>19471.55</v>
      </c>
      <c r="U57" s="39">
        <f t="shared" si="29"/>
        <v>34715.760677352002</v>
      </c>
      <c r="V57" s="39">
        <f t="shared" si="30"/>
        <v>22781.72</v>
      </c>
      <c r="W57" s="39">
        <f t="shared" si="31"/>
        <v>1898.4766666666667</v>
      </c>
      <c r="X57" s="43">
        <f t="shared" si="3"/>
        <v>38918.771666666667</v>
      </c>
      <c r="Y57" s="42">
        <f t="shared" si="32"/>
        <v>19860.981</v>
      </c>
      <c r="Z57" s="39">
        <f t="shared" si="33"/>
        <v>23237.3544</v>
      </c>
      <c r="AA57" s="39">
        <f t="shared" si="34"/>
        <v>1936.4462000000001</v>
      </c>
      <c r="AB57" s="43">
        <f t="shared" si="4"/>
        <v>39697.147100000002</v>
      </c>
      <c r="AC57" s="42">
        <f t="shared" si="35"/>
        <v>20289.36</v>
      </c>
      <c r="AD57" s="39">
        <f t="shared" si="36"/>
        <v>23738.55</v>
      </c>
      <c r="AE57" s="39">
        <f t="shared" si="37"/>
        <v>1978.2124999999999</v>
      </c>
      <c r="AF57" s="43">
        <f t="shared" si="5"/>
        <v>40553.356249999997</v>
      </c>
      <c r="AG57" s="42">
        <f t="shared" si="38"/>
        <v>20695.150000000001</v>
      </c>
      <c r="AH57" s="39" t="e">
        <f>ROUND(#REF!*1.02,2)</f>
        <v>#REF!</v>
      </c>
      <c r="AI57" s="39">
        <f t="shared" si="39"/>
        <v>24213.32</v>
      </c>
      <c r="AJ57" s="39">
        <f t="shared" si="40"/>
        <v>2017.7766666666666</v>
      </c>
      <c r="AK57" s="40">
        <f t="shared" si="6"/>
        <v>41364.421666666669</v>
      </c>
      <c r="AL57" s="42">
        <f t="shared" si="41"/>
        <v>21109.05</v>
      </c>
      <c r="AM57" s="39">
        <f t="shared" si="42"/>
        <v>24697.59</v>
      </c>
      <c r="AN57" s="39">
        <f t="shared" si="43"/>
        <v>2058.1325000000002</v>
      </c>
      <c r="AO57" s="39">
        <f t="shared" si="7"/>
        <v>42191.716250000005</v>
      </c>
      <c r="AP57" s="42">
        <f t="shared" si="44"/>
        <v>21742.32</v>
      </c>
      <c r="AQ57" s="39">
        <f t="shared" si="44"/>
        <v>25438.52</v>
      </c>
      <c r="AR57" s="39">
        <f t="shared" si="45"/>
        <v>2119.88</v>
      </c>
      <c r="AS57" s="39">
        <f t="shared" si="46"/>
        <v>43457.54</v>
      </c>
      <c r="AT57" s="42">
        <f t="shared" si="47"/>
        <v>21742.32</v>
      </c>
      <c r="AU57" s="39">
        <f t="shared" si="47"/>
        <v>25438.52</v>
      </c>
      <c r="AV57" s="39">
        <f t="shared" si="48"/>
        <v>2119.88</v>
      </c>
      <c r="AW57" s="39">
        <f t="shared" si="8"/>
        <v>43457.54</v>
      </c>
      <c r="AX57" s="42">
        <f t="shared" si="49"/>
        <v>21742.32</v>
      </c>
      <c r="AY57" s="39">
        <f t="shared" si="49"/>
        <v>25438.52</v>
      </c>
      <c r="AZ57" s="39">
        <f t="shared" si="50"/>
        <v>2119.88</v>
      </c>
      <c r="BA57" s="39">
        <f t="shared" si="9"/>
        <v>43457.54</v>
      </c>
      <c r="BB57" s="42">
        <f t="shared" si="51"/>
        <v>21742.32</v>
      </c>
      <c r="BC57" s="39">
        <f t="shared" si="51"/>
        <v>25438.52</v>
      </c>
      <c r="BD57" s="39">
        <f t="shared" si="52"/>
        <v>2119.88</v>
      </c>
      <c r="BE57" s="39">
        <f t="shared" si="10"/>
        <v>43457.54</v>
      </c>
      <c r="BF57" s="42">
        <f t="shared" si="53"/>
        <v>21742.32</v>
      </c>
      <c r="BG57" s="39">
        <f t="shared" si="53"/>
        <v>25438.52</v>
      </c>
      <c r="BH57" s="39">
        <f t="shared" si="54"/>
        <v>2119.88</v>
      </c>
      <c r="BI57" s="39">
        <f t="shared" si="11"/>
        <v>43457.54</v>
      </c>
      <c r="BJ57" s="42">
        <f t="shared" si="12"/>
        <v>21959.743200000001</v>
      </c>
      <c r="BK57" s="42">
        <f t="shared" si="55"/>
        <v>25692.91</v>
      </c>
      <c r="BL57" s="39">
        <f t="shared" si="56"/>
        <v>2141.08</v>
      </c>
      <c r="BM57" s="39">
        <f t="shared" si="13"/>
        <v>43892.14</v>
      </c>
      <c r="BN57" s="42">
        <f t="shared" si="57"/>
        <v>21959.74</v>
      </c>
      <c r="BO57" s="39">
        <f t="shared" si="57"/>
        <v>25692.91</v>
      </c>
      <c r="BP57" s="39">
        <f t="shared" si="58"/>
        <v>2141.08</v>
      </c>
      <c r="BQ57" s="39">
        <f t="shared" si="14"/>
        <v>43892.14</v>
      </c>
      <c r="BR57" s="42">
        <f t="shared" si="15"/>
        <v>22179.34</v>
      </c>
      <c r="BS57" s="42">
        <f t="shared" si="15"/>
        <v>25949.84</v>
      </c>
      <c r="BT57" s="39">
        <f t="shared" si="59"/>
        <v>2162.4899999999998</v>
      </c>
      <c r="BU57" s="39">
        <f t="shared" si="16"/>
        <v>44331.044999999998</v>
      </c>
      <c r="BV57" s="42">
        <f t="shared" si="60"/>
        <v>22456.58</v>
      </c>
      <c r="BW57" s="39">
        <f t="shared" si="60"/>
        <v>26274.21</v>
      </c>
      <c r="BX57" s="39">
        <f t="shared" si="61"/>
        <v>2189.52</v>
      </c>
      <c r="BY57" s="39">
        <f t="shared" si="17"/>
        <v>44885.159999999996</v>
      </c>
      <c r="BZ57" s="42">
        <f t="shared" si="62"/>
        <v>22456.58</v>
      </c>
      <c r="CA57" s="39">
        <f t="shared" si="62"/>
        <v>26274.21</v>
      </c>
      <c r="CB57" s="39">
        <f t="shared" si="63"/>
        <v>2189.52</v>
      </c>
      <c r="CC57" s="39">
        <f t="shared" si="18"/>
        <v>44885.159999999996</v>
      </c>
      <c r="CD57" s="46"/>
      <c r="CE57" s="42">
        <f t="shared" si="64"/>
        <v>22456.58</v>
      </c>
      <c r="CF57" s="39">
        <f t="shared" si="64"/>
        <v>26274.21</v>
      </c>
      <c r="CG57" s="39">
        <f t="shared" si="65"/>
        <v>2189.52</v>
      </c>
      <c r="CH57" s="39">
        <f t="shared" si="19"/>
        <v>44885.159999999996</v>
      </c>
      <c r="CI57" s="46"/>
      <c r="CJ57" s="42">
        <f t="shared" si="66"/>
        <v>22456.58</v>
      </c>
      <c r="CK57" s="39">
        <f t="shared" si="66"/>
        <v>26274.21</v>
      </c>
      <c r="CL57" s="39">
        <f t="shared" si="67"/>
        <v>2189.52</v>
      </c>
      <c r="CM57" s="39">
        <f t="shared" si="20"/>
        <v>44885.159999999996</v>
      </c>
      <c r="CN57" s="46"/>
      <c r="CO57" s="42">
        <f t="shared" si="68"/>
        <v>22625</v>
      </c>
      <c r="CP57" s="39">
        <f t="shared" si="68"/>
        <v>26471.27</v>
      </c>
      <c r="CQ57" s="39">
        <f t="shared" si="69"/>
        <v>2205.94</v>
      </c>
      <c r="CR57" s="39">
        <f t="shared" si="21"/>
        <v>45221.770000000004</v>
      </c>
      <c r="CS57" s="46"/>
      <c r="CT57" s="42">
        <f t="shared" si="70"/>
        <v>22851.25</v>
      </c>
      <c r="CU57" s="39">
        <f t="shared" si="70"/>
        <v>26735.98</v>
      </c>
      <c r="CV57" s="39">
        <f t="shared" si="71"/>
        <v>2228</v>
      </c>
      <c r="CW57" s="39">
        <f t="shared" si="22"/>
        <v>45674</v>
      </c>
      <c r="CX57" s="46"/>
      <c r="IA57">
        <v>20.5</v>
      </c>
    </row>
    <row r="58" spans="1:235">
      <c r="A58" s="45"/>
      <c r="B58">
        <v>570</v>
      </c>
      <c r="C58" t="s">
        <v>131</v>
      </c>
      <c r="D58" t="s">
        <v>103</v>
      </c>
      <c r="E58" s="39">
        <v>18070.560000000001</v>
      </c>
      <c r="F58" s="39">
        <v>15944.328716400001</v>
      </c>
      <c r="G58" s="39">
        <v>18070.560000000001</v>
      </c>
      <c r="H58" s="39">
        <f t="shared" si="23"/>
        <v>1505.88</v>
      </c>
      <c r="I58" s="39">
        <f t="shared" si="0"/>
        <v>27858.780000000002</v>
      </c>
      <c r="J58" s="39">
        <f t="shared" si="24"/>
        <v>18283.16</v>
      </c>
      <c r="K58" s="39">
        <f t="shared" si="25"/>
        <v>16147.540749059999</v>
      </c>
      <c r="L58" s="39">
        <f t="shared" si="26"/>
        <v>18283.16</v>
      </c>
      <c r="M58" s="39">
        <f t="shared" si="26"/>
        <v>1523.6</v>
      </c>
      <c r="N58" s="40">
        <f t="shared" si="1"/>
        <v>28186.6</v>
      </c>
      <c r="O58" s="42">
        <f t="shared" si="73"/>
        <v>18959.64</v>
      </c>
      <c r="P58" s="39">
        <v>34035.059487600003</v>
      </c>
      <c r="Q58" s="39">
        <f t="shared" si="72"/>
        <v>18959.64</v>
      </c>
      <c r="R58" s="39">
        <f t="shared" si="27"/>
        <v>1579.97</v>
      </c>
      <c r="S58" s="43">
        <f t="shared" si="2"/>
        <v>29229.445</v>
      </c>
      <c r="T58" s="42">
        <f t="shared" si="28"/>
        <v>19471.55</v>
      </c>
      <c r="U58" s="39">
        <f t="shared" si="29"/>
        <v>34715.760677352002</v>
      </c>
      <c r="V58" s="39">
        <f t="shared" si="30"/>
        <v>19471.55</v>
      </c>
      <c r="W58" s="39">
        <f t="shared" si="31"/>
        <v>1622.6291666666666</v>
      </c>
      <c r="X58" s="43">
        <f t="shared" si="3"/>
        <v>30018.639583333334</v>
      </c>
      <c r="Y58" s="42">
        <f t="shared" si="32"/>
        <v>19860.981</v>
      </c>
      <c r="Z58" s="39">
        <f t="shared" si="33"/>
        <v>19860.981</v>
      </c>
      <c r="AA58" s="39">
        <f t="shared" si="34"/>
        <v>1655.0817500000001</v>
      </c>
      <c r="AB58" s="43">
        <f t="shared" si="4"/>
        <v>30619.012375000002</v>
      </c>
      <c r="AC58" s="42">
        <f t="shared" si="35"/>
        <v>20289.36</v>
      </c>
      <c r="AD58" s="39">
        <f t="shared" si="36"/>
        <v>20289.36</v>
      </c>
      <c r="AE58" s="39">
        <f t="shared" si="37"/>
        <v>1690.78</v>
      </c>
      <c r="AF58" s="43">
        <f t="shared" si="5"/>
        <v>31279.43</v>
      </c>
      <c r="AG58" s="42">
        <f t="shared" si="38"/>
        <v>20695.150000000001</v>
      </c>
      <c r="AH58" s="39" t="e">
        <f>ROUND(#REF!*1.02,2)</f>
        <v>#REF!</v>
      </c>
      <c r="AI58" s="39">
        <f t="shared" si="39"/>
        <v>20695.150000000001</v>
      </c>
      <c r="AJ58" s="39">
        <f t="shared" si="40"/>
        <v>1724.5958333333335</v>
      </c>
      <c r="AK58" s="40">
        <f t="shared" si="6"/>
        <v>31905.022916666669</v>
      </c>
      <c r="AL58" s="42">
        <f t="shared" si="41"/>
        <v>21109.05</v>
      </c>
      <c r="AM58" s="39">
        <f t="shared" si="42"/>
        <v>21109.05</v>
      </c>
      <c r="AN58" s="39">
        <f t="shared" si="43"/>
        <v>1759.0874999999999</v>
      </c>
      <c r="AO58" s="39">
        <f t="shared" si="7"/>
        <v>32543.118749999998</v>
      </c>
      <c r="AP58" s="42">
        <f t="shared" si="44"/>
        <v>21742.32</v>
      </c>
      <c r="AQ58" s="39">
        <f t="shared" si="44"/>
        <v>21742.32</v>
      </c>
      <c r="AR58" s="39">
        <f t="shared" si="45"/>
        <v>1811.86</v>
      </c>
      <c r="AS58" s="39">
        <f t="shared" si="46"/>
        <v>33519.409999999996</v>
      </c>
      <c r="AT58" s="42">
        <f t="shared" si="47"/>
        <v>21742.32</v>
      </c>
      <c r="AU58" s="39">
        <f t="shared" si="47"/>
        <v>21742.32</v>
      </c>
      <c r="AV58" s="39">
        <f t="shared" si="48"/>
        <v>1811.86</v>
      </c>
      <c r="AW58" s="39">
        <f t="shared" si="8"/>
        <v>33519.409999999996</v>
      </c>
      <c r="AX58" s="42">
        <f t="shared" si="49"/>
        <v>21742.32</v>
      </c>
      <c r="AY58" s="39">
        <f t="shared" si="49"/>
        <v>21742.32</v>
      </c>
      <c r="AZ58" s="39">
        <f t="shared" si="50"/>
        <v>1811.86</v>
      </c>
      <c r="BA58" s="39">
        <f t="shared" si="9"/>
        <v>33519.409999999996</v>
      </c>
      <c r="BB58" s="42">
        <f t="shared" si="51"/>
        <v>21742.32</v>
      </c>
      <c r="BC58" s="39">
        <f t="shared" si="51"/>
        <v>21742.32</v>
      </c>
      <c r="BD58" s="39">
        <f t="shared" si="52"/>
        <v>1811.86</v>
      </c>
      <c r="BE58" s="39">
        <f t="shared" si="10"/>
        <v>33519.409999999996</v>
      </c>
      <c r="BF58" s="42">
        <f t="shared" si="53"/>
        <v>21742.32</v>
      </c>
      <c r="BG58" s="39">
        <f t="shared" si="53"/>
        <v>21742.32</v>
      </c>
      <c r="BH58" s="39">
        <f t="shared" si="54"/>
        <v>1811.86</v>
      </c>
      <c r="BI58" s="39">
        <f t="shared" si="11"/>
        <v>33519.409999999996</v>
      </c>
      <c r="BJ58" s="42">
        <f t="shared" si="12"/>
        <v>21959.743200000001</v>
      </c>
      <c r="BK58" s="42">
        <f t="shared" si="55"/>
        <v>21959.74</v>
      </c>
      <c r="BL58" s="39">
        <f t="shared" si="56"/>
        <v>1829.98</v>
      </c>
      <c r="BM58" s="39">
        <f t="shared" si="13"/>
        <v>33854.629999999997</v>
      </c>
      <c r="BN58" s="42">
        <f t="shared" si="57"/>
        <v>21959.74</v>
      </c>
      <c r="BO58" s="39">
        <f t="shared" si="57"/>
        <v>21959.74</v>
      </c>
      <c r="BP58" s="39">
        <f t="shared" si="58"/>
        <v>1829.98</v>
      </c>
      <c r="BQ58" s="39">
        <f t="shared" si="14"/>
        <v>33854.629999999997</v>
      </c>
      <c r="BR58" s="42">
        <f t="shared" si="15"/>
        <v>22179.34</v>
      </c>
      <c r="BS58" s="42">
        <f t="shared" si="15"/>
        <v>22179.34</v>
      </c>
      <c r="BT58" s="39">
        <f t="shared" si="59"/>
        <v>1848.28</v>
      </c>
      <c r="BU58" s="39">
        <f t="shared" si="16"/>
        <v>34193.18</v>
      </c>
      <c r="BV58" s="42">
        <f t="shared" si="60"/>
        <v>22456.58</v>
      </c>
      <c r="BW58" s="39">
        <f t="shared" si="60"/>
        <v>22456.58</v>
      </c>
      <c r="BX58" s="39">
        <f t="shared" si="61"/>
        <v>1871.38</v>
      </c>
      <c r="BY58" s="39">
        <f t="shared" si="17"/>
        <v>34620.53</v>
      </c>
      <c r="BZ58" s="42">
        <f t="shared" si="62"/>
        <v>22456.58</v>
      </c>
      <c r="CA58" s="39">
        <f t="shared" si="62"/>
        <v>22456.58</v>
      </c>
      <c r="CB58" s="39">
        <f t="shared" si="63"/>
        <v>1871.38</v>
      </c>
      <c r="CC58" s="39">
        <f t="shared" si="18"/>
        <v>34620.53</v>
      </c>
      <c r="CD58" s="46"/>
      <c r="CE58" s="42">
        <f t="shared" si="64"/>
        <v>22456.58</v>
      </c>
      <c r="CF58" s="39">
        <f t="shared" si="64"/>
        <v>22456.58</v>
      </c>
      <c r="CG58" s="39">
        <f t="shared" si="65"/>
        <v>1871.38</v>
      </c>
      <c r="CH58" s="39">
        <f t="shared" si="19"/>
        <v>34620.53</v>
      </c>
      <c r="CI58" s="46"/>
      <c r="CJ58" s="42">
        <f t="shared" si="66"/>
        <v>22456.58</v>
      </c>
      <c r="CK58" s="39">
        <f t="shared" si="66"/>
        <v>22456.58</v>
      </c>
      <c r="CL58" s="39">
        <f t="shared" si="67"/>
        <v>1871.38</v>
      </c>
      <c r="CM58" s="39">
        <f t="shared" si="20"/>
        <v>34620.53</v>
      </c>
      <c r="CN58" s="46"/>
      <c r="CO58" s="42">
        <f t="shared" si="68"/>
        <v>22625</v>
      </c>
      <c r="CP58" s="39">
        <f t="shared" si="68"/>
        <v>22625</v>
      </c>
      <c r="CQ58" s="39">
        <f t="shared" si="69"/>
        <v>1885.42</v>
      </c>
      <c r="CR58" s="39">
        <f t="shared" si="21"/>
        <v>34880.270000000004</v>
      </c>
      <c r="CS58" s="46"/>
      <c r="CT58" s="42">
        <f t="shared" si="70"/>
        <v>22851.25</v>
      </c>
      <c r="CU58" s="39">
        <f t="shared" si="70"/>
        <v>22851.25</v>
      </c>
      <c r="CV58" s="39">
        <f t="shared" si="71"/>
        <v>1904.27</v>
      </c>
      <c r="CW58" s="39">
        <f t="shared" si="22"/>
        <v>35228.995000000003</v>
      </c>
      <c r="CX58" s="46"/>
      <c r="IA58">
        <v>18.5</v>
      </c>
    </row>
    <row r="59" spans="1:235">
      <c r="A59" s="45"/>
      <c r="B59">
        <v>575</v>
      </c>
      <c r="C59" t="s">
        <v>132</v>
      </c>
      <c r="D59" t="s">
        <v>102</v>
      </c>
      <c r="E59" s="39">
        <v>18070.560000000001</v>
      </c>
      <c r="F59" s="39">
        <v>19781.593135200001</v>
      </c>
      <c r="G59" s="39">
        <v>21142.560000000001</v>
      </c>
      <c r="H59" s="39">
        <f t="shared" si="23"/>
        <v>1761.88</v>
      </c>
      <c r="I59" s="39">
        <f t="shared" si="0"/>
        <v>36118.54</v>
      </c>
      <c r="J59" s="39">
        <f t="shared" si="24"/>
        <v>18283.16</v>
      </c>
      <c r="K59" s="39">
        <f t="shared" si="25"/>
        <v>20033.711479079997</v>
      </c>
      <c r="L59" s="39">
        <f t="shared" si="26"/>
        <v>21391.3</v>
      </c>
      <c r="M59" s="39">
        <f t="shared" si="26"/>
        <v>1782.61</v>
      </c>
      <c r="N59" s="40">
        <f t="shared" si="1"/>
        <v>36543.504999999997</v>
      </c>
      <c r="O59" s="42">
        <f t="shared" si="73"/>
        <v>18959.64</v>
      </c>
      <c r="P59" s="39">
        <v>34035.059487600003</v>
      </c>
      <c r="Q59" s="39">
        <f t="shared" si="72"/>
        <v>22182.78</v>
      </c>
      <c r="R59" s="39">
        <f t="shared" si="27"/>
        <v>1848.57</v>
      </c>
      <c r="S59" s="43">
        <f t="shared" si="2"/>
        <v>37895.684999999998</v>
      </c>
      <c r="T59" s="42">
        <f t="shared" si="28"/>
        <v>19471.55</v>
      </c>
      <c r="U59" s="39">
        <f t="shared" si="29"/>
        <v>34715.760677352002</v>
      </c>
      <c r="V59" s="39">
        <f t="shared" si="30"/>
        <v>22781.72</v>
      </c>
      <c r="W59" s="39">
        <f t="shared" si="31"/>
        <v>1898.4766666666667</v>
      </c>
      <c r="X59" s="43">
        <f t="shared" si="3"/>
        <v>38918.771666666667</v>
      </c>
      <c r="Y59" s="42">
        <f t="shared" si="32"/>
        <v>19860.981</v>
      </c>
      <c r="Z59" s="39">
        <f t="shared" si="33"/>
        <v>23237.3544</v>
      </c>
      <c r="AA59" s="39">
        <f t="shared" si="34"/>
        <v>1936.4462000000001</v>
      </c>
      <c r="AB59" s="43">
        <f t="shared" si="4"/>
        <v>39697.147100000002</v>
      </c>
      <c r="AC59" s="42">
        <f t="shared" si="35"/>
        <v>20289.36</v>
      </c>
      <c r="AD59" s="39">
        <f t="shared" si="36"/>
        <v>23738.55</v>
      </c>
      <c r="AE59" s="39">
        <f t="shared" si="37"/>
        <v>1978.2124999999999</v>
      </c>
      <c r="AF59" s="43">
        <f t="shared" si="5"/>
        <v>40553.356249999997</v>
      </c>
      <c r="AG59" s="42">
        <f t="shared" si="38"/>
        <v>20695.150000000001</v>
      </c>
      <c r="AH59" s="39" t="e">
        <f>ROUND(#REF!*1.02,2)</f>
        <v>#REF!</v>
      </c>
      <c r="AI59" s="39">
        <f t="shared" si="39"/>
        <v>24213.32</v>
      </c>
      <c r="AJ59" s="39">
        <f t="shared" si="40"/>
        <v>2017.7766666666666</v>
      </c>
      <c r="AK59" s="40">
        <f t="shared" si="6"/>
        <v>41364.421666666669</v>
      </c>
      <c r="AL59" s="42">
        <f t="shared" si="41"/>
        <v>21109.05</v>
      </c>
      <c r="AM59" s="39">
        <f t="shared" si="42"/>
        <v>24697.59</v>
      </c>
      <c r="AN59" s="39">
        <f t="shared" si="43"/>
        <v>2058.1325000000002</v>
      </c>
      <c r="AO59" s="39">
        <f t="shared" si="7"/>
        <v>42191.716250000005</v>
      </c>
      <c r="AP59" s="42">
        <f t="shared" si="44"/>
        <v>21742.32</v>
      </c>
      <c r="AQ59" s="39">
        <f t="shared" si="44"/>
        <v>25438.52</v>
      </c>
      <c r="AR59" s="39">
        <f t="shared" si="45"/>
        <v>2119.88</v>
      </c>
      <c r="AS59" s="39">
        <f t="shared" si="46"/>
        <v>43457.54</v>
      </c>
      <c r="AT59" s="42">
        <f t="shared" si="47"/>
        <v>21742.32</v>
      </c>
      <c r="AU59" s="39">
        <f t="shared" si="47"/>
        <v>25438.52</v>
      </c>
      <c r="AV59" s="39">
        <f t="shared" si="48"/>
        <v>2119.88</v>
      </c>
      <c r="AW59" s="39">
        <f t="shared" si="8"/>
        <v>43457.54</v>
      </c>
      <c r="AX59" s="42">
        <f t="shared" si="49"/>
        <v>21742.32</v>
      </c>
      <c r="AY59" s="39">
        <f t="shared" si="49"/>
        <v>25438.52</v>
      </c>
      <c r="AZ59" s="39">
        <f t="shared" si="50"/>
        <v>2119.88</v>
      </c>
      <c r="BA59" s="39">
        <f t="shared" si="9"/>
        <v>43457.54</v>
      </c>
      <c r="BB59" s="42">
        <f t="shared" si="51"/>
        <v>21742.32</v>
      </c>
      <c r="BC59" s="39">
        <f t="shared" si="51"/>
        <v>25438.52</v>
      </c>
      <c r="BD59" s="39">
        <f t="shared" si="52"/>
        <v>2119.88</v>
      </c>
      <c r="BE59" s="39">
        <f t="shared" si="10"/>
        <v>43457.54</v>
      </c>
      <c r="BF59" s="42">
        <f t="shared" si="53"/>
        <v>21742.32</v>
      </c>
      <c r="BG59" s="39">
        <f t="shared" si="53"/>
        <v>25438.52</v>
      </c>
      <c r="BH59" s="39">
        <f t="shared" si="54"/>
        <v>2119.88</v>
      </c>
      <c r="BI59" s="39">
        <f t="shared" si="11"/>
        <v>43457.54</v>
      </c>
      <c r="BJ59" s="42">
        <f t="shared" si="12"/>
        <v>21959.743200000001</v>
      </c>
      <c r="BK59" s="42">
        <f t="shared" si="55"/>
        <v>25692.91</v>
      </c>
      <c r="BL59" s="39">
        <f t="shared" si="56"/>
        <v>2141.08</v>
      </c>
      <c r="BM59" s="39">
        <f t="shared" si="13"/>
        <v>43892.14</v>
      </c>
      <c r="BN59" s="42">
        <f t="shared" si="57"/>
        <v>21959.74</v>
      </c>
      <c r="BO59" s="39">
        <f t="shared" si="57"/>
        <v>25692.91</v>
      </c>
      <c r="BP59" s="39">
        <f t="shared" si="58"/>
        <v>2141.08</v>
      </c>
      <c r="BQ59" s="39">
        <f t="shared" si="14"/>
        <v>43892.14</v>
      </c>
      <c r="BR59" s="42">
        <f t="shared" si="15"/>
        <v>22179.34</v>
      </c>
      <c r="BS59" s="42">
        <f t="shared" si="15"/>
        <v>25949.84</v>
      </c>
      <c r="BT59" s="39">
        <f t="shared" si="59"/>
        <v>2162.4899999999998</v>
      </c>
      <c r="BU59" s="39">
        <f t="shared" si="16"/>
        <v>44331.044999999998</v>
      </c>
      <c r="BV59" s="42">
        <f t="shared" si="60"/>
        <v>22456.58</v>
      </c>
      <c r="BW59" s="39">
        <f t="shared" si="60"/>
        <v>26274.21</v>
      </c>
      <c r="BX59" s="39">
        <f t="shared" si="61"/>
        <v>2189.52</v>
      </c>
      <c r="BY59" s="39">
        <f t="shared" si="17"/>
        <v>44885.159999999996</v>
      </c>
      <c r="BZ59" s="42">
        <f t="shared" si="62"/>
        <v>22456.58</v>
      </c>
      <c r="CA59" s="39">
        <f t="shared" si="62"/>
        <v>26274.21</v>
      </c>
      <c r="CB59" s="39">
        <f t="shared" si="63"/>
        <v>2189.52</v>
      </c>
      <c r="CC59" s="39">
        <f t="shared" si="18"/>
        <v>44885.159999999996</v>
      </c>
      <c r="CD59" s="46"/>
      <c r="CE59" s="42">
        <f t="shared" si="64"/>
        <v>22456.58</v>
      </c>
      <c r="CF59" s="39">
        <f t="shared" si="64"/>
        <v>26274.21</v>
      </c>
      <c r="CG59" s="39">
        <f t="shared" si="65"/>
        <v>2189.52</v>
      </c>
      <c r="CH59" s="39">
        <f t="shared" si="19"/>
        <v>44885.159999999996</v>
      </c>
      <c r="CI59" s="46"/>
      <c r="CJ59" s="42">
        <f t="shared" si="66"/>
        <v>22456.58</v>
      </c>
      <c r="CK59" s="39">
        <f t="shared" si="66"/>
        <v>26274.21</v>
      </c>
      <c r="CL59" s="39">
        <f t="shared" si="67"/>
        <v>2189.52</v>
      </c>
      <c r="CM59" s="39">
        <f t="shared" si="20"/>
        <v>44885.159999999996</v>
      </c>
      <c r="CN59" s="46"/>
      <c r="CO59" s="42">
        <f t="shared" si="68"/>
        <v>22625</v>
      </c>
      <c r="CP59" s="39">
        <f t="shared" si="68"/>
        <v>26471.27</v>
      </c>
      <c r="CQ59" s="39">
        <f t="shared" si="69"/>
        <v>2205.94</v>
      </c>
      <c r="CR59" s="39">
        <f t="shared" si="21"/>
        <v>45221.770000000004</v>
      </c>
      <c r="CS59" s="46"/>
      <c r="CT59" s="42">
        <f t="shared" si="70"/>
        <v>22851.25</v>
      </c>
      <c r="CU59" s="39">
        <f t="shared" si="70"/>
        <v>26735.98</v>
      </c>
      <c r="CV59" s="39">
        <f t="shared" si="71"/>
        <v>2228</v>
      </c>
      <c r="CW59" s="39">
        <f t="shared" si="22"/>
        <v>45674</v>
      </c>
      <c r="CX59" s="46"/>
      <c r="IA59">
        <v>20.5</v>
      </c>
    </row>
    <row r="60" spans="1:235">
      <c r="A60" s="45"/>
      <c r="B60">
        <v>580</v>
      </c>
      <c r="C60" t="s">
        <v>132</v>
      </c>
      <c r="D60" t="s">
        <v>103</v>
      </c>
      <c r="E60" s="39">
        <v>18070.560000000001</v>
      </c>
      <c r="F60" s="39">
        <v>15084.403232400002</v>
      </c>
      <c r="G60" s="39">
        <v>18070.560000000001</v>
      </c>
      <c r="H60" s="39">
        <f t="shared" si="23"/>
        <v>1505.88</v>
      </c>
      <c r="I60" s="39">
        <f t="shared" si="0"/>
        <v>27858.780000000002</v>
      </c>
      <c r="J60" s="39">
        <f t="shared" si="24"/>
        <v>18283.16</v>
      </c>
      <c r="K60" s="39">
        <f t="shared" si="25"/>
        <v>15276.655430460001</v>
      </c>
      <c r="L60" s="39">
        <f t="shared" si="26"/>
        <v>18283.16</v>
      </c>
      <c r="M60" s="39">
        <f t="shared" si="26"/>
        <v>1523.6</v>
      </c>
      <c r="N60" s="40">
        <f t="shared" si="1"/>
        <v>28186.6</v>
      </c>
      <c r="O60" s="42">
        <f t="shared" si="73"/>
        <v>18959.64</v>
      </c>
      <c r="P60" s="39">
        <v>34035.059487600003</v>
      </c>
      <c r="Q60" s="39">
        <f t="shared" si="72"/>
        <v>18959.64</v>
      </c>
      <c r="R60" s="39">
        <f t="shared" si="27"/>
        <v>1579.97</v>
      </c>
      <c r="S60" s="43">
        <f t="shared" si="2"/>
        <v>29229.445</v>
      </c>
      <c r="T60" s="42">
        <f t="shared" si="28"/>
        <v>19471.55</v>
      </c>
      <c r="U60" s="39">
        <f t="shared" si="29"/>
        <v>34715.760677352002</v>
      </c>
      <c r="V60" s="39">
        <f t="shared" si="30"/>
        <v>19471.55</v>
      </c>
      <c r="W60" s="39">
        <f t="shared" si="31"/>
        <v>1622.6291666666666</v>
      </c>
      <c r="X60" s="43">
        <f t="shared" si="3"/>
        <v>30018.639583333334</v>
      </c>
      <c r="Y60" s="42">
        <f t="shared" si="32"/>
        <v>19860.981</v>
      </c>
      <c r="Z60" s="39">
        <f t="shared" si="33"/>
        <v>19860.981</v>
      </c>
      <c r="AA60" s="39">
        <f t="shared" si="34"/>
        <v>1655.0817500000001</v>
      </c>
      <c r="AB60" s="43">
        <f t="shared" si="4"/>
        <v>30619.012375000002</v>
      </c>
      <c r="AC60" s="42">
        <f t="shared" si="35"/>
        <v>20289.36</v>
      </c>
      <c r="AD60" s="39">
        <f t="shared" si="36"/>
        <v>20289.36</v>
      </c>
      <c r="AE60" s="39">
        <f t="shared" si="37"/>
        <v>1690.78</v>
      </c>
      <c r="AF60" s="43">
        <f t="shared" si="5"/>
        <v>31279.43</v>
      </c>
      <c r="AG60" s="42">
        <f t="shared" si="38"/>
        <v>20695.150000000001</v>
      </c>
      <c r="AH60" s="39" t="e">
        <f>ROUND(#REF!*1.02,2)</f>
        <v>#REF!</v>
      </c>
      <c r="AI60" s="39">
        <f t="shared" si="39"/>
        <v>20695.150000000001</v>
      </c>
      <c r="AJ60" s="39">
        <f t="shared" si="40"/>
        <v>1724.5958333333335</v>
      </c>
      <c r="AK60" s="40">
        <f t="shared" si="6"/>
        <v>31905.022916666669</v>
      </c>
      <c r="AL60" s="42">
        <f t="shared" si="41"/>
        <v>21109.05</v>
      </c>
      <c r="AM60" s="39">
        <f t="shared" si="42"/>
        <v>21109.05</v>
      </c>
      <c r="AN60" s="39">
        <f t="shared" si="43"/>
        <v>1759.0874999999999</v>
      </c>
      <c r="AO60" s="39">
        <f t="shared" si="7"/>
        <v>32543.118749999998</v>
      </c>
      <c r="AP60" s="42">
        <f t="shared" si="44"/>
        <v>21742.32</v>
      </c>
      <c r="AQ60" s="39">
        <f t="shared" si="44"/>
        <v>21742.32</v>
      </c>
      <c r="AR60" s="39">
        <f t="shared" si="45"/>
        <v>1811.86</v>
      </c>
      <c r="AS60" s="39">
        <f t="shared" si="46"/>
        <v>33519.409999999996</v>
      </c>
      <c r="AT60" s="42">
        <f t="shared" si="47"/>
        <v>21742.32</v>
      </c>
      <c r="AU60" s="39">
        <f t="shared" si="47"/>
        <v>21742.32</v>
      </c>
      <c r="AV60" s="39">
        <f t="shared" si="48"/>
        <v>1811.86</v>
      </c>
      <c r="AW60" s="39">
        <f t="shared" si="8"/>
        <v>33519.409999999996</v>
      </c>
      <c r="AX60" s="42">
        <f t="shared" si="49"/>
        <v>21742.32</v>
      </c>
      <c r="AY60" s="39">
        <f t="shared" si="49"/>
        <v>21742.32</v>
      </c>
      <c r="AZ60" s="39">
        <f t="shared" si="50"/>
        <v>1811.86</v>
      </c>
      <c r="BA60" s="39">
        <f t="shared" si="9"/>
        <v>33519.409999999996</v>
      </c>
      <c r="BB60" s="42">
        <f t="shared" si="51"/>
        <v>21742.32</v>
      </c>
      <c r="BC60" s="39">
        <f t="shared" si="51"/>
        <v>21742.32</v>
      </c>
      <c r="BD60" s="39">
        <f t="shared" si="52"/>
        <v>1811.86</v>
      </c>
      <c r="BE60" s="39">
        <f t="shared" si="10"/>
        <v>33519.409999999996</v>
      </c>
      <c r="BF60" s="42">
        <f t="shared" si="53"/>
        <v>21742.32</v>
      </c>
      <c r="BG60" s="39">
        <f t="shared" si="53"/>
        <v>21742.32</v>
      </c>
      <c r="BH60" s="39">
        <f t="shared" si="54"/>
        <v>1811.86</v>
      </c>
      <c r="BI60" s="39">
        <f t="shared" si="11"/>
        <v>33519.409999999996</v>
      </c>
      <c r="BJ60" s="42">
        <f t="shared" si="12"/>
        <v>21959.743200000001</v>
      </c>
      <c r="BK60" s="42">
        <f t="shared" si="55"/>
        <v>21959.74</v>
      </c>
      <c r="BL60" s="39">
        <f t="shared" si="56"/>
        <v>1829.98</v>
      </c>
      <c r="BM60" s="39">
        <f t="shared" si="13"/>
        <v>33854.629999999997</v>
      </c>
      <c r="BN60" s="42">
        <f t="shared" si="57"/>
        <v>21959.74</v>
      </c>
      <c r="BO60" s="39">
        <f t="shared" si="57"/>
        <v>21959.74</v>
      </c>
      <c r="BP60" s="39">
        <f t="shared" si="58"/>
        <v>1829.98</v>
      </c>
      <c r="BQ60" s="39">
        <f t="shared" si="14"/>
        <v>33854.629999999997</v>
      </c>
      <c r="BR60" s="42">
        <f t="shared" si="15"/>
        <v>22179.34</v>
      </c>
      <c r="BS60" s="42">
        <f t="shared" si="15"/>
        <v>22179.34</v>
      </c>
      <c r="BT60" s="39">
        <f t="shared" si="59"/>
        <v>1848.28</v>
      </c>
      <c r="BU60" s="39">
        <f t="shared" si="16"/>
        <v>34193.18</v>
      </c>
      <c r="BV60" s="42">
        <f t="shared" si="60"/>
        <v>22456.58</v>
      </c>
      <c r="BW60" s="39">
        <f t="shared" si="60"/>
        <v>22456.58</v>
      </c>
      <c r="BX60" s="39">
        <f t="shared" si="61"/>
        <v>1871.38</v>
      </c>
      <c r="BY60" s="39">
        <f t="shared" si="17"/>
        <v>34620.53</v>
      </c>
      <c r="BZ60" s="42">
        <f t="shared" si="62"/>
        <v>22456.58</v>
      </c>
      <c r="CA60" s="39">
        <f t="shared" si="62"/>
        <v>22456.58</v>
      </c>
      <c r="CB60" s="39">
        <f t="shared" si="63"/>
        <v>1871.38</v>
      </c>
      <c r="CC60" s="39">
        <f t="shared" si="18"/>
        <v>34620.53</v>
      </c>
      <c r="CD60" s="46"/>
      <c r="CE60" s="42">
        <f t="shared" si="64"/>
        <v>22456.58</v>
      </c>
      <c r="CF60" s="39">
        <f t="shared" si="64"/>
        <v>22456.58</v>
      </c>
      <c r="CG60" s="39">
        <f t="shared" si="65"/>
        <v>1871.38</v>
      </c>
      <c r="CH60" s="39">
        <f t="shared" si="19"/>
        <v>34620.53</v>
      </c>
      <c r="CI60" s="46"/>
      <c r="CJ60" s="42">
        <f t="shared" si="66"/>
        <v>22456.58</v>
      </c>
      <c r="CK60" s="39">
        <f t="shared" si="66"/>
        <v>22456.58</v>
      </c>
      <c r="CL60" s="39">
        <f t="shared" si="67"/>
        <v>1871.38</v>
      </c>
      <c r="CM60" s="39">
        <f t="shared" si="20"/>
        <v>34620.53</v>
      </c>
      <c r="CN60" s="46"/>
      <c r="CO60" s="42">
        <f t="shared" si="68"/>
        <v>22625</v>
      </c>
      <c r="CP60" s="39">
        <f t="shared" si="68"/>
        <v>22625</v>
      </c>
      <c r="CQ60" s="39">
        <f t="shared" si="69"/>
        <v>1885.42</v>
      </c>
      <c r="CR60" s="39">
        <f t="shared" si="21"/>
        <v>34880.270000000004</v>
      </c>
      <c r="CS60" s="46"/>
      <c r="CT60" s="42">
        <f t="shared" si="70"/>
        <v>22851.25</v>
      </c>
      <c r="CU60" s="39">
        <f t="shared" si="70"/>
        <v>22851.25</v>
      </c>
      <c r="CV60" s="39">
        <f t="shared" si="71"/>
        <v>1904.27</v>
      </c>
      <c r="CW60" s="39">
        <f t="shared" si="22"/>
        <v>35228.995000000003</v>
      </c>
      <c r="CX60" s="46"/>
      <c r="IA60">
        <v>18.5</v>
      </c>
    </row>
    <row r="61" spans="1:235">
      <c r="A61" s="47"/>
      <c r="B61" s="48"/>
      <c r="C61" s="49" t="s">
        <v>133</v>
      </c>
      <c r="D61" s="49" t="s">
        <v>105</v>
      </c>
      <c r="E61" s="50">
        <v>18070.560000000001</v>
      </c>
      <c r="F61" s="50"/>
      <c r="G61" s="50">
        <v>18070.560000000001</v>
      </c>
      <c r="H61" s="50">
        <f t="shared" si="23"/>
        <v>1505.88</v>
      </c>
      <c r="I61" s="50">
        <f t="shared" si="0"/>
        <v>27858.780000000002</v>
      </c>
      <c r="J61" s="50">
        <f t="shared" si="24"/>
        <v>18283.16</v>
      </c>
      <c r="K61" s="50">
        <f t="shared" si="25"/>
        <v>0</v>
      </c>
      <c r="L61" s="50">
        <f t="shared" si="26"/>
        <v>18283.16</v>
      </c>
      <c r="M61" s="50">
        <f t="shared" si="26"/>
        <v>1523.6</v>
      </c>
      <c r="N61" s="51">
        <f t="shared" si="1"/>
        <v>28186.6</v>
      </c>
      <c r="O61" s="52">
        <f t="shared" si="73"/>
        <v>18959.64</v>
      </c>
      <c r="P61" s="50">
        <v>34035.059487600003</v>
      </c>
      <c r="Q61" s="50">
        <f t="shared" si="72"/>
        <v>18959.64</v>
      </c>
      <c r="R61" s="50">
        <f t="shared" si="27"/>
        <v>1579.97</v>
      </c>
      <c r="S61" s="53">
        <f t="shared" si="2"/>
        <v>29229.445</v>
      </c>
      <c r="T61" s="52">
        <f t="shared" si="28"/>
        <v>19471.55</v>
      </c>
      <c r="U61" s="50">
        <f t="shared" si="29"/>
        <v>34715.760677352002</v>
      </c>
      <c r="V61" s="50">
        <f t="shared" si="30"/>
        <v>19471.55</v>
      </c>
      <c r="W61" s="50">
        <f t="shared" si="31"/>
        <v>1622.6291666666666</v>
      </c>
      <c r="X61" s="53">
        <f t="shared" si="3"/>
        <v>30018.639583333334</v>
      </c>
      <c r="Y61" s="52">
        <f t="shared" si="32"/>
        <v>19860.981</v>
      </c>
      <c r="Z61" s="50">
        <f t="shared" si="33"/>
        <v>19860.981</v>
      </c>
      <c r="AA61" s="50">
        <f t="shared" si="34"/>
        <v>1655.0817500000001</v>
      </c>
      <c r="AB61" s="53">
        <f t="shared" si="4"/>
        <v>30619.012375000002</v>
      </c>
      <c r="AC61" s="52">
        <f t="shared" si="35"/>
        <v>20289.36</v>
      </c>
      <c r="AD61" s="50">
        <f t="shared" si="36"/>
        <v>20289.36</v>
      </c>
      <c r="AE61" s="50">
        <f t="shared" si="37"/>
        <v>1690.78</v>
      </c>
      <c r="AF61" s="53">
        <f t="shared" si="5"/>
        <v>31279.43</v>
      </c>
      <c r="AG61" s="52">
        <f t="shared" si="38"/>
        <v>20695.150000000001</v>
      </c>
      <c r="AH61" s="50" t="e">
        <f>ROUND(#REF!*1.02,2)</f>
        <v>#REF!</v>
      </c>
      <c r="AI61" s="50">
        <f t="shared" si="39"/>
        <v>20695.150000000001</v>
      </c>
      <c r="AJ61" s="50">
        <f t="shared" si="40"/>
        <v>1724.5958333333335</v>
      </c>
      <c r="AK61" s="51">
        <f t="shared" si="6"/>
        <v>31905.022916666669</v>
      </c>
      <c r="AL61" s="54">
        <f t="shared" si="41"/>
        <v>21109.05</v>
      </c>
      <c r="AM61" s="50">
        <f t="shared" si="42"/>
        <v>21109.05</v>
      </c>
      <c r="AN61" s="50">
        <f>ROUND(AM61/12,2)</f>
        <v>1759.09</v>
      </c>
      <c r="AO61" s="50">
        <f t="shared" si="7"/>
        <v>32543.164999999997</v>
      </c>
      <c r="AP61" s="54">
        <f t="shared" si="44"/>
        <v>21742.32</v>
      </c>
      <c r="AQ61" s="50">
        <f t="shared" si="44"/>
        <v>21742.32</v>
      </c>
      <c r="AR61" s="50">
        <f t="shared" si="45"/>
        <v>1811.86</v>
      </c>
      <c r="AS61" s="50">
        <f t="shared" si="46"/>
        <v>33519.409999999996</v>
      </c>
      <c r="AT61" s="54">
        <f t="shared" si="47"/>
        <v>21742.32</v>
      </c>
      <c r="AU61" s="50">
        <f t="shared" si="47"/>
        <v>21742.32</v>
      </c>
      <c r="AV61" s="50">
        <f t="shared" si="48"/>
        <v>1811.86</v>
      </c>
      <c r="AW61" s="50">
        <f t="shared" si="8"/>
        <v>33519.409999999996</v>
      </c>
      <c r="AX61" s="54">
        <f t="shared" si="49"/>
        <v>21742.32</v>
      </c>
      <c r="AY61" s="50">
        <f t="shared" si="49"/>
        <v>21742.32</v>
      </c>
      <c r="AZ61" s="50">
        <f t="shared" si="50"/>
        <v>1811.86</v>
      </c>
      <c r="BA61" s="50">
        <f t="shared" si="9"/>
        <v>33519.409999999996</v>
      </c>
      <c r="BB61" s="54">
        <f t="shared" si="51"/>
        <v>21742.32</v>
      </c>
      <c r="BC61" s="50">
        <f t="shared" si="51"/>
        <v>21742.32</v>
      </c>
      <c r="BD61" s="50">
        <f t="shared" si="52"/>
        <v>1811.86</v>
      </c>
      <c r="BE61" s="50">
        <f t="shared" si="10"/>
        <v>33519.409999999996</v>
      </c>
      <c r="BF61" s="54">
        <f t="shared" si="53"/>
        <v>21742.32</v>
      </c>
      <c r="BG61" s="50">
        <f t="shared" si="53"/>
        <v>21742.32</v>
      </c>
      <c r="BH61" s="50">
        <f t="shared" si="54"/>
        <v>1811.86</v>
      </c>
      <c r="BI61" s="50">
        <f t="shared" si="11"/>
        <v>33519.409999999996</v>
      </c>
      <c r="BJ61" s="54">
        <f t="shared" si="12"/>
        <v>21959.743200000001</v>
      </c>
      <c r="BK61" s="54">
        <f t="shared" si="55"/>
        <v>21959.74</v>
      </c>
      <c r="BL61" s="50">
        <f t="shared" si="56"/>
        <v>1829.98</v>
      </c>
      <c r="BM61" s="50">
        <f t="shared" si="13"/>
        <v>33854.629999999997</v>
      </c>
      <c r="BN61" s="54">
        <f t="shared" si="57"/>
        <v>21959.74</v>
      </c>
      <c r="BO61" s="50">
        <f t="shared" si="57"/>
        <v>21959.74</v>
      </c>
      <c r="BP61" s="50">
        <f t="shared" si="58"/>
        <v>1829.98</v>
      </c>
      <c r="BQ61" s="50">
        <f t="shared" si="14"/>
        <v>33854.629999999997</v>
      </c>
      <c r="BR61" s="54">
        <f t="shared" si="15"/>
        <v>22179.34</v>
      </c>
      <c r="BS61" s="54">
        <f t="shared" si="15"/>
        <v>22179.34</v>
      </c>
      <c r="BT61" s="50">
        <f t="shared" si="59"/>
        <v>1848.28</v>
      </c>
      <c r="BU61" s="50">
        <f t="shared" si="16"/>
        <v>34193.18</v>
      </c>
      <c r="BV61" s="54">
        <f t="shared" si="60"/>
        <v>22456.58</v>
      </c>
      <c r="BW61" s="50">
        <f t="shared" si="60"/>
        <v>22456.58</v>
      </c>
      <c r="BX61" s="50">
        <f t="shared" si="61"/>
        <v>1871.38</v>
      </c>
      <c r="BY61" s="50">
        <f t="shared" si="17"/>
        <v>34620.53</v>
      </c>
      <c r="BZ61" s="54">
        <f t="shared" si="62"/>
        <v>22456.58</v>
      </c>
      <c r="CA61" s="50">
        <f t="shared" si="62"/>
        <v>22456.58</v>
      </c>
      <c r="CB61" s="50">
        <f t="shared" si="63"/>
        <v>1871.38</v>
      </c>
      <c r="CC61" s="50">
        <f t="shared" si="18"/>
        <v>34620.53</v>
      </c>
      <c r="CD61" s="55">
        <f>ROUND(CB61*0.25,2)+309</f>
        <v>776.85</v>
      </c>
      <c r="CE61" s="54">
        <f t="shared" si="64"/>
        <v>22456.58</v>
      </c>
      <c r="CF61" s="50">
        <f t="shared" si="64"/>
        <v>22456.58</v>
      </c>
      <c r="CG61" s="50">
        <f t="shared" si="65"/>
        <v>1871.38</v>
      </c>
      <c r="CH61" s="50">
        <f t="shared" si="19"/>
        <v>34620.53</v>
      </c>
      <c r="CI61" s="55">
        <f>ROUND(CG61*0.25,2)+309</f>
        <v>776.85</v>
      </c>
      <c r="CJ61" s="54">
        <f t="shared" si="66"/>
        <v>22456.58</v>
      </c>
      <c r="CK61" s="50">
        <f t="shared" si="66"/>
        <v>22456.58</v>
      </c>
      <c r="CL61" s="50">
        <f t="shared" si="67"/>
        <v>1871.38</v>
      </c>
      <c r="CM61" s="50">
        <f t="shared" si="20"/>
        <v>34620.53</v>
      </c>
      <c r="CN61" s="55">
        <f>ROUND(CL61*0.25,2)+309</f>
        <v>776.85</v>
      </c>
      <c r="CO61" s="54">
        <f t="shared" si="68"/>
        <v>22625</v>
      </c>
      <c r="CP61" s="50">
        <f t="shared" si="68"/>
        <v>22625</v>
      </c>
      <c r="CQ61" s="50">
        <f t="shared" si="69"/>
        <v>1885.42</v>
      </c>
      <c r="CR61" s="50">
        <f t="shared" si="21"/>
        <v>34880.270000000004</v>
      </c>
      <c r="CS61" s="22">
        <v>517.15</v>
      </c>
      <c r="CT61" s="54">
        <f t="shared" si="70"/>
        <v>22851.25</v>
      </c>
      <c r="CU61" s="50">
        <f t="shared" si="70"/>
        <v>22851.25</v>
      </c>
      <c r="CV61" s="50">
        <f t="shared" si="71"/>
        <v>1904.27</v>
      </c>
      <c r="CW61" s="50">
        <f t="shared" si="22"/>
        <v>35228.995000000003</v>
      </c>
      <c r="CX61" s="22">
        <f>522.32+263.15</f>
        <v>785.47</v>
      </c>
      <c r="CZ61" s="56"/>
      <c r="DA61" s="2"/>
      <c r="IA61">
        <v>18.5</v>
      </c>
    </row>
    <row r="62" spans="1:235">
      <c r="A62" s="57" t="s">
        <v>134</v>
      </c>
      <c r="B62" s="58">
        <v>95</v>
      </c>
      <c r="C62" s="58" t="s">
        <v>135</v>
      </c>
      <c r="D62" s="58" t="s">
        <v>102</v>
      </c>
      <c r="E62" s="4">
        <v>17495.95</v>
      </c>
      <c r="F62" s="4">
        <v>20777.220867600001</v>
      </c>
      <c r="G62" s="4">
        <f>+F62</f>
        <v>20777.220867600001</v>
      </c>
      <c r="H62" s="4">
        <f t="shared" si="23"/>
        <v>1731.4350723</v>
      </c>
      <c r="I62" s="4">
        <f t="shared" si="0"/>
        <v>35494.418982149997</v>
      </c>
      <c r="J62" s="4">
        <f t="shared" si="24"/>
        <v>17701.79</v>
      </c>
      <c r="K62" s="4">
        <f t="shared" si="25"/>
        <v>21042.028584539999</v>
      </c>
      <c r="L62" s="4">
        <f t="shared" si="26"/>
        <v>21021.66</v>
      </c>
      <c r="M62" s="4">
        <f t="shared" si="26"/>
        <v>1751.81</v>
      </c>
      <c r="N62" s="60">
        <f t="shared" si="1"/>
        <v>35912.104999999996</v>
      </c>
      <c r="O62" s="17">
        <v>18356.75</v>
      </c>
      <c r="P62" s="4">
        <v>34035.059487600003</v>
      </c>
      <c r="Q62" s="4">
        <f t="shared" si="72"/>
        <v>21799.46</v>
      </c>
      <c r="R62" s="4">
        <f t="shared" si="27"/>
        <v>1816.63</v>
      </c>
      <c r="S62" s="18">
        <f t="shared" si="2"/>
        <v>37240.915000000001</v>
      </c>
      <c r="T62" s="17">
        <f t="shared" si="28"/>
        <v>18852.38</v>
      </c>
      <c r="U62" s="4">
        <f t="shared" si="29"/>
        <v>34715.760677352002</v>
      </c>
      <c r="V62" s="4">
        <f t="shared" si="30"/>
        <v>22388.05</v>
      </c>
      <c r="W62" s="4">
        <f t="shared" si="31"/>
        <v>1865.6708333333333</v>
      </c>
      <c r="X62" s="18">
        <f t="shared" si="3"/>
        <v>38246.252083333333</v>
      </c>
      <c r="Y62" s="17">
        <f t="shared" si="32"/>
        <v>19229.427600000003</v>
      </c>
      <c r="Z62" s="4">
        <f t="shared" si="33"/>
        <v>22835.810999999998</v>
      </c>
      <c r="AA62" s="4">
        <f t="shared" si="34"/>
        <v>1902.9842499999997</v>
      </c>
      <c r="AB62" s="18">
        <f t="shared" si="4"/>
        <v>39011.177124999995</v>
      </c>
      <c r="AC62" s="17">
        <f t="shared" si="35"/>
        <v>19644.18</v>
      </c>
      <c r="AD62" s="4">
        <f t="shared" si="36"/>
        <v>23328.35</v>
      </c>
      <c r="AE62" s="4">
        <f t="shared" si="37"/>
        <v>1944.0291666666665</v>
      </c>
      <c r="AF62" s="18">
        <f t="shared" si="5"/>
        <v>39852.597916666666</v>
      </c>
      <c r="AG62" s="17">
        <f t="shared" si="38"/>
        <v>20037.060000000001</v>
      </c>
      <c r="AH62" s="4" t="e">
        <f>ROUND(#REF!*1.02,2)</f>
        <v>#REF!</v>
      </c>
      <c r="AI62" s="4">
        <f t="shared" si="39"/>
        <v>23794.92</v>
      </c>
      <c r="AJ62" s="4">
        <f t="shared" si="40"/>
        <v>1982.9099999999999</v>
      </c>
      <c r="AK62" s="60">
        <f t="shared" si="6"/>
        <v>40649.654999999999</v>
      </c>
      <c r="AL62" s="42">
        <f t="shared" si="41"/>
        <v>20437.8</v>
      </c>
      <c r="AM62" s="4">
        <f t="shared" si="42"/>
        <v>24270.82</v>
      </c>
      <c r="AN62" s="4">
        <f t="shared" si="43"/>
        <v>2022.5683333333334</v>
      </c>
      <c r="AO62" s="4">
        <f t="shared" si="7"/>
        <v>41462.650833333333</v>
      </c>
      <c r="AP62" s="42">
        <f t="shared" si="44"/>
        <v>21050.93</v>
      </c>
      <c r="AQ62" s="4">
        <f t="shared" si="44"/>
        <v>24998.94</v>
      </c>
      <c r="AR62" s="4">
        <f t="shared" si="45"/>
        <v>2083.25</v>
      </c>
      <c r="AS62" s="4">
        <f t="shared" si="46"/>
        <v>42706.625</v>
      </c>
      <c r="AT62" s="42">
        <f t="shared" si="47"/>
        <v>21050.93</v>
      </c>
      <c r="AU62" s="4">
        <f t="shared" si="47"/>
        <v>24998.94</v>
      </c>
      <c r="AV62" s="4">
        <f t="shared" si="48"/>
        <v>2083.25</v>
      </c>
      <c r="AW62" s="4">
        <f t="shared" si="8"/>
        <v>42706.625</v>
      </c>
      <c r="AX62" s="42">
        <f t="shared" si="49"/>
        <v>21050.93</v>
      </c>
      <c r="AY62" s="4">
        <f t="shared" si="49"/>
        <v>24998.94</v>
      </c>
      <c r="AZ62" s="4">
        <f t="shared" si="50"/>
        <v>2083.25</v>
      </c>
      <c r="BA62" s="4">
        <f t="shared" si="9"/>
        <v>42706.625</v>
      </c>
      <c r="BB62" s="42">
        <f t="shared" si="51"/>
        <v>21050.93</v>
      </c>
      <c r="BC62" s="4">
        <f t="shared" si="51"/>
        <v>24998.94</v>
      </c>
      <c r="BD62" s="4">
        <f t="shared" si="52"/>
        <v>2083.25</v>
      </c>
      <c r="BE62" s="4">
        <f t="shared" si="10"/>
        <v>42706.625</v>
      </c>
      <c r="BF62" s="42">
        <f t="shared" si="53"/>
        <v>21050.93</v>
      </c>
      <c r="BG62" s="4">
        <f t="shared" si="53"/>
        <v>24998.94</v>
      </c>
      <c r="BH62" s="4">
        <f t="shared" si="54"/>
        <v>2083.25</v>
      </c>
      <c r="BI62" s="4">
        <f t="shared" si="11"/>
        <v>42706.625</v>
      </c>
      <c r="BJ62" s="42">
        <f t="shared" si="12"/>
        <v>21261.439300000002</v>
      </c>
      <c r="BK62" s="42">
        <f t="shared" si="55"/>
        <v>25248.93</v>
      </c>
      <c r="BL62" s="4">
        <f t="shared" si="56"/>
        <v>2104.08</v>
      </c>
      <c r="BM62" s="4">
        <f t="shared" si="13"/>
        <v>43133.64</v>
      </c>
      <c r="BN62" s="42">
        <f t="shared" si="57"/>
        <v>21261.439999999999</v>
      </c>
      <c r="BO62" s="4">
        <f t="shared" si="57"/>
        <v>25248.93</v>
      </c>
      <c r="BP62" s="4">
        <f t="shared" si="58"/>
        <v>2104.08</v>
      </c>
      <c r="BQ62" s="4">
        <f t="shared" si="14"/>
        <v>43133.64</v>
      </c>
      <c r="BR62" s="42">
        <f t="shared" si="15"/>
        <v>21474.05</v>
      </c>
      <c r="BS62" s="42">
        <f t="shared" si="15"/>
        <v>25501.42</v>
      </c>
      <c r="BT62" s="4">
        <f t="shared" si="59"/>
        <v>2125.12</v>
      </c>
      <c r="BU62" s="4">
        <f t="shared" si="16"/>
        <v>43564.959999999999</v>
      </c>
      <c r="BV62" s="42">
        <f t="shared" si="60"/>
        <v>21742.48</v>
      </c>
      <c r="BW62" s="4">
        <f t="shared" si="60"/>
        <v>25820.19</v>
      </c>
      <c r="BX62" s="4">
        <f t="shared" si="61"/>
        <v>2151.6799999999998</v>
      </c>
      <c r="BY62" s="4">
        <f t="shared" si="17"/>
        <v>44109.439999999995</v>
      </c>
      <c r="BZ62" s="42">
        <f t="shared" si="62"/>
        <v>21742.48</v>
      </c>
      <c r="CA62" s="4">
        <f t="shared" si="62"/>
        <v>25820.19</v>
      </c>
      <c r="CB62" s="4">
        <f t="shared" si="63"/>
        <v>2151.6799999999998</v>
      </c>
      <c r="CC62" s="4">
        <f t="shared" si="18"/>
        <v>44109.439999999995</v>
      </c>
      <c r="CD62" s="46"/>
      <c r="CE62" s="42">
        <f t="shared" si="64"/>
        <v>21742.48</v>
      </c>
      <c r="CF62" s="4">
        <f t="shared" si="64"/>
        <v>25820.19</v>
      </c>
      <c r="CG62" s="4">
        <f t="shared" si="65"/>
        <v>2151.6799999999998</v>
      </c>
      <c r="CH62" s="4">
        <f t="shared" si="19"/>
        <v>44109.439999999995</v>
      </c>
      <c r="CI62" s="46"/>
      <c r="CJ62" s="42">
        <f t="shared" si="66"/>
        <v>21742.48</v>
      </c>
      <c r="CK62" s="4">
        <f t="shared" si="66"/>
        <v>25820.19</v>
      </c>
      <c r="CL62" s="4">
        <f t="shared" si="67"/>
        <v>2151.6799999999998</v>
      </c>
      <c r="CM62" s="4">
        <f t="shared" si="20"/>
        <v>44109.439999999995</v>
      </c>
      <c r="CN62" s="46"/>
      <c r="CO62" s="42">
        <f t="shared" si="68"/>
        <v>21905.55</v>
      </c>
      <c r="CP62" s="4">
        <f t="shared" si="68"/>
        <v>26013.84</v>
      </c>
      <c r="CQ62" s="4">
        <f t="shared" si="69"/>
        <v>2167.8200000000002</v>
      </c>
      <c r="CR62" s="4">
        <f t="shared" si="21"/>
        <v>44440.310000000005</v>
      </c>
      <c r="CS62" s="46"/>
      <c r="CT62" s="42">
        <f t="shared" si="70"/>
        <v>22124.61</v>
      </c>
      <c r="CU62" s="4">
        <f t="shared" si="70"/>
        <v>26273.98</v>
      </c>
      <c r="CV62" s="4">
        <f t="shared" si="71"/>
        <v>2189.5</v>
      </c>
      <c r="CW62" s="4">
        <f t="shared" si="22"/>
        <v>44884.75</v>
      </c>
      <c r="CX62" s="46"/>
      <c r="IA62">
        <v>20.5</v>
      </c>
    </row>
    <row r="63" spans="1:235">
      <c r="A63" s="45"/>
      <c r="B63">
        <v>100</v>
      </c>
      <c r="C63" t="s">
        <v>135</v>
      </c>
      <c r="D63" t="s">
        <v>103</v>
      </c>
      <c r="E63" s="39">
        <v>17495.95</v>
      </c>
      <c r="F63" s="39">
        <v>17758.3036932</v>
      </c>
      <c r="G63" s="39">
        <f>+F63</f>
        <v>17758.3036932</v>
      </c>
      <c r="H63" s="39">
        <f t="shared" si="23"/>
        <v>1479.8586410999999</v>
      </c>
      <c r="I63" s="39">
        <f t="shared" si="0"/>
        <v>27377.384860349997</v>
      </c>
      <c r="J63" s="39">
        <f t="shared" si="24"/>
        <v>17701.79</v>
      </c>
      <c r="K63" s="39">
        <f t="shared" si="25"/>
        <v>17984.63501478</v>
      </c>
      <c r="L63" s="39">
        <f t="shared" si="26"/>
        <v>17967.23</v>
      </c>
      <c r="M63" s="39">
        <f t="shared" si="26"/>
        <v>1497.27</v>
      </c>
      <c r="N63" s="40">
        <f t="shared" si="1"/>
        <v>27699.494999999999</v>
      </c>
      <c r="O63" s="42">
        <v>18356.75</v>
      </c>
      <c r="P63" s="39">
        <v>34035.059487600003</v>
      </c>
      <c r="Q63" s="39">
        <f t="shared" si="72"/>
        <v>18632.02</v>
      </c>
      <c r="R63" s="39">
        <f t="shared" si="27"/>
        <v>1552.67</v>
      </c>
      <c r="S63" s="43">
        <f t="shared" si="2"/>
        <v>28724.395</v>
      </c>
      <c r="T63" s="42">
        <f t="shared" si="28"/>
        <v>18852.38</v>
      </c>
      <c r="U63" s="39">
        <f t="shared" si="29"/>
        <v>34715.760677352002</v>
      </c>
      <c r="V63" s="39">
        <f t="shared" si="30"/>
        <v>19135.080000000002</v>
      </c>
      <c r="W63" s="39">
        <f t="shared" si="31"/>
        <v>1594.5900000000001</v>
      </c>
      <c r="X63" s="43">
        <f t="shared" si="3"/>
        <v>29499.915000000001</v>
      </c>
      <c r="Y63" s="42">
        <f t="shared" si="32"/>
        <v>19229.427600000003</v>
      </c>
      <c r="Z63" s="39">
        <f t="shared" si="33"/>
        <v>19517.781600000002</v>
      </c>
      <c r="AA63" s="39">
        <f t="shared" si="34"/>
        <v>1626.4818000000002</v>
      </c>
      <c r="AB63" s="43">
        <f t="shared" si="4"/>
        <v>30089.913300000004</v>
      </c>
      <c r="AC63" s="42">
        <f t="shared" si="35"/>
        <v>19644.18</v>
      </c>
      <c r="AD63" s="39">
        <f t="shared" si="36"/>
        <v>19938.75</v>
      </c>
      <c r="AE63" s="39">
        <f t="shared" si="37"/>
        <v>1661.5625</v>
      </c>
      <c r="AF63" s="43">
        <f t="shared" si="5"/>
        <v>30738.90625</v>
      </c>
      <c r="AG63" s="42">
        <f t="shared" si="38"/>
        <v>20037.060000000001</v>
      </c>
      <c r="AH63" s="39" t="e">
        <f>ROUND(#REF!*1.02,2)</f>
        <v>#REF!</v>
      </c>
      <c r="AI63" s="39">
        <f t="shared" si="39"/>
        <v>20337.53</v>
      </c>
      <c r="AJ63" s="39">
        <f t="shared" si="40"/>
        <v>1694.7941666666666</v>
      </c>
      <c r="AK63" s="40">
        <f t="shared" si="6"/>
        <v>31353.692083333332</v>
      </c>
      <c r="AL63" s="42">
        <f t="shared" si="41"/>
        <v>20437.8</v>
      </c>
      <c r="AM63" s="39">
        <f t="shared" si="42"/>
        <v>20744.28</v>
      </c>
      <c r="AN63" s="39">
        <f t="shared" si="43"/>
        <v>1728.6899999999998</v>
      </c>
      <c r="AO63" s="39">
        <f t="shared" si="7"/>
        <v>31980.764999999996</v>
      </c>
      <c r="AP63" s="42">
        <f t="shared" si="44"/>
        <v>21050.93</v>
      </c>
      <c r="AQ63" s="39">
        <f t="shared" si="44"/>
        <v>21366.61</v>
      </c>
      <c r="AR63" s="39">
        <f t="shared" si="45"/>
        <v>1780.55</v>
      </c>
      <c r="AS63" s="39">
        <f t="shared" si="46"/>
        <v>32940.174999999996</v>
      </c>
      <c r="AT63" s="42">
        <f t="shared" si="47"/>
        <v>21050.93</v>
      </c>
      <c r="AU63" s="39">
        <f t="shared" si="47"/>
        <v>21366.61</v>
      </c>
      <c r="AV63" s="39">
        <f t="shared" si="48"/>
        <v>1780.55</v>
      </c>
      <c r="AW63" s="39">
        <f t="shared" si="8"/>
        <v>32940.174999999996</v>
      </c>
      <c r="AX63" s="42">
        <f t="shared" si="49"/>
        <v>21050.93</v>
      </c>
      <c r="AY63" s="39">
        <f t="shared" si="49"/>
        <v>21366.61</v>
      </c>
      <c r="AZ63" s="39">
        <f t="shared" si="50"/>
        <v>1780.55</v>
      </c>
      <c r="BA63" s="39">
        <f t="shared" si="9"/>
        <v>32940.174999999996</v>
      </c>
      <c r="BB63" s="42">
        <f t="shared" si="51"/>
        <v>21050.93</v>
      </c>
      <c r="BC63" s="39">
        <f t="shared" si="51"/>
        <v>21366.61</v>
      </c>
      <c r="BD63" s="39">
        <f t="shared" si="52"/>
        <v>1780.55</v>
      </c>
      <c r="BE63" s="39">
        <f t="shared" si="10"/>
        <v>32940.174999999996</v>
      </c>
      <c r="BF63" s="42">
        <f t="shared" si="53"/>
        <v>21050.93</v>
      </c>
      <c r="BG63" s="39">
        <f t="shared" si="53"/>
        <v>21366.61</v>
      </c>
      <c r="BH63" s="39">
        <f t="shared" si="54"/>
        <v>1780.55</v>
      </c>
      <c r="BI63" s="39">
        <f t="shared" si="11"/>
        <v>32940.174999999996</v>
      </c>
      <c r="BJ63" s="42">
        <f t="shared" si="12"/>
        <v>21261.439300000002</v>
      </c>
      <c r="BK63" s="42">
        <f t="shared" si="55"/>
        <v>21580.28</v>
      </c>
      <c r="BL63" s="39">
        <f t="shared" si="56"/>
        <v>1798.36</v>
      </c>
      <c r="BM63" s="39">
        <f t="shared" si="13"/>
        <v>33269.659999999996</v>
      </c>
      <c r="BN63" s="42">
        <f t="shared" si="57"/>
        <v>21261.439999999999</v>
      </c>
      <c r="BO63" s="39">
        <f t="shared" si="57"/>
        <v>21580.28</v>
      </c>
      <c r="BP63" s="39">
        <f t="shared" si="58"/>
        <v>1798.36</v>
      </c>
      <c r="BQ63" s="39">
        <f t="shared" si="14"/>
        <v>33269.659999999996</v>
      </c>
      <c r="BR63" s="42">
        <f t="shared" si="15"/>
        <v>21474.05</v>
      </c>
      <c r="BS63" s="42">
        <f t="shared" si="15"/>
        <v>21796.080000000002</v>
      </c>
      <c r="BT63" s="39">
        <f t="shared" si="59"/>
        <v>1816.34</v>
      </c>
      <c r="BU63" s="39">
        <f t="shared" si="16"/>
        <v>33602.29</v>
      </c>
      <c r="BV63" s="42">
        <f t="shared" si="60"/>
        <v>21742.48</v>
      </c>
      <c r="BW63" s="39">
        <f t="shared" si="60"/>
        <v>22068.53</v>
      </c>
      <c r="BX63" s="39">
        <f t="shared" si="61"/>
        <v>1839.04</v>
      </c>
      <c r="BY63" s="39">
        <f t="shared" si="17"/>
        <v>34022.239999999998</v>
      </c>
      <c r="BZ63" s="42">
        <f t="shared" si="62"/>
        <v>21742.48</v>
      </c>
      <c r="CA63" s="39">
        <f t="shared" si="62"/>
        <v>22068.53</v>
      </c>
      <c r="CB63" s="39">
        <f t="shared" si="63"/>
        <v>1839.04</v>
      </c>
      <c r="CC63" s="39">
        <f t="shared" si="18"/>
        <v>34022.239999999998</v>
      </c>
      <c r="CD63" s="46"/>
      <c r="CE63" s="42">
        <f t="shared" si="64"/>
        <v>21742.48</v>
      </c>
      <c r="CF63" s="39">
        <f t="shared" si="64"/>
        <v>22068.53</v>
      </c>
      <c r="CG63" s="39">
        <f t="shared" si="65"/>
        <v>1839.04</v>
      </c>
      <c r="CH63" s="39">
        <f t="shared" si="19"/>
        <v>34022.239999999998</v>
      </c>
      <c r="CI63" s="46"/>
      <c r="CJ63" s="42">
        <f t="shared" si="66"/>
        <v>21742.48</v>
      </c>
      <c r="CK63" s="39">
        <f t="shared" si="66"/>
        <v>22068.53</v>
      </c>
      <c r="CL63" s="39">
        <f t="shared" si="67"/>
        <v>1839.04</v>
      </c>
      <c r="CM63" s="39">
        <f t="shared" si="20"/>
        <v>34022.239999999998</v>
      </c>
      <c r="CN63" s="46"/>
      <c r="CO63" s="42">
        <f t="shared" si="68"/>
        <v>21905.55</v>
      </c>
      <c r="CP63" s="39">
        <f t="shared" si="68"/>
        <v>22234.04</v>
      </c>
      <c r="CQ63" s="39">
        <f t="shared" si="69"/>
        <v>1852.84</v>
      </c>
      <c r="CR63" s="39">
        <f t="shared" si="21"/>
        <v>34277.54</v>
      </c>
      <c r="CS63" s="46"/>
      <c r="CT63" s="42">
        <f t="shared" si="70"/>
        <v>22124.61</v>
      </c>
      <c r="CU63" s="39">
        <f t="shared" si="70"/>
        <v>22456.38</v>
      </c>
      <c r="CV63" s="39">
        <f t="shared" si="71"/>
        <v>1871.37</v>
      </c>
      <c r="CW63" s="39">
        <f t="shared" si="22"/>
        <v>34620.345000000001</v>
      </c>
      <c r="CX63" s="46"/>
      <c r="IA63">
        <v>18.5</v>
      </c>
    </row>
    <row r="64" spans="1:235">
      <c r="A64" s="45"/>
      <c r="B64">
        <v>105</v>
      </c>
      <c r="C64" t="s">
        <v>136</v>
      </c>
      <c r="D64" t="s">
        <v>102</v>
      </c>
      <c r="E64" s="39">
        <v>17495.95</v>
      </c>
      <c r="F64" s="39">
        <v>20470.266086400003</v>
      </c>
      <c r="G64" s="39">
        <v>20470.27</v>
      </c>
      <c r="H64" s="39">
        <f t="shared" si="23"/>
        <v>1705.8558333333333</v>
      </c>
      <c r="I64" s="39">
        <f t="shared" si="0"/>
        <v>34970.044583333336</v>
      </c>
      <c r="J64" s="39">
        <f t="shared" si="24"/>
        <v>17701.79</v>
      </c>
      <c r="K64" s="39">
        <f t="shared" si="25"/>
        <v>20731.161634560001</v>
      </c>
      <c r="L64" s="39">
        <f t="shared" si="26"/>
        <v>20711.099999999999</v>
      </c>
      <c r="M64" s="39">
        <f t="shared" si="26"/>
        <v>1725.93</v>
      </c>
      <c r="N64" s="40">
        <f t="shared" si="1"/>
        <v>35381.565000000002</v>
      </c>
      <c r="O64" s="42">
        <v>18356.75</v>
      </c>
      <c r="P64" s="39">
        <v>34035.059487600003</v>
      </c>
      <c r="Q64" s="39">
        <f t="shared" si="72"/>
        <v>21477.41</v>
      </c>
      <c r="R64" s="39">
        <f t="shared" si="27"/>
        <v>1789.79</v>
      </c>
      <c r="S64" s="43">
        <f t="shared" si="2"/>
        <v>36690.695</v>
      </c>
      <c r="T64" s="42">
        <f t="shared" si="28"/>
        <v>18852.38</v>
      </c>
      <c r="U64" s="39">
        <f t="shared" si="29"/>
        <v>34715.760677352002</v>
      </c>
      <c r="V64" s="39">
        <f t="shared" si="30"/>
        <v>22057.3</v>
      </c>
      <c r="W64" s="39">
        <f t="shared" si="31"/>
        <v>1838.1083333333333</v>
      </c>
      <c r="X64" s="43">
        <f t="shared" si="3"/>
        <v>37681.220833333333</v>
      </c>
      <c r="Y64" s="42">
        <f t="shared" si="32"/>
        <v>19229.427600000003</v>
      </c>
      <c r="Z64" s="39">
        <f t="shared" si="33"/>
        <v>22498.446</v>
      </c>
      <c r="AA64" s="39">
        <f t="shared" si="34"/>
        <v>1874.8705</v>
      </c>
      <c r="AB64" s="43">
        <f t="shared" si="4"/>
        <v>38434.845249999998</v>
      </c>
      <c r="AC64" s="42">
        <f t="shared" si="35"/>
        <v>19644.18</v>
      </c>
      <c r="AD64" s="39">
        <f t="shared" si="36"/>
        <v>22983.71</v>
      </c>
      <c r="AE64" s="39">
        <f t="shared" si="37"/>
        <v>1915.3091666666667</v>
      </c>
      <c r="AF64" s="43">
        <f t="shared" si="5"/>
        <v>39263.837916666664</v>
      </c>
      <c r="AG64" s="42">
        <f t="shared" si="38"/>
        <v>20037.060000000001</v>
      </c>
      <c r="AH64" s="39" t="e">
        <f>ROUND(#REF!*1.02,2)</f>
        <v>#REF!</v>
      </c>
      <c r="AI64" s="39">
        <f t="shared" si="39"/>
        <v>23443.38</v>
      </c>
      <c r="AJ64" s="39">
        <f t="shared" si="40"/>
        <v>1953.615</v>
      </c>
      <c r="AK64" s="40">
        <f t="shared" si="6"/>
        <v>40049.107499999998</v>
      </c>
      <c r="AL64" s="42">
        <f t="shared" si="41"/>
        <v>20437.8</v>
      </c>
      <c r="AM64" s="39">
        <f t="shared" si="42"/>
        <v>23912.25</v>
      </c>
      <c r="AN64" s="39">
        <f t="shared" si="43"/>
        <v>1992.6875</v>
      </c>
      <c r="AO64" s="39">
        <f t="shared" si="7"/>
        <v>40850.09375</v>
      </c>
      <c r="AP64" s="42">
        <f t="shared" si="44"/>
        <v>21050.93</v>
      </c>
      <c r="AQ64" s="39">
        <f t="shared" si="44"/>
        <v>24629.62</v>
      </c>
      <c r="AR64" s="39">
        <f t="shared" si="45"/>
        <v>2052.4699999999998</v>
      </c>
      <c r="AS64" s="39">
        <f t="shared" si="46"/>
        <v>42075.634999999995</v>
      </c>
      <c r="AT64" s="42">
        <f t="shared" si="47"/>
        <v>21050.93</v>
      </c>
      <c r="AU64" s="39">
        <f t="shared" si="47"/>
        <v>24629.62</v>
      </c>
      <c r="AV64" s="39">
        <f t="shared" si="48"/>
        <v>2052.4699999999998</v>
      </c>
      <c r="AW64" s="39">
        <f t="shared" si="8"/>
        <v>42075.634999999995</v>
      </c>
      <c r="AX64" s="42">
        <f t="shared" si="49"/>
        <v>21050.93</v>
      </c>
      <c r="AY64" s="39">
        <f t="shared" si="49"/>
        <v>24629.62</v>
      </c>
      <c r="AZ64" s="39">
        <f t="shared" si="50"/>
        <v>2052.4699999999998</v>
      </c>
      <c r="BA64" s="39">
        <f t="shared" si="9"/>
        <v>42075.634999999995</v>
      </c>
      <c r="BB64" s="42">
        <f t="shared" si="51"/>
        <v>21050.93</v>
      </c>
      <c r="BC64" s="39">
        <f t="shared" si="51"/>
        <v>24629.62</v>
      </c>
      <c r="BD64" s="39">
        <f t="shared" si="52"/>
        <v>2052.4699999999998</v>
      </c>
      <c r="BE64" s="39">
        <f t="shared" si="10"/>
        <v>42075.634999999995</v>
      </c>
      <c r="BF64" s="42">
        <f t="shared" si="53"/>
        <v>21050.93</v>
      </c>
      <c r="BG64" s="39">
        <f t="shared" si="53"/>
        <v>24629.62</v>
      </c>
      <c r="BH64" s="39">
        <f t="shared" si="54"/>
        <v>2052.4699999999998</v>
      </c>
      <c r="BI64" s="39">
        <f t="shared" si="11"/>
        <v>42075.634999999995</v>
      </c>
      <c r="BJ64" s="42">
        <f t="shared" si="12"/>
        <v>21261.439300000002</v>
      </c>
      <c r="BK64" s="42">
        <f t="shared" si="55"/>
        <v>24875.919999999998</v>
      </c>
      <c r="BL64" s="39">
        <f t="shared" si="56"/>
        <v>2072.9899999999998</v>
      </c>
      <c r="BM64" s="39">
        <f t="shared" si="13"/>
        <v>42496.294999999998</v>
      </c>
      <c r="BN64" s="42">
        <f t="shared" si="57"/>
        <v>21261.439999999999</v>
      </c>
      <c r="BO64" s="39">
        <f t="shared" si="57"/>
        <v>24875.919999999998</v>
      </c>
      <c r="BP64" s="39">
        <f t="shared" si="58"/>
        <v>2072.9899999999998</v>
      </c>
      <c r="BQ64" s="39">
        <f t="shared" si="14"/>
        <v>42496.294999999998</v>
      </c>
      <c r="BR64" s="42">
        <f t="shared" si="15"/>
        <v>21474.05</v>
      </c>
      <c r="BS64" s="42">
        <f t="shared" si="15"/>
        <v>25124.68</v>
      </c>
      <c r="BT64" s="39">
        <f t="shared" si="59"/>
        <v>2093.7199999999998</v>
      </c>
      <c r="BU64" s="39">
        <f t="shared" si="16"/>
        <v>42921.259999999995</v>
      </c>
      <c r="BV64" s="42">
        <f t="shared" si="60"/>
        <v>21742.48</v>
      </c>
      <c r="BW64" s="39">
        <f t="shared" si="60"/>
        <v>25438.74</v>
      </c>
      <c r="BX64" s="39">
        <f t="shared" si="61"/>
        <v>2119.9</v>
      </c>
      <c r="BY64" s="39">
        <f t="shared" si="17"/>
        <v>43457.950000000004</v>
      </c>
      <c r="BZ64" s="42">
        <f t="shared" si="62"/>
        <v>21742.48</v>
      </c>
      <c r="CA64" s="39">
        <f t="shared" si="62"/>
        <v>25438.74</v>
      </c>
      <c r="CB64" s="39">
        <f t="shared" si="63"/>
        <v>2119.9</v>
      </c>
      <c r="CC64" s="39">
        <f t="shared" si="18"/>
        <v>43457.950000000004</v>
      </c>
      <c r="CD64" s="46"/>
      <c r="CE64" s="42">
        <f t="shared" si="64"/>
        <v>21742.48</v>
      </c>
      <c r="CF64" s="39">
        <f t="shared" si="64"/>
        <v>25438.74</v>
      </c>
      <c r="CG64" s="39">
        <f t="shared" si="65"/>
        <v>2119.9</v>
      </c>
      <c r="CH64" s="39">
        <f t="shared" si="19"/>
        <v>43457.950000000004</v>
      </c>
      <c r="CI64" s="46"/>
      <c r="CJ64" s="42">
        <f t="shared" si="66"/>
        <v>21742.48</v>
      </c>
      <c r="CK64" s="39">
        <f t="shared" si="66"/>
        <v>25438.74</v>
      </c>
      <c r="CL64" s="39">
        <f t="shared" si="67"/>
        <v>2119.9</v>
      </c>
      <c r="CM64" s="39">
        <f t="shared" si="20"/>
        <v>43457.950000000004</v>
      </c>
      <c r="CN64" s="46"/>
      <c r="CO64" s="42">
        <f t="shared" si="68"/>
        <v>21905.55</v>
      </c>
      <c r="CP64" s="39">
        <f t="shared" si="68"/>
        <v>25629.53</v>
      </c>
      <c r="CQ64" s="39">
        <f t="shared" si="69"/>
        <v>2135.79</v>
      </c>
      <c r="CR64" s="39">
        <f t="shared" si="21"/>
        <v>43783.695</v>
      </c>
      <c r="CS64" s="46"/>
      <c r="CT64" s="42">
        <f t="shared" si="70"/>
        <v>22124.61</v>
      </c>
      <c r="CU64" s="39">
        <f t="shared" si="70"/>
        <v>25885.83</v>
      </c>
      <c r="CV64" s="39">
        <f t="shared" si="71"/>
        <v>2157.15</v>
      </c>
      <c r="CW64" s="39">
        <f t="shared" si="22"/>
        <v>44221.575000000004</v>
      </c>
      <c r="CX64" s="46"/>
      <c r="IA64">
        <v>20.5</v>
      </c>
    </row>
    <row r="65" spans="1:235">
      <c r="A65" s="45"/>
      <c r="B65">
        <v>110</v>
      </c>
      <c r="C65" t="s">
        <v>136</v>
      </c>
      <c r="D65" t="s">
        <v>103</v>
      </c>
      <c r="E65" s="39">
        <v>17495.95</v>
      </c>
      <c r="F65" s="39">
        <v>17495.951594400001</v>
      </c>
      <c r="G65" s="39">
        <v>17495.95</v>
      </c>
      <c r="H65" s="39">
        <f t="shared" si="23"/>
        <v>1457.9958333333334</v>
      </c>
      <c r="I65" s="39">
        <f t="shared" si="0"/>
        <v>26972.922916666666</v>
      </c>
      <c r="J65" s="39">
        <f t="shared" si="24"/>
        <v>17701.79</v>
      </c>
      <c r="K65" s="39">
        <f t="shared" si="25"/>
        <v>17718.93921276</v>
      </c>
      <c r="L65" s="39">
        <f t="shared" si="26"/>
        <v>17701.79</v>
      </c>
      <c r="M65" s="39">
        <f t="shared" si="26"/>
        <v>1475.15</v>
      </c>
      <c r="N65" s="40">
        <f t="shared" si="1"/>
        <v>27290.275000000001</v>
      </c>
      <c r="O65" s="42">
        <v>18356.75</v>
      </c>
      <c r="P65" s="39">
        <v>34035.059487600003</v>
      </c>
      <c r="Q65" s="39">
        <v>18356.75</v>
      </c>
      <c r="R65" s="39">
        <f t="shared" si="27"/>
        <v>1529.73</v>
      </c>
      <c r="S65" s="43">
        <f t="shared" si="2"/>
        <v>28300.005000000001</v>
      </c>
      <c r="T65" s="42">
        <f t="shared" si="28"/>
        <v>18852.38</v>
      </c>
      <c r="U65" s="39">
        <f t="shared" si="29"/>
        <v>34715.760677352002</v>
      </c>
      <c r="V65" s="39">
        <f t="shared" si="30"/>
        <v>18852.38</v>
      </c>
      <c r="W65" s="39">
        <f t="shared" si="31"/>
        <v>1571.0316666666668</v>
      </c>
      <c r="X65" s="43">
        <f t="shared" si="3"/>
        <v>29064.085833333334</v>
      </c>
      <c r="Y65" s="42">
        <f t="shared" si="32"/>
        <v>19229.427600000003</v>
      </c>
      <c r="Z65" s="39">
        <f t="shared" si="33"/>
        <v>19229.427600000003</v>
      </c>
      <c r="AA65" s="39">
        <f t="shared" si="34"/>
        <v>1602.4523000000002</v>
      </c>
      <c r="AB65" s="43">
        <f t="shared" si="4"/>
        <v>29645.367550000003</v>
      </c>
      <c r="AC65" s="42">
        <f t="shared" si="35"/>
        <v>19644.18</v>
      </c>
      <c r="AD65" s="39">
        <f t="shared" si="36"/>
        <v>19644.18</v>
      </c>
      <c r="AE65" s="39">
        <f t="shared" si="37"/>
        <v>1637.0150000000001</v>
      </c>
      <c r="AF65" s="43">
        <f t="shared" si="5"/>
        <v>30284.7775</v>
      </c>
      <c r="AG65" s="42">
        <f t="shared" si="38"/>
        <v>20037.060000000001</v>
      </c>
      <c r="AH65" s="39" t="e">
        <f>ROUND(#REF!*1.02,2)</f>
        <v>#REF!</v>
      </c>
      <c r="AI65" s="39">
        <f t="shared" si="39"/>
        <v>20037.060000000001</v>
      </c>
      <c r="AJ65" s="39">
        <f t="shared" si="40"/>
        <v>1669.7550000000001</v>
      </c>
      <c r="AK65" s="40">
        <f t="shared" si="6"/>
        <v>30890.467500000002</v>
      </c>
      <c r="AL65" s="42">
        <f t="shared" si="41"/>
        <v>20437.8</v>
      </c>
      <c r="AM65" s="39">
        <f t="shared" si="42"/>
        <v>20437.8</v>
      </c>
      <c r="AN65" s="39">
        <f t="shared" si="43"/>
        <v>1703.1499999999999</v>
      </c>
      <c r="AO65" s="39">
        <f t="shared" si="7"/>
        <v>31508.274999999998</v>
      </c>
      <c r="AP65" s="42">
        <f t="shared" si="44"/>
        <v>21050.93</v>
      </c>
      <c r="AQ65" s="39">
        <f t="shared" si="44"/>
        <v>21050.93</v>
      </c>
      <c r="AR65" s="39">
        <f t="shared" si="45"/>
        <v>1754.24</v>
      </c>
      <c r="AS65" s="39">
        <f t="shared" si="46"/>
        <v>32453.439999999999</v>
      </c>
      <c r="AT65" s="42">
        <f t="shared" si="47"/>
        <v>21050.93</v>
      </c>
      <c r="AU65" s="39">
        <f t="shared" si="47"/>
        <v>21050.93</v>
      </c>
      <c r="AV65" s="39">
        <f t="shared" si="48"/>
        <v>1754.24</v>
      </c>
      <c r="AW65" s="39">
        <f t="shared" si="8"/>
        <v>32453.439999999999</v>
      </c>
      <c r="AX65" s="42">
        <f t="shared" si="49"/>
        <v>21050.93</v>
      </c>
      <c r="AY65" s="39">
        <f t="shared" si="49"/>
        <v>21050.93</v>
      </c>
      <c r="AZ65" s="39">
        <f t="shared" si="50"/>
        <v>1754.24</v>
      </c>
      <c r="BA65" s="39">
        <f t="shared" si="9"/>
        <v>32453.439999999999</v>
      </c>
      <c r="BB65" s="42">
        <f t="shared" si="51"/>
        <v>21050.93</v>
      </c>
      <c r="BC65" s="39">
        <f t="shared" si="51"/>
        <v>21050.93</v>
      </c>
      <c r="BD65" s="39">
        <f t="shared" si="52"/>
        <v>1754.24</v>
      </c>
      <c r="BE65" s="39">
        <f t="shared" si="10"/>
        <v>32453.439999999999</v>
      </c>
      <c r="BF65" s="42">
        <f t="shared" si="53"/>
        <v>21050.93</v>
      </c>
      <c r="BG65" s="39">
        <f t="shared" si="53"/>
        <v>21050.93</v>
      </c>
      <c r="BH65" s="39">
        <f t="shared" si="54"/>
        <v>1754.24</v>
      </c>
      <c r="BI65" s="39">
        <f t="shared" si="11"/>
        <v>32453.439999999999</v>
      </c>
      <c r="BJ65" s="42">
        <f t="shared" si="12"/>
        <v>21261.439300000002</v>
      </c>
      <c r="BK65" s="42">
        <f t="shared" si="55"/>
        <v>21261.439999999999</v>
      </c>
      <c r="BL65" s="39">
        <f t="shared" si="56"/>
        <v>1771.79</v>
      </c>
      <c r="BM65" s="39">
        <f t="shared" si="13"/>
        <v>32778.114999999998</v>
      </c>
      <c r="BN65" s="42">
        <f t="shared" si="57"/>
        <v>21261.439999999999</v>
      </c>
      <c r="BO65" s="39">
        <f t="shared" si="57"/>
        <v>21261.439999999999</v>
      </c>
      <c r="BP65" s="39">
        <f t="shared" si="58"/>
        <v>1771.79</v>
      </c>
      <c r="BQ65" s="39">
        <f t="shared" si="14"/>
        <v>32778.114999999998</v>
      </c>
      <c r="BR65" s="42">
        <f t="shared" si="15"/>
        <v>21474.05</v>
      </c>
      <c r="BS65" s="42">
        <f t="shared" si="15"/>
        <v>21474.05</v>
      </c>
      <c r="BT65" s="39">
        <f t="shared" si="59"/>
        <v>1789.5</v>
      </c>
      <c r="BU65" s="39">
        <f t="shared" si="16"/>
        <v>33105.75</v>
      </c>
      <c r="BV65" s="42">
        <f t="shared" si="60"/>
        <v>21742.48</v>
      </c>
      <c r="BW65" s="39">
        <f t="shared" si="60"/>
        <v>21742.48</v>
      </c>
      <c r="BX65" s="39">
        <f t="shared" si="61"/>
        <v>1811.87</v>
      </c>
      <c r="BY65" s="39">
        <f t="shared" si="17"/>
        <v>33519.595000000001</v>
      </c>
      <c r="BZ65" s="42">
        <f t="shared" si="62"/>
        <v>21742.48</v>
      </c>
      <c r="CA65" s="39">
        <f t="shared" si="62"/>
        <v>21742.48</v>
      </c>
      <c r="CB65" s="39">
        <f t="shared" si="63"/>
        <v>1811.87</v>
      </c>
      <c r="CC65" s="39">
        <f t="shared" si="18"/>
        <v>33519.595000000001</v>
      </c>
      <c r="CD65" s="46"/>
      <c r="CE65" s="42">
        <f t="shared" si="64"/>
        <v>21742.48</v>
      </c>
      <c r="CF65" s="39">
        <f t="shared" si="64"/>
        <v>21742.48</v>
      </c>
      <c r="CG65" s="39">
        <f t="shared" si="65"/>
        <v>1811.87</v>
      </c>
      <c r="CH65" s="39">
        <f t="shared" si="19"/>
        <v>33519.595000000001</v>
      </c>
      <c r="CI65" s="46"/>
      <c r="CJ65" s="42">
        <f t="shared" si="66"/>
        <v>21742.48</v>
      </c>
      <c r="CK65" s="39">
        <f t="shared" si="66"/>
        <v>21742.48</v>
      </c>
      <c r="CL65" s="39">
        <f t="shared" si="67"/>
        <v>1811.87</v>
      </c>
      <c r="CM65" s="39">
        <f t="shared" si="20"/>
        <v>33519.595000000001</v>
      </c>
      <c r="CN65" s="46"/>
      <c r="CO65" s="42">
        <f t="shared" si="68"/>
        <v>21905.55</v>
      </c>
      <c r="CP65" s="39">
        <f t="shared" si="68"/>
        <v>21905.55</v>
      </c>
      <c r="CQ65" s="39">
        <f t="shared" si="69"/>
        <v>1825.46</v>
      </c>
      <c r="CR65" s="39">
        <f t="shared" si="21"/>
        <v>33771.01</v>
      </c>
      <c r="CS65" s="46"/>
      <c r="CT65" s="42">
        <f t="shared" si="70"/>
        <v>22124.61</v>
      </c>
      <c r="CU65" s="39">
        <f t="shared" si="70"/>
        <v>22124.61</v>
      </c>
      <c r="CV65" s="39">
        <f t="shared" si="71"/>
        <v>1843.72</v>
      </c>
      <c r="CW65" s="39">
        <f t="shared" si="22"/>
        <v>34108.82</v>
      </c>
      <c r="CX65" s="46"/>
      <c r="IA65">
        <v>18.5</v>
      </c>
    </row>
    <row r="66" spans="1:235">
      <c r="A66" s="45"/>
      <c r="B66">
        <v>285</v>
      </c>
      <c r="C66" t="s">
        <v>137</v>
      </c>
      <c r="D66" t="s">
        <v>102</v>
      </c>
      <c r="E66" s="39">
        <v>17495.95</v>
      </c>
      <c r="F66" s="39">
        <v>20888.82</v>
      </c>
      <c r="G66" s="39">
        <f>+F66</f>
        <v>20888.82</v>
      </c>
      <c r="H66" s="39">
        <f t="shared" si="23"/>
        <v>1740.7349999999999</v>
      </c>
      <c r="I66" s="39">
        <f t="shared" si="0"/>
        <v>35685.067499999997</v>
      </c>
      <c r="J66" s="39">
        <f t="shared" si="24"/>
        <v>17701.79</v>
      </c>
      <c r="K66" s="39">
        <f t="shared" si="25"/>
        <v>21155.050058823526</v>
      </c>
      <c r="L66" s="39">
        <f t="shared" si="26"/>
        <v>21134.58</v>
      </c>
      <c r="M66" s="39">
        <f t="shared" si="26"/>
        <v>1761.21</v>
      </c>
      <c r="N66" s="40">
        <f t="shared" si="1"/>
        <v>36104.805</v>
      </c>
      <c r="O66" s="42">
        <v>18356.75</v>
      </c>
      <c r="P66" s="39">
        <v>34035.059487600003</v>
      </c>
      <c r="Q66" s="39">
        <f t="shared" si="72"/>
        <v>21916.560000000001</v>
      </c>
      <c r="R66" s="39">
        <f t="shared" si="27"/>
        <v>1826.37</v>
      </c>
      <c r="S66" s="43">
        <f t="shared" si="2"/>
        <v>37440.584999999999</v>
      </c>
      <c r="T66" s="42">
        <f t="shared" si="28"/>
        <v>18852.38</v>
      </c>
      <c r="U66" s="39">
        <f t="shared" si="29"/>
        <v>34715.760677352002</v>
      </c>
      <c r="V66" s="39">
        <f t="shared" si="30"/>
        <v>22508.31</v>
      </c>
      <c r="W66" s="39">
        <f t="shared" si="31"/>
        <v>1875.6925000000001</v>
      </c>
      <c r="X66" s="43">
        <f t="shared" si="3"/>
        <v>38451.696250000001</v>
      </c>
      <c r="Y66" s="42">
        <f t="shared" si="32"/>
        <v>19229.427600000003</v>
      </c>
      <c r="Z66" s="39">
        <f t="shared" si="33"/>
        <v>22958.476200000001</v>
      </c>
      <c r="AA66" s="39">
        <f t="shared" si="34"/>
        <v>1913.2063500000002</v>
      </c>
      <c r="AB66" s="43">
        <f t="shared" si="4"/>
        <v>39220.730175000004</v>
      </c>
      <c r="AC66" s="42">
        <f t="shared" si="35"/>
        <v>19644.18</v>
      </c>
      <c r="AD66" s="39">
        <f t="shared" si="36"/>
        <v>23453.66</v>
      </c>
      <c r="AE66" s="39">
        <f t="shared" si="37"/>
        <v>1954.4716666666666</v>
      </c>
      <c r="AF66" s="43">
        <f t="shared" si="5"/>
        <v>40066.669166666667</v>
      </c>
      <c r="AG66" s="42">
        <f t="shared" si="38"/>
        <v>20037.060000000001</v>
      </c>
      <c r="AH66" s="39" t="e">
        <f>ROUND(#REF!*1.02,2)</f>
        <v>#REF!</v>
      </c>
      <c r="AI66" s="39">
        <f t="shared" si="39"/>
        <v>23922.73</v>
      </c>
      <c r="AJ66" s="39">
        <f t="shared" si="40"/>
        <v>1993.5608333333332</v>
      </c>
      <c r="AK66" s="40">
        <f t="shared" si="6"/>
        <v>40867.997083333328</v>
      </c>
      <c r="AL66" s="42">
        <f t="shared" si="41"/>
        <v>20437.8</v>
      </c>
      <c r="AM66" s="39">
        <f t="shared" si="42"/>
        <v>24401.18</v>
      </c>
      <c r="AN66" s="39">
        <f t="shared" si="43"/>
        <v>2033.4316666666666</v>
      </c>
      <c r="AO66" s="39">
        <f t="shared" si="7"/>
        <v>41685.349166666667</v>
      </c>
      <c r="AP66" s="42">
        <f t="shared" si="44"/>
        <v>21050.93</v>
      </c>
      <c r="AQ66" s="39">
        <f t="shared" si="44"/>
        <v>25133.22</v>
      </c>
      <c r="AR66" s="39">
        <f t="shared" si="45"/>
        <v>2094.44</v>
      </c>
      <c r="AS66" s="39">
        <f t="shared" si="46"/>
        <v>42936.020000000004</v>
      </c>
      <c r="AT66" s="42">
        <f t="shared" si="47"/>
        <v>21050.93</v>
      </c>
      <c r="AU66" s="39">
        <f t="shared" si="47"/>
        <v>25133.22</v>
      </c>
      <c r="AV66" s="39">
        <f t="shared" si="48"/>
        <v>2094.44</v>
      </c>
      <c r="AW66" s="39">
        <f t="shared" si="8"/>
        <v>42936.020000000004</v>
      </c>
      <c r="AX66" s="42">
        <f t="shared" si="49"/>
        <v>21050.93</v>
      </c>
      <c r="AY66" s="39">
        <f t="shared" si="49"/>
        <v>25133.22</v>
      </c>
      <c r="AZ66" s="39">
        <f t="shared" si="50"/>
        <v>2094.44</v>
      </c>
      <c r="BA66" s="39">
        <f t="shared" si="9"/>
        <v>42936.020000000004</v>
      </c>
      <c r="BB66" s="42">
        <f t="shared" si="51"/>
        <v>21050.93</v>
      </c>
      <c r="BC66" s="39">
        <f t="shared" si="51"/>
        <v>25133.22</v>
      </c>
      <c r="BD66" s="39">
        <f t="shared" si="52"/>
        <v>2094.44</v>
      </c>
      <c r="BE66" s="39">
        <f t="shared" si="10"/>
        <v>42936.020000000004</v>
      </c>
      <c r="BF66" s="42">
        <f t="shared" si="53"/>
        <v>21050.93</v>
      </c>
      <c r="BG66" s="39">
        <f t="shared" si="53"/>
        <v>25133.22</v>
      </c>
      <c r="BH66" s="39">
        <f t="shared" si="54"/>
        <v>2094.44</v>
      </c>
      <c r="BI66" s="39">
        <f t="shared" si="11"/>
        <v>42936.020000000004</v>
      </c>
      <c r="BJ66" s="42">
        <f t="shared" si="12"/>
        <v>21261.439300000002</v>
      </c>
      <c r="BK66" s="42">
        <f t="shared" si="55"/>
        <v>25384.55</v>
      </c>
      <c r="BL66" s="39">
        <f t="shared" si="56"/>
        <v>2115.38</v>
      </c>
      <c r="BM66" s="39">
        <f t="shared" si="13"/>
        <v>43365.29</v>
      </c>
      <c r="BN66" s="42">
        <f t="shared" si="57"/>
        <v>21261.439999999999</v>
      </c>
      <c r="BO66" s="39">
        <f t="shared" si="57"/>
        <v>25384.55</v>
      </c>
      <c r="BP66" s="39">
        <f t="shared" si="58"/>
        <v>2115.38</v>
      </c>
      <c r="BQ66" s="39">
        <f t="shared" si="14"/>
        <v>43365.29</v>
      </c>
      <c r="BR66" s="42">
        <f t="shared" si="15"/>
        <v>21474.05</v>
      </c>
      <c r="BS66" s="42">
        <f t="shared" si="15"/>
        <v>25638.400000000001</v>
      </c>
      <c r="BT66" s="39">
        <f t="shared" si="59"/>
        <v>2136.5300000000002</v>
      </c>
      <c r="BU66" s="39">
        <f t="shared" si="16"/>
        <v>43798.865000000005</v>
      </c>
      <c r="BV66" s="42">
        <f t="shared" si="60"/>
        <v>21742.48</v>
      </c>
      <c r="BW66" s="39">
        <f t="shared" si="60"/>
        <v>25958.880000000001</v>
      </c>
      <c r="BX66" s="39">
        <f t="shared" si="61"/>
        <v>2163.2399999999998</v>
      </c>
      <c r="BY66" s="39">
        <f t="shared" si="17"/>
        <v>44346.42</v>
      </c>
      <c r="BZ66" s="42">
        <f t="shared" si="62"/>
        <v>21742.48</v>
      </c>
      <c r="CA66" s="39">
        <f t="shared" si="62"/>
        <v>25958.880000000001</v>
      </c>
      <c r="CB66" s="39">
        <f t="shared" si="63"/>
        <v>2163.2399999999998</v>
      </c>
      <c r="CC66" s="39">
        <f t="shared" si="18"/>
        <v>44346.42</v>
      </c>
      <c r="CD66" s="46"/>
      <c r="CE66" s="42">
        <f t="shared" si="64"/>
        <v>21742.48</v>
      </c>
      <c r="CF66" s="39">
        <f t="shared" si="64"/>
        <v>25958.880000000001</v>
      </c>
      <c r="CG66" s="39">
        <f t="shared" si="65"/>
        <v>2163.2399999999998</v>
      </c>
      <c r="CH66" s="39">
        <f t="shared" si="19"/>
        <v>44346.42</v>
      </c>
      <c r="CI66" s="46"/>
      <c r="CJ66" s="42">
        <f t="shared" si="66"/>
        <v>21742.48</v>
      </c>
      <c r="CK66" s="39">
        <f t="shared" si="66"/>
        <v>25958.880000000001</v>
      </c>
      <c r="CL66" s="39">
        <f t="shared" si="67"/>
        <v>2163.2399999999998</v>
      </c>
      <c r="CM66" s="39">
        <f t="shared" si="20"/>
        <v>44346.42</v>
      </c>
      <c r="CN66" s="46"/>
      <c r="CO66" s="42">
        <f t="shared" si="68"/>
        <v>21905.55</v>
      </c>
      <c r="CP66" s="39">
        <f t="shared" si="68"/>
        <v>26153.57</v>
      </c>
      <c r="CQ66" s="39">
        <f t="shared" si="69"/>
        <v>2179.46</v>
      </c>
      <c r="CR66" s="39">
        <f t="shared" si="21"/>
        <v>44678.93</v>
      </c>
      <c r="CS66" s="46"/>
      <c r="CT66" s="42">
        <f t="shared" si="70"/>
        <v>22124.61</v>
      </c>
      <c r="CU66" s="39">
        <f t="shared" si="70"/>
        <v>26415.11</v>
      </c>
      <c r="CV66" s="39">
        <f t="shared" si="71"/>
        <v>2201.2600000000002</v>
      </c>
      <c r="CW66" s="39">
        <f t="shared" si="22"/>
        <v>45125.83</v>
      </c>
      <c r="CX66" s="46"/>
      <c r="IA66">
        <v>20.5</v>
      </c>
    </row>
    <row r="67" spans="1:235">
      <c r="A67" s="45"/>
      <c r="B67">
        <v>290</v>
      </c>
      <c r="C67" t="s">
        <v>137</v>
      </c>
      <c r="D67" t="s">
        <v>103</v>
      </c>
      <c r="E67" s="39">
        <v>17495.95</v>
      </c>
      <c r="F67" s="39">
        <v>17495.95</v>
      </c>
      <c r="G67" s="39">
        <f>+F67</f>
        <v>17495.95</v>
      </c>
      <c r="H67" s="39">
        <f t="shared" si="23"/>
        <v>1457.9958333333334</v>
      </c>
      <c r="I67" s="39">
        <f t="shared" si="0"/>
        <v>26972.922916666666</v>
      </c>
      <c r="J67" s="39">
        <f t="shared" si="24"/>
        <v>17701.79</v>
      </c>
      <c r="K67" s="39">
        <f t="shared" si="25"/>
        <v>17718.937598039214</v>
      </c>
      <c r="L67" s="39">
        <f t="shared" si="26"/>
        <v>17701.79</v>
      </c>
      <c r="M67" s="39">
        <f t="shared" si="26"/>
        <v>1475.15</v>
      </c>
      <c r="N67" s="40">
        <f t="shared" si="1"/>
        <v>27290.275000000001</v>
      </c>
      <c r="O67" s="42">
        <v>18356.75</v>
      </c>
      <c r="P67" s="39">
        <v>34035.059487600003</v>
      </c>
      <c r="Q67" s="39">
        <v>18356.75</v>
      </c>
      <c r="R67" s="39">
        <f t="shared" si="27"/>
        <v>1529.73</v>
      </c>
      <c r="S67" s="43">
        <f t="shared" si="2"/>
        <v>28300.005000000001</v>
      </c>
      <c r="T67" s="42">
        <f t="shared" si="28"/>
        <v>18852.38</v>
      </c>
      <c r="U67" s="39">
        <f t="shared" si="29"/>
        <v>34715.760677352002</v>
      </c>
      <c r="V67" s="39">
        <f t="shared" si="30"/>
        <v>18852.38</v>
      </c>
      <c r="W67" s="39">
        <f t="shared" si="31"/>
        <v>1571.0316666666668</v>
      </c>
      <c r="X67" s="43">
        <f t="shared" si="3"/>
        <v>29064.085833333334</v>
      </c>
      <c r="Y67" s="42">
        <f t="shared" si="32"/>
        <v>19229.427600000003</v>
      </c>
      <c r="Z67" s="39">
        <f t="shared" si="33"/>
        <v>19229.427600000003</v>
      </c>
      <c r="AA67" s="39">
        <f t="shared" si="34"/>
        <v>1602.4523000000002</v>
      </c>
      <c r="AB67" s="43">
        <f t="shared" si="4"/>
        <v>29645.367550000003</v>
      </c>
      <c r="AC67" s="42">
        <f t="shared" si="35"/>
        <v>19644.18</v>
      </c>
      <c r="AD67" s="39">
        <f t="shared" si="36"/>
        <v>19644.18</v>
      </c>
      <c r="AE67" s="39">
        <f t="shared" si="37"/>
        <v>1637.0150000000001</v>
      </c>
      <c r="AF67" s="43">
        <f t="shared" si="5"/>
        <v>30284.7775</v>
      </c>
      <c r="AG67" s="42">
        <f t="shared" si="38"/>
        <v>20037.060000000001</v>
      </c>
      <c r="AH67" s="39" t="e">
        <f>ROUND(#REF!*1.02,2)</f>
        <v>#REF!</v>
      </c>
      <c r="AI67" s="39">
        <f t="shared" si="39"/>
        <v>20037.060000000001</v>
      </c>
      <c r="AJ67" s="39">
        <f t="shared" si="40"/>
        <v>1669.7550000000001</v>
      </c>
      <c r="AK67" s="40">
        <f t="shared" si="6"/>
        <v>30890.467500000002</v>
      </c>
      <c r="AL67" s="42">
        <f t="shared" si="41"/>
        <v>20437.8</v>
      </c>
      <c r="AM67" s="39">
        <f t="shared" si="42"/>
        <v>20437.8</v>
      </c>
      <c r="AN67" s="39">
        <f t="shared" si="43"/>
        <v>1703.1499999999999</v>
      </c>
      <c r="AO67" s="39">
        <f t="shared" si="7"/>
        <v>31508.274999999998</v>
      </c>
      <c r="AP67" s="42">
        <f t="shared" si="44"/>
        <v>21050.93</v>
      </c>
      <c r="AQ67" s="39">
        <f t="shared" si="44"/>
        <v>21050.93</v>
      </c>
      <c r="AR67" s="39">
        <f t="shared" si="45"/>
        <v>1754.24</v>
      </c>
      <c r="AS67" s="39">
        <f t="shared" si="46"/>
        <v>32453.439999999999</v>
      </c>
      <c r="AT67" s="42">
        <f t="shared" si="47"/>
        <v>21050.93</v>
      </c>
      <c r="AU67" s="39">
        <f t="shared" si="47"/>
        <v>21050.93</v>
      </c>
      <c r="AV67" s="39">
        <f t="shared" si="48"/>
        <v>1754.24</v>
      </c>
      <c r="AW67" s="39">
        <f t="shared" si="8"/>
        <v>32453.439999999999</v>
      </c>
      <c r="AX67" s="42">
        <f t="shared" si="49"/>
        <v>21050.93</v>
      </c>
      <c r="AY67" s="39">
        <f t="shared" si="49"/>
        <v>21050.93</v>
      </c>
      <c r="AZ67" s="39">
        <f t="shared" si="50"/>
        <v>1754.24</v>
      </c>
      <c r="BA67" s="39">
        <f t="shared" si="9"/>
        <v>32453.439999999999</v>
      </c>
      <c r="BB67" s="42">
        <f t="shared" si="51"/>
        <v>21050.93</v>
      </c>
      <c r="BC67" s="39">
        <f t="shared" si="51"/>
        <v>21050.93</v>
      </c>
      <c r="BD67" s="39">
        <f t="shared" si="52"/>
        <v>1754.24</v>
      </c>
      <c r="BE67" s="39">
        <f t="shared" si="10"/>
        <v>32453.439999999999</v>
      </c>
      <c r="BF67" s="42">
        <f t="shared" si="53"/>
        <v>21050.93</v>
      </c>
      <c r="BG67" s="39">
        <f t="shared" si="53"/>
        <v>21050.93</v>
      </c>
      <c r="BH67" s="39">
        <f t="shared" si="54"/>
        <v>1754.24</v>
      </c>
      <c r="BI67" s="39">
        <f t="shared" si="11"/>
        <v>32453.439999999999</v>
      </c>
      <c r="BJ67" s="42">
        <f t="shared" si="12"/>
        <v>21261.439300000002</v>
      </c>
      <c r="BK67" s="42">
        <f t="shared" si="55"/>
        <v>21261.439999999999</v>
      </c>
      <c r="BL67" s="39">
        <f t="shared" si="56"/>
        <v>1771.79</v>
      </c>
      <c r="BM67" s="39">
        <f t="shared" si="13"/>
        <v>32778.114999999998</v>
      </c>
      <c r="BN67" s="42">
        <f t="shared" si="57"/>
        <v>21261.439999999999</v>
      </c>
      <c r="BO67" s="39">
        <f t="shared" si="57"/>
        <v>21261.439999999999</v>
      </c>
      <c r="BP67" s="39">
        <f t="shared" si="58"/>
        <v>1771.79</v>
      </c>
      <c r="BQ67" s="39">
        <f t="shared" si="14"/>
        <v>32778.114999999998</v>
      </c>
      <c r="BR67" s="42">
        <f t="shared" si="15"/>
        <v>21474.05</v>
      </c>
      <c r="BS67" s="42">
        <f t="shared" si="15"/>
        <v>21474.05</v>
      </c>
      <c r="BT67" s="39">
        <f t="shared" si="59"/>
        <v>1789.5</v>
      </c>
      <c r="BU67" s="39">
        <f t="shared" si="16"/>
        <v>33105.75</v>
      </c>
      <c r="BV67" s="42">
        <f t="shared" si="60"/>
        <v>21742.48</v>
      </c>
      <c r="BW67" s="39">
        <f t="shared" si="60"/>
        <v>21742.48</v>
      </c>
      <c r="BX67" s="39">
        <f t="shared" si="61"/>
        <v>1811.87</v>
      </c>
      <c r="BY67" s="39">
        <f t="shared" si="17"/>
        <v>33519.595000000001</v>
      </c>
      <c r="BZ67" s="42">
        <f t="shared" si="62"/>
        <v>21742.48</v>
      </c>
      <c r="CA67" s="39">
        <f t="shared" si="62"/>
        <v>21742.48</v>
      </c>
      <c r="CB67" s="39">
        <f t="shared" si="63"/>
        <v>1811.87</v>
      </c>
      <c r="CC67" s="39">
        <f t="shared" si="18"/>
        <v>33519.595000000001</v>
      </c>
      <c r="CD67" s="46"/>
      <c r="CE67" s="42">
        <f t="shared" si="64"/>
        <v>21742.48</v>
      </c>
      <c r="CF67" s="39">
        <f t="shared" si="64"/>
        <v>21742.48</v>
      </c>
      <c r="CG67" s="39">
        <f t="shared" si="65"/>
        <v>1811.87</v>
      </c>
      <c r="CH67" s="39">
        <f t="shared" si="19"/>
        <v>33519.595000000001</v>
      </c>
      <c r="CI67" s="46"/>
      <c r="CJ67" s="42">
        <f t="shared" si="66"/>
        <v>21742.48</v>
      </c>
      <c r="CK67" s="39">
        <f t="shared" si="66"/>
        <v>21742.48</v>
      </c>
      <c r="CL67" s="39">
        <f t="shared" si="67"/>
        <v>1811.87</v>
      </c>
      <c r="CM67" s="39">
        <f t="shared" si="20"/>
        <v>33519.595000000001</v>
      </c>
      <c r="CN67" s="46"/>
      <c r="CO67" s="42">
        <f t="shared" si="68"/>
        <v>21905.55</v>
      </c>
      <c r="CP67" s="39">
        <f t="shared" si="68"/>
        <v>21905.55</v>
      </c>
      <c r="CQ67" s="39">
        <f t="shared" si="69"/>
        <v>1825.46</v>
      </c>
      <c r="CR67" s="39">
        <f t="shared" si="21"/>
        <v>33771.01</v>
      </c>
      <c r="CS67" s="46"/>
      <c r="CT67" s="42">
        <f t="shared" si="70"/>
        <v>22124.61</v>
      </c>
      <c r="CU67" s="39">
        <f t="shared" si="70"/>
        <v>22124.61</v>
      </c>
      <c r="CV67" s="39">
        <f t="shared" si="71"/>
        <v>1843.72</v>
      </c>
      <c r="CW67" s="39">
        <f t="shared" si="22"/>
        <v>34108.82</v>
      </c>
      <c r="CX67" s="46"/>
      <c r="IA67">
        <v>18.5</v>
      </c>
    </row>
    <row r="68" spans="1:235">
      <c r="A68" s="47"/>
      <c r="B68" s="48"/>
      <c r="C68" s="49" t="s">
        <v>39</v>
      </c>
      <c r="D68" s="49" t="s">
        <v>105</v>
      </c>
      <c r="E68" s="50">
        <v>17495.95</v>
      </c>
      <c r="F68" s="50"/>
      <c r="G68" s="50">
        <v>17495.95</v>
      </c>
      <c r="H68" s="50">
        <f t="shared" si="23"/>
        <v>1457.9958333333334</v>
      </c>
      <c r="I68" s="50">
        <f t="shared" si="0"/>
        <v>26972.922916666666</v>
      </c>
      <c r="J68" s="50">
        <f t="shared" si="24"/>
        <v>17701.79</v>
      </c>
      <c r="K68" s="50">
        <f t="shared" si="25"/>
        <v>0</v>
      </c>
      <c r="L68" s="50">
        <f t="shared" si="26"/>
        <v>17701.79</v>
      </c>
      <c r="M68" s="50">
        <f t="shared" si="26"/>
        <v>1475.15</v>
      </c>
      <c r="N68" s="51">
        <f t="shared" si="1"/>
        <v>27290.275000000001</v>
      </c>
      <c r="O68" s="52">
        <v>18356.75</v>
      </c>
      <c r="P68" s="50">
        <v>34035.059487600003</v>
      </c>
      <c r="Q68" s="50">
        <v>18356.75</v>
      </c>
      <c r="R68" s="50">
        <f t="shared" si="27"/>
        <v>1529.73</v>
      </c>
      <c r="S68" s="53">
        <f t="shared" si="2"/>
        <v>28300.005000000001</v>
      </c>
      <c r="T68" s="52">
        <f t="shared" si="28"/>
        <v>18852.38</v>
      </c>
      <c r="U68" s="50">
        <f t="shared" si="29"/>
        <v>34715.760677352002</v>
      </c>
      <c r="V68" s="50">
        <f t="shared" si="30"/>
        <v>18852.38</v>
      </c>
      <c r="W68" s="50">
        <f t="shared" si="31"/>
        <v>1571.0316666666668</v>
      </c>
      <c r="X68" s="53">
        <f t="shared" si="3"/>
        <v>29064.085833333334</v>
      </c>
      <c r="Y68" s="52">
        <f t="shared" si="32"/>
        <v>19229.427600000003</v>
      </c>
      <c r="Z68" s="50">
        <f t="shared" si="33"/>
        <v>19229.427600000003</v>
      </c>
      <c r="AA68" s="50">
        <f t="shared" si="34"/>
        <v>1602.4523000000002</v>
      </c>
      <c r="AB68" s="53">
        <f t="shared" si="4"/>
        <v>29645.367550000003</v>
      </c>
      <c r="AC68" s="52">
        <f t="shared" si="35"/>
        <v>19644.18</v>
      </c>
      <c r="AD68" s="50">
        <f t="shared" si="36"/>
        <v>19644.18</v>
      </c>
      <c r="AE68" s="50">
        <f t="shared" si="37"/>
        <v>1637.0150000000001</v>
      </c>
      <c r="AF68" s="53">
        <f t="shared" si="5"/>
        <v>30284.7775</v>
      </c>
      <c r="AG68" s="52">
        <f t="shared" si="38"/>
        <v>20037.060000000001</v>
      </c>
      <c r="AH68" s="50" t="e">
        <f>ROUND(#REF!*1.02,2)</f>
        <v>#REF!</v>
      </c>
      <c r="AI68" s="50">
        <f t="shared" si="39"/>
        <v>20037.060000000001</v>
      </c>
      <c r="AJ68" s="50">
        <f t="shared" si="40"/>
        <v>1669.7550000000001</v>
      </c>
      <c r="AK68" s="51">
        <f t="shared" si="6"/>
        <v>30890.467500000002</v>
      </c>
      <c r="AL68" s="54">
        <f t="shared" si="41"/>
        <v>20437.8</v>
      </c>
      <c r="AM68" s="50">
        <f t="shared" si="42"/>
        <v>20437.8</v>
      </c>
      <c r="AN68" s="50">
        <f t="shared" si="43"/>
        <v>1703.1499999999999</v>
      </c>
      <c r="AO68" s="50">
        <f t="shared" si="7"/>
        <v>31508.274999999998</v>
      </c>
      <c r="AP68" s="54">
        <f t="shared" si="44"/>
        <v>21050.93</v>
      </c>
      <c r="AQ68" s="50">
        <f t="shared" si="44"/>
        <v>21050.93</v>
      </c>
      <c r="AR68" s="50">
        <f t="shared" si="45"/>
        <v>1754.24</v>
      </c>
      <c r="AS68" s="50">
        <f t="shared" si="46"/>
        <v>32453.439999999999</v>
      </c>
      <c r="AT68" s="54">
        <f t="shared" si="47"/>
        <v>21050.93</v>
      </c>
      <c r="AU68" s="50">
        <f t="shared" si="47"/>
        <v>21050.93</v>
      </c>
      <c r="AV68" s="50">
        <f t="shared" si="48"/>
        <v>1754.24</v>
      </c>
      <c r="AW68" s="50">
        <f t="shared" si="8"/>
        <v>32453.439999999999</v>
      </c>
      <c r="AX68" s="54">
        <f t="shared" si="49"/>
        <v>21050.93</v>
      </c>
      <c r="AY68" s="50">
        <f t="shared" si="49"/>
        <v>21050.93</v>
      </c>
      <c r="AZ68" s="50">
        <f t="shared" si="50"/>
        <v>1754.24</v>
      </c>
      <c r="BA68" s="50">
        <f t="shared" si="9"/>
        <v>32453.439999999999</v>
      </c>
      <c r="BB68" s="54">
        <f t="shared" si="51"/>
        <v>21050.93</v>
      </c>
      <c r="BC68" s="50">
        <f t="shared" si="51"/>
        <v>21050.93</v>
      </c>
      <c r="BD68" s="50">
        <f t="shared" si="52"/>
        <v>1754.24</v>
      </c>
      <c r="BE68" s="50">
        <f t="shared" si="10"/>
        <v>32453.439999999999</v>
      </c>
      <c r="BF68" s="54">
        <f t="shared" si="53"/>
        <v>21050.93</v>
      </c>
      <c r="BG68" s="50">
        <f t="shared" si="53"/>
        <v>21050.93</v>
      </c>
      <c r="BH68" s="50">
        <f t="shared" si="54"/>
        <v>1754.24</v>
      </c>
      <c r="BI68" s="50">
        <f t="shared" si="11"/>
        <v>32453.439999999999</v>
      </c>
      <c r="BJ68" s="54">
        <f t="shared" si="12"/>
        <v>21261.439300000002</v>
      </c>
      <c r="BK68" s="54">
        <f t="shared" si="55"/>
        <v>21261.439999999999</v>
      </c>
      <c r="BL68" s="50">
        <f t="shared" si="56"/>
        <v>1771.79</v>
      </c>
      <c r="BM68" s="50">
        <f t="shared" si="13"/>
        <v>32778.114999999998</v>
      </c>
      <c r="BN68" s="54">
        <f t="shared" si="57"/>
        <v>21261.439999999999</v>
      </c>
      <c r="BO68" s="50">
        <f t="shared" si="57"/>
        <v>21261.439999999999</v>
      </c>
      <c r="BP68" s="50">
        <f t="shared" si="58"/>
        <v>1771.79</v>
      </c>
      <c r="BQ68" s="50">
        <f t="shared" si="14"/>
        <v>32778.114999999998</v>
      </c>
      <c r="BR68" s="54">
        <f t="shared" si="15"/>
        <v>21474.05</v>
      </c>
      <c r="BS68" s="54">
        <f t="shared" si="15"/>
        <v>21474.05</v>
      </c>
      <c r="BT68" s="50">
        <f t="shared" si="59"/>
        <v>1789.5</v>
      </c>
      <c r="BU68" s="50">
        <f t="shared" si="16"/>
        <v>33105.75</v>
      </c>
      <c r="BV68" s="54">
        <f t="shared" si="60"/>
        <v>21742.48</v>
      </c>
      <c r="BW68" s="50">
        <f t="shared" si="60"/>
        <v>21742.48</v>
      </c>
      <c r="BX68" s="50">
        <f t="shared" si="61"/>
        <v>1811.87</v>
      </c>
      <c r="BY68" s="50">
        <f t="shared" si="17"/>
        <v>33519.595000000001</v>
      </c>
      <c r="BZ68" s="54">
        <f t="shared" si="62"/>
        <v>21742.48</v>
      </c>
      <c r="CA68" s="50">
        <f t="shared" si="62"/>
        <v>21742.48</v>
      </c>
      <c r="CB68" s="50">
        <f t="shared" si="63"/>
        <v>1811.87</v>
      </c>
      <c r="CC68" s="50">
        <f t="shared" si="18"/>
        <v>33519.595000000001</v>
      </c>
      <c r="CD68" s="55">
        <f>ROUND(CB68*0.25,2)+309</f>
        <v>761.97</v>
      </c>
      <c r="CE68" s="54">
        <f t="shared" si="64"/>
        <v>21742.48</v>
      </c>
      <c r="CF68" s="50">
        <f t="shared" si="64"/>
        <v>21742.48</v>
      </c>
      <c r="CG68" s="50">
        <f t="shared" si="65"/>
        <v>1811.87</v>
      </c>
      <c r="CH68" s="50">
        <f t="shared" si="19"/>
        <v>33519.595000000001</v>
      </c>
      <c r="CI68" s="55">
        <f>ROUND(CG68*0.25,2)+309</f>
        <v>761.97</v>
      </c>
      <c r="CJ68" s="54">
        <f t="shared" si="66"/>
        <v>21742.48</v>
      </c>
      <c r="CK68" s="50">
        <f t="shared" si="66"/>
        <v>21742.48</v>
      </c>
      <c r="CL68" s="50">
        <f t="shared" si="67"/>
        <v>1811.87</v>
      </c>
      <c r="CM68" s="50">
        <f t="shared" si="20"/>
        <v>33519.595000000001</v>
      </c>
      <c r="CN68" s="55">
        <f>ROUND(CL68*0.25,2)+309</f>
        <v>761.97</v>
      </c>
      <c r="CO68" s="54">
        <f t="shared" si="68"/>
        <v>21905.55</v>
      </c>
      <c r="CP68" s="50">
        <f t="shared" si="68"/>
        <v>21905.55</v>
      </c>
      <c r="CQ68" s="50">
        <f t="shared" si="69"/>
        <v>1825.46</v>
      </c>
      <c r="CR68" s="50">
        <f t="shared" si="21"/>
        <v>33771.01</v>
      </c>
      <c r="CS68" s="22">
        <v>517.15</v>
      </c>
      <c r="CT68" s="54">
        <f t="shared" si="70"/>
        <v>22124.61</v>
      </c>
      <c r="CU68" s="50">
        <f t="shared" si="70"/>
        <v>22124.61</v>
      </c>
      <c r="CV68" s="50">
        <f t="shared" si="71"/>
        <v>1843.72</v>
      </c>
      <c r="CW68" s="50">
        <f t="shared" si="22"/>
        <v>34108.82</v>
      </c>
      <c r="CX68" s="22">
        <f>522.32+248.15</f>
        <v>770.47</v>
      </c>
      <c r="CZ68" s="56"/>
      <c r="IA68">
        <v>18.5</v>
      </c>
    </row>
    <row r="69" spans="1:235">
      <c r="A69" s="57" t="s">
        <v>138</v>
      </c>
      <c r="B69" s="58">
        <v>115</v>
      </c>
      <c r="C69" s="58" t="s">
        <v>139</v>
      </c>
      <c r="D69" s="58" t="s">
        <v>102</v>
      </c>
      <c r="E69" s="4">
        <v>16921.34</v>
      </c>
      <c r="F69" s="4">
        <v>19797.9711732</v>
      </c>
      <c r="G69" s="4">
        <f>+F69</f>
        <v>19797.9711732</v>
      </c>
      <c r="H69" s="4">
        <f t="shared" si="23"/>
        <v>1649.8309311</v>
      </c>
      <c r="I69" s="4">
        <f t="shared" si="0"/>
        <v>33821.534087550004</v>
      </c>
      <c r="J69" s="4">
        <f t="shared" si="24"/>
        <v>17120.419999999998</v>
      </c>
      <c r="K69" s="4">
        <f t="shared" si="25"/>
        <v>20050.298256779999</v>
      </c>
      <c r="L69" s="4">
        <f t="shared" si="26"/>
        <v>20030.89</v>
      </c>
      <c r="M69" s="4">
        <f t="shared" si="26"/>
        <v>1669.24</v>
      </c>
      <c r="N69" s="60">
        <f t="shared" si="1"/>
        <v>34219.42</v>
      </c>
      <c r="O69" s="17">
        <f t="shared" si="73"/>
        <v>17753.88</v>
      </c>
      <c r="P69" s="4">
        <v>34035.059487600003</v>
      </c>
      <c r="Q69" s="4">
        <f t="shared" si="72"/>
        <v>20772.03</v>
      </c>
      <c r="R69" s="4">
        <f t="shared" si="27"/>
        <v>1731</v>
      </c>
      <c r="S69" s="18">
        <f t="shared" si="2"/>
        <v>35485.5</v>
      </c>
      <c r="T69" s="17">
        <f t="shared" si="28"/>
        <v>18233.23</v>
      </c>
      <c r="U69" s="4">
        <f t="shared" si="29"/>
        <v>34715.760677352002</v>
      </c>
      <c r="V69" s="4">
        <f t="shared" si="30"/>
        <v>21332.87</v>
      </c>
      <c r="W69" s="4">
        <f t="shared" si="31"/>
        <v>1777.7391666666665</v>
      </c>
      <c r="X69" s="18">
        <f t="shared" si="3"/>
        <v>36443.652916666666</v>
      </c>
      <c r="Y69" s="17">
        <f t="shared" si="32"/>
        <v>18597.8946</v>
      </c>
      <c r="Z69" s="4">
        <f t="shared" si="33"/>
        <v>21759.527399999999</v>
      </c>
      <c r="AA69" s="4">
        <f t="shared" si="34"/>
        <v>1813.29395</v>
      </c>
      <c r="AB69" s="18">
        <f t="shared" si="4"/>
        <v>37172.525974999997</v>
      </c>
      <c r="AC69" s="17">
        <f t="shared" si="35"/>
        <v>18999.03</v>
      </c>
      <c r="AD69" s="4">
        <f t="shared" si="36"/>
        <v>22228.85</v>
      </c>
      <c r="AE69" s="4">
        <f t="shared" si="37"/>
        <v>1852.4041666666665</v>
      </c>
      <c r="AF69" s="18">
        <f t="shared" si="5"/>
        <v>37974.285416666666</v>
      </c>
      <c r="AG69" s="17">
        <f t="shared" si="38"/>
        <v>19379.009999999998</v>
      </c>
      <c r="AH69" s="4" t="e">
        <f>ROUND(#REF!*1.02,2)</f>
        <v>#REF!</v>
      </c>
      <c r="AI69" s="4">
        <f t="shared" si="39"/>
        <v>22673.43</v>
      </c>
      <c r="AJ69" s="4">
        <f t="shared" si="40"/>
        <v>1889.4525000000001</v>
      </c>
      <c r="AK69" s="60">
        <f t="shared" si="6"/>
        <v>38733.776250000003</v>
      </c>
      <c r="AL69" s="42">
        <f t="shared" si="41"/>
        <v>19766.59</v>
      </c>
      <c r="AM69" s="4">
        <f t="shared" si="42"/>
        <v>23126.9</v>
      </c>
      <c r="AN69" s="4">
        <f t="shared" si="43"/>
        <v>1927.2416666666668</v>
      </c>
      <c r="AO69" s="4">
        <f t="shared" si="7"/>
        <v>39508.45416666667</v>
      </c>
      <c r="AP69" s="42">
        <f t="shared" si="44"/>
        <v>20359.59</v>
      </c>
      <c r="AQ69" s="4">
        <f t="shared" si="44"/>
        <v>23820.71</v>
      </c>
      <c r="AR69" s="4">
        <f t="shared" si="45"/>
        <v>1985.06</v>
      </c>
      <c r="AS69" s="4">
        <f t="shared" si="46"/>
        <v>40693.729999999996</v>
      </c>
      <c r="AT69" s="42">
        <f t="shared" si="47"/>
        <v>20359.59</v>
      </c>
      <c r="AU69" s="4">
        <f t="shared" si="47"/>
        <v>23820.71</v>
      </c>
      <c r="AV69" s="4">
        <f t="shared" si="48"/>
        <v>1985.06</v>
      </c>
      <c r="AW69" s="4">
        <f t="shared" si="8"/>
        <v>40693.729999999996</v>
      </c>
      <c r="AX69" s="42">
        <f t="shared" si="49"/>
        <v>20359.59</v>
      </c>
      <c r="AY69" s="4">
        <f t="shared" si="49"/>
        <v>23820.71</v>
      </c>
      <c r="AZ69" s="4">
        <f t="shared" si="50"/>
        <v>1985.06</v>
      </c>
      <c r="BA69" s="4">
        <f t="shared" si="9"/>
        <v>40693.729999999996</v>
      </c>
      <c r="BB69" s="42">
        <f t="shared" si="51"/>
        <v>20359.59</v>
      </c>
      <c r="BC69" s="4">
        <f t="shared" si="51"/>
        <v>23820.71</v>
      </c>
      <c r="BD69" s="4">
        <f t="shared" si="52"/>
        <v>1985.06</v>
      </c>
      <c r="BE69" s="4">
        <f t="shared" si="10"/>
        <v>40693.729999999996</v>
      </c>
      <c r="BF69" s="42">
        <f t="shared" si="53"/>
        <v>20359.59</v>
      </c>
      <c r="BG69" s="4">
        <f t="shared" si="53"/>
        <v>23820.71</v>
      </c>
      <c r="BH69" s="4">
        <f t="shared" si="54"/>
        <v>1985.06</v>
      </c>
      <c r="BI69" s="4">
        <f t="shared" si="11"/>
        <v>40693.729999999996</v>
      </c>
      <c r="BJ69" s="42">
        <f t="shared" si="12"/>
        <v>20563.1859</v>
      </c>
      <c r="BK69" s="42">
        <f t="shared" si="55"/>
        <v>24058.92</v>
      </c>
      <c r="BL69" s="4">
        <f t="shared" si="56"/>
        <v>2004.91</v>
      </c>
      <c r="BM69" s="4">
        <f t="shared" si="13"/>
        <v>41100.654999999999</v>
      </c>
      <c r="BN69" s="42">
        <f t="shared" si="57"/>
        <v>20563.189999999999</v>
      </c>
      <c r="BO69" s="4">
        <f t="shared" si="57"/>
        <v>24058.92</v>
      </c>
      <c r="BP69" s="4">
        <f t="shared" si="58"/>
        <v>2004.91</v>
      </c>
      <c r="BQ69" s="4">
        <f t="shared" si="14"/>
        <v>41100.654999999999</v>
      </c>
      <c r="BR69" s="42">
        <f t="shared" si="15"/>
        <v>20768.82</v>
      </c>
      <c r="BS69" s="42">
        <f t="shared" si="15"/>
        <v>24299.51</v>
      </c>
      <c r="BT69" s="4">
        <f t="shared" si="59"/>
        <v>2024.96</v>
      </c>
      <c r="BU69" s="4">
        <f t="shared" si="16"/>
        <v>41511.68</v>
      </c>
      <c r="BV69" s="42">
        <f t="shared" si="60"/>
        <v>21028.43</v>
      </c>
      <c r="BW69" s="4">
        <f t="shared" si="60"/>
        <v>24603.25</v>
      </c>
      <c r="BX69" s="4">
        <f t="shared" si="61"/>
        <v>2050.27</v>
      </c>
      <c r="BY69" s="4">
        <f t="shared" si="17"/>
        <v>42030.534999999996</v>
      </c>
      <c r="BZ69" s="42">
        <f t="shared" si="62"/>
        <v>21028.43</v>
      </c>
      <c r="CA69" s="4">
        <f t="shared" si="62"/>
        <v>24603.25</v>
      </c>
      <c r="CB69" s="4">
        <f t="shared" si="63"/>
        <v>2050.27</v>
      </c>
      <c r="CC69" s="4">
        <f t="shared" si="18"/>
        <v>42030.534999999996</v>
      </c>
      <c r="CD69" s="46"/>
      <c r="CE69" s="42">
        <f t="shared" si="64"/>
        <v>21028.43</v>
      </c>
      <c r="CF69" s="4">
        <f t="shared" si="64"/>
        <v>24603.25</v>
      </c>
      <c r="CG69" s="4">
        <f t="shared" si="65"/>
        <v>2050.27</v>
      </c>
      <c r="CH69" s="4">
        <f t="shared" si="19"/>
        <v>42030.534999999996</v>
      </c>
      <c r="CI69" s="46"/>
      <c r="CJ69" s="42">
        <f t="shared" si="66"/>
        <v>21028.43</v>
      </c>
      <c r="CK69" s="4">
        <f t="shared" si="66"/>
        <v>24603.25</v>
      </c>
      <c r="CL69" s="4">
        <f t="shared" si="67"/>
        <v>2050.27</v>
      </c>
      <c r="CM69" s="4">
        <f t="shared" si="20"/>
        <v>42030.534999999996</v>
      </c>
      <c r="CN69" s="46"/>
      <c r="CO69" s="42">
        <f t="shared" si="68"/>
        <v>21186.14</v>
      </c>
      <c r="CP69" s="4">
        <f t="shared" si="68"/>
        <v>24787.77</v>
      </c>
      <c r="CQ69" s="4">
        <f t="shared" si="69"/>
        <v>2065.65</v>
      </c>
      <c r="CR69" s="4">
        <f t="shared" si="21"/>
        <v>42345.825000000004</v>
      </c>
      <c r="CS69" s="46"/>
      <c r="CT69" s="42">
        <f t="shared" si="70"/>
        <v>21398</v>
      </c>
      <c r="CU69" s="4">
        <f t="shared" si="70"/>
        <v>25035.65</v>
      </c>
      <c r="CV69" s="4">
        <f t="shared" si="71"/>
        <v>2086.3000000000002</v>
      </c>
      <c r="CW69" s="4">
        <f t="shared" si="22"/>
        <v>42769.15</v>
      </c>
      <c r="CX69" s="46"/>
      <c r="IA69">
        <v>20.5</v>
      </c>
    </row>
    <row r="70" spans="1:235">
      <c r="A70" s="45"/>
      <c r="B70">
        <v>120</v>
      </c>
      <c r="C70" t="s">
        <v>139</v>
      </c>
      <c r="D70" t="s">
        <v>103</v>
      </c>
      <c r="E70" s="39">
        <v>16921.34</v>
      </c>
      <c r="F70" s="39">
        <v>16921.338858000003</v>
      </c>
      <c r="G70" s="39">
        <f>+F70</f>
        <v>16921.338858000003</v>
      </c>
      <c r="H70" s="39">
        <f t="shared" si="23"/>
        <v>1410.1115715000003</v>
      </c>
      <c r="I70" s="39">
        <f t="shared" ref="I70:I111" si="76">+H70*IA70</f>
        <v>26087.064072750007</v>
      </c>
      <c r="J70" s="39">
        <f t="shared" si="24"/>
        <v>17120.419999999998</v>
      </c>
      <c r="K70" s="39">
        <f t="shared" si="25"/>
        <v>17137.002980699999</v>
      </c>
      <c r="L70" s="39">
        <f t="shared" si="26"/>
        <v>17120.419999999998</v>
      </c>
      <c r="M70" s="39">
        <f t="shared" si="26"/>
        <v>1426.7</v>
      </c>
      <c r="N70" s="40">
        <f t="shared" ref="N70:N111" si="77">+M70*IA70</f>
        <v>26393.95</v>
      </c>
      <c r="O70" s="42">
        <f t="shared" si="73"/>
        <v>17753.88</v>
      </c>
      <c r="P70" s="39">
        <v>34035.059487600003</v>
      </c>
      <c r="Q70" s="39">
        <f t="shared" si="72"/>
        <v>17753.88</v>
      </c>
      <c r="R70" s="39">
        <f t="shared" si="27"/>
        <v>1479.49</v>
      </c>
      <c r="S70" s="43">
        <f t="shared" ref="S70:S111" si="78">+R70*IA70</f>
        <v>27370.564999999999</v>
      </c>
      <c r="T70" s="42">
        <f t="shared" si="28"/>
        <v>18233.23</v>
      </c>
      <c r="U70" s="39">
        <f t="shared" si="29"/>
        <v>34715.760677352002</v>
      </c>
      <c r="V70" s="39">
        <f t="shared" si="30"/>
        <v>18233.23</v>
      </c>
      <c r="W70" s="39">
        <f t="shared" si="31"/>
        <v>1519.4358333333332</v>
      </c>
      <c r="X70" s="43">
        <f t="shared" ref="X70:X111" si="79">+W70*IA70</f>
        <v>28109.562916666666</v>
      </c>
      <c r="Y70" s="42">
        <f t="shared" si="32"/>
        <v>18597.8946</v>
      </c>
      <c r="Z70" s="39">
        <f t="shared" si="33"/>
        <v>18597.8946</v>
      </c>
      <c r="AA70" s="39">
        <f t="shared" si="34"/>
        <v>1549.82455</v>
      </c>
      <c r="AB70" s="43">
        <f t="shared" ref="AB70:AB111" si="80">+AA70*IA70</f>
        <v>28671.754175000002</v>
      </c>
      <c r="AC70" s="42">
        <f t="shared" si="35"/>
        <v>18999.03</v>
      </c>
      <c r="AD70" s="39">
        <f t="shared" si="36"/>
        <v>18999.03</v>
      </c>
      <c r="AE70" s="39">
        <f t="shared" si="37"/>
        <v>1583.2524999999998</v>
      </c>
      <c r="AF70" s="43">
        <f t="shared" ref="AF70:AF111" si="81">+AE70*IA70</f>
        <v>29290.171249999996</v>
      </c>
      <c r="AG70" s="42">
        <f t="shared" si="38"/>
        <v>19379.009999999998</v>
      </c>
      <c r="AH70" s="39" t="e">
        <f>ROUND(#REF!*1.02,2)</f>
        <v>#REF!</v>
      </c>
      <c r="AI70" s="39">
        <f t="shared" si="39"/>
        <v>19379.009999999998</v>
      </c>
      <c r="AJ70" s="39">
        <f t="shared" si="40"/>
        <v>1614.9174999999998</v>
      </c>
      <c r="AK70" s="40">
        <f t="shared" ref="AK70:AK111" si="82">+AJ70*IA70</f>
        <v>29875.973749999997</v>
      </c>
      <c r="AL70" s="42">
        <f t="shared" si="41"/>
        <v>19766.59</v>
      </c>
      <c r="AM70" s="39">
        <f t="shared" si="42"/>
        <v>19766.59</v>
      </c>
      <c r="AN70" s="39">
        <f t="shared" si="43"/>
        <v>1647.2158333333334</v>
      </c>
      <c r="AO70" s="39">
        <f t="shared" ref="AO70:AO111" si="83">+AN70*IA70</f>
        <v>30473.49291666667</v>
      </c>
      <c r="AP70" s="42">
        <f t="shared" si="44"/>
        <v>20359.59</v>
      </c>
      <c r="AQ70" s="39">
        <f t="shared" si="44"/>
        <v>20359.59</v>
      </c>
      <c r="AR70" s="39">
        <f t="shared" si="45"/>
        <v>1696.63</v>
      </c>
      <c r="AS70" s="39">
        <f t="shared" si="46"/>
        <v>31387.655000000002</v>
      </c>
      <c r="AT70" s="42">
        <f t="shared" si="47"/>
        <v>20359.59</v>
      </c>
      <c r="AU70" s="39">
        <f t="shared" si="47"/>
        <v>20359.59</v>
      </c>
      <c r="AV70" s="39">
        <f t="shared" si="48"/>
        <v>1696.63</v>
      </c>
      <c r="AW70" s="39">
        <f t="shared" ref="AW70:AW111" si="84">+AV70*$IA70</f>
        <v>31387.655000000002</v>
      </c>
      <c r="AX70" s="42">
        <f t="shared" si="49"/>
        <v>20359.59</v>
      </c>
      <c r="AY70" s="39">
        <f t="shared" si="49"/>
        <v>20359.59</v>
      </c>
      <c r="AZ70" s="39">
        <f t="shared" si="50"/>
        <v>1696.63</v>
      </c>
      <c r="BA70" s="39">
        <f t="shared" ref="BA70:BA111" si="85">+AZ70*$IA70</f>
        <v>31387.655000000002</v>
      </c>
      <c r="BB70" s="42">
        <f t="shared" si="51"/>
        <v>20359.59</v>
      </c>
      <c r="BC70" s="39">
        <f t="shared" si="51"/>
        <v>20359.59</v>
      </c>
      <c r="BD70" s="39">
        <f t="shared" si="52"/>
        <v>1696.63</v>
      </c>
      <c r="BE70" s="39">
        <f t="shared" ref="BE70:BE111" si="86">+BD70*$IA70</f>
        <v>31387.655000000002</v>
      </c>
      <c r="BF70" s="42">
        <f t="shared" si="53"/>
        <v>20359.59</v>
      </c>
      <c r="BG70" s="39">
        <f t="shared" si="53"/>
        <v>20359.59</v>
      </c>
      <c r="BH70" s="39">
        <f t="shared" si="54"/>
        <v>1696.63</v>
      </c>
      <c r="BI70" s="39">
        <f t="shared" ref="BI70:BI111" si="87">+BH70*$IA70</f>
        <v>31387.655000000002</v>
      </c>
      <c r="BJ70" s="42">
        <f t="shared" ref="BJ70:BJ109" si="88">BF70*1.01</f>
        <v>20563.1859</v>
      </c>
      <c r="BK70" s="42">
        <f t="shared" si="55"/>
        <v>20563.189999999999</v>
      </c>
      <c r="BL70" s="39">
        <f t="shared" si="56"/>
        <v>1713.6</v>
      </c>
      <c r="BM70" s="39">
        <f t="shared" ref="BM70:BM111" si="89">+BL70*$IA70</f>
        <v>31701.599999999999</v>
      </c>
      <c r="BN70" s="42">
        <f t="shared" si="57"/>
        <v>20563.189999999999</v>
      </c>
      <c r="BO70" s="39">
        <f t="shared" si="57"/>
        <v>20563.189999999999</v>
      </c>
      <c r="BP70" s="39">
        <f t="shared" si="58"/>
        <v>1713.6</v>
      </c>
      <c r="BQ70" s="39">
        <f t="shared" ref="BQ70:BQ111" si="90">+BP70*$IA70</f>
        <v>31701.599999999999</v>
      </c>
      <c r="BR70" s="42">
        <f t="shared" ref="BR70:BS110" si="91">ROUND(BN70*1.01,2)</f>
        <v>20768.82</v>
      </c>
      <c r="BS70" s="42">
        <f t="shared" si="91"/>
        <v>20768.82</v>
      </c>
      <c r="BT70" s="39">
        <f t="shared" si="59"/>
        <v>1730.74</v>
      </c>
      <c r="BU70" s="39">
        <f t="shared" ref="BU70:BU111" si="92">+BT70*$IA70</f>
        <v>32018.69</v>
      </c>
      <c r="BV70" s="42">
        <f t="shared" si="60"/>
        <v>21028.43</v>
      </c>
      <c r="BW70" s="39">
        <f t="shared" si="60"/>
        <v>21028.43</v>
      </c>
      <c r="BX70" s="39">
        <f t="shared" si="61"/>
        <v>1752.37</v>
      </c>
      <c r="BY70" s="39">
        <f t="shared" ref="BY70:BY111" si="93">+BX70*$IA70</f>
        <v>32418.844999999998</v>
      </c>
      <c r="BZ70" s="42">
        <f t="shared" si="62"/>
        <v>21028.43</v>
      </c>
      <c r="CA70" s="39">
        <f t="shared" si="62"/>
        <v>21028.43</v>
      </c>
      <c r="CB70" s="39">
        <f t="shared" si="63"/>
        <v>1752.37</v>
      </c>
      <c r="CC70" s="39">
        <f t="shared" ref="CC70:CC111" si="94">+CB70*$IA70</f>
        <v>32418.844999999998</v>
      </c>
      <c r="CD70" s="46"/>
      <c r="CE70" s="42">
        <f t="shared" si="64"/>
        <v>21028.43</v>
      </c>
      <c r="CF70" s="39">
        <f t="shared" si="64"/>
        <v>21028.43</v>
      </c>
      <c r="CG70" s="39">
        <f t="shared" si="65"/>
        <v>1752.37</v>
      </c>
      <c r="CH70" s="39">
        <f t="shared" ref="CH70:CH111" si="95">+CG70*$IA70</f>
        <v>32418.844999999998</v>
      </c>
      <c r="CI70" s="46"/>
      <c r="CJ70" s="42">
        <f t="shared" si="66"/>
        <v>21028.43</v>
      </c>
      <c r="CK70" s="39">
        <f t="shared" si="66"/>
        <v>21028.43</v>
      </c>
      <c r="CL70" s="39">
        <f t="shared" si="67"/>
        <v>1752.37</v>
      </c>
      <c r="CM70" s="39">
        <f t="shared" ref="CM70:CM111" si="96">+CL70*$IA70</f>
        <v>32418.844999999998</v>
      </c>
      <c r="CN70" s="46"/>
      <c r="CO70" s="42">
        <f t="shared" si="68"/>
        <v>21186.14</v>
      </c>
      <c r="CP70" s="39">
        <f t="shared" si="68"/>
        <v>21186.14</v>
      </c>
      <c r="CQ70" s="39">
        <f t="shared" si="69"/>
        <v>1765.51</v>
      </c>
      <c r="CR70" s="39">
        <f t="shared" ref="CR70:CR111" si="97">+CQ70*$IA70</f>
        <v>32661.935000000001</v>
      </c>
      <c r="CS70" s="46"/>
      <c r="CT70" s="42">
        <f t="shared" si="70"/>
        <v>21398</v>
      </c>
      <c r="CU70" s="39">
        <f t="shared" si="70"/>
        <v>21398</v>
      </c>
      <c r="CV70" s="39">
        <f t="shared" si="71"/>
        <v>1783.17</v>
      </c>
      <c r="CW70" s="39">
        <f t="shared" ref="CW70:CW111" si="98">+CV70*$IA70</f>
        <v>32988.645000000004</v>
      </c>
      <c r="CX70" s="46"/>
      <c r="IA70">
        <v>18.5</v>
      </c>
    </row>
    <row r="71" spans="1:235">
      <c r="A71" s="45"/>
      <c r="B71">
        <v>475</v>
      </c>
      <c r="C71" t="s">
        <v>140</v>
      </c>
      <c r="D71" t="s">
        <v>102</v>
      </c>
      <c r="E71" s="39">
        <v>16921.34</v>
      </c>
      <c r="F71" s="39">
        <v>19781.593135200001</v>
      </c>
      <c r="G71" s="39">
        <v>19797.97</v>
      </c>
      <c r="H71" s="39">
        <f t="shared" ref="H71:H111" si="99">+G71/12</f>
        <v>1649.8308333333334</v>
      </c>
      <c r="I71" s="39">
        <f t="shared" si="76"/>
        <v>33821.532083333339</v>
      </c>
      <c r="J71" s="39">
        <f t="shared" ref="J71:J111" si="100">ROUND(E71*1.011765,2)</f>
        <v>17120.419999999998</v>
      </c>
      <c r="K71" s="39">
        <f t="shared" ref="K71:K111" si="101">+F71/1.02*1.033</f>
        <v>20033.711479079997</v>
      </c>
      <c r="L71" s="39">
        <f t="shared" ref="L71:M111" si="102">ROUND(G71*1.011765,2)</f>
        <v>20030.89</v>
      </c>
      <c r="M71" s="39">
        <f t="shared" si="102"/>
        <v>1669.24</v>
      </c>
      <c r="N71" s="40">
        <f t="shared" si="77"/>
        <v>34219.42</v>
      </c>
      <c r="O71" s="42">
        <f t="shared" si="73"/>
        <v>17753.88</v>
      </c>
      <c r="P71" s="39">
        <v>34035.059487600003</v>
      </c>
      <c r="Q71" s="39">
        <f t="shared" si="72"/>
        <v>20772.03</v>
      </c>
      <c r="R71" s="39">
        <f t="shared" si="72"/>
        <v>1731</v>
      </c>
      <c r="S71" s="43">
        <f t="shared" si="78"/>
        <v>35485.5</v>
      </c>
      <c r="T71" s="42">
        <f t="shared" ref="T71:T111" si="103">ROUND(O71*1.027,2)</f>
        <v>18233.23</v>
      </c>
      <c r="U71" s="39">
        <f t="shared" ref="U71:U111" si="104">+P71*1.02</f>
        <v>34715.760677352002</v>
      </c>
      <c r="V71" s="39">
        <f t="shared" ref="V71:V111" si="105">ROUND(Q71*1.027,2)</f>
        <v>21332.87</v>
      </c>
      <c r="W71" s="39">
        <f t="shared" ref="W71:W111" si="106">+V71/12</f>
        <v>1777.7391666666665</v>
      </c>
      <c r="X71" s="43">
        <f t="shared" si="79"/>
        <v>36443.652916666666</v>
      </c>
      <c r="Y71" s="42">
        <f t="shared" ref="Y71:Y111" si="107">+T71*1.02</f>
        <v>18597.8946</v>
      </c>
      <c r="Z71" s="39">
        <f t="shared" ref="Z71:Z111" si="108">+V71*1.02</f>
        <v>21759.527399999999</v>
      </c>
      <c r="AA71" s="39">
        <f t="shared" ref="AA71:AA111" si="109">+Z71/12</f>
        <v>1813.29395</v>
      </c>
      <c r="AB71" s="43">
        <f t="shared" si="80"/>
        <v>37172.525974999997</v>
      </c>
      <c r="AC71" s="42">
        <f t="shared" ref="AC71:AC111" si="110">ROUND(T71*1.042,2)</f>
        <v>18999.03</v>
      </c>
      <c r="AD71" s="39">
        <f t="shared" ref="AD71:AD111" si="111">ROUND(V71*1.042,2)</f>
        <v>22228.85</v>
      </c>
      <c r="AE71" s="39">
        <f t="shared" ref="AE71:AE111" si="112">+AD71/12</f>
        <v>1852.4041666666665</v>
      </c>
      <c r="AF71" s="43">
        <f t="shared" si="81"/>
        <v>37974.285416666666</v>
      </c>
      <c r="AG71" s="42">
        <f t="shared" ref="AG71:AG111" si="113">ROUND(AC71*1.02,2)</f>
        <v>19379.009999999998</v>
      </c>
      <c r="AH71" s="39" t="e">
        <f>ROUND(#REF!*1.02,2)</f>
        <v>#REF!</v>
      </c>
      <c r="AI71" s="39">
        <f t="shared" ref="AI71:AI111" si="114">ROUND(AD71*1.02,2)</f>
        <v>22673.43</v>
      </c>
      <c r="AJ71" s="39">
        <f t="shared" ref="AJ71:AJ111" si="115">+AI71/12</f>
        <v>1889.4525000000001</v>
      </c>
      <c r="AK71" s="40">
        <f t="shared" si="82"/>
        <v>38733.776250000003</v>
      </c>
      <c r="AL71" s="42">
        <f t="shared" ref="AL71:AL111" si="116">ROUND(AG71*1.02,2)</f>
        <v>19766.59</v>
      </c>
      <c r="AM71" s="39">
        <f t="shared" ref="AM71:AM111" si="117">ROUND(AI71*1.02,2)</f>
        <v>23126.9</v>
      </c>
      <c r="AN71" s="39">
        <f t="shared" ref="AN71:AN111" si="118">+AM71/12</f>
        <v>1927.2416666666668</v>
      </c>
      <c r="AO71" s="39">
        <f t="shared" si="83"/>
        <v>39508.45416666667</v>
      </c>
      <c r="AP71" s="42">
        <f t="shared" ref="AP71:AQ110" si="119">ROUND(AL71*1.03,2)</f>
        <v>20359.59</v>
      </c>
      <c r="AQ71" s="39">
        <f t="shared" si="119"/>
        <v>23820.71</v>
      </c>
      <c r="AR71" s="39">
        <f t="shared" ref="AR71:AR111" si="120">ROUND(AQ71/12,2)</f>
        <v>1985.06</v>
      </c>
      <c r="AS71" s="39">
        <f t="shared" ref="AS71:AS111" si="121">+AR71*IA71</f>
        <v>40693.729999999996</v>
      </c>
      <c r="AT71" s="42">
        <f t="shared" ref="AT71:AU111" si="122">ROUND(AP71*1,2)</f>
        <v>20359.59</v>
      </c>
      <c r="AU71" s="39">
        <f t="shared" si="122"/>
        <v>23820.71</v>
      </c>
      <c r="AV71" s="39">
        <f t="shared" ref="AV71:AV111" si="123">ROUND(AU71/12,2)</f>
        <v>1985.06</v>
      </c>
      <c r="AW71" s="39">
        <f t="shared" si="84"/>
        <v>40693.729999999996</v>
      </c>
      <c r="AX71" s="42">
        <f t="shared" ref="AX71:AY111" si="124">ROUND(AT71*1,2)</f>
        <v>20359.59</v>
      </c>
      <c r="AY71" s="39">
        <f t="shared" si="124"/>
        <v>23820.71</v>
      </c>
      <c r="AZ71" s="39">
        <f t="shared" ref="AZ71:AZ111" si="125">ROUND(AY71/12,2)</f>
        <v>1985.06</v>
      </c>
      <c r="BA71" s="39">
        <f t="shared" si="85"/>
        <v>40693.729999999996</v>
      </c>
      <c r="BB71" s="42">
        <f t="shared" ref="BB71:BC111" si="126">ROUND(AX71*1,2)</f>
        <v>20359.59</v>
      </c>
      <c r="BC71" s="39">
        <f t="shared" si="126"/>
        <v>23820.71</v>
      </c>
      <c r="BD71" s="39">
        <f t="shared" ref="BD71:BD111" si="127">ROUND(BC71/12,2)</f>
        <v>1985.06</v>
      </c>
      <c r="BE71" s="39">
        <f t="shared" si="86"/>
        <v>40693.729999999996</v>
      </c>
      <c r="BF71" s="42">
        <f t="shared" ref="BF71:BG111" si="128">ROUND(BB71*1,2)</f>
        <v>20359.59</v>
      </c>
      <c r="BG71" s="39">
        <f t="shared" si="128"/>
        <v>23820.71</v>
      </c>
      <c r="BH71" s="39">
        <f t="shared" ref="BH71:BH111" si="129">ROUND(BG71/12,2)</f>
        <v>1985.06</v>
      </c>
      <c r="BI71" s="39">
        <f t="shared" si="87"/>
        <v>40693.729999999996</v>
      </c>
      <c r="BJ71" s="42">
        <f t="shared" si="88"/>
        <v>20563.1859</v>
      </c>
      <c r="BK71" s="42">
        <f t="shared" ref="BK71:BK111" si="130">ROUND(BG71*1.01,2)</f>
        <v>24058.92</v>
      </c>
      <c r="BL71" s="39">
        <f t="shared" ref="BL71:BL111" si="131">ROUND(BK71/12,2)</f>
        <v>2004.91</v>
      </c>
      <c r="BM71" s="39">
        <f t="shared" si="89"/>
        <v>41100.654999999999</v>
      </c>
      <c r="BN71" s="42">
        <f t="shared" ref="BN71:BO110" si="132">ROUND(BJ71*1,2)</f>
        <v>20563.189999999999</v>
      </c>
      <c r="BO71" s="39">
        <f t="shared" si="132"/>
        <v>24058.92</v>
      </c>
      <c r="BP71" s="39">
        <f t="shared" ref="BP71:BP111" si="133">ROUND(BO71/12,2)</f>
        <v>2004.91</v>
      </c>
      <c r="BQ71" s="39">
        <f t="shared" si="90"/>
        <v>41100.654999999999</v>
      </c>
      <c r="BR71" s="42">
        <f t="shared" si="91"/>
        <v>20768.82</v>
      </c>
      <c r="BS71" s="42">
        <f t="shared" si="91"/>
        <v>24299.51</v>
      </c>
      <c r="BT71" s="39">
        <f t="shared" ref="BT71:BT111" si="134">ROUND(BS71/12,2)</f>
        <v>2024.96</v>
      </c>
      <c r="BU71" s="39">
        <f t="shared" si="92"/>
        <v>41511.68</v>
      </c>
      <c r="BV71" s="42">
        <f t="shared" ref="BV71:BW111" si="135">ROUND(BR71*1.0125,2)</f>
        <v>21028.43</v>
      </c>
      <c r="BW71" s="39">
        <f t="shared" si="135"/>
        <v>24603.25</v>
      </c>
      <c r="BX71" s="39">
        <f t="shared" ref="BX71:BX111" si="136">ROUND(BW71/12,2)</f>
        <v>2050.27</v>
      </c>
      <c r="BY71" s="39">
        <f t="shared" si="93"/>
        <v>42030.534999999996</v>
      </c>
      <c r="BZ71" s="42">
        <f t="shared" ref="BZ71:CA111" si="137">ROUND(BV71*1,2)</f>
        <v>21028.43</v>
      </c>
      <c r="CA71" s="39">
        <f t="shared" si="137"/>
        <v>24603.25</v>
      </c>
      <c r="CB71" s="39">
        <f t="shared" ref="CB71:CB111" si="138">ROUND(CA71/12,2)</f>
        <v>2050.27</v>
      </c>
      <c r="CC71" s="39">
        <f t="shared" si="94"/>
        <v>42030.534999999996</v>
      </c>
      <c r="CD71" s="46"/>
      <c r="CE71" s="42">
        <f t="shared" ref="CE71:CF111" si="139">ROUND(BZ71*1,2)</f>
        <v>21028.43</v>
      </c>
      <c r="CF71" s="39">
        <f t="shared" si="139"/>
        <v>24603.25</v>
      </c>
      <c r="CG71" s="39">
        <f t="shared" ref="CG71:CG111" si="140">ROUND(CF71/12,2)</f>
        <v>2050.27</v>
      </c>
      <c r="CH71" s="39">
        <f t="shared" si="95"/>
        <v>42030.534999999996</v>
      </c>
      <c r="CI71" s="46"/>
      <c r="CJ71" s="42">
        <f t="shared" ref="CJ71:CK111" si="141">ROUND(BZ71*1,2)</f>
        <v>21028.43</v>
      </c>
      <c r="CK71" s="39">
        <f t="shared" si="141"/>
        <v>24603.25</v>
      </c>
      <c r="CL71" s="39">
        <f t="shared" ref="CL71:CL111" si="142">ROUND(CK71/12,2)</f>
        <v>2050.27</v>
      </c>
      <c r="CM71" s="39">
        <f t="shared" si="96"/>
        <v>42030.534999999996</v>
      </c>
      <c r="CN71" s="46"/>
      <c r="CO71" s="42">
        <f t="shared" ref="CO71:CP111" si="143">ROUND(CE71*1.0075,2)</f>
        <v>21186.14</v>
      </c>
      <c r="CP71" s="39">
        <f t="shared" si="143"/>
        <v>24787.77</v>
      </c>
      <c r="CQ71" s="39">
        <f t="shared" ref="CQ71:CQ111" si="144">ROUND(CP71/12,2)</f>
        <v>2065.65</v>
      </c>
      <c r="CR71" s="39">
        <f t="shared" si="97"/>
        <v>42345.825000000004</v>
      </c>
      <c r="CS71" s="46"/>
      <c r="CT71" s="42">
        <f t="shared" ref="CT71:CU111" si="145">ROUND(CO71*1.01,2)</f>
        <v>21398</v>
      </c>
      <c r="CU71" s="39">
        <f t="shared" si="145"/>
        <v>25035.65</v>
      </c>
      <c r="CV71" s="39">
        <f t="shared" ref="CV71:CV111" si="146">ROUND(CU71/12,2)</f>
        <v>2086.3000000000002</v>
      </c>
      <c r="CW71" s="39">
        <f t="shared" si="98"/>
        <v>42769.15</v>
      </c>
      <c r="CX71" s="46"/>
      <c r="IA71">
        <v>20.5</v>
      </c>
    </row>
    <row r="72" spans="1:235">
      <c r="A72" s="45"/>
      <c r="B72">
        <v>480</v>
      </c>
      <c r="C72" t="s">
        <v>140</v>
      </c>
      <c r="D72" t="s">
        <v>103</v>
      </c>
      <c r="E72" s="39">
        <v>16921.34</v>
      </c>
      <c r="F72" s="39">
        <v>15084.403232400002</v>
      </c>
      <c r="G72" s="39">
        <v>16921.34</v>
      </c>
      <c r="H72" s="39">
        <f t="shared" si="99"/>
        <v>1410.1116666666667</v>
      </c>
      <c r="I72" s="39">
        <f t="shared" si="76"/>
        <v>26087.065833333334</v>
      </c>
      <c r="J72" s="39">
        <f t="shared" si="100"/>
        <v>17120.419999999998</v>
      </c>
      <c r="K72" s="39">
        <f t="shared" si="101"/>
        <v>15276.655430460001</v>
      </c>
      <c r="L72" s="39">
        <f t="shared" si="102"/>
        <v>17120.419999999998</v>
      </c>
      <c r="M72" s="39">
        <f t="shared" si="102"/>
        <v>1426.7</v>
      </c>
      <c r="N72" s="40">
        <f t="shared" si="77"/>
        <v>26393.95</v>
      </c>
      <c r="O72" s="42">
        <f t="shared" si="73"/>
        <v>17753.88</v>
      </c>
      <c r="P72" s="39">
        <v>34035.059487600003</v>
      </c>
      <c r="Q72" s="39">
        <f t="shared" ref="Q72:R111" si="147">ROUND(L72*1.037,2)</f>
        <v>17753.88</v>
      </c>
      <c r="R72" s="39">
        <f t="shared" si="147"/>
        <v>1479.49</v>
      </c>
      <c r="S72" s="43">
        <f t="shared" si="78"/>
        <v>27370.564999999999</v>
      </c>
      <c r="T72" s="42">
        <f t="shared" si="103"/>
        <v>18233.23</v>
      </c>
      <c r="U72" s="39">
        <f t="shared" si="104"/>
        <v>34715.760677352002</v>
      </c>
      <c r="V72" s="39">
        <f t="shared" si="105"/>
        <v>18233.23</v>
      </c>
      <c r="W72" s="39">
        <f t="shared" si="106"/>
        <v>1519.4358333333332</v>
      </c>
      <c r="X72" s="43">
        <f t="shared" si="79"/>
        <v>28109.562916666666</v>
      </c>
      <c r="Y72" s="42">
        <f t="shared" si="107"/>
        <v>18597.8946</v>
      </c>
      <c r="Z72" s="39">
        <f t="shared" si="108"/>
        <v>18597.8946</v>
      </c>
      <c r="AA72" s="39">
        <f t="shared" si="109"/>
        <v>1549.82455</v>
      </c>
      <c r="AB72" s="43">
        <f t="shared" si="80"/>
        <v>28671.754175000002</v>
      </c>
      <c r="AC72" s="42">
        <f t="shared" si="110"/>
        <v>18999.03</v>
      </c>
      <c r="AD72" s="39">
        <f t="shared" si="111"/>
        <v>18999.03</v>
      </c>
      <c r="AE72" s="39">
        <f t="shared" si="112"/>
        <v>1583.2524999999998</v>
      </c>
      <c r="AF72" s="43">
        <f t="shared" si="81"/>
        <v>29290.171249999996</v>
      </c>
      <c r="AG72" s="42">
        <f t="shared" si="113"/>
        <v>19379.009999999998</v>
      </c>
      <c r="AH72" s="39" t="e">
        <f>ROUND(#REF!*1.02,2)</f>
        <v>#REF!</v>
      </c>
      <c r="AI72" s="39">
        <f t="shared" si="114"/>
        <v>19379.009999999998</v>
      </c>
      <c r="AJ72" s="39">
        <f t="shared" si="115"/>
        <v>1614.9174999999998</v>
      </c>
      <c r="AK72" s="40">
        <f t="shared" si="82"/>
        <v>29875.973749999997</v>
      </c>
      <c r="AL72" s="42">
        <f t="shared" si="116"/>
        <v>19766.59</v>
      </c>
      <c r="AM72" s="39">
        <f t="shared" si="117"/>
        <v>19766.59</v>
      </c>
      <c r="AN72" s="39">
        <f t="shared" si="118"/>
        <v>1647.2158333333334</v>
      </c>
      <c r="AO72" s="39">
        <f t="shared" si="83"/>
        <v>30473.49291666667</v>
      </c>
      <c r="AP72" s="42">
        <f t="shared" si="119"/>
        <v>20359.59</v>
      </c>
      <c r="AQ72" s="39">
        <f t="shared" si="119"/>
        <v>20359.59</v>
      </c>
      <c r="AR72" s="39">
        <f t="shared" si="120"/>
        <v>1696.63</v>
      </c>
      <c r="AS72" s="39">
        <f t="shared" si="121"/>
        <v>31387.655000000002</v>
      </c>
      <c r="AT72" s="42">
        <f t="shared" si="122"/>
        <v>20359.59</v>
      </c>
      <c r="AU72" s="39">
        <f t="shared" si="122"/>
        <v>20359.59</v>
      </c>
      <c r="AV72" s="39">
        <f t="shared" si="123"/>
        <v>1696.63</v>
      </c>
      <c r="AW72" s="39">
        <f t="shared" si="84"/>
        <v>31387.655000000002</v>
      </c>
      <c r="AX72" s="42">
        <f t="shared" si="124"/>
        <v>20359.59</v>
      </c>
      <c r="AY72" s="39">
        <f t="shared" si="124"/>
        <v>20359.59</v>
      </c>
      <c r="AZ72" s="39">
        <f t="shared" si="125"/>
        <v>1696.63</v>
      </c>
      <c r="BA72" s="39">
        <f t="shared" si="85"/>
        <v>31387.655000000002</v>
      </c>
      <c r="BB72" s="42">
        <f t="shared" si="126"/>
        <v>20359.59</v>
      </c>
      <c r="BC72" s="39">
        <f t="shared" si="126"/>
        <v>20359.59</v>
      </c>
      <c r="BD72" s="39">
        <f t="shared" si="127"/>
        <v>1696.63</v>
      </c>
      <c r="BE72" s="39">
        <f t="shared" si="86"/>
        <v>31387.655000000002</v>
      </c>
      <c r="BF72" s="42">
        <f t="shared" si="128"/>
        <v>20359.59</v>
      </c>
      <c r="BG72" s="39">
        <f t="shared" si="128"/>
        <v>20359.59</v>
      </c>
      <c r="BH72" s="39">
        <f t="shared" si="129"/>
        <v>1696.63</v>
      </c>
      <c r="BI72" s="39">
        <f t="shared" si="87"/>
        <v>31387.655000000002</v>
      </c>
      <c r="BJ72" s="42">
        <f t="shared" si="88"/>
        <v>20563.1859</v>
      </c>
      <c r="BK72" s="42">
        <f t="shared" si="130"/>
        <v>20563.189999999999</v>
      </c>
      <c r="BL72" s="39">
        <f t="shared" si="131"/>
        <v>1713.6</v>
      </c>
      <c r="BM72" s="39">
        <f t="shared" si="89"/>
        <v>31701.599999999999</v>
      </c>
      <c r="BN72" s="42">
        <f t="shared" si="132"/>
        <v>20563.189999999999</v>
      </c>
      <c r="BO72" s="39">
        <f t="shared" si="132"/>
        <v>20563.189999999999</v>
      </c>
      <c r="BP72" s="39">
        <f t="shared" si="133"/>
        <v>1713.6</v>
      </c>
      <c r="BQ72" s="39">
        <f t="shared" si="90"/>
        <v>31701.599999999999</v>
      </c>
      <c r="BR72" s="42">
        <f t="shared" si="91"/>
        <v>20768.82</v>
      </c>
      <c r="BS72" s="42">
        <f t="shared" si="91"/>
        <v>20768.82</v>
      </c>
      <c r="BT72" s="39">
        <f t="shared" si="134"/>
        <v>1730.74</v>
      </c>
      <c r="BU72" s="39">
        <f t="shared" si="92"/>
        <v>32018.69</v>
      </c>
      <c r="BV72" s="42">
        <f t="shared" si="135"/>
        <v>21028.43</v>
      </c>
      <c r="BW72" s="39">
        <f t="shared" si="135"/>
        <v>21028.43</v>
      </c>
      <c r="BX72" s="39">
        <f t="shared" si="136"/>
        <v>1752.37</v>
      </c>
      <c r="BY72" s="39">
        <f t="shared" si="93"/>
        <v>32418.844999999998</v>
      </c>
      <c r="BZ72" s="42">
        <f t="shared" si="137"/>
        <v>21028.43</v>
      </c>
      <c r="CA72" s="39">
        <f t="shared" si="137"/>
        <v>21028.43</v>
      </c>
      <c r="CB72" s="39">
        <f t="shared" si="138"/>
        <v>1752.37</v>
      </c>
      <c r="CC72" s="39">
        <f t="shared" si="94"/>
        <v>32418.844999999998</v>
      </c>
      <c r="CD72" s="46"/>
      <c r="CE72" s="42">
        <f t="shared" si="139"/>
        <v>21028.43</v>
      </c>
      <c r="CF72" s="39">
        <f t="shared" si="139"/>
        <v>21028.43</v>
      </c>
      <c r="CG72" s="39">
        <f t="shared" si="140"/>
        <v>1752.37</v>
      </c>
      <c r="CH72" s="39">
        <f t="shared" si="95"/>
        <v>32418.844999999998</v>
      </c>
      <c r="CI72" s="46"/>
      <c r="CJ72" s="42">
        <f t="shared" si="141"/>
        <v>21028.43</v>
      </c>
      <c r="CK72" s="39">
        <f t="shared" si="141"/>
        <v>21028.43</v>
      </c>
      <c r="CL72" s="39">
        <f t="shared" si="142"/>
        <v>1752.37</v>
      </c>
      <c r="CM72" s="39">
        <f t="shared" si="96"/>
        <v>32418.844999999998</v>
      </c>
      <c r="CN72" s="46"/>
      <c r="CO72" s="42">
        <f t="shared" si="143"/>
        <v>21186.14</v>
      </c>
      <c r="CP72" s="39">
        <f t="shared" si="143"/>
        <v>21186.14</v>
      </c>
      <c r="CQ72" s="39">
        <f t="shared" si="144"/>
        <v>1765.51</v>
      </c>
      <c r="CR72" s="39">
        <f t="shared" si="97"/>
        <v>32661.935000000001</v>
      </c>
      <c r="CS72" s="46"/>
      <c r="CT72" s="42">
        <f t="shared" si="145"/>
        <v>21398</v>
      </c>
      <c r="CU72" s="39">
        <f t="shared" si="145"/>
        <v>21398</v>
      </c>
      <c r="CV72" s="39">
        <f t="shared" si="146"/>
        <v>1783.17</v>
      </c>
      <c r="CW72" s="39">
        <f t="shared" si="98"/>
        <v>32988.645000000004</v>
      </c>
      <c r="CX72" s="46"/>
      <c r="IA72">
        <v>18.5</v>
      </c>
    </row>
    <row r="73" spans="1:235">
      <c r="A73" s="45"/>
      <c r="B73">
        <v>515</v>
      </c>
      <c r="C73" t="s">
        <v>141</v>
      </c>
      <c r="D73" t="s">
        <v>102</v>
      </c>
      <c r="E73" s="39">
        <v>16921.34</v>
      </c>
      <c r="F73" s="39">
        <v>19781.593135200001</v>
      </c>
      <c r="G73" s="39">
        <v>19797.97</v>
      </c>
      <c r="H73" s="39">
        <f t="shared" si="99"/>
        <v>1649.8308333333334</v>
      </c>
      <c r="I73" s="39">
        <f t="shared" si="76"/>
        <v>33821.532083333339</v>
      </c>
      <c r="J73" s="39">
        <f t="shared" si="100"/>
        <v>17120.419999999998</v>
      </c>
      <c r="K73" s="39">
        <f t="shared" si="101"/>
        <v>20033.711479079997</v>
      </c>
      <c r="L73" s="39">
        <f t="shared" si="102"/>
        <v>20030.89</v>
      </c>
      <c r="M73" s="39">
        <f t="shared" si="102"/>
        <v>1669.24</v>
      </c>
      <c r="N73" s="40">
        <f t="shared" si="77"/>
        <v>34219.42</v>
      </c>
      <c r="O73" s="42">
        <f t="shared" si="73"/>
        <v>17753.88</v>
      </c>
      <c r="P73" s="39">
        <v>34035.059487600003</v>
      </c>
      <c r="Q73" s="39">
        <f t="shared" si="147"/>
        <v>20772.03</v>
      </c>
      <c r="R73" s="39">
        <f t="shared" si="147"/>
        <v>1731</v>
      </c>
      <c r="S73" s="43">
        <f t="shared" si="78"/>
        <v>35485.5</v>
      </c>
      <c r="T73" s="42">
        <f t="shared" si="103"/>
        <v>18233.23</v>
      </c>
      <c r="U73" s="39">
        <f t="shared" si="104"/>
        <v>34715.760677352002</v>
      </c>
      <c r="V73" s="39">
        <f t="shared" si="105"/>
        <v>21332.87</v>
      </c>
      <c r="W73" s="39">
        <f t="shared" si="106"/>
        <v>1777.7391666666665</v>
      </c>
      <c r="X73" s="43">
        <f t="shared" si="79"/>
        <v>36443.652916666666</v>
      </c>
      <c r="Y73" s="42">
        <f t="shared" si="107"/>
        <v>18597.8946</v>
      </c>
      <c r="Z73" s="39">
        <f t="shared" si="108"/>
        <v>21759.527399999999</v>
      </c>
      <c r="AA73" s="39">
        <f t="shared" si="109"/>
        <v>1813.29395</v>
      </c>
      <c r="AB73" s="43">
        <f t="shared" si="80"/>
        <v>37172.525974999997</v>
      </c>
      <c r="AC73" s="42">
        <f t="shared" si="110"/>
        <v>18999.03</v>
      </c>
      <c r="AD73" s="39">
        <f t="shared" si="111"/>
        <v>22228.85</v>
      </c>
      <c r="AE73" s="39">
        <f t="shared" si="112"/>
        <v>1852.4041666666665</v>
      </c>
      <c r="AF73" s="43">
        <f t="shared" si="81"/>
        <v>37974.285416666666</v>
      </c>
      <c r="AG73" s="42">
        <f t="shared" si="113"/>
        <v>19379.009999999998</v>
      </c>
      <c r="AH73" s="39" t="e">
        <f>ROUND(#REF!*1.02,2)</f>
        <v>#REF!</v>
      </c>
      <c r="AI73" s="39">
        <f t="shared" si="114"/>
        <v>22673.43</v>
      </c>
      <c r="AJ73" s="39">
        <f t="shared" si="115"/>
        <v>1889.4525000000001</v>
      </c>
      <c r="AK73" s="40">
        <f t="shared" si="82"/>
        <v>38733.776250000003</v>
      </c>
      <c r="AL73" s="42">
        <f t="shared" si="116"/>
        <v>19766.59</v>
      </c>
      <c r="AM73" s="39">
        <f t="shared" si="117"/>
        <v>23126.9</v>
      </c>
      <c r="AN73" s="39">
        <f t="shared" si="118"/>
        <v>1927.2416666666668</v>
      </c>
      <c r="AO73" s="39">
        <f t="shared" si="83"/>
        <v>39508.45416666667</v>
      </c>
      <c r="AP73" s="42">
        <f t="shared" si="119"/>
        <v>20359.59</v>
      </c>
      <c r="AQ73" s="39">
        <f t="shared" si="119"/>
        <v>23820.71</v>
      </c>
      <c r="AR73" s="39">
        <f t="shared" si="120"/>
        <v>1985.06</v>
      </c>
      <c r="AS73" s="39">
        <f t="shared" si="121"/>
        <v>40693.729999999996</v>
      </c>
      <c r="AT73" s="42">
        <f t="shared" si="122"/>
        <v>20359.59</v>
      </c>
      <c r="AU73" s="39">
        <f t="shared" si="122"/>
        <v>23820.71</v>
      </c>
      <c r="AV73" s="39">
        <f t="shared" si="123"/>
        <v>1985.06</v>
      </c>
      <c r="AW73" s="39">
        <f t="shared" si="84"/>
        <v>40693.729999999996</v>
      </c>
      <c r="AX73" s="42">
        <f t="shared" si="124"/>
        <v>20359.59</v>
      </c>
      <c r="AY73" s="39">
        <f t="shared" si="124"/>
        <v>23820.71</v>
      </c>
      <c r="AZ73" s="39">
        <f t="shared" si="125"/>
        <v>1985.06</v>
      </c>
      <c r="BA73" s="39">
        <f t="shared" si="85"/>
        <v>40693.729999999996</v>
      </c>
      <c r="BB73" s="42">
        <f t="shared" si="126"/>
        <v>20359.59</v>
      </c>
      <c r="BC73" s="39">
        <f t="shared" si="126"/>
        <v>23820.71</v>
      </c>
      <c r="BD73" s="39">
        <f t="shared" si="127"/>
        <v>1985.06</v>
      </c>
      <c r="BE73" s="39">
        <f t="shared" si="86"/>
        <v>40693.729999999996</v>
      </c>
      <c r="BF73" s="42">
        <f t="shared" si="128"/>
        <v>20359.59</v>
      </c>
      <c r="BG73" s="39">
        <f t="shared" si="128"/>
        <v>23820.71</v>
      </c>
      <c r="BH73" s="39">
        <f t="shared" si="129"/>
        <v>1985.06</v>
      </c>
      <c r="BI73" s="39">
        <f t="shared" si="87"/>
        <v>40693.729999999996</v>
      </c>
      <c r="BJ73" s="42">
        <f t="shared" si="88"/>
        <v>20563.1859</v>
      </c>
      <c r="BK73" s="42">
        <f t="shared" si="130"/>
        <v>24058.92</v>
      </c>
      <c r="BL73" s="39">
        <f t="shared" si="131"/>
        <v>2004.91</v>
      </c>
      <c r="BM73" s="39">
        <f t="shared" si="89"/>
        <v>41100.654999999999</v>
      </c>
      <c r="BN73" s="42">
        <f t="shared" si="132"/>
        <v>20563.189999999999</v>
      </c>
      <c r="BO73" s="39">
        <f t="shared" si="132"/>
        <v>24058.92</v>
      </c>
      <c r="BP73" s="39">
        <f t="shared" si="133"/>
        <v>2004.91</v>
      </c>
      <c r="BQ73" s="39">
        <f t="shared" si="90"/>
        <v>41100.654999999999</v>
      </c>
      <c r="BR73" s="42">
        <f t="shared" si="91"/>
        <v>20768.82</v>
      </c>
      <c r="BS73" s="42">
        <f t="shared" si="91"/>
        <v>24299.51</v>
      </c>
      <c r="BT73" s="39">
        <f t="shared" si="134"/>
        <v>2024.96</v>
      </c>
      <c r="BU73" s="39">
        <f t="shared" si="92"/>
        <v>41511.68</v>
      </c>
      <c r="BV73" s="42">
        <f t="shared" si="135"/>
        <v>21028.43</v>
      </c>
      <c r="BW73" s="39">
        <f t="shared" si="135"/>
        <v>24603.25</v>
      </c>
      <c r="BX73" s="39">
        <f t="shared" si="136"/>
        <v>2050.27</v>
      </c>
      <c r="BY73" s="39">
        <f t="shared" si="93"/>
        <v>42030.534999999996</v>
      </c>
      <c r="BZ73" s="42">
        <f t="shared" si="137"/>
        <v>21028.43</v>
      </c>
      <c r="CA73" s="39">
        <f t="shared" si="137"/>
        <v>24603.25</v>
      </c>
      <c r="CB73" s="39">
        <f t="shared" si="138"/>
        <v>2050.27</v>
      </c>
      <c r="CC73" s="39">
        <f t="shared" si="94"/>
        <v>42030.534999999996</v>
      </c>
      <c r="CD73" s="46"/>
      <c r="CE73" s="42">
        <f t="shared" si="139"/>
        <v>21028.43</v>
      </c>
      <c r="CF73" s="39">
        <f t="shared" si="139"/>
        <v>24603.25</v>
      </c>
      <c r="CG73" s="39">
        <f t="shared" si="140"/>
        <v>2050.27</v>
      </c>
      <c r="CH73" s="39">
        <f t="shared" si="95"/>
        <v>42030.534999999996</v>
      </c>
      <c r="CI73" s="46"/>
      <c r="CJ73" s="42">
        <f t="shared" si="141"/>
        <v>21028.43</v>
      </c>
      <c r="CK73" s="39">
        <f t="shared" si="141"/>
        <v>24603.25</v>
      </c>
      <c r="CL73" s="39">
        <f t="shared" si="142"/>
        <v>2050.27</v>
      </c>
      <c r="CM73" s="39">
        <f t="shared" si="96"/>
        <v>42030.534999999996</v>
      </c>
      <c r="CN73" s="46"/>
      <c r="CO73" s="42">
        <f t="shared" si="143"/>
        <v>21186.14</v>
      </c>
      <c r="CP73" s="39">
        <f t="shared" si="143"/>
        <v>24787.77</v>
      </c>
      <c r="CQ73" s="39">
        <f t="shared" si="144"/>
        <v>2065.65</v>
      </c>
      <c r="CR73" s="39">
        <f t="shared" si="97"/>
        <v>42345.825000000004</v>
      </c>
      <c r="CS73" s="46"/>
      <c r="CT73" s="42">
        <f t="shared" si="145"/>
        <v>21398</v>
      </c>
      <c r="CU73" s="39">
        <f t="shared" si="145"/>
        <v>25035.65</v>
      </c>
      <c r="CV73" s="39">
        <f t="shared" si="146"/>
        <v>2086.3000000000002</v>
      </c>
      <c r="CW73" s="39">
        <f t="shared" si="98"/>
        <v>42769.15</v>
      </c>
      <c r="CX73" s="46"/>
      <c r="IA73">
        <v>20.5</v>
      </c>
    </row>
    <row r="74" spans="1:235">
      <c r="A74" s="45"/>
      <c r="B74">
        <v>520</v>
      </c>
      <c r="C74" t="s">
        <v>141</v>
      </c>
      <c r="D74" t="s">
        <v>103</v>
      </c>
      <c r="E74" s="39">
        <v>16921.34</v>
      </c>
      <c r="F74" s="39">
        <v>15084.403232400002</v>
      </c>
      <c r="G74" s="39">
        <v>16921.34</v>
      </c>
      <c r="H74" s="39">
        <f t="shared" si="99"/>
        <v>1410.1116666666667</v>
      </c>
      <c r="I74" s="39">
        <f t="shared" si="76"/>
        <v>26087.065833333334</v>
      </c>
      <c r="J74" s="39">
        <f t="shared" si="100"/>
        <v>17120.419999999998</v>
      </c>
      <c r="K74" s="39">
        <f t="shared" si="101"/>
        <v>15276.655430460001</v>
      </c>
      <c r="L74" s="39">
        <f t="shared" si="102"/>
        <v>17120.419999999998</v>
      </c>
      <c r="M74" s="39">
        <f t="shared" si="102"/>
        <v>1426.7</v>
      </c>
      <c r="N74" s="40">
        <f t="shared" si="77"/>
        <v>26393.95</v>
      </c>
      <c r="O74" s="42">
        <f t="shared" si="73"/>
        <v>17753.88</v>
      </c>
      <c r="P74" s="39">
        <v>34035.059487600003</v>
      </c>
      <c r="Q74" s="39">
        <f t="shared" si="147"/>
        <v>17753.88</v>
      </c>
      <c r="R74" s="39">
        <f t="shared" si="147"/>
        <v>1479.49</v>
      </c>
      <c r="S74" s="43">
        <f t="shared" si="78"/>
        <v>27370.564999999999</v>
      </c>
      <c r="T74" s="42">
        <f t="shared" si="103"/>
        <v>18233.23</v>
      </c>
      <c r="U74" s="39">
        <f t="shared" si="104"/>
        <v>34715.760677352002</v>
      </c>
      <c r="V74" s="39">
        <f t="shared" si="105"/>
        <v>18233.23</v>
      </c>
      <c r="W74" s="39">
        <f t="shared" si="106"/>
        <v>1519.4358333333332</v>
      </c>
      <c r="X74" s="43">
        <f t="shared" si="79"/>
        <v>28109.562916666666</v>
      </c>
      <c r="Y74" s="42">
        <f t="shared" si="107"/>
        <v>18597.8946</v>
      </c>
      <c r="Z74" s="39">
        <f t="shared" si="108"/>
        <v>18597.8946</v>
      </c>
      <c r="AA74" s="39">
        <f t="shared" si="109"/>
        <v>1549.82455</v>
      </c>
      <c r="AB74" s="43">
        <f t="shared" si="80"/>
        <v>28671.754175000002</v>
      </c>
      <c r="AC74" s="42">
        <f t="shared" si="110"/>
        <v>18999.03</v>
      </c>
      <c r="AD74" s="39">
        <f t="shared" si="111"/>
        <v>18999.03</v>
      </c>
      <c r="AE74" s="39">
        <f t="shared" si="112"/>
        <v>1583.2524999999998</v>
      </c>
      <c r="AF74" s="43">
        <f t="shared" si="81"/>
        <v>29290.171249999996</v>
      </c>
      <c r="AG74" s="42">
        <f t="shared" si="113"/>
        <v>19379.009999999998</v>
      </c>
      <c r="AH74" s="39" t="e">
        <f>ROUND(#REF!*1.02,2)</f>
        <v>#REF!</v>
      </c>
      <c r="AI74" s="39">
        <f t="shared" si="114"/>
        <v>19379.009999999998</v>
      </c>
      <c r="AJ74" s="39">
        <f t="shared" si="115"/>
        <v>1614.9174999999998</v>
      </c>
      <c r="AK74" s="40">
        <f t="shared" si="82"/>
        <v>29875.973749999997</v>
      </c>
      <c r="AL74" s="42">
        <f t="shared" si="116"/>
        <v>19766.59</v>
      </c>
      <c r="AM74" s="39">
        <f t="shared" si="117"/>
        <v>19766.59</v>
      </c>
      <c r="AN74" s="39">
        <f t="shared" si="118"/>
        <v>1647.2158333333334</v>
      </c>
      <c r="AO74" s="39">
        <f t="shared" si="83"/>
        <v>30473.49291666667</v>
      </c>
      <c r="AP74" s="42">
        <f t="shared" si="119"/>
        <v>20359.59</v>
      </c>
      <c r="AQ74" s="39">
        <f t="shared" si="119"/>
        <v>20359.59</v>
      </c>
      <c r="AR74" s="39">
        <f t="shared" si="120"/>
        <v>1696.63</v>
      </c>
      <c r="AS74" s="39">
        <f t="shared" si="121"/>
        <v>31387.655000000002</v>
      </c>
      <c r="AT74" s="42">
        <f t="shared" si="122"/>
        <v>20359.59</v>
      </c>
      <c r="AU74" s="39">
        <f t="shared" si="122"/>
        <v>20359.59</v>
      </c>
      <c r="AV74" s="39">
        <f t="shared" si="123"/>
        <v>1696.63</v>
      </c>
      <c r="AW74" s="39">
        <f t="shared" si="84"/>
        <v>31387.655000000002</v>
      </c>
      <c r="AX74" s="42">
        <f t="shared" si="124"/>
        <v>20359.59</v>
      </c>
      <c r="AY74" s="39">
        <f t="shared" si="124"/>
        <v>20359.59</v>
      </c>
      <c r="AZ74" s="39">
        <f t="shared" si="125"/>
        <v>1696.63</v>
      </c>
      <c r="BA74" s="39">
        <f t="shared" si="85"/>
        <v>31387.655000000002</v>
      </c>
      <c r="BB74" s="42">
        <f t="shared" si="126"/>
        <v>20359.59</v>
      </c>
      <c r="BC74" s="39">
        <f t="shared" si="126"/>
        <v>20359.59</v>
      </c>
      <c r="BD74" s="39">
        <f t="shared" si="127"/>
        <v>1696.63</v>
      </c>
      <c r="BE74" s="39">
        <f t="shared" si="86"/>
        <v>31387.655000000002</v>
      </c>
      <c r="BF74" s="42">
        <f t="shared" si="128"/>
        <v>20359.59</v>
      </c>
      <c r="BG74" s="39">
        <f t="shared" si="128"/>
        <v>20359.59</v>
      </c>
      <c r="BH74" s="39">
        <f t="shared" si="129"/>
        <v>1696.63</v>
      </c>
      <c r="BI74" s="39">
        <f t="shared" si="87"/>
        <v>31387.655000000002</v>
      </c>
      <c r="BJ74" s="42">
        <f t="shared" si="88"/>
        <v>20563.1859</v>
      </c>
      <c r="BK74" s="42">
        <f t="shared" si="130"/>
        <v>20563.189999999999</v>
      </c>
      <c r="BL74" s="39">
        <f t="shared" si="131"/>
        <v>1713.6</v>
      </c>
      <c r="BM74" s="39">
        <f t="shared" si="89"/>
        <v>31701.599999999999</v>
      </c>
      <c r="BN74" s="42">
        <f t="shared" si="132"/>
        <v>20563.189999999999</v>
      </c>
      <c r="BO74" s="39">
        <f t="shared" si="132"/>
        <v>20563.189999999999</v>
      </c>
      <c r="BP74" s="39">
        <f t="shared" si="133"/>
        <v>1713.6</v>
      </c>
      <c r="BQ74" s="39">
        <f t="shared" si="90"/>
        <v>31701.599999999999</v>
      </c>
      <c r="BR74" s="42">
        <f t="shared" si="91"/>
        <v>20768.82</v>
      </c>
      <c r="BS74" s="42">
        <f t="shared" si="91"/>
        <v>20768.82</v>
      </c>
      <c r="BT74" s="39">
        <f t="shared" si="134"/>
        <v>1730.74</v>
      </c>
      <c r="BU74" s="39">
        <f t="shared" si="92"/>
        <v>32018.69</v>
      </c>
      <c r="BV74" s="42">
        <f t="shared" si="135"/>
        <v>21028.43</v>
      </c>
      <c r="BW74" s="39">
        <f t="shared" si="135"/>
        <v>21028.43</v>
      </c>
      <c r="BX74" s="39">
        <f t="shared" si="136"/>
        <v>1752.37</v>
      </c>
      <c r="BY74" s="39">
        <f t="shared" si="93"/>
        <v>32418.844999999998</v>
      </c>
      <c r="BZ74" s="42">
        <f t="shared" si="137"/>
        <v>21028.43</v>
      </c>
      <c r="CA74" s="39">
        <f t="shared" si="137"/>
        <v>21028.43</v>
      </c>
      <c r="CB74" s="39">
        <f t="shared" si="138"/>
        <v>1752.37</v>
      </c>
      <c r="CC74" s="39">
        <f t="shared" si="94"/>
        <v>32418.844999999998</v>
      </c>
      <c r="CD74" s="46"/>
      <c r="CE74" s="42">
        <f t="shared" si="139"/>
        <v>21028.43</v>
      </c>
      <c r="CF74" s="39">
        <f t="shared" si="139"/>
        <v>21028.43</v>
      </c>
      <c r="CG74" s="39">
        <f t="shared" si="140"/>
        <v>1752.37</v>
      </c>
      <c r="CH74" s="39">
        <f t="shared" si="95"/>
        <v>32418.844999999998</v>
      </c>
      <c r="CI74" s="46"/>
      <c r="CJ74" s="42">
        <f t="shared" si="141"/>
        <v>21028.43</v>
      </c>
      <c r="CK74" s="39">
        <f t="shared" si="141"/>
        <v>21028.43</v>
      </c>
      <c r="CL74" s="39">
        <f t="shared" si="142"/>
        <v>1752.37</v>
      </c>
      <c r="CM74" s="39">
        <f t="shared" si="96"/>
        <v>32418.844999999998</v>
      </c>
      <c r="CN74" s="46"/>
      <c r="CO74" s="42">
        <f t="shared" si="143"/>
        <v>21186.14</v>
      </c>
      <c r="CP74" s="39">
        <f t="shared" si="143"/>
        <v>21186.14</v>
      </c>
      <c r="CQ74" s="39">
        <f t="shared" si="144"/>
        <v>1765.51</v>
      </c>
      <c r="CR74" s="39">
        <f t="shared" si="97"/>
        <v>32661.935000000001</v>
      </c>
      <c r="CS74" s="46"/>
      <c r="CT74" s="42">
        <f t="shared" si="145"/>
        <v>21398</v>
      </c>
      <c r="CU74" s="39">
        <f t="shared" si="145"/>
        <v>21398</v>
      </c>
      <c r="CV74" s="39">
        <f t="shared" si="146"/>
        <v>1783.17</v>
      </c>
      <c r="CW74" s="39">
        <f t="shared" si="98"/>
        <v>32988.645000000004</v>
      </c>
      <c r="CX74" s="46"/>
      <c r="IA74">
        <v>18.5</v>
      </c>
    </row>
    <row r="75" spans="1:235">
      <c r="A75" s="45"/>
      <c r="B75">
        <v>555</v>
      </c>
      <c r="C75" t="s">
        <v>142</v>
      </c>
      <c r="D75" t="s">
        <v>102</v>
      </c>
      <c r="E75" s="39">
        <v>16921.34</v>
      </c>
      <c r="F75" s="39">
        <v>19781.593135200001</v>
      </c>
      <c r="G75" s="39">
        <v>19797.97</v>
      </c>
      <c r="H75" s="39">
        <f t="shared" si="99"/>
        <v>1649.8308333333334</v>
      </c>
      <c r="I75" s="39">
        <f t="shared" si="76"/>
        <v>33821.532083333339</v>
      </c>
      <c r="J75" s="39">
        <f t="shared" si="100"/>
        <v>17120.419999999998</v>
      </c>
      <c r="K75" s="39">
        <f t="shared" si="101"/>
        <v>20033.711479079997</v>
      </c>
      <c r="L75" s="39">
        <f t="shared" si="102"/>
        <v>20030.89</v>
      </c>
      <c r="M75" s="39">
        <f t="shared" si="102"/>
        <v>1669.24</v>
      </c>
      <c r="N75" s="40">
        <f t="shared" si="77"/>
        <v>34219.42</v>
      </c>
      <c r="O75" s="42">
        <f t="shared" ref="O75:O111" si="148">ROUND(J75*1.037,2)</f>
        <v>17753.88</v>
      </c>
      <c r="P75" s="39">
        <v>34035.059487600003</v>
      </c>
      <c r="Q75" s="39">
        <f t="shared" si="147"/>
        <v>20772.03</v>
      </c>
      <c r="R75" s="39">
        <f t="shared" si="147"/>
        <v>1731</v>
      </c>
      <c r="S75" s="43">
        <f t="shared" si="78"/>
        <v>35485.5</v>
      </c>
      <c r="T75" s="42">
        <f t="shared" si="103"/>
        <v>18233.23</v>
      </c>
      <c r="U75" s="39">
        <f t="shared" si="104"/>
        <v>34715.760677352002</v>
      </c>
      <c r="V75" s="39">
        <f t="shared" si="105"/>
        <v>21332.87</v>
      </c>
      <c r="W75" s="39">
        <f t="shared" si="106"/>
        <v>1777.7391666666665</v>
      </c>
      <c r="X75" s="43">
        <f t="shared" si="79"/>
        <v>36443.652916666666</v>
      </c>
      <c r="Y75" s="42">
        <f t="shared" si="107"/>
        <v>18597.8946</v>
      </c>
      <c r="Z75" s="39">
        <f t="shared" si="108"/>
        <v>21759.527399999999</v>
      </c>
      <c r="AA75" s="39">
        <f t="shared" si="109"/>
        <v>1813.29395</v>
      </c>
      <c r="AB75" s="43">
        <f t="shared" si="80"/>
        <v>37172.525974999997</v>
      </c>
      <c r="AC75" s="42">
        <f t="shared" si="110"/>
        <v>18999.03</v>
      </c>
      <c r="AD75" s="39">
        <f t="shared" si="111"/>
        <v>22228.85</v>
      </c>
      <c r="AE75" s="39">
        <f t="shared" si="112"/>
        <v>1852.4041666666665</v>
      </c>
      <c r="AF75" s="43">
        <f t="shared" si="81"/>
        <v>37974.285416666666</v>
      </c>
      <c r="AG75" s="42">
        <f t="shared" si="113"/>
        <v>19379.009999999998</v>
      </c>
      <c r="AH75" s="39" t="e">
        <f>ROUND(#REF!*1.02,2)</f>
        <v>#REF!</v>
      </c>
      <c r="AI75" s="39">
        <f t="shared" si="114"/>
        <v>22673.43</v>
      </c>
      <c r="AJ75" s="39">
        <f t="shared" si="115"/>
        <v>1889.4525000000001</v>
      </c>
      <c r="AK75" s="40">
        <f t="shared" si="82"/>
        <v>38733.776250000003</v>
      </c>
      <c r="AL75" s="42">
        <f t="shared" si="116"/>
        <v>19766.59</v>
      </c>
      <c r="AM75" s="39">
        <f t="shared" si="117"/>
        <v>23126.9</v>
      </c>
      <c r="AN75" s="39">
        <f t="shared" si="118"/>
        <v>1927.2416666666668</v>
      </c>
      <c r="AO75" s="39">
        <f t="shared" si="83"/>
        <v>39508.45416666667</v>
      </c>
      <c r="AP75" s="42">
        <f t="shared" si="119"/>
        <v>20359.59</v>
      </c>
      <c r="AQ75" s="39">
        <f t="shared" si="119"/>
        <v>23820.71</v>
      </c>
      <c r="AR75" s="39">
        <f t="shared" si="120"/>
        <v>1985.06</v>
      </c>
      <c r="AS75" s="39">
        <f t="shared" si="121"/>
        <v>40693.729999999996</v>
      </c>
      <c r="AT75" s="42">
        <f t="shared" si="122"/>
        <v>20359.59</v>
      </c>
      <c r="AU75" s="39">
        <f t="shared" si="122"/>
        <v>23820.71</v>
      </c>
      <c r="AV75" s="39">
        <f t="shared" si="123"/>
        <v>1985.06</v>
      </c>
      <c r="AW75" s="39">
        <f t="shared" si="84"/>
        <v>40693.729999999996</v>
      </c>
      <c r="AX75" s="42">
        <f t="shared" si="124"/>
        <v>20359.59</v>
      </c>
      <c r="AY75" s="39">
        <f t="shared" si="124"/>
        <v>23820.71</v>
      </c>
      <c r="AZ75" s="39">
        <f t="shared" si="125"/>
        <v>1985.06</v>
      </c>
      <c r="BA75" s="39">
        <f t="shared" si="85"/>
        <v>40693.729999999996</v>
      </c>
      <c r="BB75" s="42">
        <f t="shared" si="126"/>
        <v>20359.59</v>
      </c>
      <c r="BC75" s="39">
        <f t="shared" si="126"/>
        <v>23820.71</v>
      </c>
      <c r="BD75" s="39">
        <f t="shared" si="127"/>
        <v>1985.06</v>
      </c>
      <c r="BE75" s="39">
        <f t="shared" si="86"/>
        <v>40693.729999999996</v>
      </c>
      <c r="BF75" s="42">
        <f t="shared" si="128"/>
        <v>20359.59</v>
      </c>
      <c r="BG75" s="39">
        <f t="shared" si="128"/>
        <v>23820.71</v>
      </c>
      <c r="BH75" s="39">
        <f t="shared" si="129"/>
        <v>1985.06</v>
      </c>
      <c r="BI75" s="39">
        <f t="shared" si="87"/>
        <v>40693.729999999996</v>
      </c>
      <c r="BJ75" s="42">
        <f t="shared" si="88"/>
        <v>20563.1859</v>
      </c>
      <c r="BK75" s="42">
        <f t="shared" si="130"/>
        <v>24058.92</v>
      </c>
      <c r="BL75" s="39">
        <f t="shared" si="131"/>
        <v>2004.91</v>
      </c>
      <c r="BM75" s="39">
        <f t="shared" si="89"/>
        <v>41100.654999999999</v>
      </c>
      <c r="BN75" s="42">
        <f t="shared" si="132"/>
        <v>20563.189999999999</v>
      </c>
      <c r="BO75" s="39">
        <f t="shared" si="132"/>
        <v>24058.92</v>
      </c>
      <c r="BP75" s="39">
        <f t="shared" si="133"/>
        <v>2004.91</v>
      </c>
      <c r="BQ75" s="39">
        <f t="shared" si="90"/>
        <v>41100.654999999999</v>
      </c>
      <c r="BR75" s="42">
        <f t="shared" si="91"/>
        <v>20768.82</v>
      </c>
      <c r="BS75" s="42">
        <f t="shared" si="91"/>
        <v>24299.51</v>
      </c>
      <c r="BT75" s="39">
        <f t="shared" si="134"/>
        <v>2024.96</v>
      </c>
      <c r="BU75" s="39">
        <f t="shared" si="92"/>
        <v>41511.68</v>
      </c>
      <c r="BV75" s="42">
        <f t="shared" si="135"/>
        <v>21028.43</v>
      </c>
      <c r="BW75" s="39">
        <f t="shared" si="135"/>
        <v>24603.25</v>
      </c>
      <c r="BX75" s="39">
        <f t="shared" si="136"/>
        <v>2050.27</v>
      </c>
      <c r="BY75" s="39">
        <f t="shared" si="93"/>
        <v>42030.534999999996</v>
      </c>
      <c r="BZ75" s="42">
        <f t="shared" si="137"/>
        <v>21028.43</v>
      </c>
      <c r="CA75" s="39">
        <f t="shared" si="137"/>
        <v>24603.25</v>
      </c>
      <c r="CB75" s="39">
        <f t="shared" si="138"/>
        <v>2050.27</v>
      </c>
      <c r="CC75" s="39">
        <f t="shared" si="94"/>
        <v>42030.534999999996</v>
      </c>
      <c r="CD75" s="46"/>
      <c r="CE75" s="42">
        <f t="shared" si="139"/>
        <v>21028.43</v>
      </c>
      <c r="CF75" s="39">
        <f t="shared" si="139"/>
        <v>24603.25</v>
      </c>
      <c r="CG75" s="39">
        <f t="shared" si="140"/>
        <v>2050.27</v>
      </c>
      <c r="CH75" s="39">
        <f t="shared" si="95"/>
        <v>42030.534999999996</v>
      </c>
      <c r="CI75" s="46"/>
      <c r="CJ75" s="42">
        <f t="shared" si="141"/>
        <v>21028.43</v>
      </c>
      <c r="CK75" s="39">
        <f t="shared" si="141"/>
        <v>24603.25</v>
      </c>
      <c r="CL75" s="39">
        <f t="shared" si="142"/>
        <v>2050.27</v>
      </c>
      <c r="CM75" s="39">
        <f t="shared" si="96"/>
        <v>42030.534999999996</v>
      </c>
      <c r="CN75" s="46"/>
      <c r="CO75" s="42">
        <f t="shared" si="143"/>
        <v>21186.14</v>
      </c>
      <c r="CP75" s="39">
        <f t="shared" si="143"/>
        <v>24787.77</v>
      </c>
      <c r="CQ75" s="39">
        <f t="shared" si="144"/>
        <v>2065.65</v>
      </c>
      <c r="CR75" s="39">
        <f t="shared" si="97"/>
        <v>42345.825000000004</v>
      </c>
      <c r="CS75" s="46"/>
      <c r="CT75" s="42">
        <f t="shared" si="145"/>
        <v>21398</v>
      </c>
      <c r="CU75" s="39">
        <f t="shared" si="145"/>
        <v>25035.65</v>
      </c>
      <c r="CV75" s="39">
        <f t="shared" si="146"/>
        <v>2086.3000000000002</v>
      </c>
      <c r="CW75" s="39">
        <f t="shared" si="98"/>
        <v>42769.15</v>
      </c>
      <c r="CX75" s="46"/>
      <c r="IA75">
        <v>20.5</v>
      </c>
    </row>
    <row r="76" spans="1:235">
      <c r="A76" s="45"/>
      <c r="B76">
        <v>560</v>
      </c>
      <c r="C76" t="s">
        <v>142</v>
      </c>
      <c r="D76" t="s">
        <v>103</v>
      </c>
      <c r="E76" s="39">
        <v>16921.34</v>
      </c>
      <c r="F76" s="39">
        <v>15084.403232400002</v>
      </c>
      <c r="G76" s="39">
        <v>16921.34</v>
      </c>
      <c r="H76" s="39">
        <f t="shared" si="99"/>
        <v>1410.1116666666667</v>
      </c>
      <c r="I76" s="39">
        <f t="shared" si="76"/>
        <v>26087.065833333334</v>
      </c>
      <c r="J76" s="39">
        <f t="shared" si="100"/>
        <v>17120.419999999998</v>
      </c>
      <c r="K76" s="39">
        <f t="shared" si="101"/>
        <v>15276.655430460001</v>
      </c>
      <c r="L76" s="39">
        <f t="shared" si="102"/>
        <v>17120.419999999998</v>
      </c>
      <c r="M76" s="39">
        <f t="shared" si="102"/>
        <v>1426.7</v>
      </c>
      <c r="N76" s="40">
        <f t="shared" si="77"/>
        <v>26393.95</v>
      </c>
      <c r="O76" s="42">
        <f t="shared" si="148"/>
        <v>17753.88</v>
      </c>
      <c r="P76" s="39">
        <v>34035.059487600003</v>
      </c>
      <c r="Q76" s="39">
        <f t="shared" si="147"/>
        <v>17753.88</v>
      </c>
      <c r="R76" s="39">
        <f t="shared" si="147"/>
        <v>1479.49</v>
      </c>
      <c r="S76" s="43">
        <f t="shared" si="78"/>
        <v>27370.564999999999</v>
      </c>
      <c r="T76" s="42">
        <f t="shared" si="103"/>
        <v>18233.23</v>
      </c>
      <c r="U76" s="39">
        <f t="shared" si="104"/>
        <v>34715.760677352002</v>
      </c>
      <c r="V76" s="39">
        <f t="shared" si="105"/>
        <v>18233.23</v>
      </c>
      <c r="W76" s="39">
        <f t="shared" si="106"/>
        <v>1519.4358333333332</v>
      </c>
      <c r="X76" s="43">
        <f t="shared" si="79"/>
        <v>28109.562916666666</v>
      </c>
      <c r="Y76" s="42">
        <f t="shared" si="107"/>
        <v>18597.8946</v>
      </c>
      <c r="Z76" s="39">
        <f t="shared" si="108"/>
        <v>18597.8946</v>
      </c>
      <c r="AA76" s="39">
        <f t="shared" si="109"/>
        <v>1549.82455</v>
      </c>
      <c r="AB76" s="43">
        <f t="shared" si="80"/>
        <v>28671.754175000002</v>
      </c>
      <c r="AC76" s="42">
        <f t="shared" si="110"/>
        <v>18999.03</v>
      </c>
      <c r="AD76" s="39">
        <f t="shared" si="111"/>
        <v>18999.03</v>
      </c>
      <c r="AE76" s="39">
        <f t="shared" si="112"/>
        <v>1583.2524999999998</v>
      </c>
      <c r="AF76" s="43">
        <f t="shared" si="81"/>
        <v>29290.171249999996</v>
      </c>
      <c r="AG76" s="42">
        <f t="shared" si="113"/>
        <v>19379.009999999998</v>
      </c>
      <c r="AH76" s="39" t="e">
        <f>ROUND(#REF!*1.02,2)</f>
        <v>#REF!</v>
      </c>
      <c r="AI76" s="39">
        <f t="shared" si="114"/>
        <v>19379.009999999998</v>
      </c>
      <c r="AJ76" s="39">
        <f t="shared" si="115"/>
        <v>1614.9174999999998</v>
      </c>
      <c r="AK76" s="40">
        <f t="shared" si="82"/>
        <v>29875.973749999997</v>
      </c>
      <c r="AL76" s="42">
        <f t="shared" si="116"/>
        <v>19766.59</v>
      </c>
      <c r="AM76" s="39">
        <f t="shared" si="117"/>
        <v>19766.59</v>
      </c>
      <c r="AN76" s="39">
        <f t="shared" si="118"/>
        <v>1647.2158333333334</v>
      </c>
      <c r="AO76" s="39">
        <f t="shared" si="83"/>
        <v>30473.49291666667</v>
      </c>
      <c r="AP76" s="42">
        <f t="shared" si="119"/>
        <v>20359.59</v>
      </c>
      <c r="AQ76" s="39">
        <f t="shared" si="119"/>
        <v>20359.59</v>
      </c>
      <c r="AR76" s="39">
        <f t="shared" si="120"/>
        <v>1696.63</v>
      </c>
      <c r="AS76" s="39">
        <f t="shared" si="121"/>
        <v>31387.655000000002</v>
      </c>
      <c r="AT76" s="42">
        <f t="shared" si="122"/>
        <v>20359.59</v>
      </c>
      <c r="AU76" s="39">
        <f t="shared" si="122"/>
        <v>20359.59</v>
      </c>
      <c r="AV76" s="39">
        <f t="shared" si="123"/>
        <v>1696.63</v>
      </c>
      <c r="AW76" s="39">
        <f t="shared" si="84"/>
        <v>31387.655000000002</v>
      </c>
      <c r="AX76" s="42">
        <f t="shared" si="124"/>
        <v>20359.59</v>
      </c>
      <c r="AY76" s="39">
        <f t="shared" si="124"/>
        <v>20359.59</v>
      </c>
      <c r="AZ76" s="39">
        <f t="shared" si="125"/>
        <v>1696.63</v>
      </c>
      <c r="BA76" s="39">
        <f t="shared" si="85"/>
        <v>31387.655000000002</v>
      </c>
      <c r="BB76" s="42">
        <f t="shared" si="126"/>
        <v>20359.59</v>
      </c>
      <c r="BC76" s="39">
        <f t="shared" si="126"/>
        <v>20359.59</v>
      </c>
      <c r="BD76" s="39">
        <f t="shared" si="127"/>
        <v>1696.63</v>
      </c>
      <c r="BE76" s="39">
        <f t="shared" si="86"/>
        <v>31387.655000000002</v>
      </c>
      <c r="BF76" s="42">
        <f t="shared" si="128"/>
        <v>20359.59</v>
      </c>
      <c r="BG76" s="39">
        <f t="shared" si="128"/>
        <v>20359.59</v>
      </c>
      <c r="BH76" s="39">
        <f t="shared" si="129"/>
        <v>1696.63</v>
      </c>
      <c r="BI76" s="39">
        <f t="shared" si="87"/>
        <v>31387.655000000002</v>
      </c>
      <c r="BJ76" s="42">
        <f t="shared" si="88"/>
        <v>20563.1859</v>
      </c>
      <c r="BK76" s="42">
        <f t="shared" si="130"/>
        <v>20563.189999999999</v>
      </c>
      <c r="BL76" s="39">
        <f t="shared" si="131"/>
        <v>1713.6</v>
      </c>
      <c r="BM76" s="39">
        <f t="shared" si="89"/>
        <v>31701.599999999999</v>
      </c>
      <c r="BN76" s="42">
        <f t="shared" si="132"/>
        <v>20563.189999999999</v>
      </c>
      <c r="BO76" s="39">
        <f t="shared" si="132"/>
        <v>20563.189999999999</v>
      </c>
      <c r="BP76" s="39">
        <f t="shared" si="133"/>
        <v>1713.6</v>
      </c>
      <c r="BQ76" s="39">
        <f t="shared" si="90"/>
        <v>31701.599999999999</v>
      </c>
      <c r="BR76" s="42">
        <f t="shared" si="91"/>
        <v>20768.82</v>
      </c>
      <c r="BS76" s="42">
        <f t="shared" si="91"/>
        <v>20768.82</v>
      </c>
      <c r="BT76" s="39">
        <f t="shared" si="134"/>
        <v>1730.74</v>
      </c>
      <c r="BU76" s="39">
        <f t="shared" si="92"/>
        <v>32018.69</v>
      </c>
      <c r="BV76" s="42">
        <f t="shared" si="135"/>
        <v>21028.43</v>
      </c>
      <c r="BW76" s="39">
        <f t="shared" si="135"/>
        <v>21028.43</v>
      </c>
      <c r="BX76" s="39">
        <f t="shared" si="136"/>
        <v>1752.37</v>
      </c>
      <c r="BY76" s="39">
        <f t="shared" si="93"/>
        <v>32418.844999999998</v>
      </c>
      <c r="BZ76" s="42">
        <f t="shared" si="137"/>
        <v>21028.43</v>
      </c>
      <c r="CA76" s="39">
        <f t="shared" si="137"/>
        <v>21028.43</v>
      </c>
      <c r="CB76" s="39">
        <f t="shared" si="138"/>
        <v>1752.37</v>
      </c>
      <c r="CC76" s="39">
        <f t="shared" si="94"/>
        <v>32418.844999999998</v>
      </c>
      <c r="CD76" s="46"/>
      <c r="CE76" s="42">
        <f t="shared" si="139"/>
        <v>21028.43</v>
      </c>
      <c r="CF76" s="39">
        <f t="shared" si="139"/>
        <v>21028.43</v>
      </c>
      <c r="CG76" s="39">
        <f t="shared" si="140"/>
        <v>1752.37</v>
      </c>
      <c r="CH76" s="39">
        <f t="shared" si="95"/>
        <v>32418.844999999998</v>
      </c>
      <c r="CI76" s="46"/>
      <c r="CJ76" s="42">
        <f t="shared" si="141"/>
        <v>21028.43</v>
      </c>
      <c r="CK76" s="39">
        <f t="shared" si="141"/>
        <v>21028.43</v>
      </c>
      <c r="CL76" s="39">
        <f t="shared" si="142"/>
        <v>1752.37</v>
      </c>
      <c r="CM76" s="39">
        <f t="shared" si="96"/>
        <v>32418.844999999998</v>
      </c>
      <c r="CN76" s="46"/>
      <c r="CO76" s="42">
        <f t="shared" si="143"/>
        <v>21186.14</v>
      </c>
      <c r="CP76" s="39">
        <f t="shared" si="143"/>
        <v>21186.14</v>
      </c>
      <c r="CQ76" s="39">
        <f t="shared" si="144"/>
        <v>1765.51</v>
      </c>
      <c r="CR76" s="39">
        <f t="shared" si="97"/>
        <v>32661.935000000001</v>
      </c>
      <c r="CS76" s="46"/>
      <c r="CT76" s="42">
        <f t="shared" si="145"/>
        <v>21398</v>
      </c>
      <c r="CU76" s="39">
        <f t="shared" si="145"/>
        <v>21398</v>
      </c>
      <c r="CV76" s="39">
        <f t="shared" si="146"/>
        <v>1783.17</v>
      </c>
      <c r="CW76" s="39">
        <f t="shared" si="98"/>
        <v>32988.645000000004</v>
      </c>
      <c r="CX76" s="46"/>
      <c r="IA76">
        <v>18.5</v>
      </c>
    </row>
    <row r="77" spans="1:235">
      <c r="A77" s="45"/>
      <c r="B77">
        <v>585</v>
      </c>
      <c r="C77" t="s">
        <v>143</v>
      </c>
      <c r="D77" t="s">
        <v>102</v>
      </c>
      <c r="E77" s="39">
        <v>16921.34</v>
      </c>
      <c r="F77" s="39">
        <v>19781.593135200001</v>
      </c>
      <c r="G77" s="39">
        <v>19797.97</v>
      </c>
      <c r="H77" s="39">
        <f t="shared" si="99"/>
        <v>1649.8308333333334</v>
      </c>
      <c r="I77" s="39">
        <f t="shared" si="76"/>
        <v>33821.532083333339</v>
      </c>
      <c r="J77" s="39">
        <f t="shared" si="100"/>
        <v>17120.419999999998</v>
      </c>
      <c r="K77" s="39">
        <f t="shared" si="101"/>
        <v>20033.711479079997</v>
      </c>
      <c r="L77" s="39">
        <f t="shared" si="102"/>
        <v>20030.89</v>
      </c>
      <c r="M77" s="39">
        <f t="shared" si="102"/>
        <v>1669.24</v>
      </c>
      <c r="N77" s="40">
        <f t="shared" si="77"/>
        <v>34219.42</v>
      </c>
      <c r="O77" s="42">
        <f t="shared" si="148"/>
        <v>17753.88</v>
      </c>
      <c r="P77" s="39">
        <v>34035.059487600003</v>
      </c>
      <c r="Q77" s="39">
        <f t="shared" si="147"/>
        <v>20772.03</v>
      </c>
      <c r="R77" s="39">
        <f t="shared" si="147"/>
        <v>1731</v>
      </c>
      <c r="S77" s="43">
        <f t="shared" si="78"/>
        <v>35485.5</v>
      </c>
      <c r="T77" s="42">
        <f t="shared" si="103"/>
        <v>18233.23</v>
      </c>
      <c r="U77" s="39">
        <f t="shared" si="104"/>
        <v>34715.760677352002</v>
      </c>
      <c r="V77" s="39">
        <f t="shared" si="105"/>
        <v>21332.87</v>
      </c>
      <c r="W77" s="39">
        <f t="shared" si="106"/>
        <v>1777.7391666666665</v>
      </c>
      <c r="X77" s="43">
        <f t="shared" si="79"/>
        <v>36443.652916666666</v>
      </c>
      <c r="Y77" s="42">
        <f t="shared" si="107"/>
        <v>18597.8946</v>
      </c>
      <c r="Z77" s="39">
        <f t="shared" si="108"/>
        <v>21759.527399999999</v>
      </c>
      <c r="AA77" s="39">
        <f t="shared" si="109"/>
        <v>1813.29395</v>
      </c>
      <c r="AB77" s="43">
        <f t="shared" si="80"/>
        <v>37172.525974999997</v>
      </c>
      <c r="AC77" s="42">
        <f t="shared" si="110"/>
        <v>18999.03</v>
      </c>
      <c r="AD77" s="39">
        <f t="shared" si="111"/>
        <v>22228.85</v>
      </c>
      <c r="AE77" s="39">
        <f t="shared" si="112"/>
        <v>1852.4041666666665</v>
      </c>
      <c r="AF77" s="43">
        <f t="shared" si="81"/>
        <v>37974.285416666666</v>
      </c>
      <c r="AG77" s="42">
        <f t="shared" si="113"/>
        <v>19379.009999999998</v>
      </c>
      <c r="AH77" s="39" t="e">
        <f>ROUND(#REF!*1.02,2)</f>
        <v>#REF!</v>
      </c>
      <c r="AI77" s="39">
        <f t="shared" si="114"/>
        <v>22673.43</v>
      </c>
      <c r="AJ77" s="39">
        <f t="shared" si="115"/>
        <v>1889.4525000000001</v>
      </c>
      <c r="AK77" s="40">
        <f t="shared" si="82"/>
        <v>38733.776250000003</v>
      </c>
      <c r="AL77" s="42">
        <f t="shared" si="116"/>
        <v>19766.59</v>
      </c>
      <c r="AM77" s="39">
        <f t="shared" si="117"/>
        <v>23126.9</v>
      </c>
      <c r="AN77" s="39">
        <f t="shared" si="118"/>
        <v>1927.2416666666668</v>
      </c>
      <c r="AO77" s="39">
        <f t="shared" si="83"/>
        <v>39508.45416666667</v>
      </c>
      <c r="AP77" s="42">
        <f t="shared" si="119"/>
        <v>20359.59</v>
      </c>
      <c r="AQ77" s="39">
        <f t="shared" si="119"/>
        <v>23820.71</v>
      </c>
      <c r="AR77" s="39">
        <f t="shared" si="120"/>
        <v>1985.06</v>
      </c>
      <c r="AS77" s="39">
        <f t="shared" si="121"/>
        <v>40693.729999999996</v>
      </c>
      <c r="AT77" s="42">
        <f t="shared" si="122"/>
        <v>20359.59</v>
      </c>
      <c r="AU77" s="39">
        <f t="shared" si="122"/>
        <v>23820.71</v>
      </c>
      <c r="AV77" s="39">
        <f t="shared" si="123"/>
        <v>1985.06</v>
      </c>
      <c r="AW77" s="39">
        <f t="shared" si="84"/>
        <v>40693.729999999996</v>
      </c>
      <c r="AX77" s="42">
        <f t="shared" si="124"/>
        <v>20359.59</v>
      </c>
      <c r="AY77" s="39">
        <f t="shared" si="124"/>
        <v>23820.71</v>
      </c>
      <c r="AZ77" s="39">
        <f t="shared" si="125"/>
        <v>1985.06</v>
      </c>
      <c r="BA77" s="39">
        <f t="shared" si="85"/>
        <v>40693.729999999996</v>
      </c>
      <c r="BB77" s="42">
        <f t="shared" si="126"/>
        <v>20359.59</v>
      </c>
      <c r="BC77" s="39">
        <f t="shared" si="126"/>
        <v>23820.71</v>
      </c>
      <c r="BD77" s="39">
        <f t="shared" si="127"/>
        <v>1985.06</v>
      </c>
      <c r="BE77" s="39">
        <f t="shared" si="86"/>
        <v>40693.729999999996</v>
      </c>
      <c r="BF77" s="42">
        <f t="shared" si="128"/>
        <v>20359.59</v>
      </c>
      <c r="BG77" s="39">
        <f t="shared" si="128"/>
        <v>23820.71</v>
      </c>
      <c r="BH77" s="39">
        <f t="shared" si="129"/>
        <v>1985.06</v>
      </c>
      <c r="BI77" s="39">
        <f t="shared" si="87"/>
        <v>40693.729999999996</v>
      </c>
      <c r="BJ77" s="42">
        <f t="shared" si="88"/>
        <v>20563.1859</v>
      </c>
      <c r="BK77" s="42">
        <f t="shared" si="130"/>
        <v>24058.92</v>
      </c>
      <c r="BL77" s="39">
        <f t="shared" si="131"/>
        <v>2004.91</v>
      </c>
      <c r="BM77" s="39">
        <f t="shared" si="89"/>
        <v>41100.654999999999</v>
      </c>
      <c r="BN77" s="42">
        <f t="shared" si="132"/>
        <v>20563.189999999999</v>
      </c>
      <c r="BO77" s="39">
        <f t="shared" si="132"/>
        <v>24058.92</v>
      </c>
      <c r="BP77" s="39">
        <f t="shared" si="133"/>
        <v>2004.91</v>
      </c>
      <c r="BQ77" s="39">
        <f t="shared" si="90"/>
        <v>41100.654999999999</v>
      </c>
      <c r="BR77" s="42">
        <f t="shared" si="91"/>
        <v>20768.82</v>
      </c>
      <c r="BS77" s="42">
        <f t="shared" si="91"/>
        <v>24299.51</v>
      </c>
      <c r="BT77" s="39">
        <f t="shared" si="134"/>
        <v>2024.96</v>
      </c>
      <c r="BU77" s="39">
        <f t="shared" si="92"/>
        <v>41511.68</v>
      </c>
      <c r="BV77" s="42">
        <f t="shared" si="135"/>
        <v>21028.43</v>
      </c>
      <c r="BW77" s="39">
        <f t="shared" si="135"/>
        <v>24603.25</v>
      </c>
      <c r="BX77" s="39">
        <f t="shared" si="136"/>
        <v>2050.27</v>
      </c>
      <c r="BY77" s="39">
        <f t="shared" si="93"/>
        <v>42030.534999999996</v>
      </c>
      <c r="BZ77" s="42">
        <f t="shared" si="137"/>
        <v>21028.43</v>
      </c>
      <c r="CA77" s="39">
        <f t="shared" si="137"/>
        <v>24603.25</v>
      </c>
      <c r="CB77" s="39">
        <f t="shared" si="138"/>
        <v>2050.27</v>
      </c>
      <c r="CC77" s="39">
        <f t="shared" si="94"/>
        <v>42030.534999999996</v>
      </c>
      <c r="CD77" s="46"/>
      <c r="CE77" s="42">
        <f t="shared" si="139"/>
        <v>21028.43</v>
      </c>
      <c r="CF77" s="39">
        <f t="shared" si="139"/>
        <v>24603.25</v>
      </c>
      <c r="CG77" s="39">
        <f t="shared" si="140"/>
        <v>2050.27</v>
      </c>
      <c r="CH77" s="39">
        <f t="shared" si="95"/>
        <v>42030.534999999996</v>
      </c>
      <c r="CI77" s="46"/>
      <c r="CJ77" s="42">
        <f t="shared" si="141"/>
        <v>21028.43</v>
      </c>
      <c r="CK77" s="39">
        <f t="shared" si="141"/>
        <v>24603.25</v>
      </c>
      <c r="CL77" s="39">
        <f t="shared" si="142"/>
        <v>2050.27</v>
      </c>
      <c r="CM77" s="39">
        <f t="shared" si="96"/>
        <v>42030.534999999996</v>
      </c>
      <c r="CN77" s="46"/>
      <c r="CO77" s="42">
        <f t="shared" si="143"/>
        <v>21186.14</v>
      </c>
      <c r="CP77" s="39">
        <f t="shared" si="143"/>
        <v>24787.77</v>
      </c>
      <c r="CQ77" s="39">
        <f t="shared" si="144"/>
        <v>2065.65</v>
      </c>
      <c r="CR77" s="39">
        <f t="shared" si="97"/>
        <v>42345.825000000004</v>
      </c>
      <c r="CS77" s="46"/>
      <c r="CT77" s="42">
        <f t="shared" si="145"/>
        <v>21398</v>
      </c>
      <c r="CU77" s="39">
        <f t="shared" si="145"/>
        <v>25035.65</v>
      </c>
      <c r="CV77" s="39">
        <f t="shared" si="146"/>
        <v>2086.3000000000002</v>
      </c>
      <c r="CW77" s="39">
        <f t="shared" si="98"/>
        <v>42769.15</v>
      </c>
      <c r="CX77" s="46"/>
      <c r="IA77">
        <v>20.5</v>
      </c>
    </row>
    <row r="78" spans="1:235">
      <c r="A78" s="45"/>
      <c r="B78">
        <v>590</v>
      </c>
      <c r="C78" t="s">
        <v>143</v>
      </c>
      <c r="D78" t="s">
        <v>103</v>
      </c>
      <c r="E78" s="39">
        <v>16921.34</v>
      </c>
      <c r="F78" s="39">
        <v>15084.403232400002</v>
      </c>
      <c r="G78" s="39">
        <v>16921.34</v>
      </c>
      <c r="H78" s="39">
        <f t="shared" si="99"/>
        <v>1410.1116666666667</v>
      </c>
      <c r="I78" s="39">
        <f t="shared" si="76"/>
        <v>26087.065833333334</v>
      </c>
      <c r="J78" s="39">
        <f t="shared" si="100"/>
        <v>17120.419999999998</v>
      </c>
      <c r="K78" s="39">
        <f t="shared" si="101"/>
        <v>15276.655430460001</v>
      </c>
      <c r="L78" s="39">
        <f t="shared" si="102"/>
        <v>17120.419999999998</v>
      </c>
      <c r="M78" s="39">
        <f t="shared" si="102"/>
        <v>1426.7</v>
      </c>
      <c r="N78" s="40">
        <f t="shared" si="77"/>
        <v>26393.95</v>
      </c>
      <c r="O78" s="42">
        <f t="shared" si="148"/>
        <v>17753.88</v>
      </c>
      <c r="P78" s="39">
        <v>34035.059487600003</v>
      </c>
      <c r="Q78" s="39">
        <f t="shared" si="147"/>
        <v>17753.88</v>
      </c>
      <c r="R78" s="39">
        <f t="shared" si="147"/>
        <v>1479.49</v>
      </c>
      <c r="S78" s="43">
        <f t="shared" si="78"/>
        <v>27370.564999999999</v>
      </c>
      <c r="T78" s="42">
        <f t="shared" si="103"/>
        <v>18233.23</v>
      </c>
      <c r="U78" s="39">
        <f t="shared" si="104"/>
        <v>34715.760677352002</v>
      </c>
      <c r="V78" s="39">
        <f t="shared" si="105"/>
        <v>18233.23</v>
      </c>
      <c r="W78" s="39">
        <f t="shared" si="106"/>
        <v>1519.4358333333332</v>
      </c>
      <c r="X78" s="43">
        <f t="shared" si="79"/>
        <v>28109.562916666666</v>
      </c>
      <c r="Y78" s="42">
        <f t="shared" si="107"/>
        <v>18597.8946</v>
      </c>
      <c r="Z78" s="39">
        <f t="shared" si="108"/>
        <v>18597.8946</v>
      </c>
      <c r="AA78" s="39">
        <f t="shared" si="109"/>
        <v>1549.82455</v>
      </c>
      <c r="AB78" s="43">
        <f t="shared" si="80"/>
        <v>28671.754175000002</v>
      </c>
      <c r="AC78" s="42">
        <f t="shared" si="110"/>
        <v>18999.03</v>
      </c>
      <c r="AD78" s="39">
        <f t="shared" si="111"/>
        <v>18999.03</v>
      </c>
      <c r="AE78" s="39">
        <f t="shared" si="112"/>
        <v>1583.2524999999998</v>
      </c>
      <c r="AF78" s="43">
        <f t="shared" si="81"/>
        <v>29290.171249999996</v>
      </c>
      <c r="AG78" s="42">
        <f t="shared" si="113"/>
        <v>19379.009999999998</v>
      </c>
      <c r="AH78" s="39" t="e">
        <f>ROUND(#REF!*1.02,2)</f>
        <v>#REF!</v>
      </c>
      <c r="AI78" s="39">
        <f t="shared" si="114"/>
        <v>19379.009999999998</v>
      </c>
      <c r="AJ78" s="39">
        <f t="shared" si="115"/>
        <v>1614.9174999999998</v>
      </c>
      <c r="AK78" s="40">
        <f t="shared" si="82"/>
        <v>29875.973749999997</v>
      </c>
      <c r="AL78" s="42">
        <f t="shared" si="116"/>
        <v>19766.59</v>
      </c>
      <c r="AM78" s="39">
        <f t="shared" si="117"/>
        <v>19766.59</v>
      </c>
      <c r="AN78" s="39">
        <f t="shared" si="118"/>
        <v>1647.2158333333334</v>
      </c>
      <c r="AO78" s="39">
        <f t="shared" si="83"/>
        <v>30473.49291666667</v>
      </c>
      <c r="AP78" s="42">
        <f t="shared" si="119"/>
        <v>20359.59</v>
      </c>
      <c r="AQ78" s="39">
        <f t="shared" si="119"/>
        <v>20359.59</v>
      </c>
      <c r="AR78" s="39">
        <f t="shared" si="120"/>
        <v>1696.63</v>
      </c>
      <c r="AS78" s="39">
        <f t="shared" si="121"/>
        <v>31387.655000000002</v>
      </c>
      <c r="AT78" s="42">
        <f t="shared" si="122"/>
        <v>20359.59</v>
      </c>
      <c r="AU78" s="39">
        <f t="shared" si="122"/>
        <v>20359.59</v>
      </c>
      <c r="AV78" s="39">
        <f t="shared" si="123"/>
        <v>1696.63</v>
      </c>
      <c r="AW78" s="39">
        <f t="shared" si="84"/>
        <v>31387.655000000002</v>
      </c>
      <c r="AX78" s="42">
        <f t="shared" si="124"/>
        <v>20359.59</v>
      </c>
      <c r="AY78" s="39">
        <f t="shared" si="124"/>
        <v>20359.59</v>
      </c>
      <c r="AZ78" s="39">
        <f t="shared" si="125"/>
        <v>1696.63</v>
      </c>
      <c r="BA78" s="39">
        <f t="shared" si="85"/>
        <v>31387.655000000002</v>
      </c>
      <c r="BB78" s="42">
        <f t="shared" si="126"/>
        <v>20359.59</v>
      </c>
      <c r="BC78" s="39">
        <f t="shared" si="126"/>
        <v>20359.59</v>
      </c>
      <c r="BD78" s="39">
        <f t="shared" si="127"/>
        <v>1696.63</v>
      </c>
      <c r="BE78" s="39">
        <f t="shared" si="86"/>
        <v>31387.655000000002</v>
      </c>
      <c r="BF78" s="42">
        <f t="shared" si="128"/>
        <v>20359.59</v>
      </c>
      <c r="BG78" s="39">
        <f t="shared" si="128"/>
        <v>20359.59</v>
      </c>
      <c r="BH78" s="39">
        <f t="shared" si="129"/>
        <v>1696.63</v>
      </c>
      <c r="BI78" s="39">
        <f t="shared" si="87"/>
        <v>31387.655000000002</v>
      </c>
      <c r="BJ78" s="42">
        <f t="shared" si="88"/>
        <v>20563.1859</v>
      </c>
      <c r="BK78" s="42">
        <f t="shared" si="130"/>
        <v>20563.189999999999</v>
      </c>
      <c r="BL78" s="39">
        <f t="shared" si="131"/>
        <v>1713.6</v>
      </c>
      <c r="BM78" s="39">
        <f t="shared" si="89"/>
        <v>31701.599999999999</v>
      </c>
      <c r="BN78" s="42">
        <f t="shared" si="132"/>
        <v>20563.189999999999</v>
      </c>
      <c r="BO78" s="39">
        <f t="shared" si="132"/>
        <v>20563.189999999999</v>
      </c>
      <c r="BP78" s="39">
        <f t="shared" si="133"/>
        <v>1713.6</v>
      </c>
      <c r="BQ78" s="39">
        <f t="shared" si="90"/>
        <v>31701.599999999999</v>
      </c>
      <c r="BR78" s="42">
        <f t="shared" si="91"/>
        <v>20768.82</v>
      </c>
      <c r="BS78" s="42">
        <f t="shared" si="91"/>
        <v>20768.82</v>
      </c>
      <c r="BT78" s="39">
        <f t="shared" si="134"/>
        <v>1730.74</v>
      </c>
      <c r="BU78" s="39">
        <f t="shared" si="92"/>
        <v>32018.69</v>
      </c>
      <c r="BV78" s="42">
        <f t="shared" si="135"/>
        <v>21028.43</v>
      </c>
      <c r="BW78" s="39">
        <f t="shared" si="135"/>
        <v>21028.43</v>
      </c>
      <c r="BX78" s="39">
        <f t="shared" si="136"/>
        <v>1752.37</v>
      </c>
      <c r="BY78" s="39">
        <f t="shared" si="93"/>
        <v>32418.844999999998</v>
      </c>
      <c r="BZ78" s="42">
        <f t="shared" si="137"/>
        <v>21028.43</v>
      </c>
      <c r="CA78" s="39">
        <f t="shared" si="137"/>
        <v>21028.43</v>
      </c>
      <c r="CB78" s="39">
        <f t="shared" si="138"/>
        <v>1752.37</v>
      </c>
      <c r="CC78" s="39">
        <f t="shared" si="94"/>
        <v>32418.844999999998</v>
      </c>
      <c r="CD78" s="46"/>
      <c r="CE78" s="42">
        <f t="shared" si="139"/>
        <v>21028.43</v>
      </c>
      <c r="CF78" s="39">
        <f t="shared" si="139"/>
        <v>21028.43</v>
      </c>
      <c r="CG78" s="39">
        <f t="shared" si="140"/>
        <v>1752.37</v>
      </c>
      <c r="CH78" s="39">
        <f t="shared" si="95"/>
        <v>32418.844999999998</v>
      </c>
      <c r="CI78" s="46"/>
      <c r="CJ78" s="42">
        <f t="shared" si="141"/>
        <v>21028.43</v>
      </c>
      <c r="CK78" s="39">
        <f t="shared" si="141"/>
        <v>21028.43</v>
      </c>
      <c r="CL78" s="39">
        <f t="shared" si="142"/>
        <v>1752.37</v>
      </c>
      <c r="CM78" s="39">
        <f t="shared" si="96"/>
        <v>32418.844999999998</v>
      </c>
      <c r="CN78" s="46"/>
      <c r="CO78" s="42">
        <f t="shared" si="143"/>
        <v>21186.14</v>
      </c>
      <c r="CP78" s="39">
        <f t="shared" si="143"/>
        <v>21186.14</v>
      </c>
      <c r="CQ78" s="39">
        <f t="shared" si="144"/>
        <v>1765.51</v>
      </c>
      <c r="CR78" s="39">
        <f t="shared" si="97"/>
        <v>32661.935000000001</v>
      </c>
      <c r="CS78" s="46"/>
      <c r="CT78" s="42">
        <f t="shared" si="145"/>
        <v>21398</v>
      </c>
      <c r="CU78" s="39">
        <f t="shared" si="145"/>
        <v>21398</v>
      </c>
      <c r="CV78" s="39">
        <f t="shared" si="146"/>
        <v>1783.17</v>
      </c>
      <c r="CW78" s="39">
        <f t="shared" si="98"/>
        <v>32988.645000000004</v>
      </c>
      <c r="CX78" s="46"/>
      <c r="IA78">
        <v>18.5</v>
      </c>
    </row>
    <row r="79" spans="1:235">
      <c r="A79" s="45"/>
      <c r="B79">
        <v>615</v>
      </c>
      <c r="C79" t="s">
        <v>144</v>
      </c>
      <c r="D79" t="s">
        <v>102</v>
      </c>
      <c r="E79" s="39">
        <v>16921.34</v>
      </c>
      <c r="F79" s="39">
        <v>19439.715981600002</v>
      </c>
      <c r="G79" s="39">
        <v>19797.97</v>
      </c>
      <c r="H79" s="39">
        <f t="shared" si="99"/>
        <v>1649.8308333333334</v>
      </c>
      <c r="I79" s="39">
        <f t="shared" si="76"/>
        <v>33821.532083333339</v>
      </c>
      <c r="J79" s="39">
        <f t="shared" si="100"/>
        <v>17120.419999999998</v>
      </c>
      <c r="K79" s="39">
        <f t="shared" si="101"/>
        <v>19687.47706764</v>
      </c>
      <c r="L79" s="39">
        <f t="shared" si="102"/>
        <v>20030.89</v>
      </c>
      <c r="M79" s="39">
        <f t="shared" si="102"/>
        <v>1669.24</v>
      </c>
      <c r="N79" s="40">
        <f t="shared" si="77"/>
        <v>34219.42</v>
      </c>
      <c r="O79" s="42">
        <f t="shared" si="148"/>
        <v>17753.88</v>
      </c>
      <c r="P79" s="39">
        <v>34035.059487600003</v>
      </c>
      <c r="Q79" s="39">
        <f t="shared" si="147"/>
        <v>20772.03</v>
      </c>
      <c r="R79" s="39">
        <f t="shared" si="147"/>
        <v>1731</v>
      </c>
      <c r="S79" s="43">
        <f t="shared" si="78"/>
        <v>35485.5</v>
      </c>
      <c r="T79" s="42">
        <f t="shared" si="103"/>
        <v>18233.23</v>
      </c>
      <c r="U79" s="39">
        <f t="shared" si="104"/>
        <v>34715.760677352002</v>
      </c>
      <c r="V79" s="39">
        <f t="shared" si="105"/>
        <v>21332.87</v>
      </c>
      <c r="W79" s="39">
        <f t="shared" si="106"/>
        <v>1777.7391666666665</v>
      </c>
      <c r="X79" s="43">
        <f t="shared" si="79"/>
        <v>36443.652916666666</v>
      </c>
      <c r="Y79" s="42">
        <f t="shared" si="107"/>
        <v>18597.8946</v>
      </c>
      <c r="Z79" s="39">
        <f t="shared" si="108"/>
        <v>21759.527399999999</v>
      </c>
      <c r="AA79" s="39">
        <f t="shared" si="109"/>
        <v>1813.29395</v>
      </c>
      <c r="AB79" s="43">
        <f t="shared" si="80"/>
        <v>37172.525974999997</v>
      </c>
      <c r="AC79" s="42">
        <f t="shared" si="110"/>
        <v>18999.03</v>
      </c>
      <c r="AD79" s="39">
        <f t="shared" si="111"/>
        <v>22228.85</v>
      </c>
      <c r="AE79" s="39">
        <f t="shared" si="112"/>
        <v>1852.4041666666665</v>
      </c>
      <c r="AF79" s="43">
        <f t="shared" si="81"/>
        <v>37974.285416666666</v>
      </c>
      <c r="AG79" s="42">
        <f t="shared" si="113"/>
        <v>19379.009999999998</v>
      </c>
      <c r="AH79" s="39" t="e">
        <f>ROUND(#REF!*1.02,2)</f>
        <v>#REF!</v>
      </c>
      <c r="AI79" s="39">
        <f t="shared" si="114"/>
        <v>22673.43</v>
      </c>
      <c r="AJ79" s="39">
        <f t="shared" si="115"/>
        <v>1889.4525000000001</v>
      </c>
      <c r="AK79" s="40">
        <f t="shared" si="82"/>
        <v>38733.776250000003</v>
      </c>
      <c r="AL79" s="42">
        <f t="shared" si="116"/>
        <v>19766.59</v>
      </c>
      <c r="AM79" s="39">
        <f t="shared" si="117"/>
        <v>23126.9</v>
      </c>
      <c r="AN79" s="39">
        <f t="shared" si="118"/>
        <v>1927.2416666666668</v>
      </c>
      <c r="AO79" s="39">
        <f t="shared" si="83"/>
        <v>39508.45416666667</v>
      </c>
      <c r="AP79" s="42">
        <f t="shared" si="119"/>
        <v>20359.59</v>
      </c>
      <c r="AQ79" s="39">
        <f t="shared" si="119"/>
        <v>23820.71</v>
      </c>
      <c r="AR79" s="39">
        <f t="shared" si="120"/>
        <v>1985.06</v>
      </c>
      <c r="AS79" s="39">
        <f t="shared" si="121"/>
        <v>40693.729999999996</v>
      </c>
      <c r="AT79" s="42">
        <f t="shared" si="122"/>
        <v>20359.59</v>
      </c>
      <c r="AU79" s="39">
        <f t="shared" si="122"/>
        <v>23820.71</v>
      </c>
      <c r="AV79" s="39">
        <f t="shared" si="123"/>
        <v>1985.06</v>
      </c>
      <c r="AW79" s="39">
        <f t="shared" si="84"/>
        <v>40693.729999999996</v>
      </c>
      <c r="AX79" s="42">
        <f t="shared" si="124"/>
        <v>20359.59</v>
      </c>
      <c r="AY79" s="39">
        <f t="shared" si="124"/>
        <v>23820.71</v>
      </c>
      <c r="AZ79" s="39">
        <f t="shared" si="125"/>
        <v>1985.06</v>
      </c>
      <c r="BA79" s="39">
        <f t="shared" si="85"/>
        <v>40693.729999999996</v>
      </c>
      <c r="BB79" s="42">
        <f t="shared" si="126"/>
        <v>20359.59</v>
      </c>
      <c r="BC79" s="39">
        <f t="shared" si="126"/>
        <v>23820.71</v>
      </c>
      <c r="BD79" s="39">
        <f t="shared" si="127"/>
        <v>1985.06</v>
      </c>
      <c r="BE79" s="39">
        <f t="shared" si="86"/>
        <v>40693.729999999996</v>
      </c>
      <c r="BF79" s="42">
        <f t="shared" si="128"/>
        <v>20359.59</v>
      </c>
      <c r="BG79" s="39">
        <f t="shared" si="128"/>
        <v>23820.71</v>
      </c>
      <c r="BH79" s="39">
        <f t="shared" si="129"/>
        <v>1985.06</v>
      </c>
      <c r="BI79" s="39">
        <f t="shared" si="87"/>
        <v>40693.729999999996</v>
      </c>
      <c r="BJ79" s="42">
        <f t="shared" si="88"/>
        <v>20563.1859</v>
      </c>
      <c r="BK79" s="42">
        <f t="shared" si="130"/>
        <v>24058.92</v>
      </c>
      <c r="BL79" s="39">
        <f t="shared" si="131"/>
        <v>2004.91</v>
      </c>
      <c r="BM79" s="39">
        <f t="shared" si="89"/>
        <v>41100.654999999999</v>
      </c>
      <c r="BN79" s="42">
        <f t="shared" si="132"/>
        <v>20563.189999999999</v>
      </c>
      <c r="BO79" s="39">
        <f t="shared" si="132"/>
        <v>24058.92</v>
      </c>
      <c r="BP79" s="39">
        <f t="shared" si="133"/>
        <v>2004.91</v>
      </c>
      <c r="BQ79" s="39">
        <f t="shared" si="90"/>
        <v>41100.654999999999</v>
      </c>
      <c r="BR79" s="42">
        <f t="shared" si="91"/>
        <v>20768.82</v>
      </c>
      <c r="BS79" s="42">
        <f t="shared" si="91"/>
        <v>24299.51</v>
      </c>
      <c r="BT79" s="39">
        <f t="shared" si="134"/>
        <v>2024.96</v>
      </c>
      <c r="BU79" s="39">
        <f t="shared" si="92"/>
        <v>41511.68</v>
      </c>
      <c r="BV79" s="42">
        <f t="shared" si="135"/>
        <v>21028.43</v>
      </c>
      <c r="BW79" s="39">
        <f t="shared" si="135"/>
        <v>24603.25</v>
      </c>
      <c r="BX79" s="39">
        <f t="shared" si="136"/>
        <v>2050.27</v>
      </c>
      <c r="BY79" s="39">
        <f t="shared" si="93"/>
        <v>42030.534999999996</v>
      </c>
      <c r="BZ79" s="42">
        <f t="shared" si="137"/>
        <v>21028.43</v>
      </c>
      <c r="CA79" s="39">
        <f t="shared" si="137"/>
        <v>24603.25</v>
      </c>
      <c r="CB79" s="39">
        <f t="shared" si="138"/>
        <v>2050.27</v>
      </c>
      <c r="CC79" s="39">
        <f t="shared" si="94"/>
        <v>42030.534999999996</v>
      </c>
      <c r="CD79" s="46"/>
      <c r="CE79" s="42">
        <f t="shared" si="139"/>
        <v>21028.43</v>
      </c>
      <c r="CF79" s="39">
        <f t="shared" si="139"/>
        <v>24603.25</v>
      </c>
      <c r="CG79" s="39">
        <f t="shared" si="140"/>
        <v>2050.27</v>
      </c>
      <c r="CH79" s="39">
        <f t="shared" si="95"/>
        <v>42030.534999999996</v>
      </c>
      <c r="CI79" s="46"/>
      <c r="CJ79" s="42">
        <f t="shared" si="141"/>
        <v>21028.43</v>
      </c>
      <c r="CK79" s="39">
        <f t="shared" si="141"/>
        <v>24603.25</v>
      </c>
      <c r="CL79" s="39">
        <f t="shared" si="142"/>
        <v>2050.27</v>
      </c>
      <c r="CM79" s="39">
        <f t="shared" si="96"/>
        <v>42030.534999999996</v>
      </c>
      <c r="CN79" s="46"/>
      <c r="CO79" s="42">
        <f t="shared" si="143"/>
        <v>21186.14</v>
      </c>
      <c r="CP79" s="39">
        <f t="shared" si="143"/>
        <v>24787.77</v>
      </c>
      <c r="CQ79" s="39">
        <f t="shared" si="144"/>
        <v>2065.65</v>
      </c>
      <c r="CR79" s="39">
        <f t="shared" si="97"/>
        <v>42345.825000000004</v>
      </c>
      <c r="CS79" s="46"/>
      <c r="CT79" s="42">
        <f t="shared" si="145"/>
        <v>21398</v>
      </c>
      <c r="CU79" s="39">
        <f t="shared" si="145"/>
        <v>25035.65</v>
      </c>
      <c r="CV79" s="39">
        <f t="shared" si="146"/>
        <v>2086.3000000000002</v>
      </c>
      <c r="CW79" s="39">
        <f t="shared" si="98"/>
        <v>42769.15</v>
      </c>
      <c r="CX79" s="46"/>
      <c r="IA79">
        <v>20.5</v>
      </c>
    </row>
    <row r="80" spans="1:235">
      <c r="A80" s="45"/>
      <c r="B80">
        <v>620</v>
      </c>
      <c r="C80" t="s">
        <v>144</v>
      </c>
      <c r="D80" t="s">
        <v>103</v>
      </c>
      <c r="E80" s="39">
        <v>16921.34</v>
      </c>
      <c r="F80" s="39">
        <v>14727.801542400002</v>
      </c>
      <c r="G80" s="39">
        <v>16921.34</v>
      </c>
      <c r="H80" s="39">
        <f t="shared" si="99"/>
        <v>1410.1116666666667</v>
      </c>
      <c r="I80" s="39">
        <f t="shared" si="76"/>
        <v>26087.065833333334</v>
      </c>
      <c r="J80" s="39">
        <f t="shared" si="100"/>
        <v>17120.419999999998</v>
      </c>
      <c r="K80" s="39">
        <f t="shared" si="101"/>
        <v>14915.50881696</v>
      </c>
      <c r="L80" s="39">
        <f t="shared" si="102"/>
        <v>17120.419999999998</v>
      </c>
      <c r="M80" s="39">
        <f t="shared" si="102"/>
        <v>1426.7</v>
      </c>
      <c r="N80" s="40">
        <f t="shared" si="77"/>
        <v>26393.95</v>
      </c>
      <c r="O80" s="42">
        <f t="shared" si="148"/>
        <v>17753.88</v>
      </c>
      <c r="P80" s="39">
        <v>34035.059487600003</v>
      </c>
      <c r="Q80" s="39">
        <f t="shared" si="147"/>
        <v>17753.88</v>
      </c>
      <c r="R80" s="39">
        <f t="shared" si="147"/>
        <v>1479.49</v>
      </c>
      <c r="S80" s="43">
        <f t="shared" si="78"/>
        <v>27370.564999999999</v>
      </c>
      <c r="T80" s="42">
        <f t="shared" si="103"/>
        <v>18233.23</v>
      </c>
      <c r="U80" s="39">
        <f t="shared" si="104"/>
        <v>34715.760677352002</v>
      </c>
      <c r="V80" s="39">
        <f t="shared" si="105"/>
        <v>18233.23</v>
      </c>
      <c r="W80" s="39">
        <f t="shared" si="106"/>
        <v>1519.4358333333332</v>
      </c>
      <c r="X80" s="43">
        <f t="shared" si="79"/>
        <v>28109.562916666666</v>
      </c>
      <c r="Y80" s="42">
        <f t="shared" si="107"/>
        <v>18597.8946</v>
      </c>
      <c r="Z80" s="39">
        <f t="shared" si="108"/>
        <v>18597.8946</v>
      </c>
      <c r="AA80" s="39">
        <f t="shared" si="109"/>
        <v>1549.82455</v>
      </c>
      <c r="AB80" s="43">
        <f t="shared" si="80"/>
        <v>28671.754175000002</v>
      </c>
      <c r="AC80" s="42">
        <f t="shared" si="110"/>
        <v>18999.03</v>
      </c>
      <c r="AD80" s="39">
        <f t="shared" si="111"/>
        <v>18999.03</v>
      </c>
      <c r="AE80" s="39">
        <f t="shared" si="112"/>
        <v>1583.2524999999998</v>
      </c>
      <c r="AF80" s="43">
        <f t="shared" si="81"/>
        <v>29290.171249999996</v>
      </c>
      <c r="AG80" s="42">
        <f t="shared" si="113"/>
        <v>19379.009999999998</v>
      </c>
      <c r="AH80" s="39" t="e">
        <f>ROUND(#REF!*1.02,2)</f>
        <v>#REF!</v>
      </c>
      <c r="AI80" s="39">
        <f t="shared" si="114"/>
        <v>19379.009999999998</v>
      </c>
      <c r="AJ80" s="39">
        <f t="shared" si="115"/>
        <v>1614.9174999999998</v>
      </c>
      <c r="AK80" s="40">
        <f t="shared" si="82"/>
        <v>29875.973749999997</v>
      </c>
      <c r="AL80" s="42">
        <f t="shared" si="116"/>
        <v>19766.59</v>
      </c>
      <c r="AM80" s="39">
        <f t="shared" si="117"/>
        <v>19766.59</v>
      </c>
      <c r="AN80" s="39">
        <f t="shared" si="118"/>
        <v>1647.2158333333334</v>
      </c>
      <c r="AO80" s="39">
        <f t="shared" si="83"/>
        <v>30473.49291666667</v>
      </c>
      <c r="AP80" s="42">
        <f t="shared" si="119"/>
        <v>20359.59</v>
      </c>
      <c r="AQ80" s="39">
        <f t="shared" si="119"/>
        <v>20359.59</v>
      </c>
      <c r="AR80" s="39">
        <f t="shared" si="120"/>
        <v>1696.63</v>
      </c>
      <c r="AS80" s="39">
        <f t="shared" si="121"/>
        <v>31387.655000000002</v>
      </c>
      <c r="AT80" s="42">
        <f t="shared" si="122"/>
        <v>20359.59</v>
      </c>
      <c r="AU80" s="39">
        <f t="shared" si="122"/>
        <v>20359.59</v>
      </c>
      <c r="AV80" s="39">
        <f t="shared" si="123"/>
        <v>1696.63</v>
      </c>
      <c r="AW80" s="39">
        <f t="shared" si="84"/>
        <v>31387.655000000002</v>
      </c>
      <c r="AX80" s="42">
        <f t="shared" si="124"/>
        <v>20359.59</v>
      </c>
      <c r="AY80" s="39">
        <f t="shared" si="124"/>
        <v>20359.59</v>
      </c>
      <c r="AZ80" s="39">
        <f t="shared" si="125"/>
        <v>1696.63</v>
      </c>
      <c r="BA80" s="39">
        <f t="shared" si="85"/>
        <v>31387.655000000002</v>
      </c>
      <c r="BB80" s="42">
        <f t="shared" si="126"/>
        <v>20359.59</v>
      </c>
      <c r="BC80" s="39">
        <f t="shared" si="126"/>
        <v>20359.59</v>
      </c>
      <c r="BD80" s="39">
        <f t="shared" si="127"/>
        <v>1696.63</v>
      </c>
      <c r="BE80" s="39">
        <f t="shared" si="86"/>
        <v>31387.655000000002</v>
      </c>
      <c r="BF80" s="42">
        <f t="shared" si="128"/>
        <v>20359.59</v>
      </c>
      <c r="BG80" s="39">
        <f t="shared" si="128"/>
        <v>20359.59</v>
      </c>
      <c r="BH80" s="39">
        <f t="shared" si="129"/>
        <v>1696.63</v>
      </c>
      <c r="BI80" s="39">
        <f t="shared" si="87"/>
        <v>31387.655000000002</v>
      </c>
      <c r="BJ80" s="42">
        <f t="shared" si="88"/>
        <v>20563.1859</v>
      </c>
      <c r="BK80" s="42">
        <f t="shared" si="130"/>
        <v>20563.189999999999</v>
      </c>
      <c r="BL80" s="39">
        <f t="shared" si="131"/>
        <v>1713.6</v>
      </c>
      <c r="BM80" s="39">
        <f t="shared" si="89"/>
        <v>31701.599999999999</v>
      </c>
      <c r="BN80" s="42">
        <f t="shared" si="132"/>
        <v>20563.189999999999</v>
      </c>
      <c r="BO80" s="39">
        <f t="shared" si="132"/>
        <v>20563.189999999999</v>
      </c>
      <c r="BP80" s="39">
        <f t="shared" si="133"/>
        <v>1713.6</v>
      </c>
      <c r="BQ80" s="39">
        <f t="shared" si="90"/>
        <v>31701.599999999999</v>
      </c>
      <c r="BR80" s="42">
        <f t="shared" si="91"/>
        <v>20768.82</v>
      </c>
      <c r="BS80" s="42">
        <f t="shared" si="91"/>
        <v>20768.82</v>
      </c>
      <c r="BT80" s="39">
        <f t="shared" si="134"/>
        <v>1730.74</v>
      </c>
      <c r="BU80" s="39">
        <f t="shared" si="92"/>
        <v>32018.69</v>
      </c>
      <c r="BV80" s="42">
        <f t="shared" si="135"/>
        <v>21028.43</v>
      </c>
      <c r="BW80" s="39">
        <f t="shared" si="135"/>
        <v>21028.43</v>
      </c>
      <c r="BX80" s="39">
        <f t="shared" si="136"/>
        <v>1752.37</v>
      </c>
      <c r="BY80" s="39">
        <f t="shared" si="93"/>
        <v>32418.844999999998</v>
      </c>
      <c r="BZ80" s="42">
        <f t="shared" si="137"/>
        <v>21028.43</v>
      </c>
      <c r="CA80" s="39">
        <f t="shared" si="137"/>
        <v>21028.43</v>
      </c>
      <c r="CB80" s="39">
        <f t="shared" si="138"/>
        <v>1752.37</v>
      </c>
      <c r="CC80" s="39">
        <f t="shared" si="94"/>
        <v>32418.844999999998</v>
      </c>
      <c r="CD80" s="46"/>
      <c r="CE80" s="42">
        <f t="shared" si="139"/>
        <v>21028.43</v>
      </c>
      <c r="CF80" s="39">
        <f t="shared" si="139"/>
        <v>21028.43</v>
      </c>
      <c r="CG80" s="39">
        <f t="shared" si="140"/>
        <v>1752.37</v>
      </c>
      <c r="CH80" s="39">
        <f t="shared" si="95"/>
        <v>32418.844999999998</v>
      </c>
      <c r="CI80" s="46"/>
      <c r="CJ80" s="42">
        <f t="shared" si="141"/>
        <v>21028.43</v>
      </c>
      <c r="CK80" s="39">
        <f t="shared" si="141"/>
        <v>21028.43</v>
      </c>
      <c r="CL80" s="39">
        <f t="shared" si="142"/>
        <v>1752.37</v>
      </c>
      <c r="CM80" s="39">
        <f t="shared" si="96"/>
        <v>32418.844999999998</v>
      </c>
      <c r="CN80" s="46"/>
      <c r="CO80" s="42">
        <f t="shared" si="143"/>
        <v>21186.14</v>
      </c>
      <c r="CP80" s="39">
        <f t="shared" si="143"/>
        <v>21186.14</v>
      </c>
      <c r="CQ80" s="39">
        <f t="shared" si="144"/>
        <v>1765.51</v>
      </c>
      <c r="CR80" s="39">
        <f t="shared" si="97"/>
        <v>32661.935000000001</v>
      </c>
      <c r="CS80" s="46"/>
      <c r="CT80" s="42">
        <f t="shared" si="145"/>
        <v>21398</v>
      </c>
      <c r="CU80" s="39">
        <f t="shared" si="145"/>
        <v>21398</v>
      </c>
      <c r="CV80" s="39">
        <f t="shared" si="146"/>
        <v>1783.17</v>
      </c>
      <c r="CW80" s="39">
        <f t="shared" si="98"/>
        <v>32988.645000000004</v>
      </c>
      <c r="CX80" s="46"/>
      <c r="IA80">
        <v>18.5</v>
      </c>
    </row>
    <row r="81" spans="1:235">
      <c r="A81" s="47"/>
      <c r="B81" s="48"/>
      <c r="C81" s="49" t="s">
        <v>145</v>
      </c>
      <c r="D81" s="49" t="s">
        <v>105</v>
      </c>
      <c r="E81" s="50">
        <v>16921.34</v>
      </c>
      <c r="F81" s="50"/>
      <c r="G81" s="50">
        <v>16921.34</v>
      </c>
      <c r="H81" s="50">
        <f>+G81/12</f>
        <v>1410.1116666666667</v>
      </c>
      <c r="I81" s="50">
        <f t="shared" si="76"/>
        <v>26087.065833333334</v>
      </c>
      <c r="J81" s="50">
        <f t="shared" si="100"/>
        <v>17120.419999999998</v>
      </c>
      <c r="K81" s="50">
        <f t="shared" si="101"/>
        <v>0</v>
      </c>
      <c r="L81" s="50">
        <f t="shared" si="102"/>
        <v>17120.419999999998</v>
      </c>
      <c r="M81" s="50">
        <f t="shared" si="102"/>
        <v>1426.7</v>
      </c>
      <c r="N81" s="51">
        <f t="shared" si="77"/>
        <v>26393.95</v>
      </c>
      <c r="O81" s="52">
        <f t="shared" si="148"/>
        <v>17753.88</v>
      </c>
      <c r="P81" s="50">
        <v>34035.059487600003</v>
      </c>
      <c r="Q81" s="50">
        <f t="shared" si="147"/>
        <v>17753.88</v>
      </c>
      <c r="R81" s="50">
        <f t="shared" si="147"/>
        <v>1479.49</v>
      </c>
      <c r="S81" s="53">
        <f t="shared" si="78"/>
        <v>27370.564999999999</v>
      </c>
      <c r="T81" s="52">
        <f t="shared" si="103"/>
        <v>18233.23</v>
      </c>
      <c r="U81" s="50">
        <f t="shared" si="104"/>
        <v>34715.760677352002</v>
      </c>
      <c r="V81" s="50">
        <f t="shared" si="105"/>
        <v>18233.23</v>
      </c>
      <c r="W81" s="50">
        <f t="shared" si="106"/>
        <v>1519.4358333333332</v>
      </c>
      <c r="X81" s="53">
        <f t="shared" si="79"/>
        <v>28109.562916666666</v>
      </c>
      <c r="Y81" s="52">
        <f t="shared" si="107"/>
        <v>18597.8946</v>
      </c>
      <c r="Z81" s="50">
        <f t="shared" si="108"/>
        <v>18597.8946</v>
      </c>
      <c r="AA81" s="50">
        <f t="shared" si="109"/>
        <v>1549.82455</v>
      </c>
      <c r="AB81" s="53">
        <f t="shared" si="80"/>
        <v>28671.754175000002</v>
      </c>
      <c r="AC81" s="52">
        <f t="shared" si="110"/>
        <v>18999.03</v>
      </c>
      <c r="AD81" s="50">
        <f t="shared" si="111"/>
        <v>18999.03</v>
      </c>
      <c r="AE81" s="50">
        <f t="shared" si="112"/>
        <v>1583.2524999999998</v>
      </c>
      <c r="AF81" s="53">
        <f t="shared" si="81"/>
        <v>29290.171249999996</v>
      </c>
      <c r="AG81" s="52">
        <f t="shared" si="113"/>
        <v>19379.009999999998</v>
      </c>
      <c r="AH81" s="50" t="e">
        <f>ROUND(#REF!*1.02,2)</f>
        <v>#REF!</v>
      </c>
      <c r="AI81" s="50">
        <f t="shared" si="114"/>
        <v>19379.009999999998</v>
      </c>
      <c r="AJ81" s="50">
        <f t="shared" si="115"/>
        <v>1614.9174999999998</v>
      </c>
      <c r="AK81" s="51">
        <f t="shared" si="82"/>
        <v>29875.973749999997</v>
      </c>
      <c r="AL81" s="54">
        <f t="shared" si="116"/>
        <v>19766.59</v>
      </c>
      <c r="AM81" s="50">
        <f t="shared" si="117"/>
        <v>19766.59</v>
      </c>
      <c r="AN81" s="50">
        <f t="shared" si="118"/>
        <v>1647.2158333333334</v>
      </c>
      <c r="AO81" s="50">
        <f t="shared" si="83"/>
        <v>30473.49291666667</v>
      </c>
      <c r="AP81" s="54">
        <f t="shared" si="119"/>
        <v>20359.59</v>
      </c>
      <c r="AQ81" s="50">
        <f t="shared" si="119"/>
        <v>20359.59</v>
      </c>
      <c r="AR81" s="50">
        <f t="shared" si="120"/>
        <v>1696.63</v>
      </c>
      <c r="AS81" s="50">
        <f t="shared" si="121"/>
        <v>31387.655000000002</v>
      </c>
      <c r="AT81" s="54">
        <f t="shared" si="122"/>
        <v>20359.59</v>
      </c>
      <c r="AU81" s="50">
        <f t="shared" si="122"/>
        <v>20359.59</v>
      </c>
      <c r="AV81" s="50">
        <f t="shared" si="123"/>
        <v>1696.63</v>
      </c>
      <c r="AW81" s="50">
        <f t="shared" si="84"/>
        <v>31387.655000000002</v>
      </c>
      <c r="AX81" s="54">
        <f t="shared" si="124"/>
        <v>20359.59</v>
      </c>
      <c r="AY81" s="50">
        <f t="shared" si="124"/>
        <v>20359.59</v>
      </c>
      <c r="AZ81" s="50">
        <f t="shared" si="125"/>
        <v>1696.63</v>
      </c>
      <c r="BA81" s="50">
        <f t="shared" si="85"/>
        <v>31387.655000000002</v>
      </c>
      <c r="BB81" s="54">
        <f t="shared" si="126"/>
        <v>20359.59</v>
      </c>
      <c r="BC81" s="50">
        <f t="shared" si="126"/>
        <v>20359.59</v>
      </c>
      <c r="BD81" s="50">
        <f t="shared" si="127"/>
        <v>1696.63</v>
      </c>
      <c r="BE81" s="50">
        <f t="shared" si="86"/>
        <v>31387.655000000002</v>
      </c>
      <c r="BF81" s="54">
        <f t="shared" si="128"/>
        <v>20359.59</v>
      </c>
      <c r="BG81" s="50">
        <f t="shared" si="128"/>
        <v>20359.59</v>
      </c>
      <c r="BH81" s="50">
        <f t="shared" si="129"/>
        <v>1696.63</v>
      </c>
      <c r="BI81" s="50">
        <f t="shared" si="87"/>
        <v>31387.655000000002</v>
      </c>
      <c r="BJ81" s="54">
        <f t="shared" si="88"/>
        <v>20563.1859</v>
      </c>
      <c r="BK81" s="54">
        <f t="shared" si="130"/>
        <v>20563.189999999999</v>
      </c>
      <c r="BL81" s="50">
        <f t="shared" si="131"/>
        <v>1713.6</v>
      </c>
      <c r="BM81" s="50">
        <f t="shared" si="89"/>
        <v>31701.599999999999</v>
      </c>
      <c r="BN81" s="54">
        <f t="shared" si="132"/>
        <v>20563.189999999999</v>
      </c>
      <c r="BO81" s="50">
        <f t="shared" si="132"/>
        <v>20563.189999999999</v>
      </c>
      <c r="BP81" s="50">
        <f t="shared" si="133"/>
        <v>1713.6</v>
      </c>
      <c r="BQ81" s="50">
        <f t="shared" si="90"/>
        <v>31701.599999999999</v>
      </c>
      <c r="BR81" s="54">
        <f t="shared" si="91"/>
        <v>20768.82</v>
      </c>
      <c r="BS81" s="54">
        <f t="shared" si="91"/>
        <v>20768.82</v>
      </c>
      <c r="BT81" s="50">
        <f t="shared" si="134"/>
        <v>1730.74</v>
      </c>
      <c r="BU81" s="50">
        <f t="shared" si="92"/>
        <v>32018.69</v>
      </c>
      <c r="BV81" s="54">
        <f t="shared" si="135"/>
        <v>21028.43</v>
      </c>
      <c r="BW81" s="50">
        <f t="shared" si="135"/>
        <v>21028.43</v>
      </c>
      <c r="BX81" s="50">
        <f t="shared" si="136"/>
        <v>1752.37</v>
      </c>
      <c r="BY81" s="50">
        <f t="shared" si="93"/>
        <v>32418.844999999998</v>
      </c>
      <c r="BZ81" s="54">
        <f t="shared" si="137"/>
        <v>21028.43</v>
      </c>
      <c r="CA81" s="50">
        <f t="shared" si="137"/>
        <v>21028.43</v>
      </c>
      <c r="CB81" s="50">
        <f t="shared" si="138"/>
        <v>1752.37</v>
      </c>
      <c r="CC81" s="50">
        <f t="shared" si="94"/>
        <v>32418.844999999998</v>
      </c>
      <c r="CD81" s="55">
        <f>ROUND(CB81*0.25,2)+309</f>
        <v>747.08999999999992</v>
      </c>
      <c r="CE81" s="54">
        <f t="shared" si="139"/>
        <v>21028.43</v>
      </c>
      <c r="CF81" s="50">
        <f t="shared" si="139"/>
        <v>21028.43</v>
      </c>
      <c r="CG81" s="50">
        <f t="shared" si="140"/>
        <v>1752.37</v>
      </c>
      <c r="CH81" s="50">
        <f t="shared" si="95"/>
        <v>32418.844999999998</v>
      </c>
      <c r="CI81" s="55">
        <f>ROUND(CG81*0.25,2)+309</f>
        <v>747.08999999999992</v>
      </c>
      <c r="CJ81" s="54">
        <f t="shared" si="141"/>
        <v>21028.43</v>
      </c>
      <c r="CK81" s="50">
        <f t="shared" si="141"/>
        <v>21028.43</v>
      </c>
      <c r="CL81" s="50">
        <f t="shared" si="142"/>
        <v>1752.37</v>
      </c>
      <c r="CM81" s="50">
        <f t="shared" si="96"/>
        <v>32418.844999999998</v>
      </c>
      <c r="CN81" s="55">
        <f>ROUND(CL81*0.25,2)+309</f>
        <v>747.08999999999992</v>
      </c>
      <c r="CO81" s="54">
        <f t="shared" si="143"/>
        <v>21186.14</v>
      </c>
      <c r="CP81" s="50">
        <f t="shared" si="143"/>
        <v>21186.14</v>
      </c>
      <c r="CQ81" s="50">
        <f t="shared" si="144"/>
        <v>1765.51</v>
      </c>
      <c r="CR81" s="50">
        <f t="shared" si="97"/>
        <v>32661.935000000001</v>
      </c>
      <c r="CS81" s="22">
        <v>517.15</v>
      </c>
      <c r="CT81" s="54">
        <f t="shared" si="145"/>
        <v>21398</v>
      </c>
      <c r="CU81" s="50">
        <f t="shared" si="145"/>
        <v>21398</v>
      </c>
      <c r="CV81" s="50">
        <f t="shared" si="146"/>
        <v>1783.17</v>
      </c>
      <c r="CW81" s="50">
        <f t="shared" si="98"/>
        <v>32988.645000000004</v>
      </c>
      <c r="CX81" s="22">
        <f>522.32+233.11</f>
        <v>755.43000000000006</v>
      </c>
      <c r="CZ81" s="56"/>
      <c r="IA81">
        <v>18.5</v>
      </c>
    </row>
    <row r="82" spans="1:235">
      <c r="A82" s="57" t="s">
        <v>146</v>
      </c>
      <c r="B82" s="58">
        <v>125</v>
      </c>
      <c r="C82" s="58" t="s">
        <v>147</v>
      </c>
      <c r="D82" s="58" t="s">
        <v>102</v>
      </c>
      <c r="E82" s="4">
        <v>16154.75</v>
      </c>
      <c r="F82" s="4">
        <v>18901.051207200002</v>
      </c>
      <c r="G82" s="4">
        <f>+F82</f>
        <v>18901.051207200002</v>
      </c>
      <c r="H82" s="4">
        <f t="shared" si="99"/>
        <v>1575.0876006000001</v>
      </c>
      <c r="I82" s="4">
        <f t="shared" si="76"/>
        <v>32289.295812300003</v>
      </c>
      <c r="J82" s="4">
        <f t="shared" si="100"/>
        <v>16344.81</v>
      </c>
      <c r="K82" s="4">
        <f t="shared" si="101"/>
        <v>19141.946957879998</v>
      </c>
      <c r="L82" s="4">
        <f t="shared" si="102"/>
        <v>19123.419999999998</v>
      </c>
      <c r="M82" s="4">
        <f t="shared" si="102"/>
        <v>1593.62</v>
      </c>
      <c r="N82" s="60">
        <f t="shared" si="77"/>
        <v>32669.21</v>
      </c>
      <c r="O82" s="17">
        <f t="shared" si="148"/>
        <v>16949.57</v>
      </c>
      <c r="P82" s="4">
        <v>34035.059487600003</v>
      </c>
      <c r="Q82" s="4">
        <f t="shared" si="147"/>
        <v>19830.990000000002</v>
      </c>
      <c r="R82" s="4">
        <f t="shared" si="147"/>
        <v>1652.58</v>
      </c>
      <c r="S82" s="18">
        <f t="shared" si="78"/>
        <v>33877.89</v>
      </c>
      <c r="T82" s="17">
        <f t="shared" si="103"/>
        <v>17407.21</v>
      </c>
      <c r="U82" s="4">
        <f t="shared" si="104"/>
        <v>34715.760677352002</v>
      </c>
      <c r="V82" s="4">
        <f t="shared" si="105"/>
        <v>20366.43</v>
      </c>
      <c r="W82" s="4">
        <f t="shared" si="106"/>
        <v>1697.2025000000001</v>
      </c>
      <c r="X82" s="18">
        <f t="shared" si="79"/>
        <v>34792.651250000003</v>
      </c>
      <c r="Y82" s="17">
        <f t="shared" si="107"/>
        <v>17755.354199999998</v>
      </c>
      <c r="Z82" s="4">
        <f t="shared" si="108"/>
        <v>20773.758600000001</v>
      </c>
      <c r="AA82" s="4">
        <f t="shared" si="109"/>
        <v>1731.1465500000002</v>
      </c>
      <c r="AB82" s="18">
        <f t="shared" si="80"/>
        <v>35488.504275000007</v>
      </c>
      <c r="AC82" s="17">
        <f t="shared" si="110"/>
        <v>18138.310000000001</v>
      </c>
      <c r="AD82" s="4">
        <f t="shared" si="111"/>
        <v>21221.82</v>
      </c>
      <c r="AE82" s="4">
        <f t="shared" si="112"/>
        <v>1768.4849999999999</v>
      </c>
      <c r="AF82" s="18">
        <f t="shared" si="81"/>
        <v>36253.942499999997</v>
      </c>
      <c r="AG82" s="17">
        <f t="shared" si="113"/>
        <v>18501.080000000002</v>
      </c>
      <c r="AH82" s="4" t="e">
        <f>ROUND(#REF!*1.02,2)</f>
        <v>#REF!</v>
      </c>
      <c r="AI82" s="4">
        <f t="shared" si="114"/>
        <v>21646.26</v>
      </c>
      <c r="AJ82" s="4">
        <f t="shared" si="115"/>
        <v>1803.8549999999998</v>
      </c>
      <c r="AK82" s="60">
        <f t="shared" si="82"/>
        <v>36979.027499999997</v>
      </c>
      <c r="AL82" s="42">
        <f t="shared" si="116"/>
        <v>18871.099999999999</v>
      </c>
      <c r="AM82" s="4">
        <f t="shared" si="117"/>
        <v>22079.19</v>
      </c>
      <c r="AN82" s="4">
        <f t="shared" si="118"/>
        <v>1839.9324999999999</v>
      </c>
      <c r="AO82" s="4">
        <f t="shared" si="83"/>
        <v>37718.616249999999</v>
      </c>
      <c r="AP82" s="42">
        <f t="shared" si="119"/>
        <v>19437.23</v>
      </c>
      <c r="AQ82" s="4">
        <f t="shared" si="119"/>
        <v>22741.57</v>
      </c>
      <c r="AR82" s="4">
        <f t="shared" si="120"/>
        <v>1895.13</v>
      </c>
      <c r="AS82" s="4">
        <f t="shared" si="121"/>
        <v>38850.165000000001</v>
      </c>
      <c r="AT82" s="42">
        <f t="shared" si="122"/>
        <v>19437.23</v>
      </c>
      <c r="AU82" s="4">
        <f t="shared" si="122"/>
        <v>22741.57</v>
      </c>
      <c r="AV82" s="4">
        <f t="shared" si="123"/>
        <v>1895.13</v>
      </c>
      <c r="AW82" s="4">
        <f t="shared" si="84"/>
        <v>38850.165000000001</v>
      </c>
      <c r="AX82" s="42">
        <f t="shared" si="124"/>
        <v>19437.23</v>
      </c>
      <c r="AY82" s="4">
        <f t="shared" si="124"/>
        <v>22741.57</v>
      </c>
      <c r="AZ82" s="4">
        <f t="shared" si="125"/>
        <v>1895.13</v>
      </c>
      <c r="BA82" s="4">
        <f t="shared" si="85"/>
        <v>38850.165000000001</v>
      </c>
      <c r="BB82" s="42">
        <f t="shared" si="126"/>
        <v>19437.23</v>
      </c>
      <c r="BC82" s="4">
        <f t="shared" si="126"/>
        <v>22741.57</v>
      </c>
      <c r="BD82" s="4">
        <f t="shared" si="127"/>
        <v>1895.13</v>
      </c>
      <c r="BE82" s="4">
        <f t="shared" si="86"/>
        <v>38850.165000000001</v>
      </c>
      <c r="BF82" s="42">
        <f t="shared" si="128"/>
        <v>19437.23</v>
      </c>
      <c r="BG82" s="4">
        <f t="shared" si="128"/>
        <v>22741.57</v>
      </c>
      <c r="BH82" s="4">
        <f t="shared" si="129"/>
        <v>1895.13</v>
      </c>
      <c r="BI82" s="4">
        <f t="shared" si="87"/>
        <v>38850.165000000001</v>
      </c>
      <c r="BJ82" s="42">
        <f t="shared" si="88"/>
        <v>19631.602299999999</v>
      </c>
      <c r="BK82" s="42">
        <f t="shared" si="130"/>
        <v>22968.99</v>
      </c>
      <c r="BL82" s="4">
        <f t="shared" si="131"/>
        <v>1914.08</v>
      </c>
      <c r="BM82" s="4">
        <f t="shared" si="89"/>
        <v>39238.639999999999</v>
      </c>
      <c r="BN82" s="42">
        <f t="shared" si="132"/>
        <v>19631.599999999999</v>
      </c>
      <c r="BO82" s="4">
        <f t="shared" si="132"/>
        <v>22968.99</v>
      </c>
      <c r="BP82" s="4">
        <f t="shared" si="133"/>
        <v>1914.08</v>
      </c>
      <c r="BQ82" s="4">
        <f t="shared" si="90"/>
        <v>39238.639999999999</v>
      </c>
      <c r="BR82" s="42">
        <f t="shared" si="91"/>
        <v>19827.919999999998</v>
      </c>
      <c r="BS82" s="42">
        <f t="shared" si="91"/>
        <v>23198.68</v>
      </c>
      <c r="BT82" s="4">
        <f t="shared" si="134"/>
        <v>1933.22</v>
      </c>
      <c r="BU82" s="4">
        <f t="shared" si="92"/>
        <v>39631.01</v>
      </c>
      <c r="BV82" s="42">
        <f t="shared" si="135"/>
        <v>20075.77</v>
      </c>
      <c r="BW82" s="4">
        <f t="shared" si="135"/>
        <v>23488.66</v>
      </c>
      <c r="BX82" s="4">
        <f t="shared" si="136"/>
        <v>1957.39</v>
      </c>
      <c r="BY82" s="4">
        <f t="shared" si="93"/>
        <v>40126.495000000003</v>
      </c>
      <c r="BZ82" s="42">
        <f t="shared" si="137"/>
        <v>20075.77</v>
      </c>
      <c r="CA82" s="4">
        <f t="shared" si="137"/>
        <v>23488.66</v>
      </c>
      <c r="CB82" s="4">
        <f t="shared" si="138"/>
        <v>1957.39</v>
      </c>
      <c r="CC82" s="4">
        <f t="shared" si="94"/>
        <v>40126.495000000003</v>
      </c>
      <c r="CD82" s="46"/>
      <c r="CE82" s="42">
        <f t="shared" si="139"/>
        <v>20075.77</v>
      </c>
      <c r="CF82" s="4">
        <f t="shared" si="139"/>
        <v>23488.66</v>
      </c>
      <c r="CG82" s="4">
        <f t="shared" si="140"/>
        <v>1957.39</v>
      </c>
      <c r="CH82" s="4">
        <f t="shared" si="95"/>
        <v>40126.495000000003</v>
      </c>
      <c r="CI82" s="46"/>
      <c r="CJ82" s="42">
        <f t="shared" si="141"/>
        <v>20075.77</v>
      </c>
      <c r="CK82" s="4">
        <f t="shared" si="141"/>
        <v>23488.66</v>
      </c>
      <c r="CL82" s="4">
        <f t="shared" si="142"/>
        <v>1957.39</v>
      </c>
      <c r="CM82" s="4">
        <f t="shared" si="96"/>
        <v>40126.495000000003</v>
      </c>
      <c r="CN82" s="46"/>
      <c r="CO82" s="42">
        <f t="shared" si="143"/>
        <v>20226.34</v>
      </c>
      <c r="CP82" s="4">
        <f t="shared" si="143"/>
        <v>23664.82</v>
      </c>
      <c r="CQ82" s="4">
        <f t="shared" si="144"/>
        <v>1972.07</v>
      </c>
      <c r="CR82" s="4">
        <f t="shared" si="97"/>
        <v>40427.434999999998</v>
      </c>
      <c r="CS82" s="46"/>
      <c r="CT82" s="42">
        <f t="shared" si="145"/>
        <v>20428.599999999999</v>
      </c>
      <c r="CU82" s="4">
        <f t="shared" si="145"/>
        <v>23901.47</v>
      </c>
      <c r="CV82" s="4">
        <f t="shared" si="146"/>
        <v>1991.79</v>
      </c>
      <c r="CW82" s="4">
        <f t="shared" si="98"/>
        <v>40831.695</v>
      </c>
      <c r="CX82" s="46"/>
      <c r="IA82">
        <v>20.5</v>
      </c>
    </row>
    <row r="83" spans="1:235">
      <c r="A83" s="45"/>
      <c r="B83">
        <v>130</v>
      </c>
      <c r="C83" t="s">
        <v>147</v>
      </c>
      <c r="D83" t="s">
        <v>148</v>
      </c>
      <c r="E83" s="39">
        <v>16154.75</v>
      </c>
      <c r="F83" s="39">
        <v>18901.051207200002</v>
      </c>
      <c r="G83" s="39">
        <f>+F83</f>
        <v>18901.051207200002</v>
      </c>
      <c r="H83" s="39">
        <f t="shared" si="99"/>
        <v>1575.0876006000001</v>
      </c>
      <c r="I83" s="39">
        <f t="shared" si="76"/>
        <v>32289.295812300003</v>
      </c>
      <c r="J83" s="39">
        <f t="shared" si="100"/>
        <v>16344.81</v>
      </c>
      <c r="K83" s="39">
        <f t="shared" si="101"/>
        <v>19141.946957879998</v>
      </c>
      <c r="L83" s="39">
        <f t="shared" si="102"/>
        <v>19123.419999999998</v>
      </c>
      <c r="M83" s="39">
        <f t="shared" si="102"/>
        <v>1593.62</v>
      </c>
      <c r="N83" s="40">
        <f t="shared" si="77"/>
        <v>32669.21</v>
      </c>
      <c r="O83" s="42">
        <f t="shared" si="148"/>
        <v>16949.57</v>
      </c>
      <c r="P83" s="39">
        <v>34035.059487600003</v>
      </c>
      <c r="Q83" s="39">
        <f t="shared" si="147"/>
        <v>19830.990000000002</v>
      </c>
      <c r="R83" s="39">
        <f t="shared" si="147"/>
        <v>1652.58</v>
      </c>
      <c r="S83" s="43">
        <f t="shared" si="78"/>
        <v>33877.89</v>
      </c>
      <c r="T83" s="42">
        <f t="shared" si="103"/>
        <v>17407.21</v>
      </c>
      <c r="U83" s="39">
        <f t="shared" si="104"/>
        <v>34715.760677352002</v>
      </c>
      <c r="V83" s="39">
        <f t="shared" si="105"/>
        <v>20366.43</v>
      </c>
      <c r="W83" s="39">
        <f t="shared" si="106"/>
        <v>1697.2025000000001</v>
      </c>
      <c r="X83" s="43">
        <f t="shared" si="79"/>
        <v>34792.651250000003</v>
      </c>
      <c r="Y83" s="42">
        <f t="shared" si="107"/>
        <v>17755.354199999998</v>
      </c>
      <c r="Z83" s="39">
        <f t="shared" si="108"/>
        <v>20773.758600000001</v>
      </c>
      <c r="AA83" s="39">
        <f t="shared" si="109"/>
        <v>1731.1465500000002</v>
      </c>
      <c r="AB83" s="43">
        <f t="shared" si="80"/>
        <v>35488.504275000007</v>
      </c>
      <c r="AC83" s="42">
        <f t="shared" si="110"/>
        <v>18138.310000000001</v>
      </c>
      <c r="AD83" s="39">
        <f t="shared" si="111"/>
        <v>21221.82</v>
      </c>
      <c r="AE83" s="39">
        <f t="shared" si="112"/>
        <v>1768.4849999999999</v>
      </c>
      <c r="AF83" s="43">
        <f t="shared" si="81"/>
        <v>36253.942499999997</v>
      </c>
      <c r="AG83" s="42">
        <f t="shared" si="113"/>
        <v>18501.080000000002</v>
      </c>
      <c r="AH83" s="39" t="e">
        <f>ROUND(#REF!*1.02,2)</f>
        <v>#REF!</v>
      </c>
      <c r="AI83" s="39">
        <f t="shared" si="114"/>
        <v>21646.26</v>
      </c>
      <c r="AJ83" s="39">
        <f t="shared" si="115"/>
        <v>1803.8549999999998</v>
      </c>
      <c r="AK83" s="40">
        <f t="shared" si="82"/>
        <v>36979.027499999997</v>
      </c>
      <c r="AL83" s="42">
        <f t="shared" si="116"/>
        <v>18871.099999999999</v>
      </c>
      <c r="AM83" s="39">
        <f t="shared" si="117"/>
        <v>22079.19</v>
      </c>
      <c r="AN83" s="39">
        <f t="shared" si="118"/>
        <v>1839.9324999999999</v>
      </c>
      <c r="AO83" s="39">
        <f t="shared" si="83"/>
        <v>37718.616249999999</v>
      </c>
      <c r="AP83" s="42">
        <f t="shared" si="119"/>
        <v>19437.23</v>
      </c>
      <c r="AQ83" s="39">
        <f t="shared" si="119"/>
        <v>22741.57</v>
      </c>
      <c r="AR83" s="39">
        <f t="shared" si="120"/>
        <v>1895.13</v>
      </c>
      <c r="AS83" s="39">
        <f t="shared" si="121"/>
        <v>38850.165000000001</v>
      </c>
      <c r="AT83" s="42">
        <f t="shared" si="122"/>
        <v>19437.23</v>
      </c>
      <c r="AU83" s="39">
        <f t="shared" si="122"/>
        <v>22741.57</v>
      </c>
      <c r="AV83" s="39">
        <f t="shared" si="123"/>
        <v>1895.13</v>
      </c>
      <c r="AW83" s="39">
        <f t="shared" si="84"/>
        <v>38850.165000000001</v>
      </c>
      <c r="AX83" s="42">
        <f t="shared" si="124"/>
        <v>19437.23</v>
      </c>
      <c r="AY83" s="39">
        <f t="shared" si="124"/>
        <v>22741.57</v>
      </c>
      <c r="AZ83" s="39">
        <f t="shared" si="125"/>
        <v>1895.13</v>
      </c>
      <c r="BA83" s="39">
        <f t="shared" si="85"/>
        <v>38850.165000000001</v>
      </c>
      <c r="BB83" s="42">
        <f t="shared" si="126"/>
        <v>19437.23</v>
      </c>
      <c r="BC83" s="39">
        <f t="shared" si="126"/>
        <v>22741.57</v>
      </c>
      <c r="BD83" s="39">
        <f t="shared" si="127"/>
        <v>1895.13</v>
      </c>
      <c r="BE83" s="39">
        <f t="shared" si="86"/>
        <v>38850.165000000001</v>
      </c>
      <c r="BF83" s="42">
        <f t="shared" si="128"/>
        <v>19437.23</v>
      </c>
      <c r="BG83" s="39">
        <f t="shared" si="128"/>
        <v>22741.57</v>
      </c>
      <c r="BH83" s="39">
        <f t="shared" si="129"/>
        <v>1895.13</v>
      </c>
      <c r="BI83" s="39">
        <f t="shared" si="87"/>
        <v>38850.165000000001</v>
      </c>
      <c r="BJ83" s="42">
        <f t="shared" si="88"/>
        <v>19631.602299999999</v>
      </c>
      <c r="BK83" s="42">
        <f t="shared" si="130"/>
        <v>22968.99</v>
      </c>
      <c r="BL83" s="39">
        <f t="shared" si="131"/>
        <v>1914.08</v>
      </c>
      <c r="BM83" s="39">
        <f t="shared" si="89"/>
        <v>39238.639999999999</v>
      </c>
      <c r="BN83" s="42">
        <f t="shared" si="132"/>
        <v>19631.599999999999</v>
      </c>
      <c r="BO83" s="39">
        <f t="shared" si="132"/>
        <v>22968.99</v>
      </c>
      <c r="BP83" s="39">
        <f t="shared" si="133"/>
        <v>1914.08</v>
      </c>
      <c r="BQ83" s="39">
        <f t="shared" si="90"/>
        <v>39238.639999999999</v>
      </c>
      <c r="BR83" s="42">
        <f t="shared" si="91"/>
        <v>19827.919999999998</v>
      </c>
      <c r="BS83" s="42">
        <f t="shared" si="91"/>
        <v>23198.68</v>
      </c>
      <c r="BT83" s="39">
        <f t="shared" si="134"/>
        <v>1933.22</v>
      </c>
      <c r="BU83" s="39">
        <f t="shared" si="92"/>
        <v>39631.01</v>
      </c>
      <c r="BV83" s="42">
        <f t="shared" si="135"/>
        <v>20075.77</v>
      </c>
      <c r="BW83" s="39">
        <f t="shared" si="135"/>
        <v>23488.66</v>
      </c>
      <c r="BX83" s="39">
        <f t="shared" si="136"/>
        <v>1957.39</v>
      </c>
      <c r="BY83" s="39">
        <f t="shared" si="93"/>
        <v>40126.495000000003</v>
      </c>
      <c r="BZ83" s="42">
        <f t="shared" si="137"/>
        <v>20075.77</v>
      </c>
      <c r="CA83" s="39">
        <f t="shared" si="137"/>
        <v>23488.66</v>
      </c>
      <c r="CB83" s="39">
        <f t="shared" si="138"/>
        <v>1957.39</v>
      </c>
      <c r="CC83" s="39">
        <f t="shared" si="94"/>
        <v>40126.495000000003</v>
      </c>
      <c r="CD83" s="46"/>
      <c r="CE83" s="42">
        <f t="shared" si="139"/>
        <v>20075.77</v>
      </c>
      <c r="CF83" s="39">
        <f t="shared" si="139"/>
        <v>23488.66</v>
      </c>
      <c r="CG83" s="39">
        <f t="shared" si="140"/>
        <v>1957.39</v>
      </c>
      <c r="CH83" s="39">
        <f t="shared" si="95"/>
        <v>40126.495000000003</v>
      </c>
      <c r="CI83" s="46"/>
      <c r="CJ83" s="42">
        <f t="shared" si="141"/>
        <v>20075.77</v>
      </c>
      <c r="CK83" s="39">
        <f t="shared" si="141"/>
        <v>23488.66</v>
      </c>
      <c r="CL83" s="39">
        <f t="shared" si="142"/>
        <v>1957.39</v>
      </c>
      <c r="CM83" s="39">
        <f t="shared" si="96"/>
        <v>40126.495000000003</v>
      </c>
      <c r="CN83" s="46"/>
      <c r="CO83" s="42">
        <f t="shared" si="143"/>
        <v>20226.34</v>
      </c>
      <c r="CP83" s="39">
        <f t="shared" si="143"/>
        <v>23664.82</v>
      </c>
      <c r="CQ83" s="39">
        <f t="shared" si="144"/>
        <v>1972.07</v>
      </c>
      <c r="CR83" s="39">
        <f t="shared" si="97"/>
        <v>40427.434999999998</v>
      </c>
      <c r="CS83" s="46"/>
      <c r="CT83" s="42">
        <f t="shared" si="145"/>
        <v>20428.599999999999</v>
      </c>
      <c r="CU83" s="39">
        <f t="shared" si="145"/>
        <v>23901.47</v>
      </c>
      <c r="CV83" s="39">
        <f t="shared" si="146"/>
        <v>1991.79</v>
      </c>
      <c r="CW83" s="39">
        <f t="shared" si="98"/>
        <v>40831.695</v>
      </c>
      <c r="CX83" s="46"/>
      <c r="IA83">
        <v>20.5</v>
      </c>
    </row>
    <row r="84" spans="1:235">
      <c r="A84" s="45"/>
      <c r="B84">
        <v>135</v>
      </c>
      <c r="C84" t="s">
        <v>147</v>
      </c>
      <c r="D84" t="s">
        <v>103</v>
      </c>
      <c r="E84" s="39">
        <v>16154.75</v>
      </c>
      <c r="F84" s="39">
        <v>16154.7524928</v>
      </c>
      <c r="G84" s="39">
        <f>+F84</f>
        <v>16154.7524928</v>
      </c>
      <c r="H84" s="39">
        <f t="shared" si="99"/>
        <v>1346.2293744000001</v>
      </c>
      <c r="I84" s="39">
        <f t="shared" si="76"/>
        <v>24905.2434264</v>
      </c>
      <c r="J84" s="39">
        <f t="shared" si="100"/>
        <v>16344.81</v>
      </c>
      <c r="K84" s="39">
        <f t="shared" si="101"/>
        <v>16360.646397119999</v>
      </c>
      <c r="L84" s="39">
        <f t="shared" si="102"/>
        <v>16344.81</v>
      </c>
      <c r="M84" s="39">
        <f t="shared" si="102"/>
        <v>1362.07</v>
      </c>
      <c r="N84" s="40">
        <f t="shared" si="77"/>
        <v>25198.294999999998</v>
      </c>
      <c r="O84" s="42">
        <f t="shared" si="148"/>
        <v>16949.57</v>
      </c>
      <c r="P84" s="39">
        <v>34035.059487600003</v>
      </c>
      <c r="Q84" s="39">
        <f t="shared" si="147"/>
        <v>16949.57</v>
      </c>
      <c r="R84" s="39">
        <f t="shared" si="147"/>
        <v>1412.47</v>
      </c>
      <c r="S84" s="43">
        <f t="shared" si="78"/>
        <v>26130.695</v>
      </c>
      <c r="T84" s="42">
        <f t="shared" si="103"/>
        <v>17407.21</v>
      </c>
      <c r="U84" s="39">
        <f t="shared" si="104"/>
        <v>34715.760677352002</v>
      </c>
      <c r="V84" s="39">
        <f t="shared" si="105"/>
        <v>17407.21</v>
      </c>
      <c r="W84" s="39">
        <f t="shared" si="106"/>
        <v>1450.6008333333332</v>
      </c>
      <c r="X84" s="43">
        <f t="shared" si="79"/>
        <v>26836.115416666664</v>
      </c>
      <c r="Y84" s="42">
        <f t="shared" si="107"/>
        <v>17755.354199999998</v>
      </c>
      <c r="Z84" s="39">
        <f t="shared" si="108"/>
        <v>17755.354199999998</v>
      </c>
      <c r="AA84" s="39">
        <f t="shared" si="109"/>
        <v>1479.6128499999998</v>
      </c>
      <c r="AB84" s="43">
        <f t="shared" si="80"/>
        <v>27372.837724999994</v>
      </c>
      <c r="AC84" s="42">
        <f t="shared" si="110"/>
        <v>18138.310000000001</v>
      </c>
      <c r="AD84" s="39">
        <f t="shared" si="111"/>
        <v>18138.310000000001</v>
      </c>
      <c r="AE84" s="39">
        <f t="shared" si="112"/>
        <v>1511.5258333333334</v>
      </c>
      <c r="AF84" s="43">
        <f t="shared" si="81"/>
        <v>27963.227916666667</v>
      </c>
      <c r="AG84" s="42">
        <f t="shared" si="113"/>
        <v>18501.080000000002</v>
      </c>
      <c r="AH84" s="39" t="e">
        <f>ROUND(#REF!*1.02,2)</f>
        <v>#REF!</v>
      </c>
      <c r="AI84" s="39">
        <f t="shared" si="114"/>
        <v>18501.080000000002</v>
      </c>
      <c r="AJ84" s="39">
        <f t="shared" si="115"/>
        <v>1541.7566666666669</v>
      </c>
      <c r="AK84" s="40">
        <f t="shared" si="82"/>
        <v>28522.498333333337</v>
      </c>
      <c r="AL84" s="42">
        <f t="shared" si="116"/>
        <v>18871.099999999999</v>
      </c>
      <c r="AM84" s="39">
        <f t="shared" si="117"/>
        <v>18871.099999999999</v>
      </c>
      <c r="AN84" s="39">
        <f t="shared" si="118"/>
        <v>1572.5916666666665</v>
      </c>
      <c r="AO84" s="39">
        <f t="shared" si="83"/>
        <v>29092.945833333331</v>
      </c>
      <c r="AP84" s="42">
        <f t="shared" si="119"/>
        <v>19437.23</v>
      </c>
      <c r="AQ84" s="39">
        <f t="shared" si="119"/>
        <v>19437.23</v>
      </c>
      <c r="AR84" s="39">
        <f t="shared" si="120"/>
        <v>1619.77</v>
      </c>
      <c r="AS84" s="39">
        <f t="shared" si="121"/>
        <v>29965.744999999999</v>
      </c>
      <c r="AT84" s="42">
        <f t="shared" si="122"/>
        <v>19437.23</v>
      </c>
      <c r="AU84" s="39">
        <f t="shared" si="122"/>
        <v>19437.23</v>
      </c>
      <c r="AV84" s="39">
        <f t="shared" si="123"/>
        <v>1619.77</v>
      </c>
      <c r="AW84" s="39">
        <f t="shared" si="84"/>
        <v>29965.744999999999</v>
      </c>
      <c r="AX84" s="42">
        <f t="shared" si="124"/>
        <v>19437.23</v>
      </c>
      <c r="AY84" s="39">
        <f t="shared" si="124"/>
        <v>19437.23</v>
      </c>
      <c r="AZ84" s="39">
        <f t="shared" si="125"/>
        <v>1619.77</v>
      </c>
      <c r="BA84" s="39">
        <f t="shared" si="85"/>
        <v>29965.744999999999</v>
      </c>
      <c r="BB84" s="42">
        <f t="shared" si="126"/>
        <v>19437.23</v>
      </c>
      <c r="BC84" s="39">
        <f t="shared" si="126"/>
        <v>19437.23</v>
      </c>
      <c r="BD84" s="39">
        <f t="shared" si="127"/>
        <v>1619.77</v>
      </c>
      <c r="BE84" s="39">
        <f t="shared" si="86"/>
        <v>29965.744999999999</v>
      </c>
      <c r="BF84" s="42">
        <f t="shared" si="128"/>
        <v>19437.23</v>
      </c>
      <c r="BG84" s="39">
        <f t="shared" si="128"/>
        <v>19437.23</v>
      </c>
      <c r="BH84" s="39">
        <f t="shared" si="129"/>
        <v>1619.77</v>
      </c>
      <c r="BI84" s="39">
        <f t="shared" si="87"/>
        <v>29965.744999999999</v>
      </c>
      <c r="BJ84" s="42">
        <f t="shared" si="88"/>
        <v>19631.602299999999</v>
      </c>
      <c r="BK84" s="42">
        <f t="shared" si="130"/>
        <v>19631.599999999999</v>
      </c>
      <c r="BL84" s="39">
        <f t="shared" si="131"/>
        <v>1635.97</v>
      </c>
      <c r="BM84" s="39">
        <f t="shared" si="89"/>
        <v>30265.445</v>
      </c>
      <c r="BN84" s="42">
        <f t="shared" si="132"/>
        <v>19631.599999999999</v>
      </c>
      <c r="BO84" s="39">
        <f t="shared" si="132"/>
        <v>19631.599999999999</v>
      </c>
      <c r="BP84" s="39">
        <f t="shared" si="133"/>
        <v>1635.97</v>
      </c>
      <c r="BQ84" s="39">
        <f t="shared" si="90"/>
        <v>30265.445</v>
      </c>
      <c r="BR84" s="42">
        <f t="shared" si="91"/>
        <v>19827.919999999998</v>
      </c>
      <c r="BS84" s="42">
        <f t="shared" si="91"/>
        <v>19827.919999999998</v>
      </c>
      <c r="BT84" s="39">
        <f t="shared" si="134"/>
        <v>1652.33</v>
      </c>
      <c r="BU84" s="39">
        <f t="shared" si="92"/>
        <v>30568.105</v>
      </c>
      <c r="BV84" s="42">
        <f t="shared" si="135"/>
        <v>20075.77</v>
      </c>
      <c r="BW84" s="39">
        <f t="shared" si="135"/>
        <v>20075.77</v>
      </c>
      <c r="BX84" s="39">
        <f t="shared" si="136"/>
        <v>1672.98</v>
      </c>
      <c r="BY84" s="39">
        <f t="shared" si="93"/>
        <v>30950.13</v>
      </c>
      <c r="BZ84" s="42">
        <f t="shared" si="137"/>
        <v>20075.77</v>
      </c>
      <c r="CA84" s="39">
        <f t="shared" si="137"/>
        <v>20075.77</v>
      </c>
      <c r="CB84" s="39">
        <f t="shared" si="138"/>
        <v>1672.98</v>
      </c>
      <c r="CC84" s="39">
        <f t="shared" si="94"/>
        <v>30950.13</v>
      </c>
      <c r="CD84" s="46"/>
      <c r="CE84" s="42">
        <f t="shared" si="139"/>
        <v>20075.77</v>
      </c>
      <c r="CF84" s="39">
        <f t="shared" si="139"/>
        <v>20075.77</v>
      </c>
      <c r="CG84" s="39">
        <f t="shared" si="140"/>
        <v>1672.98</v>
      </c>
      <c r="CH84" s="39">
        <f t="shared" si="95"/>
        <v>30950.13</v>
      </c>
      <c r="CI84" s="46"/>
      <c r="CJ84" s="42">
        <f t="shared" si="141"/>
        <v>20075.77</v>
      </c>
      <c r="CK84" s="39">
        <f t="shared" si="141"/>
        <v>20075.77</v>
      </c>
      <c r="CL84" s="39">
        <f t="shared" si="142"/>
        <v>1672.98</v>
      </c>
      <c r="CM84" s="39">
        <f t="shared" si="96"/>
        <v>30950.13</v>
      </c>
      <c r="CN84" s="46"/>
      <c r="CO84" s="42">
        <f t="shared" si="143"/>
        <v>20226.34</v>
      </c>
      <c r="CP84" s="39">
        <f t="shared" si="143"/>
        <v>20226.34</v>
      </c>
      <c r="CQ84" s="39">
        <f t="shared" si="144"/>
        <v>1685.53</v>
      </c>
      <c r="CR84" s="39">
        <f t="shared" si="97"/>
        <v>31182.305</v>
      </c>
      <c r="CS84" s="46"/>
      <c r="CT84" s="42">
        <f t="shared" si="145"/>
        <v>20428.599999999999</v>
      </c>
      <c r="CU84" s="39">
        <f t="shared" si="145"/>
        <v>20428.599999999999</v>
      </c>
      <c r="CV84" s="39">
        <f t="shared" si="146"/>
        <v>1702.38</v>
      </c>
      <c r="CW84" s="39">
        <f t="shared" si="98"/>
        <v>31494.030000000002</v>
      </c>
      <c r="CX84" s="46"/>
      <c r="IA84">
        <v>18.5</v>
      </c>
    </row>
    <row r="85" spans="1:235">
      <c r="A85" s="45"/>
      <c r="B85">
        <v>295</v>
      </c>
      <c r="C85" t="s">
        <v>149</v>
      </c>
      <c r="D85" t="s">
        <v>102</v>
      </c>
      <c r="E85" s="39">
        <v>16154.75</v>
      </c>
      <c r="F85" s="39">
        <v>19220.553763200001</v>
      </c>
      <c r="G85" s="39">
        <f>+F85</f>
        <v>19220.553763200001</v>
      </c>
      <c r="H85" s="39">
        <f t="shared" si="99"/>
        <v>1601.7128136000001</v>
      </c>
      <c r="I85" s="39">
        <f t="shared" si="76"/>
        <v>32835.112678800004</v>
      </c>
      <c r="J85" s="39">
        <f t="shared" si="100"/>
        <v>16344.81</v>
      </c>
      <c r="K85" s="39">
        <f t="shared" si="101"/>
        <v>19465.521605279999</v>
      </c>
      <c r="L85" s="39">
        <f t="shared" si="102"/>
        <v>19446.68</v>
      </c>
      <c r="M85" s="39">
        <f t="shared" si="102"/>
        <v>1620.56</v>
      </c>
      <c r="N85" s="40">
        <f t="shared" si="77"/>
        <v>33221.479999999996</v>
      </c>
      <c r="O85" s="42">
        <f t="shared" si="148"/>
        <v>16949.57</v>
      </c>
      <c r="P85" s="39">
        <v>34035.059487600003</v>
      </c>
      <c r="Q85" s="39">
        <f t="shared" si="147"/>
        <v>20166.21</v>
      </c>
      <c r="R85" s="39">
        <f t="shared" si="147"/>
        <v>1680.52</v>
      </c>
      <c r="S85" s="43">
        <f t="shared" si="78"/>
        <v>34450.659999999996</v>
      </c>
      <c r="T85" s="42">
        <f t="shared" si="103"/>
        <v>17407.21</v>
      </c>
      <c r="U85" s="39">
        <f t="shared" si="104"/>
        <v>34715.760677352002</v>
      </c>
      <c r="V85" s="39">
        <f t="shared" si="105"/>
        <v>20710.7</v>
      </c>
      <c r="W85" s="39">
        <f t="shared" si="106"/>
        <v>1725.8916666666667</v>
      </c>
      <c r="X85" s="43">
        <f t="shared" si="79"/>
        <v>35380.779166666667</v>
      </c>
      <c r="Y85" s="42">
        <f t="shared" si="107"/>
        <v>17755.354199999998</v>
      </c>
      <c r="Z85" s="39">
        <f t="shared" si="108"/>
        <v>21124.914000000001</v>
      </c>
      <c r="AA85" s="39">
        <f t="shared" si="109"/>
        <v>1760.4095</v>
      </c>
      <c r="AB85" s="43">
        <f t="shared" si="80"/>
        <v>36088.394749999999</v>
      </c>
      <c r="AC85" s="42">
        <f t="shared" si="110"/>
        <v>18138.310000000001</v>
      </c>
      <c r="AD85" s="39">
        <f t="shared" si="111"/>
        <v>21580.55</v>
      </c>
      <c r="AE85" s="39">
        <f t="shared" si="112"/>
        <v>1798.3791666666666</v>
      </c>
      <c r="AF85" s="43">
        <f t="shared" si="81"/>
        <v>36866.772916666669</v>
      </c>
      <c r="AG85" s="42">
        <f t="shared" si="113"/>
        <v>18501.080000000002</v>
      </c>
      <c r="AH85" s="39" t="e">
        <f>ROUND(#REF!*1.02,2)</f>
        <v>#REF!</v>
      </c>
      <c r="AI85" s="39">
        <f t="shared" si="114"/>
        <v>22012.16</v>
      </c>
      <c r="AJ85" s="39">
        <f t="shared" si="115"/>
        <v>1834.3466666666666</v>
      </c>
      <c r="AK85" s="40">
        <f t="shared" si="82"/>
        <v>37604.106666666667</v>
      </c>
      <c r="AL85" s="42">
        <f t="shared" si="116"/>
        <v>18871.099999999999</v>
      </c>
      <c r="AM85" s="39">
        <f t="shared" si="117"/>
        <v>22452.400000000001</v>
      </c>
      <c r="AN85" s="39">
        <f t="shared" si="118"/>
        <v>1871.0333333333335</v>
      </c>
      <c r="AO85" s="39">
        <f t="shared" si="83"/>
        <v>38356.183333333334</v>
      </c>
      <c r="AP85" s="42">
        <f t="shared" si="119"/>
        <v>19437.23</v>
      </c>
      <c r="AQ85" s="39">
        <f t="shared" si="119"/>
        <v>23125.97</v>
      </c>
      <c r="AR85" s="39">
        <f t="shared" si="120"/>
        <v>1927.16</v>
      </c>
      <c r="AS85" s="39">
        <f t="shared" si="121"/>
        <v>39506.78</v>
      </c>
      <c r="AT85" s="42">
        <f t="shared" si="122"/>
        <v>19437.23</v>
      </c>
      <c r="AU85" s="39">
        <f t="shared" si="122"/>
        <v>23125.97</v>
      </c>
      <c r="AV85" s="39">
        <f t="shared" si="123"/>
        <v>1927.16</v>
      </c>
      <c r="AW85" s="39">
        <f t="shared" si="84"/>
        <v>39506.78</v>
      </c>
      <c r="AX85" s="42">
        <f t="shared" si="124"/>
        <v>19437.23</v>
      </c>
      <c r="AY85" s="39">
        <f t="shared" si="124"/>
        <v>23125.97</v>
      </c>
      <c r="AZ85" s="39">
        <f t="shared" si="125"/>
        <v>1927.16</v>
      </c>
      <c r="BA85" s="39">
        <f t="shared" si="85"/>
        <v>39506.78</v>
      </c>
      <c r="BB85" s="42">
        <f t="shared" si="126"/>
        <v>19437.23</v>
      </c>
      <c r="BC85" s="39">
        <f t="shared" si="126"/>
        <v>23125.97</v>
      </c>
      <c r="BD85" s="39">
        <f t="shared" si="127"/>
        <v>1927.16</v>
      </c>
      <c r="BE85" s="39">
        <f t="shared" si="86"/>
        <v>39506.78</v>
      </c>
      <c r="BF85" s="42">
        <f t="shared" si="128"/>
        <v>19437.23</v>
      </c>
      <c r="BG85" s="39">
        <f t="shared" si="128"/>
        <v>23125.97</v>
      </c>
      <c r="BH85" s="39">
        <f t="shared" si="129"/>
        <v>1927.16</v>
      </c>
      <c r="BI85" s="39">
        <f t="shared" si="87"/>
        <v>39506.78</v>
      </c>
      <c r="BJ85" s="42">
        <f t="shared" si="88"/>
        <v>19631.602299999999</v>
      </c>
      <c r="BK85" s="42">
        <f t="shared" si="130"/>
        <v>23357.23</v>
      </c>
      <c r="BL85" s="39">
        <f t="shared" si="131"/>
        <v>1946.44</v>
      </c>
      <c r="BM85" s="39">
        <f t="shared" si="89"/>
        <v>39902.020000000004</v>
      </c>
      <c r="BN85" s="42">
        <f t="shared" si="132"/>
        <v>19631.599999999999</v>
      </c>
      <c r="BO85" s="39">
        <f t="shared" si="132"/>
        <v>23357.23</v>
      </c>
      <c r="BP85" s="39">
        <f t="shared" si="133"/>
        <v>1946.44</v>
      </c>
      <c r="BQ85" s="39">
        <f t="shared" si="90"/>
        <v>39902.020000000004</v>
      </c>
      <c r="BR85" s="42">
        <f t="shared" si="91"/>
        <v>19827.919999999998</v>
      </c>
      <c r="BS85" s="42">
        <f t="shared" si="91"/>
        <v>23590.799999999999</v>
      </c>
      <c r="BT85" s="39">
        <f t="shared" si="134"/>
        <v>1965.9</v>
      </c>
      <c r="BU85" s="39">
        <f t="shared" si="92"/>
        <v>40300.950000000004</v>
      </c>
      <c r="BV85" s="42">
        <f t="shared" si="135"/>
        <v>20075.77</v>
      </c>
      <c r="BW85" s="39">
        <f t="shared" si="135"/>
        <v>23885.69</v>
      </c>
      <c r="BX85" s="39">
        <f t="shared" si="136"/>
        <v>1990.47</v>
      </c>
      <c r="BY85" s="39">
        <f t="shared" si="93"/>
        <v>40804.635000000002</v>
      </c>
      <c r="BZ85" s="42">
        <f t="shared" si="137"/>
        <v>20075.77</v>
      </c>
      <c r="CA85" s="39">
        <f t="shared" si="137"/>
        <v>23885.69</v>
      </c>
      <c r="CB85" s="39">
        <f t="shared" si="138"/>
        <v>1990.47</v>
      </c>
      <c r="CC85" s="39">
        <f t="shared" si="94"/>
        <v>40804.635000000002</v>
      </c>
      <c r="CD85" s="46"/>
      <c r="CE85" s="42">
        <f t="shared" si="139"/>
        <v>20075.77</v>
      </c>
      <c r="CF85" s="39">
        <f t="shared" si="139"/>
        <v>23885.69</v>
      </c>
      <c r="CG85" s="39">
        <f t="shared" si="140"/>
        <v>1990.47</v>
      </c>
      <c r="CH85" s="39">
        <f t="shared" si="95"/>
        <v>40804.635000000002</v>
      </c>
      <c r="CI85" s="46"/>
      <c r="CJ85" s="42">
        <f t="shared" si="141"/>
        <v>20075.77</v>
      </c>
      <c r="CK85" s="39">
        <f t="shared" si="141"/>
        <v>23885.69</v>
      </c>
      <c r="CL85" s="39">
        <f t="shared" si="142"/>
        <v>1990.47</v>
      </c>
      <c r="CM85" s="39">
        <f t="shared" si="96"/>
        <v>40804.635000000002</v>
      </c>
      <c r="CN85" s="46"/>
      <c r="CO85" s="42">
        <f t="shared" si="143"/>
        <v>20226.34</v>
      </c>
      <c r="CP85" s="39">
        <f t="shared" si="143"/>
        <v>24064.83</v>
      </c>
      <c r="CQ85" s="39">
        <f t="shared" si="144"/>
        <v>2005.4</v>
      </c>
      <c r="CR85" s="39">
        <f t="shared" si="97"/>
        <v>41110.700000000004</v>
      </c>
      <c r="CS85" s="46"/>
      <c r="CT85" s="42">
        <f t="shared" si="145"/>
        <v>20428.599999999999</v>
      </c>
      <c r="CU85" s="39">
        <f t="shared" si="145"/>
        <v>24305.48</v>
      </c>
      <c r="CV85" s="39">
        <f t="shared" si="146"/>
        <v>2025.46</v>
      </c>
      <c r="CW85" s="39">
        <f t="shared" si="98"/>
        <v>41521.93</v>
      </c>
      <c r="CX85" s="46"/>
      <c r="IA85">
        <v>20.5</v>
      </c>
    </row>
    <row r="86" spans="1:235">
      <c r="A86" s="45"/>
      <c r="B86">
        <v>300</v>
      </c>
      <c r="C86" t="s">
        <v>149</v>
      </c>
      <c r="D86" t="s">
        <v>103</v>
      </c>
      <c r="E86" s="39">
        <v>16154.75</v>
      </c>
      <c r="F86" s="39">
        <v>16427.8314216</v>
      </c>
      <c r="G86" s="39">
        <f>+F86</f>
        <v>16427.8314216</v>
      </c>
      <c r="H86" s="39">
        <f t="shared" si="99"/>
        <v>1368.9859518000001</v>
      </c>
      <c r="I86" s="39">
        <f t="shared" si="76"/>
        <v>25326.2401083</v>
      </c>
      <c r="J86" s="39">
        <f t="shared" si="100"/>
        <v>16344.81</v>
      </c>
      <c r="K86" s="39">
        <f t="shared" si="101"/>
        <v>16637.205743639999</v>
      </c>
      <c r="L86" s="39">
        <f t="shared" si="102"/>
        <v>16621.099999999999</v>
      </c>
      <c r="M86" s="39">
        <f t="shared" si="102"/>
        <v>1385.09</v>
      </c>
      <c r="N86" s="40">
        <f t="shared" si="77"/>
        <v>25624.164999999997</v>
      </c>
      <c r="O86" s="42">
        <f t="shared" si="148"/>
        <v>16949.57</v>
      </c>
      <c r="P86" s="39">
        <v>34035.059487600003</v>
      </c>
      <c r="Q86" s="39">
        <f t="shared" si="147"/>
        <v>17236.080000000002</v>
      </c>
      <c r="R86" s="39">
        <f t="shared" si="147"/>
        <v>1436.34</v>
      </c>
      <c r="S86" s="43">
        <f t="shared" si="78"/>
        <v>26572.289999999997</v>
      </c>
      <c r="T86" s="42">
        <f t="shared" si="103"/>
        <v>17407.21</v>
      </c>
      <c r="U86" s="39">
        <f t="shared" si="104"/>
        <v>34715.760677352002</v>
      </c>
      <c r="V86" s="39">
        <f t="shared" si="105"/>
        <v>17701.45</v>
      </c>
      <c r="W86" s="39">
        <f t="shared" si="106"/>
        <v>1475.1208333333334</v>
      </c>
      <c r="X86" s="43">
        <f t="shared" si="79"/>
        <v>27289.735416666666</v>
      </c>
      <c r="Y86" s="42">
        <f t="shared" si="107"/>
        <v>17755.354199999998</v>
      </c>
      <c r="Z86" s="39">
        <f t="shared" si="108"/>
        <v>18055.478999999999</v>
      </c>
      <c r="AA86" s="39">
        <f t="shared" si="109"/>
        <v>1504.6232499999999</v>
      </c>
      <c r="AB86" s="43">
        <f t="shared" si="80"/>
        <v>27835.530124999997</v>
      </c>
      <c r="AC86" s="42">
        <f t="shared" si="110"/>
        <v>18138.310000000001</v>
      </c>
      <c r="AD86" s="39">
        <f t="shared" si="111"/>
        <v>18444.91</v>
      </c>
      <c r="AE86" s="39">
        <f t="shared" si="112"/>
        <v>1537.0758333333333</v>
      </c>
      <c r="AF86" s="43">
        <f t="shared" si="81"/>
        <v>28435.902916666666</v>
      </c>
      <c r="AG86" s="42">
        <f t="shared" si="113"/>
        <v>18501.080000000002</v>
      </c>
      <c r="AH86" s="39" t="e">
        <f>ROUND(#REF!*1.02,2)</f>
        <v>#REF!</v>
      </c>
      <c r="AI86" s="39">
        <f t="shared" si="114"/>
        <v>18813.810000000001</v>
      </c>
      <c r="AJ86" s="39">
        <f t="shared" si="115"/>
        <v>1567.8175000000001</v>
      </c>
      <c r="AK86" s="40">
        <f t="shared" si="82"/>
        <v>29004.623750000002</v>
      </c>
      <c r="AL86" s="42">
        <f t="shared" si="116"/>
        <v>18871.099999999999</v>
      </c>
      <c r="AM86" s="39">
        <f t="shared" si="117"/>
        <v>19190.09</v>
      </c>
      <c r="AN86" s="39">
        <f t="shared" si="118"/>
        <v>1599.1741666666667</v>
      </c>
      <c r="AO86" s="39">
        <f t="shared" si="83"/>
        <v>29584.722083333334</v>
      </c>
      <c r="AP86" s="42">
        <f t="shared" si="119"/>
        <v>19437.23</v>
      </c>
      <c r="AQ86" s="39">
        <f t="shared" si="119"/>
        <v>19765.79</v>
      </c>
      <c r="AR86" s="39">
        <f t="shared" si="120"/>
        <v>1647.15</v>
      </c>
      <c r="AS86" s="39">
        <f t="shared" si="121"/>
        <v>30472.275000000001</v>
      </c>
      <c r="AT86" s="42">
        <f t="shared" si="122"/>
        <v>19437.23</v>
      </c>
      <c r="AU86" s="39">
        <f t="shared" si="122"/>
        <v>19765.79</v>
      </c>
      <c r="AV86" s="39">
        <f t="shared" si="123"/>
        <v>1647.15</v>
      </c>
      <c r="AW86" s="39">
        <f t="shared" si="84"/>
        <v>30472.275000000001</v>
      </c>
      <c r="AX86" s="42">
        <f t="shared" si="124"/>
        <v>19437.23</v>
      </c>
      <c r="AY86" s="39">
        <f t="shared" si="124"/>
        <v>19765.79</v>
      </c>
      <c r="AZ86" s="39">
        <f t="shared" si="125"/>
        <v>1647.15</v>
      </c>
      <c r="BA86" s="39">
        <f t="shared" si="85"/>
        <v>30472.275000000001</v>
      </c>
      <c r="BB86" s="42">
        <f t="shared" si="126"/>
        <v>19437.23</v>
      </c>
      <c r="BC86" s="39">
        <f t="shared" si="126"/>
        <v>19765.79</v>
      </c>
      <c r="BD86" s="39">
        <f t="shared" si="127"/>
        <v>1647.15</v>
      </c>
      <c r="BE86" s="39">
        <f t="shared" si="86"/>
        <v>30472.275000000001</v>
      </c>
      <c r="BF86" s="42">
        <f t="shared" si="128"/>
        <v>19437.23</v>
      </c>
      <c r="BG86" s="39">
        <f t="shared" si="128"/>
        <v>19765.79</v>
      </c>
      <c r="BH86" s="39">
        <f t="shared" si="129"/>
        <v>1647.15</v>
      </c>
      <c r="BI86" s="39">
        <f t="shared" si="87"/>
        <v>30472.275000000001</v>
      </c>
      <c r="BJ86" s="42">
        <f t="shared" si="88"/>
        <v>19631.602299999999</v>
      </c>
      <c r="BK86" s="42">
        <f t="shared" si="130"/>
        <v>19963.45</v>
      </c>
      <c r="BL86" s="39">
        <f t="shared" si="131"/>
        <v>1663.62</v>
      </c>
      <c r="BM86" s="39">
        <f t="shared" si="89"/>
        <v>30776.969999999998</v>
      </c>
      <c r="BN86" s="42">
        <f t="shared" si="132"/>
        <v>19631.599999999999</v>
      </c>
      <c r="BO86" s="39">
        <f t="shared" si="132"/>
        <v>19963.45</v>
      </c>
      <c r="BP86" s="39">
        <f t="shared" si="133"/>
        <v>1663.62</v>
      </c>
      <c r="BQ86" s="39">
        <f t="shared" si="90"/>
        <v>30776.969999999998</v>
      </c>
      <c r="BR86" s="42">
        <f t="shared" si="91"/>
        <v>19827.919999999998</v>
      </c>
      <c r="BS86" s="42">
        <f t="shared" si="91"/>
        <v>20163.080000000002</v>
      </c>
      <c r="BT86" s="39">
        <f t="shared" si="134"/>
        <v>1680.26</v>
      </c>
      <c r="BU86" s="39">
        <f t="shared" si="92"/>
        <v>31084.81</v>
      </c>
      <c r="BV86" s="42">
        <f t="shared" si="135"/>
        <v>20075.77</v>
      </c>
      <c r="BW86" s="39">
        <f t="shared" si="135"/>
        <v>20415.12</v>
      </c>
      <c r="BX86" s="39">
        <f t="shared" si="136"/>
        <v>1701.26</v>
      </c>
      <c r="BY86" s="39">
        <f t="shared" si="93"/>
        <v>31473.31</v>
      </c>
      <c r="BZ86" s="42">
        <f t="shared" si="137"/>
        <v>20075.77</v>
      </c>
      <c r="CA86" s="39">
        <f t="shared" si="137"/>
        <v>20415.12</v>
      </c>
      <c r="CB86" s="39">
        <f t="shared" si="138"/>
        <v>1701.26</v>
      </c>
      <c r="CC86" s="39">
        <f t="shared" si="94"/>
        <v>31473.31</v>
      </c>
      <c r="CD86" s="46"/>
      <c r="CE86" s="42">
        <f t="shared" si="139"/>
        <v>20075.77</v>
      </c>
      <c r="CF86" s="39">
        <f t="shared" si="139"/>
        <v>20415.12</v>
      </c>
      <c r="CG86" s="39">
        <f t="shared" si="140"/>
        <v>1701.26</v>
      </c>
      <c r="CH86" s="39">
        <f t="shared" si="95"/>
        <v>31473.31</v>
      </c>
      <c r="CI86" s="46"/>
      <c r="CJ86" s="42">
        <f t="shared" si="141"/>
        <v>20075.77</v>
      </c>
      <c r="CK86" s="39">
        <f t="shared" si="141"/>
        <v>20415.12</v>
      </c>
      <c r="CL86" s="39">
        <f t="shared" si="142"/>
        <v>1701.26</v>
      </c>
      <c r="CM86" s="39">
        <f t="shared" si="96"/>
        <v>31473.31</v>
      </c>
      <c r="CN86" s="46"/>
      <c r="CO86" s="42">
        <f t="shared" si="143"/>
        <v>20226.34</v>
      </c>
      <c r="CP86" s="39">
        <f t="shared" si="143"/>
        <v>20568.23</v>
      </c>
      <c r="CQ86" s="39">
        <f t="shared" si="144"/>
        <v>1714.02</v>
      </c>
      <c r="CR86" s="39">
        <f t="shared" si="97"/>
        <v>31709.37</v>
      </c>
      <c r="CS86" s="46"/>
      <c r="CT86" s="42">
        <f t="shared" si="145"/>
        <v>20428.599999999999</v>
      </c>
      <c r="CU86" s="39">
        <f t="shared" si="145"/>
        <v>20773.91</v>
      </c>
      <c r="CV86" s="39">
        <f t="shared" si="146"/>
        <v>1731.16</v>
      </c>
      <c r="CW86" s="39">
        <f t="shared" si="98"/>
        <v>32026.460000000003</v>
      </c>
      <c r="CX86" s="46"/>
      <c r="IA86">
        <v>18.5</v>
      </c>
    </row>
    <row r="87" spans="1:235">
      <c r="A87" s="45"/>
      <c r="B87">
        <v>595</v>
      </c>
      <c r="C87" t="s">
        <v>150</v>
      </c>
      <c r="D87" t="s">
        <v>102</v>
      </c>
      <c r="E87" s="39">
        <v>16154.75</v>
      </c>
      <c r="F87" s="39">
        <v>18891.224384400004</v>
      </c>
      <c r="G87" s="39">
        <v>18901.05</v>
      </c>
      <c r="H87" s="39">
        <f t="shared" si="99"/>
        <v>1575.0874999999999</v>
      </c>
      <c r="I87" s="39">
        <f t="shared" si="76"/>
        <v>32289.293749999997</v>
      </c>
      <c r="J87" s="39">
        <f t="shared" si="100"/>
        <v>16344.81</v>
      </c>
      <c r="K87" s="39">
        <f t="shared" si="101"/>
        <v>19131.994891260001</v>
      </c>
      <c r="L87" s="39">
        <f t="shared" si="102"/>
        <v>19123.419999999998</v>
      </c>
      <c r="M87" s="39">
        <f t="shared" si="102"/>
        <v>1593.62</v>
      </c>
      <c r="N87" s="40">
        <f t="shared" si="77"/>
        <v>32669.21</v>
      </c>
      <c r="O87" s="42">
        <f t="shared" si="148"/>
        <v>16949.57</v>
      </c>
      <c r="P87" s="39">
        <v>34035.059487600003</v>
      </c>
      <c r="Q87" s="39">
        <f t="shared" si="147"/>
        <v>19830.990000000002</v>
      </c>
      <c r="R87" s="39">
        <f t="shared" si="147"/>
        <v>1652.58</v>
      </c>
      <c r="S87" s="43">
        <f t="shared" si="78"/>
        <v>33877.89</v>
      </c>
      <c r="T87" s="42">
        <f t="shared" si="103"/>
        <v>17407.21</v>
      </c>
      <c r="U87" s="39">
        <f t="shared" si="104"/>
        <v>34715.760677352002</v>
      </c>
      <c r="V87" s="39">
        <f t="shared" si="105"/>
        <v>20366.43</v>
      </c>
      <c r="W87" s="39">
        <f t="shared" si="106"/>
        <v>1697.2025000000001</v>
      </c>
      <c r="X87" s="43">
        <f t="shared" si="79"/>
        <v>34792.651250000003</v>
      </c>
      <c r="Y87" s="42">
        <f t="shared" si="107"/>
        <v>17755.354199999998</v>
      </c>
      <c r="Z87" s="39">
        <f t="shared" si="108"/>
        <v>20773.758600000001</v>
      </c>
      <c r="AA87" s="39">
        <f t="shared" si="109"/>
        <v>1731.1465500000002</v>
      </c>
      <c r="AB87" s="43">
        <f t="shared" si="80"/>
        <v>35488.504275000007</v>
      </c>
      <c r="AC87" s="42">
        <f t="shared" si="110"/>
        <v>18138.310000000001</v>
      </c>
      <c r="AD87" s="39">
        <f t="shared" si="111"/>
        <v>21221.82</v>
      </c>
      <c r="AE87" s="39">
        <f t="shared" si="112"/>
        <v>1768.4849999999999</v>
      </c>
      <c r="AF87" s="43">
        <f t="shared" si="81"/>
        <v>36253.942499999997</v>
      </c>
      <c r="AG87" s="42">
        <f t="shared" si="113"/>
        <v>18501.080000000002</v>
      </c>
      <c r="AH87" s="39" t="e">
        <f>ROUND(#REF!*1.02,2)</f>
        <v>#REF!</v>
      </c>
      <c r="AI87" s="39">
        <f t="shared" si="114"/>
        <v>21646.26</v>
      </c>
      <c r="AJ87" s="39">
        <f t="shared" si="115"/>
        <v>1803.8549999999998</v>
      </c>
      <c r="AK87" s="40">
        <f t="shared" si="82"/>
        <v>36979.027499999997</v>
      </c>
      <c r="AL87" s="42">
        <f t="shared" si="116"/>
        <v>18871.099999999999</v>
      </c>
      <c r="AM87" s="39">
        <f t="shared" si="117"/>
        <v>22079.19</v>
      </c>
      <c r="AN87" s="39">
        <f t="shared" si="118"/>
        <v>1839.9324999999999</v>
      </c>
      <c r="AO87" s="39">
        <f t="shared" si="83"/>
        <v>37718.616249999999</v>
      </c>
      <c r="AP87" s="42">
        <f t="shared" si="119"/>
        <v>19437.23</v>
      </c>
      <c r="AQ87" s="39">
        <f t="shared" si="119"/>
        <v>22741.57</v>
      </c>
      <c r="AR87" s="39">
        <f t="shared" si="120"/>
        <v>1895.13</v>
      </c>
      <c r="AS87" s="39">
        <f t="shared" si="121"/>
        <v>38850.165000000001</v>
      </c>
      <c r="AT87" s="42">
        <f t="shared" si="122"/>
        <v>19437.23</v>
      </c>
      <c r="AU87" s="39">
        <f t="shared" si="122"/>
        <v>22741.57</v>
      </c>
      <c r="AV87" s="39">
        <f t="shared" si="123"/>
        <v>1895.13</v>
      </c>
      <c r="AW87" s="39">
        <f t="shared" si="84"/>
        <v>38850.165000000001</v>
      </c>
      <c r="AX87" s="42">
        <f t="shared" si="124"/>
        <v>19437.23</v>
      </c>
      <c r="AY87" s="39">
        <f t="shared" si="124"/>
        <v>22741.57</v>
      </c>
      <c r="AZ87" s="39">
        <f t="shared" si="125"/>
        <v>1895.13</v>
      </c>
      <c r="BA87" s="39">
        <f t="shared" si="85"/>
        <v>38850.165000000001</v>
      </c>
      <c r="BB87" s="42">
        <f t="shared" si="126"/>
        <v>19437.23</v>
      </c>
      <c r="BC87" s="39">
        <f t="shared" si="126"/>
        <v>22741.57</v>
      </c>
      <c r="BD87" s="39">
        <f t="shared" si="127"/>
        <v>1895.13</v>
      </c>
      <c r="BE87" s="39">
        <f t="shared" si="86"/>
        <v>38850.165000000001</v>
      </c>
      <c r="BF87" s="42">
        <f t="shared" si="128"/>
        <v>19437.23</v>
      </c>
      <c r="BG87" s="39">
        <f t="shared" si="128"/>
        <v>22741.57</v>
      </c>
      <c r="BH87" s="39">
        <f t="shared" si="129"/>
        <v>1895.13</v>
      </c>
      <c r="BI87" s="39">
        <f t="shared" si="87"/>
        <v>38850.165000000001</v>
      </c>
      <c r="BJ87" s="42">
        <f t="shared" si="88"/>
        <v>19631.602299999999</v>
      </c>
      <c r="BK87" s="42">
        <f t="shared" si="130"/>
        <v>22968.99</v>
      </c>
      <c r="BL87" s="39">
        <f t="shared" si="131"/>
        <v>1914.08</v>
      </c>
      <c r="BM87" s="39">
        <f t="shared" si="89"/>
        <v>39238.639999999999</v>
      </c>
      <c r="BN87" s="42">
        <f t="shared" si="132"/>
        <v>19631.599999999999</v>
      </c>
      <c r="BO87" s="39">
        <f t="shared" si="132"/>
        <v>22968.99</v>
      </c>
      <c r="BP87" s="39">
        <f t="shared" si="133"/>
        <v>1914.08</v>
      </c>
      <c r="BQ87" s="39">
        <f t="shared" si="90"/>
        <v>39238.639999999999</v>
      </c>
      <c r="BR87" s="42">
        <f t="shared" si="91"/>
        <v>19827.919999999998</v>
      </c>
      <c r="BS87" s="42">
        <f t="shared" si="91"/>
        <v>23198.68</v>
      </c>
      <c r="BT87" s="39">
        <f t="shared" si="134"/>
        <v>1933.22</v>
      </c>
      <c r="BU87" s="39">
        <f t="shared" si="92"/>
        <v>39631.01</v>
      </c>
      <c r="BV87" s="42">
        <f t="shared" si="135"/>
        <v>20075.77</v>
      </c>
      <c r="BW87" s="39">
        <f t="shared" si="135"/>
        <v>23488.66</v>
      </c>
      <c r="BX87" s="39">
        <f t="shared" si="136"/>
        <v>1957.39</v>
      </c>
      <c r="BY87" s="39">
        <f t="shared" si="93"/>
        <v>40126.495000000003</v>
      </c>
      <c r="BZ87" s="42">
        <f t="shared" si="137"/>
        <v>20075.77</v>
      </c>
      <c r="CA87" s="39">
        <f t="shared" si="137"/>
        <v>23488.66</v>
      </c>
      <c r="CB87" s="39">
        <f t="shared" si="138"/>
        <v>1957.39</v>
      </c>
      <c r="CC87" s="39">
        <f t="shared" si="94"/>
        <v>40126.495000000003</v>
      </c>
      <c r="CD87" s="46"/>
      <c r="CE87" s="42">
        <f t="shared" si="139"/>
        <v>20075.77</v>
      </c>
      <c r="CF87" s="39">
        <f t="shared" si="139"/>
        <v>23488.66</v>
      </c>
      <c r="CG87" s="39">
        <f t="shared" si="140"/>
        <v>1957.39</v>
      </c>
      <c r="CH87" s="39">
        <f t="shared" si="95"/>
        <v>40126.495000000003</v>
      </c>
      <c r="CI87" s="46"/>
      <c r="CJ87" s="42">
        <f t="shared" si="141"/>
        <v>20075.77</v>
      </c>
      <c r="CK87" s="39">
        <f t="shared" si="141"/>
        <v>23488.66</v>
      </c>
      <c r="CL87" s="39">
        <f t="shared" si="142"/>
        <v>1957.39</v>
      </c>
      <c r="CM87" s="39">
        <f t="shared" si="96"/>
        <v>40126.495000000003</v>
      </c>
      <c r="CN87" s="46"/>
      <c r="CO87" s="42">
        <f t="shared" si="143"/>
        <v>20226.34</v>
      </c>
      <c r="CP87" s="39">
        <f t="shared" si="143"/>
        <v>23664.82</v>
      </c>
      <c r="CQ87" s="39">
        <f t="shared" si="144"/>
        <v>1972.07</v>
      </c>
      <c r="CR87" s="39">
        <f t="shared" si="97"/>
        <v>40427.434999999998</v>
      </c>
      <c r="CS87" s="46"/>
      <c r="CT87" s="42">
        <f t="shared" si="145"/>
        <v>20428.599999999999</v>
      </c>
      <c r="CU87" s="39">
        <f t="shared" si="145"/>
        <v>23901.47</v>
      </c>
      <c r="CV87" s="39">
        <f t="shared" si="146"/>
        <v>1991.79</v>
      </c>
      <c r="CW87" s="39">
        <f t="shared" si="98"/>
        <v>40831.695</v>
      </c>
      <c r="CX87" s="46"/>
      <c r="IA87">
        <v>20.5</v>
      </c>
    </row>
    <row r="88" spans="1:235">
      <c r="A88" s="45"/>
      <c r="B88">
        <v>600</v>
      </c>
      <c r="C88" t="s">
        <v>150</v>
      </c>
      <c r="D88" t="s">
        <v>103</v>
      </c>
      <c r="E88" s="39">
        <v>16154.75</v>
      </c>
      <c r="F88" s="39">
        <v>14413.1967</v>
      </c>
      <c r="G88" s="39">
        <v>16154.75</v>
      </c>
      <c r="H88" s="39">
        <f t="shared" si="99"/>
        <v>1346.2291666666667</v>
      </c>
      <c r="I88" s="39">
        <f t="shared" si="76"/>
        <v>24905.239583333336</v>
      </c>
      <c r="J88" s="39">
        <f t="shared" si="100"/>
        <v>16344.81</v>
      </c>
      <c r="K88" s="39">
        <f t="shared" si="101"/>
        <v>14596.894305</v>
      </c>
      <c r="L88" s="39">
        <f t="shared" si="102"/>
        <v>16344.81</v>
      </c>
      <c r="M88" s="39">
        <f t="shared" si="102"/>
        <v>1362.07</v>
      </c>
      <c r="N88" s="40">
        <f t="shared" si="77"/>
        <v>25198.294999999998</v>
      </c>
      <c r="O88" s="42">
        <f t="shared" si="148"/>
        <v>16949.57</v>
      </c>
      <c r="P88" s="39">
        <v>34035.059487600003</v>
      </c>
      <c r="Q88" s="39">
        <f t="shared" si="147"/>
        <v>16949.57</v>
      </c>
      <c r="R88" s="39">
        <f t="shared" si="147"/>
        <v>1412.47</v>
      </c>
      <c r="S88" s="43">
        <f t="shared" si="78"/>
        <v>26130.695</v>
      </c>
      <c r="T88" s="42">
        <f t="shared" si="103"/>
        <v>17407.21</v>
      </c>
      <c r="U88" s="39">
        <f t="shared" si="104"/>
        <v>34715.760677352002</v>
      </c>
      <c r="V88" s="39">
        <f t="shared" si="105"/>
        <v>17407.21</v>
      </c>
      <c r="W88" s="39">
        <f t="shared" si="106"/>
        <v>1450.6008333333332</v>
      </c>
      <c r="X88" s="43">
        <f t="shared" si="79"/>
        <v>26836.115416666664</v>
      </c>
      <c r="Y88" s="42">
        <f t="shared" si="107"/>
        <v>17755.354199999998</v>
      </c>
      <c r="Z88" s="39">
        <f t="shared" si="108"/>
        <v>17755.354199999998</v>
      </c>
      <c r="AA88" s="39">
        <f t="shared" si="109"/>
        <v>1479.6128499999998</v>
      </c>
      <c r="AB88" s="43">
        <f t="shared" si="80"/>
        <v>27372.837724999994</v>
      </c>
      <c r="AC88" s="42">
        <f t="shared" si="110"/>
        <v>18138.310000000001</v>
      </c>
      <c r="AD88" s="39">
        <f t="shared" si="111"/>
        <v>18138.310000000001</v>
      </c>
      <c r="AE88" s="39">
        <f t="shared" si="112"/>
        <v>1511.5258333333334</v>
      </c>
      <c r="AF88" s="43">
        <f t="shared" si="81"/>
        <v>27963.227916666667</v>
      </c>
      <c r="AG88" s="42">
        <f t="shared" si="113"/>
        <v>18501.080000000002</v>
      </c>
      <c r="AH88" s="39" t="e">
        <f>ROUND(#REF!*1.02,2)</f>
        <v>#REF!</v>
      </c>
      <c r="AI88" s="39">
        <f t="shared" si="114"/>
        <v>18501.080000000002</v>
      </c>
      <c r="AJ88" s="39">
        <f t="shared" si="115"/>
        <v>1541.7566666666669</v>
      </c>
      <c r="AK88" s="40">
        <f t="shared" si="82"/>
        <v>28522.498333333337</v>
      </c>
      <c r="AL88" s="42">
        <f t="shared" si="116"/>
        <v>18871.099999999999</v>
      </c>
      <c r="AM88" s="39">
        <f t="shared" si="117"/>
        <v>18871.099999999999</v>
      </c>
      <c r="AN88" s="39">
        <f t="shared" si="118"/>
        <v>1572.5916666666665</v>
      </c>
      <c r="AO88" s="39">
        <f t="shared" si="83"/>
        <v>29092.945833333331</v>
      </c>
      <c r="AP88" s="42">
        <f t="shared" si="119"/>
        <v>19437.23</v>
      </c>
      <c r="AQ88" s="39">
        <f t="shared" si="119"/>
        <v>19437.23</v>
      </c>
      <c r="AR88" s="39">
        <f t="shared" si="120"/>
        <v>1619.77</v>
      </c>
      <c r="AS88" s="39">
        <f t="shared" si="121"/>
        <v>29965.744999999999</v>
      </c>
      <c r="AT88" s="42">
        <f t="shared" si="122"/>
        <v>19437.23</v>
      </c>
      <c r="AU88" s="39">
        <f t="shared" si="122"/>
        <v>19437.23</v>
      </c>
      <c r="AV88" s="39">
        <f t="shared" si="123"/>
        <v>1619.77</v>
      </c>
      <c r="AW88" s="39">
        <f t="shared" si="84"/>
        <v>29965.744999999999</v>
      </c>
      <c r="AX88" s="42">
        <f t="shared" si="124"/>
        <v>19437.23</v>
      </c>
      <c r="AY88" s="39">
        <f t="shared" si="124"/>
        <v>19437.23</v>
      </c>
      <c r="AZ88" s="39">
        <f t="shared" si="125"/>
        <v>1619.77</v>
      </c>
      <c r="BA88" s="39">
        <f t="shared" si="85"/>
        <v>29965.744999999999</v>
      </c>
      <c r="BB88" s="42">
        <f t="shared" si="126"/>
        <v>19437.23</v>
      </c>
      <c r="BC88" s="39">
        <f t="shared" si="126"/>
        <v>19437.23</v>
      </c>
      <c r="BD88" s="39">
        <f t="shared" si="127"/>
        <v>1619.77</v>
      </c>
      <c r="BE88" s="39">
        <f t="shared" si="86"/>
        <v>29965.744999999999</v>
      </c>
      <c r="BF88" s="42">
        <f t="shared" si="128"/>
        <v>19437.23</v>
      </c>
      <c r="BG88" s="39">
        <f t="shared" si="128"/>
        <v>19437.23</v>
      </c>
      <c r="BH88" s="39">
        <f t="shared" si="129"/>
        <v>1619.77</v>
      </c>
      <c r="BI88" s="39">
        <f t="shared" si="87"/>
        <v>29965.744999999999</v>
      </c>
      <c r="BJ88" s="42">
        <f t="shared" si="88"/>
        <v>19631.602299999999</v>
      </c>
      <c r="BK88" s="42">
        <f t="shared" si="130"/>
        <v>19631.599999999999</v>
      </c>
      <c r="BL88" s="39">
        <f t="shared" si="131"/>
        <v>1635.97</v>
      </c>
      <c r="BM88" s="39">
        <f t="shared" si="89"/>
        <v>30265.445</v>
      </c>
      <c r="BN88" s="42">
        <f t="shared" si="132"/>
        <v>19631.599999999999</v>
      </c>
      <c r="BO88" s="39">
        <f t="shared" si="132"/>
        <v>19631.599999999999</v>
      </c>
      <c r="BP88" s="39">
        <f t="shared" si="133"/>
        <v>1635.97</v>
      </c>
      <c r="BQ88" s="39">
        <f t="shared" si="90"/>
        <v>30265.445</v>
      </c>
      <c r="BR88" s="42">
        <f t="shared" si="91"/>
        <v>19827.919999999998</v>
      </c>
      <c r="BS88" s="42">
        <f t="shared" si="91"/>
        <v>19827.919999999998</v>
      </c>
      <c r="BT88" s="39">
        <f t="shared" si="134"/>
        <v>1652.33</v>
      </c>
      <c r="BU88" s="39">
        <f t="shared" si="92"/>
        <v>30568.105</v>
      </c>
      <c r="BV88" s="42">
        <f t="shared" si="135"/>
        <v>20075.77</v>
      </c>
      <c r="BW88" s="39">
        <f t="shared" si="135"/>
        <v>20075.77</v>
      </c>
      <c r="BX88" s="39">
        <f t="shared" si="136"/>
        <v>1672.98</v>
      </c>
      <c r="BY88" s="39">
        <f t="shared" si="93"/>
        <v>30950.13</v>
      </c>
      <c r="BZ88" s="42">
        <f t="shared" si="137"/>
        <v>20075.77</v>
      </c>
      <c r="CA88" s="39">
        <f t="shared" si="137"/>
        <v>20075.77</v>
      </c>
      <c r="CB88" s="39">
        <f t="shared" si="138"/>
        <v>1672.98</v>
      </c>
      <c r="CC88" s="39">
        <f t="shared" si="94"/>
        <v>30950.13</v>
      </c>
      <c r="CD88" s="46"/>
      <c r="CE88" s="42">
        <f t="shared" si="139"/>
        <v>20075.77</v>
      </c>
      <c r="CF88" s="39">
        <f t="shared" si="139"/>
        <v>20075.77</v>
      </c>
      <c r="CG88" s="39">
        <f t="shared" si="140"/>
        <v>1672.98</v>
      </c>
      <c r="CH88" s="39">
        <f t="shared" si="95"/>
        <v>30950.13</v>
      </c>
      <c r="CI88" s="46"/>
      <c r="CJ88" s="42">
        <f t="shared" si="141"/>
        <v>20075.77</v>
      </c>
      <c r="CK88" s="39">
        <f t="shared" si="141"/>
        <v>20075.77</v>
      </c>
      <c r="CL88" s="39">
        <f t="shared" si="142"/>
        <v>1672.98</v>
      </c>
      <c r="CM88" s="39">
        <f t="shared" si="96"/>
        <v>30950.13</v>
      </c>
      <c r="CN88" s="46"/>
      <c r="CO88" s="42">
        <f t="shared" si="143"/>
        <v>20226.34</v>
      </c>
      <c r="CP88" s="39">
        <f t="shared" si="143"/>
        <v>20226.34</v>
      </c>
      <c r="CQ88" s="39">
        <f t="shared" si="144"/>
        <v>1685.53</v>
      </c>
      <c r="CR88" s="39">
        <f t="shared" si="97"/>
        <v>31182.305</v>
      </c>
      <c r="CS88" s="46"/>
      <c r="CT88" s="42">
        <f t="shared" si="145"/>
        <v>20428.599999999999</v>
      </c>
      <c r="CU88" s="39">
        <f t="shared" si="145"/>
        <v>20428.599999999999</v>
      </c>
      <c r="CV88" s="39">
        <f t="shared" si="146"/>
        <v>1702.38</v>
      </c>
      <c r="CW88" s="39">
        <f t="shared" si="98"/>
        <v>31494.030000000002</v>
      </c>
      <c r="CX88" s="46"/>
      <c r="IA88">
        <v>18.5</v>
      </c>
    </row>
    <row r="89" spans="1:235">
      <c r="A89" s="47"/>
      <c r="B89" s="48"/>
      <c r="C89" s="49" t="s">
        <v>32</v>
      </c>
      <c r="D89" s="49" t="s">
        <v>105</v>
      </c>
      <c r="E89" s="50">
        <v>16154.75</v>
      </c>
      <c r="F89" s="50"/>
      <c r="G89" s="50">
        <v>16154.75</v>
      </c>
      <c r="H89" s="50">
        <f>+G89/12</f>
        <v>1346.2291666666667</v>
      </c>
      <c r="I89" s="50">
        <f t="shared" si="76"/>
        <v>24905.239583333336</v>
      </c>
      <c r="J89" s="50">
        <f t="shared" si="100"/>
        <v>16344.81</v>
      </c>
      <c r="K89" s="50">
        <f t="shared" si="101"/>
        <v>0</v>
      </c>
      <c r="L89" s="50">
        <f t="shared" si="102"/>
        <v>16344.81</v>
      </c>
      <c r="M89" s="50">
        <f t="shared" si="102"/>
        <v>1362.07</v>
      </c>
      <c r="N89" s="51">
        <f t="shared" si="77"/>
        <v>25198.294999999998</v>
      </c>
      <c r="O89" s="52">
        <f t="shared" si="148"/>
        <v>16949.57</v>
      </c>
      <c r="P89" s="50">
        <v>34035.059487600003</v>
      </c>
      <c r="Q89" s="50">
        <f t="shared" si="147"/>
        <v>16949.57</v>
      </c>
      <c r="R89" s="50">
        <f t="shared" si="147"/>
        <v>1412.47</v>
      </c>
      <c r="S89" s="53">
        <f t="shared" si="78"/>
        <v>26130.695</v>
      </c>
      <c r="T89" s="52">
        <f t="shared" si="103"/>
        <v>17407.21</v>
      </c>
      <c r="U89" s="50">
        <f t="shared" si="104"/>
        <v>34715.760677352002</v>
      </c>
      <c r="V89" s="50">
        <f t="shared" si="105"/>
        <v>17407.21</v>
      </c>
      <c r="W89" s="50">
        <f t="shared" si="106"/>
        <v>1450.6008333333332</v>
      </c>
      <c r="X89" s="53">
        <f t="shared" si="79"/>
        <v>26836.115416666664</v>
      </c>
      <c r="Y89" s="52">
        <f t="shared" si="107"/>
        <v>17755.354199999998</v>
      </c>
      <c r="Z89" s="50">
        <f t="shared" si="108"/>
        <v>17755.354199999998</v>
      </c>
      <c r="AA89" s="50">
        <f t="shared" si="109"/>
        <v>1479.6128499999998</v>
      </c>
      <c r="AB89" s="53">
        <f t="shared" si="80"/>
        <v>27372.837724999994</v>
      </c>
      <c r="AC89" s="52">
        <f t="shared" si="110"/>
        <v>18138.310000000001</v>
      </c>
      <c r="AD89" s="50">
        <f t="shared" si="111"/>
        <v>18138.310000000001</v>
      </c>
      <c r="AE89" s="50">
        <f t="shared" si="112"/>
        <v>1511.5258333333334</v>
      </c>
      <c r="AF89" s="53">
        <f t="shared" si="81"/>
        <v>27963.227916666667</v>
      </c>
      <c r="AG89" s="52">
        <f t="shared" si="113"/>
        <v>18501.080000000002</v>
      </c>
      <c r="AH89" s="50" t="e">
        <f>ROUND(#REF!*1.02,2)</f>
        <v>#REF!</v>
      </c>
      <c r="AI89" s="50">
        <f t="shared" si="114"/>
        <v>18501.080000000002</v>
      </c>
      <c r="AJ89" s="50">
        <f t="shared" si="115"/>
        <v>1541.7566666666669</v>
      </c>
      <c r="AK89" s="51">
        <f t="shared" si="82"/>
        <v>28522.498333333337</v>
      </c>
      <c r="AL89" s="54">
        <f t="shared" si="116"/>
        <v>18871.099999999999</v>
      </c>
      <c r="AM89" s="50">
        <f t="shared" si="117"/>
        <v>18871.099999999999</v>
      </c>
      <c r="AN89" s="50">
        <f t="shared" si="118"/>
        <v>1572.5916666666665</v>
      </c>
      <c r="AO89" s="50">
        <f t="shared" si="83"/>
        <v>29092.945833333331</v>
      </c>
      <c r="AP89" s="54">
        <f t="shared" si="119"/>
        <v>19437.23</v>
      </c>
      <c r="AQ89" s="50">
        <f t="shared" si="119"/>
        <v>19437.23</v>
      </c>
      <c r="AR89" s="50">
        <f t="shared" si="120"/>
        <v>1619.77</v>
      </c>
      <c r="AS89" s="50">
        <f t="shared" si="121"/>
        <v>29965.744999999999</v>
      </c>
      <c r="AT89" s="54">
        <f t="shared" si="122"/>
        <v>19437.23</v>
      </c>
      <c r="AU89" s="50">
        <f t="shared" si="122"/>
        <v>19437.23</v>
      </c>
      <c r="AV89" s="50">
        <f t="shared" si="123"/>
        <v>1619.77</v>
      </c>
      <c r="AW89" s="50">
        <f t="shared" si="84"/>
        <v>29965.744999999999</v>
      </c>
      <c r="AX89" s="54">
        <f t="shared" si="124"/>
        <v>19437.23</v>
      </c>
      <c r="AY89" s="50">
        <f t="shared" si="124"/>
        <v>19437.23</v>
      </c>
      <c r="AZ89" s="50">
        <f t="shared" si="125"/>
        <v>1619.77</v>
      </c>
      <c r="BA89" s="50">
        <f t="shared" si="85"/>
        <v>29965.744999999999</v>
      </c>
      <c r="BB89" s="54">
        <f t="shared" si="126"/>
        <v>19437.23</v>
      </c>
      <c r="BC89" s="50">
        <f t="shared" si="126"/>
        <v>19437.23</v>
      </c>
      <c r="BD89" s="50">
        <f t="shared" si="127"/>
        <v>1619.77</v>
      </c>
      <c r="BE89" s="50">
        <f t="shared" si="86"/>
        <v>29965.744999999999</v>
      </c>
      <c r="BF89" s="54">
        <f t="shared" si="128"/>
        <v>19437.23</v>
      </c>
      <c r="BG89" s="50">
        <f t="shared" si="128"/>
        <v>19437.23</v>
      </c>
      <c r="BH89" s="50">
        <f t="shared" si="129"/>
        <v>1619.77</v>
      </c>
      <c r="BI89" s="50">
        <f t="shared" si="87"/>
        <v>29965.744999999999</v>
      </c>
      <c r="BJ89" s="54">
        <f t="shared" si="88"/>
        <v>19631.602299999999</v>
      </c>
      <c r="BK89" s="54">
        <f t="shared" si="130"/>
        <v>19631.599999999999</v>
      </c>
      <c r="BL89" s="50">
        <f t="shared" si="131"/>
        <v>1635.97</v>
      </c>
      <c r="BM89" s="50">
        <f t="shared" si="89"/>
        <v>30265.445</v>
      </c>
      <c r="BN89" s="54">
        <f t="shared" si="132"/>
        <v>19631.599999999999</v>
      </c>
      <c r="BO89" s="50">
        <f t="shared" si="132"/>
        <v>19631.599999999999</v>
      </c>
      <c r="BP89" s="50">
        <f t="shared" si="133"/>
        <v>1635.97</v>
      </c>
      <c r="BQ89" s="50">
        <f t="shared" si="90"/>
        <v>30265.445</v>
      </c>
      <c r="BR89" s="54">
        <f t="shared" si="91"/>
        <v>19827.919999999998</v>
      </c>
      <c r="BS89" s="54">
        <f t="shared" si="91"/>
        <v>19827.919999999998</v>
      </c>
      <c r="BT89" s="50">
        <f t="shared" si="134"/>
        <v>1652.33</v>
      </c>
      <c r="BU89" s="50">
        <f t="shared" si="92"/>
        <v>30568.105</v>
      </c>
      <c r="BV89" s="54">
        <f t="shared" si="135"/>
        <v>20075.77</v>
      </c>
      <c r="BW89" s="50">
        <f t="shared" si="135"/>
        <v>20075.77</v>
      </c>
      <c r="BX89" s="50">
        <f t="shared" si="136"/>
        <v>1672.98</v>
      </c>
      <c r="BY89" s="50">
        <f t="shared" si="93"/>
        <v>30950.13</v>
      </c>
      <c r="BZ89" s="54">
        <f t="shared" si="137"/>
        <v>20075.77</v>
      </c>
      <c r="CA89" s="50">
        <f t="shared" si="137"/>
        <v>20075.77</v>
      </c>
      <c r="CB89" s="50">
        <f t="shared" si="138"/>
        <v>1672.98</v>
      </c>
      <c r="CC89" s="50">
        <f t="shared" si="94"/>
        <v>30950.13</v>
      </c>
      <c r="CD89" s="55">
        <f>ROUND(CB89*0.25,2)+309</f>
        <v>727.25</v>
      </c>
      <c r="CE89" s="54">
        <f t="shared" si="139"/>
        <v>20075.77</v>
      </c>
      <c r="CF89" s="50">
        <f t="shared" si="139"/>
        <v>20075.77</v>
      </c>
      <c r="CG89" s="50">
        <f t="shared" si="140"/>
        <v>1672.98</v>
      </c>
      <c r="CH89" s="50">
        <f t="shared" si="95"/>
        <v>30950.13</v>
      </c>
      <c r="CI89" s="55">
        <f>ROUND(CG89*0.25,2)+309</f>
        <v>727.25</v>
      </c>
      <c r="CJ89" s="54">
        <f t="shared" si="141"/>
        <v>20075.77</v>
      </c>
      <c r="CK89" s="50">
        <f t="shared" si="141"/>
        <v>20075.77</v>
      </c>
      <c r="CL89" s="50">
        <f t="shared" si="142"/>
        <v>1672.98</v>
      </c>
      <c r="CM89" s="50">
        <f t="shared" si="96"/>
        <v>30950.13</v>
      </c>
      <c r="CN89" s="55">
        <f>ROUND(CL89*0.25,2)+309</f>
        <v>727.25</v>
      </c>
      <c r="CO89" s="54">
        <f t="shared" si="143"/>
        <v>20226.34</v>
      </c>
      <c r="CP89" s="50">
        <f t="shared" si="143"/>
        <v>20226.34</v>
      </c>
      <c r="CQ89" s="50">
        <f t="shared" si="144"/>
        <v>1685.53</v>
      </c>
      <c r="CR89" s="50">
        <f t="shared" si="97"/>
        <v>31182.305</v>
      </c>
      <c r="CS89" s="22">
        <v>517.15</v>
      </c>
      <c r="CT89" s="54">
        <f t="shared" si="145"/>
        <v>20428.599999999999</v>
      </c>
      <c r="CU89" s="50">
        <f t="shared" si="145"/>
        <v>20428.599999999999</v>
      </c>
      <c r="CV89" s="50">
        <f>ROUND(CU89/12,2)</f>
        <v>1702.38</v>
      </c>
      <c r="CW89" s="50">
        <f t="shared" si="98"/>
        <v>31494.030000000002</v>
      </c>
      <c r="CX89" s="22">
        <f>522.32+213.06</f>
        <v>735.38000000000011</v>
      </c>
      <c r="CZ89" s="56"/>
      <c r="IA89">
        <v>18.5</v>
      </c>
    </row>
    <row r="90" spans="1:235">
      <c r="A90" s="57" t="s">
        <v>151</v>
      </c>
      <c r="B90" s="58">
        <v>625</v>
      </c>
      <c r="C90" s="58" t="s">
        <v>152</v>
      </c>
      <c r="D90" s="58" t="s">
        <v>102</v>
      </c>
      <c r="E90" s="4">
        <v>15612.95</v>
      </c>
      <c r="F90" s="4">
        <v>18107.632069200001</v>
      </c>
      <c r="G90" s="4">
        <v>18267.150000000001</v>
      </c>
      <c r="H90" s="4">
        <f t="shared" si="99"/>
        <v>1522.2625</v>
      </c>
      <c r="I90" s="4">
        <f t="shared" si="76"/>
        <v>31206.381250000002</v>
      </c>
      <c r="J90" s="4">
        <f t="shared" si="100"/>
        <v>15796.64</v>
      </c>
      <c r="K90" s="4">
        <f t="shared" si="101"/>
        <v>18338.415615179998</v>
      </c>
      <c r="L90" s="4">
        <f t="shared" si="102"/>
        <v>18482.060000000001</v>
      </c>
      <c r="M90" s="4">
        <f t="shared" si="102"/>
        <v>1540.17</v>
      </c>
      <c r="N90" s="60">
        <f t="shared" si="77"/>
        <v>31573.485000000001</v>
      </c>
      <c r="O90" s="17">
        <v>16381.11</v>
      </c>
      <c r="P90" s="4">
        <v>34035.059487600003</v>
      </c>
      <c r="Q90" s="4">
        <f t="shared" si="147"/>
        <v>19165.900000000001</v>
      </c>
      <c r="R90" s="4">
        <f t="shared" si="147"/>
        <v>1597.16</v>
      </c>
      <c r="S90" s="18">
        <f t="shared" si="78"/>
        <v>32741.780000000002</v>
      </c>
      <c r="T90" s="17">
        <f t="shared" si="103"/>
        <v>16823.400000000001</v>
      </c>
      <c r="U90" s="4">
        <f t="shared" si="104"/>
        <v>34715.760677352002</v>
      </c>
      <c r="V90" s="4">
        <f t="shared" si="105"/>
        <v>19683.38</v>
      </c>
      <c r="W90" s="4">
        <f t="shared" si="106"/>
        <v>1640.2816666666668</v>
      </c>
      <c r="X90" s="18">
        <f t="shared" si="79"/>
        <v>33625.77416666667</v>
      </c>
      <c r="Y90" s="17">
        <f t="shared" si="107"/>
        <v>17159.868000000002</v>
      </c>
      <c r="Z90" s="4">
        <f t="shared" si="108"/>
        <v>20077.047600000002</v>
      </c>
      <c r="AA90" s="4">
        <f t="shared" si="109"/>
        <v>1673.0873000000001</v>
      </c>
      <c r="AB90" s="18">
        <f t="shared" si="80"/>
        <v>34298.289650000006</v>
      </c>
      <c r="AC90" s="17">
        <f t="shared" si="110"/>
        <v>17529.98</v>
      </c>
      <c r="AD90" s="4">
        <f t="shared" si="111"/>
        <v>20510.080000000002</v>
      </c>
      <c r="AE90" s="4">
        <f t="shared" si="112"/>
        <v>1709.1733333333334</v>
      </c>
      <c r="AF90" s="18">
        <f t="shared" si="81"/>
        <v>35038.053333333337</v>
      </c>
      <c r="AG90" s="17">
        <f t="shared" si="113"/>
        <v>17880.580000000002</v>
      </c>
      <c r="AH90" s="4" t="e">
        <f>ROUND(#REF!*1.02,2)</f>
        <v>#REF!</v>
      </c>
      <c r="AI90" s="4">
        <f t="shared" si="114"/>
        <v>20920.28</v>
      </c>
      <c r="AJ90" s="4">
        <f t="shared" si="115"/>
        <v>1743.3566666666666</v>
      </c>
      <c r="AK90" s="60">
        <f t="shared" si="82"/>
        <v>35738.811666666661</v>
      </c>
      <c r="AL90" s="42">
        <f t="shared" si="116"/>
        <v>18238.189999999999</v>
      </c>
      <c r="AM90" s="4">
        <f t="shared" si="117"/>
        <v>21338.69</v>
      </c>
      <c r="AN90" s="4">
        <f t="shared" si="118"/>
        <v>1778.2241666666666</v>
      </c>
      <c r="AO90" s="4">
        <f t="shared" si="83"/>
        <v>36453.595416666663</v>
      </c>
      <c r="AP90" s="42">
        <f t="shared" si="119"/>
        <v>18785.34</v>
      </c>
      <c r="AQ90" s="4">
        <f t="shared" si="119"/>
        <v>21978.85</v>
      </c>
      <c r="AR90" s="4">
        <f t="shared" si="120"/>
        <v>1831.57</v>
      </c>
      <c r="AS90" s="4">
        <f t="shared" si="121"/>
        <v>37547.184999999998</v>
      </c>
      <c r="AT90" s="42">
        <f t="shared" si="122"/>
        <v>18785.34</v>
      </c>
      <c r="AU90" s="4">
        <f t="shared" si="122"/>
        <v>21978.85</v>
      </c>
      <c r="AV90" s="4">
        <f t="shared" si="123"/>
        <v>1831.57</v>
      </c>
      <c r="AW90" s="4">
        <f t="shared" si="84"/>
        <v>37547.184999999998</v>
      </c>
      <c r="AX90" s="42">
        <f t="shared" si="124"/>
        <v>18785.34</v>
      </c>
      <c r="AY90" s="4">
        <f t="shared" si="124"/>
        <v>21978.85</v>
      </c>
      <c r="AZ90" s="4">
        <f t="shared" si="125"/>
        <v>1831.57</v>
      </c>
      <c r="BA90" s="4">
        <f t="shared" si="85"/>
        <v>37547.184999999998</v>
      </c>
      <c r="BB90" s="42">
        <f t="shared" si="126"/>
        <v>18785.34</v>
      </c>
      <c r="BC90" s="4">
        <f t="shared" si="126"/>
        <v>21978.85</v>
      </c>
      <c r="BD90" s="4">
        <f t="shared" si="127"/>
        <v>1831.57</v>
      </c>
      <c r="BE90" s="4">
        <f t="shared" si="86"/>
        <v>37547.184999999998</v>
      </c>
      <c r="BF90" s="42">
        <f t="shared" si="128"/>
        <v>18785.34</v>
      </c>
      <c r="BG90" s="4">
        <f t="shared" si="128"/>
        <v>21978.85</v>
      </c>
      <c r="BH90" s="4">
        <f t="shared" si="129"/>
        <v>1831.57</v>
      </c>
      <c r="BI90" s="4">
        <f t="shared" si="87"/>
        <v>37547.184999999998</v>
      </c>
      <c r="BJ90" s="42">
        <f t="shared" si="88"/>
        <v>18973.1934</v>
      </c>
      <c r="BK90" s="42">
        <f t="shared" si="130"/>
        <v>22198.639999999999</v>
      </c>
      <c r="BL90" s="4">
        <f t="shared" si="131"/>
        <v>1849.89</v>
      </c>
      <c r="BM90" s="4">
        <f t="shared" si="89"/>
        <v>37922.745000000003</v>
      </c>
      <c r="BN90" s="42">
        <f t="shared" si="132"/>
        <v>18973.189999999999</v>
      </c>
      <c r="BO90" s="4">
        <f t="shared" si="132"/>
        <v>22198.639999999999</v>
      </c>
      <c r="BP90" s="4">
        <f t="shared" si="133"/>
        <v>1849.89</v>
      </c>
      <c r="BQ90" s="4">
        <f t="shared" si="90"/>
        <v>37922.745000000003</v>
      </c>
      <c r="BR90" s="42">
        <f t="shared" si="91"/>
        <v>19162.919999999998</v>
      </c>
      <c r="BS90" s="42">
        <f t="shared" si="91"/>
        <v>22420.63</v>
      </c>
      <c r="BT90" s="4">
        <f t="shared" si="134"/>
        <v>1868.39</v>
      </c>
      <c r="BU90" s="4">
        <f t="shared" si="92"/>
        <v>38301.995000000003</v>
      </c>
      <c r="BV90" s="42">
        <f t="shared" si="135"/>
        <v>19402.46</v>
      </c>
      <c r="BW90" s="4">
        <f t="shared" si="135"/>
        <v>22700.89</v>
      </c>
      <c r="BX90" s="4">
        <f t="shared" si="136"/>
        <v>1891.74</v>
      </c>
      <c r="BY90" s="4">
        <f t="shared" si="93"/>
        <v>38780.67</v>
      </c>
      <c r="BZ90" s="42">
        <f t="shared" si="137"/>
        <v>19402.46</v>
      </c>
      <c r="CA90" s="4">
        <f t="shared" si="137"/>
        <v>22700.89</v>
      </c>
      <c r="CB90" s="4">
        <f t="shared" si="138"/>
        <v>1891.74</v>
      </c>
      <c r="CC90" s="4">
        <f t="shared" si="94"/>
        <v>38780.67</v>
      </c>
      <c r="CD90" s="46"/>
      <c r="CE90" s="42">
        <f t="shared" si="139"/>
        <v>19402.46</v>
      </c>
      <c r="CF90" s="4">
        <f t="shared" si="139"/>
        <v>22700.89</v>
      </c>
      <c r="CG90" s="4">
        <f t="shared" si="140"/>
        <v>1891.74</v>
      </c>
      <c r="CH90" s="4">
        <f t="shared" si="95"/>
        <v>38780.67</v>
      </c>
      <c r="CI90" s="46"/>
      <c r="CJ90" s="42">
        <f t="shared" si="141"/>
        <v>19402.46</v>
      </c>
      <c r="CK90" s="4">
        <f t="shared" si="141"/>
        <v>22700.89</v>
      </c>
      <c r="CL90" s="4">
        <f t="shared" si="142"/>
        <v>1891.74</v>
      </c>
      <c r="CM90" s="4">
        <f t="shared" si="96"/>
        <v>38780.67</v>
      </c>
      <c r="CN90" s="46"/>
      <c r="CO90" s="42">
        <f t="shared" si="143"/>
        <v>19547.98</v>
      </c>
      <c r="CP90" s="4">
        <f t="shared" si="143"/>
        <v>22871.15</v>
      </c>
      <c r="CQ90" s="4">
        <f t="shared" si="144"/>
        <v>1905.93</v>
      </c>
      <c r="CR90" s="4">
        <f t="shared" si="97"/>
        <v>39071.565000000002</v>
      </c>
      <c r="CS90" s="46"/>
      <c r="CT90" s="42">
        <f t="shared" si="145"/>
        <v>19743.46</v>
      </c>
      <c r="CU90" s="4">
        <f t="shared" si="145"/>
        <v>23099.86</v>
      </c>
      <c r="CV90" s="4">
        <f t="shared" si="146"/>
        <v>1924.99</v>
      </c>
      <c r="CW90" s="4">
        <f t="shared" si="98"/>
        <v>39462.294999999998</v>
      </c>
      <c r="CX90" s="46"/>
      <c r="IA90">
        <v>20.5</v>
      </c>
    </row>
    <row r="91" spans="1:235">
      <c r="A91" s="45"/>
      <c r="B91">
        <v>630</v>
      </c>
      <c r="C91" t="s">
        <v>152</v>
      </c>
      <c r="D91" t="s">
        <v>103</v>
      </c>
      <c r="E91" s="39">
        <v>15612.95</v>
      </c>
      <c r="F91" s="39">
        <v>13804.938345600001</v>
      </c>
      <c r="G91" s="39">
        <v>15612.95</v>
      </c>
      <c r="H91" s="39">
        <f t="shared" si="99"/>
        <v>1301.0791666666667</v>
      </c>
      <c r="I91" s="39">
        <f t="shared" si="76"/>
        <v>24069.964583333334</v>
      </c>
      <c r="J91" s="39">
        <f t="shared" si="100"/>
        <v>15796.64</v>
      </c>
      <c r="K91" s="39">
        <f t="shared" si="101"/>
        <v>13980.88363824</v>
      </c>
      <c r="L91" s="39">
        <f t="shared" si="102"/>
        <v>15796.64</v>
      </c>
      <c r="M91" s="39">
        <f t="shared" si="102"/>
        <v>1316.39</v>
      </c>
      <c r="N91" s="40">
        <f t="shared" si="77"/>
        <v>24353.215</v>
      </c>
      <c r="O91" s="42">
        <v>16381.11</v>
      </c>
      <c r="P91" s="39">
        <v>34035.059487600003</v>
      </c>
      <c r="Q91" s="39">
        <v>16381.11</v>
      </c>
      <c r="R91" s="39">
        <f t="shared" si="147"/>
        <v>1365.1</v>
      </c>
      <c r="S91" s="43">
        <f t="shared" si="78"/>
        <v>25254.35</v>
      </c>
      <c r="T91" s="42">
        <f t="shared" si="103"/>
        <v>16823.400000000001</v>
      </c>
      <c r="U91" s="39">
        <f t="shared" si="104"/>
        <v>34715.760677352002</v>
      </c>
      <c r="V91" s="39">
        <f t="shared" si="105"/>
        <v>16823.400000000001</v>
      </c>
      <c r="W91" s="39">
        <f t="shared" si="106"/>
        <v>1401.95</v>
      </c>
      <c r="X91" s="43">
        <f t="shared" si="79"/>
        <v>25936.075000000001</v>
      </c>
      <c r="Y91" s="42">
        <f t="shared" si="107"/>
        <v>17159.868000000002</v>
      </c>
      <c r="Z91" s="39">
        <f t="shared" si="108"/>
        <v>17159.868000000002</v>
      </c>
      <c r="AA91" s="39">
        <f t="shared" si="109"/>
        <v>1429.9890000000003</v>
      </c>
      <c r="AB91" s="43">
        <f t="shared" si="80"/>
        <v>26454.796500000004</v>
      </c>
      <c r="AC91" s="42">
        <f t="shared" si="110"/>
        <v>17529.98</v>
      </c>
      <c r="AD91" s="39">
        <f t="shared" si="111"/>
        <v>17529.98</v>
      </c>
      <c r="AE91" s="39">
        <f t="shared" si="112"/>
        <v>1460.8316666666667</v>
      </c>
      <c r="AF91" s="43">
        <f t="shared" si="81"/>
        <v>27025.385833333334</v>
      </c>
      <c r="AG91" s="42">
        <f t="shared" si="113"/>
        <v>17880.580000000002</v>
      </c>
      <c r="AH91" s="39" t="e">
        <f>ROUND(#REF!*1.02,2)</f>
        <v>#REF!</v>
      </c>
      <c r="AI91" s="39">
        <f t="shared" si="114"/>
        <v>17880.580000000002</v>
      </c>
      <c r="AJ91" s="39">
        <f t="shared" si="115"/>
        <v>1490.0483333333334</v>
      </c>
      <c r="AK91" s="40">
        <f t="shared" si="82"/>
        <v>27565.894166666669</v>
      </c>
      <c r="AL91" s="42">
        <f t="shared" si="116"/>
        <v>18238.189999999999</v>
      </c>
      <c r="AM91" s="39">
        <f t="shared" si="117"/>
        <v>18238.189999999999</v>
      </c>
      <c r="AN91" s="39">
        <f t="shared" si="118"/>
        <v>1519.8491666666666</v>
      </c>
      <c r="AO91" s="39">
        <f t="shared" si="83"/>
        <v>28117.209583333333</v>
      </c>
      <c r="AP91" s="42">
        <f t="shared" si="119"/>
        <v>18785.34</v>
      </c>
      <c r="AQ91" s="39">
        <f t="shared" si="119"/>
        <v>18785.34</v>
      </c>
      <c r="AR91" s="39">
        <f t="shared" si="120"/>
        <v>1565.45</v>
      </c>
      <c r="AS91" s="39">
        <f t="shared" si="121"/>
        <v>28960.825000000001</v>
      </c>
      <c r="AT91" s="42">
        <f t="shared" si="122"/>
        <v>18785.34</v>
      </c>
      <c r="AU91" s="39">
        <f t="shared" si="122"/>
        <v>18785.34</v>
      </c>
      <c r="AV91" s="39">
        <f t="shared" si="123"/>
        <v>1565.45</v>
      </c>
      <c r="AW91" s="39">
        <f t="shared" si="84"/>
        <v>28960.825000000001</v>
      </c>
      <c r="AX91" s="42">
        <f t="shared" si="124"/>
        <v>18785.34</v>
      </c>
      <c r="AY91" s="39">
        <f t="shared" si="124"/>
        <v>18785.34</v>
      </c>
      <c r="AZ91" s="39">
        <f t="shared" si="125"/>
        <v>1565.45</v>
      </c>
      <c r="BA91" s="39">
        <f t="shared" si="85"/>
        <v>28960.825000000001</v>
      </c>
      <c r="BB91" s="42">
        <f t="shared" si="126"/>
        <v>18785.34</v>
      </c>
      <c r="BC91" s="39">
        <f t="shared" si="126"/>
        <v>18785.34</v>
      </c>
      <c r="BD91" s="39">
        <f t="shared" si="127"/>
        <v>1565.45</v>
      </c>
      <c r="BE91" s="39">
        <f t="shared" si="86"/>
        <v>28960.825000000001</v>
      </c>
      <c r="BF91" s="42">
        <f t="shared" si="128"/>
        <v>18785.34</v>
      </c>
      <c r="BG91" s="39">
        <f t="shared" si="128"/>
        <v>18785.34</v>
      </c>
      <c r="BH91" s="39">
        <f t="shared" si="129"/>
        <v>1565.45</v>
      </c>
      <c r="BI91" s="39">
        <f t="shared" si="87"/>
        <v>28960.825000000001</v>
      </c>
      <c r="BJ91" s="42">
        <f t="shared" si="88"/>
        <v>18973.1934</v>
      </c>
      <c r="BK91" s="42">
        <f t="shared" si="130"/>
        <v>18973.189999999999</v>
      </c>
      <c r="BL91" s="39">
        <f t="shared" si="131"/>
        <v>1581.1</v>
      </c>
      <c r="BM91" s="39">
        <f t="shared" si="89"/>
        <v>29250.35</v>
      </c>
      <c r="BN91" s="42">
        <f t="shared" si="132"/>
        <v>18973.189999999999</v>
      </c>
      <c r="BO91" s="39">
        <f t="shared" si="132"/>
        <v>18973.189999999999</v>
      </c>
      <c r="BP91" s="39">
        <f t="shared" si="133"/>
        <v>1581.1</v>
      </c>
      <c r="BQ91" s="39">
        <f t="shared" si="90"/>
        <v>29250.35</v>
      </c>
      <c r="BR91" s="42">
        <f t="shared" si="91"/>
        <v>19162.919999999998</v>
      </c>
      <c r="BS91" s="42">
        <f t="shared" si="91"/>
        <v>19162.919999999998</v>
      </c>
      <c r="BT91" s="39">
        <f t="shared" si="134"/>
        <v>1596.91</v>
      </c>
      <c r="BU91" s="39">
        <f t="shared" si="92"/>
        <v>29542.835000000003</v>
      </c>
      <c r="BV91" s="42">
        <f t="shared" si="135"/>
        <v>19402.46</v>
      </c>
      <c r="BW91" s="39">
        <f t="shared" si="135"/>
        <v>19402.46</v>
      </c>
      <c r="BX91" s="39">
        <f t="shared" si="136"/>
        <v>1616.87</v>
      </c>
      <c r="BY91" s="39">
        <f t="shared" si="93"/>
        <v>29912.094999999998</v>
      </c>
      <c r="BZ91" s="42">
        <f t="shared" si="137"/>
        <v>19402.46</v>
      </c>
      <c r="CA91" s="39">
        <f t="shared" si="137"/>
        <v>19402.46</v>
      </c>
      <c r="CB91" s="39">
        <f t="shared" si="138"/>
        <v>1616.87</v>
      </c>
      <c r="CC91" s="39">
        <f t="shared" si="94"/>
        <v>29912.094999999998</v>
      </c>
      <c r="CD91" s="46"/>
      <c r="CE91" s="42">
        <f t="shared" si="139"/>
        <v>19402.46</v>
      </c>
      <c r="CF91" s="39">
        <f t="shared" si="139"/>
        <v>19402.46</v>
      </c>
      <c r="CG91" s="39">
        <f t="shared" si="140"/>
        <v>1616.87</v>
      </c>
      <c r="CH91" s="39">
        <f t="shared" si="95"/>
        <v>29912.094999999998</v>
      </c>
      <c r="CI91" s="46"/>
      <c r="CJ91" s="42">
        <f t="shared" si="141"/>
        <v>19402.46</v>
      </c>
      <c r="CK91" s="39">
        <f t="shared" si="141"/>
        <v>19402.46</v>
      </c>
      <c r="CL91" s="39">
        <f t="shared" si="142"/>
        <v>1616.87</v>
      </c>
      <c r="CM91" s="39">
        <f t="shared" si="96"/>
        <v>29912.094999999998</v>
      </c>
      <c r="CN91" s="46"/>
      <c r="CO91" s="42">
        <f t="shared" si="143"/>
        <v>19547.98</v>
      </c>
      <c r="CP91" s="39">
        <f t="shared" si="143"/>
        <v>19547.98</v>
      </c>
      <c r="CQ91" s="39">
        <f t="shared" si="144"/>
        <v>1629</v>
      </c>
      <c r="CR91" s="39">
        <f t="shared" si="97"/>
        <v>30136.5</v>
      </c>
      <c r="CS91" s="46"/>
      <c r="CT91" s="42">
        <f t="shared" si="145"/>
        <v>19743.46</v>
      </c>
      <c r="CU91" s="39">
        <f t="shared" si="145"/>
        <v>19743.46</v>
      </c>
      <c r="CV91" s="39">
        <f t="shared" si="146"/>
        <v>1645.29</v>
      </c>
      <c r="CW91" s="39">
        <f t="shared" si="98"/>
        <v>30437.864999999998</v>
      </c>
      <c r="CX91" s="46"/>
      <c r="IA91">
        <v>18.5</v>
      </c>
    </row>
    <row r="92" spans="1:235">
      <c r="A92" s="47"/>
      <c r="B92" s="48"/>
      <c r="C92" s="49" t="s">
        <v>153</v>
      </c>
      <c r="D92" s="49" t="s">
        <v>105</v>
      </c>
      <c r="E92" s="50">
        <v>15612.95</v>
      </c>
      <c r="F92" s="50"/>
      <c r="G92" s="50">
        <v>15612.95</v>
      </c>
      <c r="H92" s="50">
        <f>+G92/12</f>
        <v>1301.0791666666667</v>
      </c>
      <c r="I92" s="50">
        <f t="shared" si="76"/>
        <v>24069.964583333334</v>
      </c>
      <c r="J92" s="50">
        <f t="shared" si="100"/>
        <v>15796.64</v>
      </c>
      <c r="K92" s="50">
        <f t="shared" si="101"/>
        <v>0</v>
      </c>
      <c r="L92" s="50">
        <f t="shared" si="102"/>
        <v>15796.64</v>
      </c>
      <c r="M92" s="50">
        <f t="shared" si="102"/>
        <v>1316.39</v>
      </c>
      <c r="N92" s="51">
        <f t="shared" si="77"/>
        <v>24353.215</v>
      </c>
      <c r="O92" s="52">
        <v>16381.11</v>
      </c>
      <c r="P92" s="50">
        <v>34035.059487600003</v>
      </c>
      <c r="Q92" s="50">
        <v>16381.11</v>
      </c>
      <c r="R92" s="50">
        <f t="shared" si="147"/>
        <v>1365.1</v>
      </c>
      <c r="S92" s="53">
        <f t="shared" si="78"/>
        <v>25254.35</v>
      </c>
      <c r="T92" s="52">
        <f t="shared" si="103"/>
        <v>16823.400000000001</v>
      </c>
      <c r="U92" s="50">
        <f t="shared" si="104"/>
        <v>34715.760677352002</v>
      </c>
      <c r="V92" s="50">
        <f t="shared" si="105"/>
        <v>16823.400000000001</v>
      </c>
      <c r="W92" s="50">
        <f t="shared" si="106"/>
        <v>1401.95</v>
      </c>
      <c r="X92" s="53">
        <f t="shared" si="79"/>
        <v>25936.075000000001</v>
      </c>
      <c r="Y92" s="52">
        <f t="shared" si="107"/>
        <v>17159.868000000002</v>
      </c>
      <c r="Z92" s="50">
        <f t="shared" si="108"/>
        <v>17159.868000000002</v>
      </c>
      <c r="AA92" s="50">
        <f t="shared" si="109"/>
        <v>1429.9890000000003</v>
      </c>
      <c r="AB92" s="53">
        <f t="shared" si="80"/>
        <v>26454.796500000004</v>
      </c>
      <c r="AC92" s="52">
        <f t="shared" si="110"/>
        <v>17529.98</v>
      </c>
      <c r="AD92" s="50">
        <f t="shared" si="111"/>
        <v>17529.98</v>
      </c>
      <c r="AE92" s="50">
        <f t="shared" si="112"/>
        <v>1460.8316666666667</v>
      </c>
      <c r="AF92" s="53">
        <f t="shared" si="81"/>
        <v>27025.385833333334</v>
      </c>
      <c r="AG92" s="52">
        <f t="shared" si="113"/>
        <v>17880.580000000002</v>
      </c>
      <c r="AH92" s="50" t="e">
        <f>ROUND(#REF!*1.02,2)</f>
        <v>#REF!</v>
      </c>
      <c r="AI92" s="50">
        <f t="shared" si="114"/>
        <v>17880.580000000002</v>
      </c>
      <c r="AJ92" s="50">
        <f t="shared" si="115"/>
        <v>1490.0483333333334</v>
      </c>
      <c r="AK92" s="51">
        <f t="shared" si="82"/>
        <v>27565.894166666669</v>
      </c>
      <c r="AL92" s="54">
        <f t="shared" si="116"/>
        <v>18238.189999999999</v>
      </c>
      <c r="AM92" s="50">
        <f t="shared" si="117"/>
        <v>18238.189999999999</v>
      </c>
      <c r="AN92" s="50">
        <f t="shared" si="118"/>
        <v>1519.8491666666666</v>
      </c>
      <c r="AO92" s="50">
        <f t="shared" si="83"/>
        <v>28117.209583333333</v>
      </c>
      <c r="AP92" s="54">
        <f t="shared" si="119"/>
        <v>18785.34</v>
      </c>
      <c r="AQ92" s="50">
        <f t="shared" si="119"/>
        <v>18785.34</v>
      </c>
      <c r="AR92" s="50">
        <f t="shared" si="120"/>
        <v>1565.45</v>
      </c>
      <c r="AS92" s="50">
        <f t="shared" si="121"/>
        <v>28960.825000000001</v>
      </c>
      <c r="AT92" s="54">
        <f t="shared" si="122"/>
        <v>18785.34</v>
      </c>
      <c r="AU92" s="50">
        <f t="shared" si="122"/>
        <v>18785.34</v>
      </c>
      <c r="AV92" s="50">
        <f t="shared" si="123"/>
        <v>1565.45</v>
      </c>
      <c r="AW92" s="50">
        <f t="shared" si="84"/>
        <v>28960.825000000001</v>
      </c>
      <c r="AX92" s="54">
        <f t="shared" si="124"/>
        <v>18785.34</v>
      </c>
      <c r="AY92" s="50">
        <f t="shared" si="124"/>
        <v>18785.34</v>
      </c>
      <c r="AZ92" s="50">
        <f t="shared" si="125"/>
        <v>1565.45</v>
      </c>
      <c r="BA92" s="50">
        <f t="shared" si="85"/>
        <v>28960.825000000001</v>
      </c>
      <c r="BB92" s="54">
        <f t="shared" si="126"/>
        <v>18785.34</v>
      </c>
      <c r="BC92" s="50">
        <f t="shared" si="126"/>
        <v>18785.34</v>
      </c>
      <c r="BD92" s="50">
        <f t="shared" si="127"/>
        <v>1565.45</v>
      </c>
      <c r="BE92" s="50">
        <f t="shared" si="86"/>
        <v>28960.825000000001</v>
      </c>
      <c r="BF92" s="54">
        <f t="shared" si="128"/>
        <v>18785.34</v>
      </c>
      <c r="BG92" s="50">
        <f t="shared" si="128"/>
        <v>18785.34</v>
      </c>
      <c r="BH92" s="50">
        <f t="shared" si="129"/>
        <v>1565.45</v>
      </c>
      <c r="BI92" s="50">
        <f t="shared" si="87"/>
        <v>28960.825000000001</v>
      </c>
      <c r="BJ92" s="54">
        <f t="shared" si="88"/>
        <v>18973.1934</v>
      </c>
      <c r="BK92" s="54">
        <f t="shared" si="130"/>
        <v>18973.189999999999</v>
      </c>
      <c r="BL92" s="50">
        <f t="shared" si="131"/>
        <v>1581.1</v>
      </c>
      <c r="BM92" s="50">
        <f t="shared" si="89"/>
        <v>29250.35</v>
      </c>
      <c r="BN92" s="54">
        <f t="shared" si="132"/>
        <v>18973.189999999999</v>
      </c>
      <c r="BO92" s="50">
        <f t="shared" si="132"/>
        <v>18973.189999999999</v>
      </c>
      <c r="BP92" s="50">
        <f t="shared" si="133"/>
        <v>1581.1</v>
      </c>
      <c r="BQ92" s="50">
        <f t="shared" si="90"/>
        <v>29250.35</v>
      </c>
      <c r="BR92" s="54">
        <f t="shared" si="91"/>
        <v>19162.919999999998</v>
      </c>
      <c r="BS92" s="54">
        <f t="shared" si="91"/>
        <v>19162.919999999998</v>
      </c>
      <c r="BT92" s="50">
        <f t="shared" si="134"/>
        <v>1596.91</v>
      </c>
      <c r="BU92" s="50">
        <f t="shared" si="92"/>
        <v>29542.835000000003</v>
      </c>
      <c r="BV92" s="54">
        <f t="shared" si="135"/>
        <v>19402.46</v>
      </c>
      <c r="BW92" s="50">
        <f t="shared" si="135"/>
        <v>19402.46</v>
      </c>
      <c r="BX92" s="50">
        <f t="shared" si="136"/>
        <v>1616.87</v>
      </c>
      <c r="BY92" s="50">
        <f t="shared" si="93"/>
        <v>29912.094999999998</v>
      </c>
      <c r="BZ92" s="54">
        <f t="shared" si="137"/>
        <v>19402.46</v>
      </c>
      <c r="CA92" s="50">
        <f t="shared" si="137"/>
        <v>19402.46</v>
      </c>
      <c r="CB92" s="50">
        <f t="shared" si="138"/>
        <v>1616.87</v>
      </c>
      <c r="CC92" s="50">
        <f t="shared" si="94"/>
        <v>29912.094999999998</v>
      </c>
      <c r="CD92" s="55">
        <f>ROUND(CB92*0.25,2)+309</f>
        <v>713.22</v>
      </c>
      <c r="CE92" s="54">
        <f t="shared" si="139"/>
        <v>19402.46</v>
      </c>
      <c r="CF92" s="50">
        <f t="shared" si="139"/>
        <v>19402.46</v>
      </c>
      <c r="CG92" s="50">
        <f t="shared" si="140"/>
        <v>1616.87</v>
      </c>
      <c r="CH92" s="50">
        <f t="shared" si="95"/>
        <v>29912.094999999998</v>
      </c>
      <c r="CI92" s="55">
        <f>ROUND(CG92*0.25,2)+309</f>
        <v>713.22</v>
      </c>
      <c r="CJ92" s="54">
        <f t="shared" si="141"/>
        <v>19402.46</v>
      </c>
      <c r="CK92" s="50">
        <f t="shared" si="141"/>
        <v>19402.46</v>
      </c>
      <c r="CL92" s="50">
        <f t="shared" si="142"/>
        <v>1616.87</v>
      </c>
      <c r="CM92" s="50">
        <f t="shared" si="96"/>
        <v>29912.094999999998</v>
      </c>
      <c r="CN92" s="55">
        <f>ROUND(CL92*0.25,2)+309</f>
        <v>713.22</v>
      </c>
      <c r="CO92" s="54">
        <f t="shared" si="143"/>
        <v>19547.98</v>
      </c>
      <c r="CP92" s="50">
        <f t="shared" si="143"/>
        <v>19547.98</v>
      </c>
      <c r="CQ92" s="50">
        <f t="shared" si="144"/>
        <v>1629</v>
      </c>
      <c r="CR92" s="50">
        <f t="shared" si="97"/>
        <v>30136.5</v>
      </c>
      <c r="CS92" s="22">
        <v>517.15</v>
      </c>
      <c r="CT92" s="54">
        <f t="shared" si="145"/>
        <v>19743.46</v>
      </c>
      <c r="CU92" s="50">
        <f t="shared" si="145"/>
        <v>19743.46</v>
      </c>
      <c r="CV92" s="50">
        <f t="shared" si="146"/>
        <v>1645.29</v>
      </c>
      <c r="CW92" s="50">
        <f t="shared" si="98"/>
        <v>30437.864999999998</v>
      </c>
      <c r="CX92" s="22">
        <f>522.32+198.9</f>
        <v>721.22</v>
      </c>
      <c r="CZ92" s="56"/>
      <c r="IA92">
        <v>18.5</v>
      </c>
    </row>
    <row r="93" spans="1:235">
      <c r="A93" s="57" t="s">
        <v>154</v>
      </c>
      <c r="B93" s="58">
        <v>140</v>
      </c>
      <c r="C93" s="58" t="s">
        <v>155</v>
      </c>
      <c r="D93" s="58" t="s">
        <v>102</v>
      </c>
      <c r="E93" s="4">
        <v>14796.34</v>
      </c>
      <c r="F93" s="4">
        <v>17311.7012832</v>
      </c>
      <c r="G93" s="4">
        <f>+F93</f>
        <v>17311.7012832</v>
      </c>
      <c r="H93" s="4">
        <f t="shared" si="99"/>
        <v>1442.6417736000001</v>
      </c>
      <c r="I93" s="4">
        <f t="shared" si="76"/>
        <v>29574.156358800003</v>
      </c>
      <c r="J93" s="4">
        <f t="shared" si="100"/>
        <v>14970.42</v>
      </c>
      <c r="K93" s="4">
        <f t="shared" si="101"/>
        <v>17532.340613280001</v>
      </c>
      <c r="L93" s="4">
        <f t="shared" si="102"/>
        <v>17515.37</v>
      </c>
      <c r="M93" s="4">
        <f t="shared" si="102"/>
        <v>1459.61</v>
      </c>
      <c r="N93" s="60">
        <f t="shared" si="77"/>
        <v>29922.004999999997</v>
      </c>
      <c r="O93" s="17">
        <v>15524.32</v>
      </c>
      <c r="P93" s="4">
        <v>34035.059487600003</v>
      </c>
      <c r="Q93" s="4">
        <f t="shared" si="147"/>
        <v>18163.439999999999</v>
      </c>
      <c r="R93" s="4">
        <f t="shared" si="147"/>
        <v>1513.62</v>
      </c>
      <c r="S93" s="18">
        <f t="shared" si="78"/>
        <v>31029.21</v>
      </c>
      <c r="T93" s="17">
        <f t="shared" si="103"/>
        <v>15943.48</v>
      </c>
      <c r="U93" s="4">
        <f t="shared" si="104"/>
        <v>34715.760677352002</v>
      </c>
      <c r="V93" s="4">
        <f t="shared" si="105"/>
        <v>18653.849999999999</v>
      </c>
      <c r="W93" s="4">
        <f t="shared" si="106"/>
        <v>1554.4875</v>
      </c>
      <c r="X93" s="18">
        <f t="shared" si="79"/>
        <v>31866.993749999998</v>
      </c>
      <c r="Y93" s="17">
        <f t="shared" si="107"/>
        <v>16262.3496</v>
      </c>
      <c r="Z93" s="4">
        <f t="shared" si="108"/>
        <v>19026.927</v>
      </c>
      <c r="AA93" s="4">
        <f t="shared" si="109"/>
        <v>1585.57725</v>
      </c>
      <c r="AB93" s="18">
        <f t="shared" si="80"/>
        <v>32504.333624999999</v>
      </c>
      <c r="AC93" s="17">
        <f t="shared" si="110"/>
        <v>16613.11</v>
      </c>
      <c r="AD93" s="4">
        <f t="shared" si="111"/>
        <v>19437.310000000001</v>
      </c>
      <c r="AE93" s="4">
        <f t="shared" si="112"/>
        <v>1619.7758333333334</v>
      </c>
      <c r="AF93" s="18">
        <f t="shared" si="81"/>
        <v>33205.404583333337</v>
      </c>
      <c r="AG93" s="17">
        <f t="shared" si="113"/>
        <v>16945.37</v>
      </c>
      <c r="AH93" s="4" t="e">
        <f>ROUND(#REF!*1.02,2)</f>
        <v>#REF!</v>
      </c>
      <c r="AI93" s="4">
        <f t="shared" si="114"/>
        <v>19826.060000000001</v>
      </c>
      <c r="AJ93" s="4">
        <f t="shared" si="115"/>
        <v>1652.1716666666669</v>
      </c>
      <c r="AK93" s="60">
        <f t="shared" si="82"/>
        <v>33869.519166666672</v>
      </c>
      <c r="AL93" s="42">
        <f t="shared" si="116"/>
        <v>17284.28</v>
      </c>
      <c r="AM93" s="4">
        <f t="shared" si="117"/>
        <v>20222.580000000002</v>
      </c>
      <c r="AN93" s="4">
        <f t="shared" si="118"/>
        <v>1685.2150000000001</v>
      </c>
      <c r="AO93" s="4">
        <f t="shared" si="83"/>
        <v>34546.907500000001</v>
      </c>
      <c r="AP93" s="42">
        <f t="shared" si="119"/>
        <v>17802.810000000001</v>
      </c>
      <c r="AQ93" s="4">
        <f t="shared" si="119"/>
        <v>20829.259999999998</v>
      </c>
      <c r="AR93" s="4">
        <f t="shared" si="120"/>
        <v>1735.77</v>
      </c>
      <c r="AS93" s="4">
        <f t="shared" si="121"/>
        <v>35583.284999999996</v>
      </c>
      <c r="AT93" s="42">
        <f t="shared" si="122"/>
        <v>17802.810000000001</v>
      </c>
      <c r="AU93" s="4">
        <f t="shared" si="122"/>
        <v>20829.259999999998</v>
      </c>
      <c r="AV93" s="4">
        <f t="shared" si="123"/>
        <v>1735.77</v>
      </c>
      <c r="AW93" s="4">
        <f t="shared" si="84"/>
        <v>35583.284999999996</v>
      </c>
      <c r="AX93" s="42">
        <f t="shared" si="124"/>
        <v>17802.810000000001</v>
      </c>
      <c r="AY93" s="4">
        <f t="shared" si="124"/>
        <v>20829.259999999998</v>
      </c>
      <c r="AZ93" s="4">
        <f t="shared" si="125"/>
        <v>1735.77</v>
      </c>
      <c r="BA93" s="4">
        <f t="shared" si="85"/>
        <v>35583.284999999996</v>
      </c>
      <c r="BB93" s="42">
        <f t="shared" si="126"/>
        <v>17802.810000000001</v>
      </c>
      <c r="BC93" s="4">
        <f t="shared" si="126"/>
        <v>20829.259999999998</v>
      </c>
      <c r="BD93" s="4">
        <f t="shared" si="127"/>
        <v>1735.77</v>
      </c>
      <c r="BE93" s="4">
        <f t="shared" si="86"/>
        <v>35583.284999999996</v>
      </c>
      <c r="BF93" s="42">
        <f t="shared" si="128"/>
        <v>17802.810000000001</v>
      </c>
      <c r="BG93" s="4">
        <f t="shared" si="128"/>
        <v>20829.259999999998</v>
      </c>
      <c r="BH93" s="4">
        <f t="shared" si="129"/>
        <v>1735.77</v>
      </c>
      <c r="BI93" s="4">
        <f t="shared" si="87"/>
        <v>35583.284999999996</v>
      </c>
      <c r="BJ93" s="42">
        <f t="shared" si="88"/>
        <v>17980.838100000001</v>
      </c>
      <c r="BK93" s="42">
        <f t="shared" si="130"/>
        <v>21037.55</v>
      </c>
      <c r="BL93" s="4">
        <f t="shared" si="131"/>
        <v>1753.13</v>
      </c>
      <c r="BM93" s="4">
        <f t="shared" si="89"/>
        <v>35939.165000000001</v>
      </c>
      <c r="BN93" s="42">
        <f t="shared" si="132"/>
        <v>17980.84</v>
      </c>
      <c r="BO93" s="4">
        <f t="shared" si="132"/>
        <v>21037.55</v>
      </c>
      <c r="BP93" s="4">
        <f t="shared" si="133"/>
        <v>1753.13</v>
      </c>
      <c r="BQ93" s="4">
        <f t="shared" si="90"/>
        <v>35939.165000000001</v>
      </c>
      <c r="BR93" s="42">
        <f t="shared" si="91"/>
        <v>18160.650000000001</v>
      </c>
      <c r="BS93" s="42">
        <f t="shared" si="91"/>
        <v>21247.93</v>
      </c>
      <c r="BT93" s="4">
        <f t="shared" si="134"/>
        <v>1770.66</v>
      </c>
      <c r="BU93" s="4">
        <f t="shared" si="92"/>
        <v>36298.53</v>
      </c>
      <c r="BV93" s="42">
        <f t="shared" si="135"/>
        <v>18387.66</v>
      </c>
      <c r="BW93" s="4">
        <f t="shared" si="135"/>
        <v>21513.53</v>
      </c>
      <c r="BX93" s="4">
        <f t="shared" si="136"/>
        <v>1792.79</v>
      </c>
      <c r="BY93" s="4">
        <f t="shared" si="93"/>
        <v>36752.195</v>
      </c>
      <c r="BZ93" s="42">
        <f t="shared" si="137"/>
        <v>18387.66</v>
      </c>
      <c r="CA93" s="4">
        <f t="shared" si="137"/>
        <v>21513.53</v>
      </c>
      <c r="CB93" s="4">
        <f t="shared" si="138"/>
        <v>1792.79</v>
      </c>
      <c r="CC93" s="4">
        <f t="shared" si="94"/>
        <v>36752.195</v>
      </c>
      <c r="CD93" s="46"/>
      <c r="CE93" s="42">
        <f t="shared" si="139"/>
        <v>18387.66</v>
      </c>
      <c r="CF93" s="4">
        <f t="shared" si="139"/>
        <v>21513.53</v>
      </c>
      <c r="CG93" s="4">
        <f t="shared" si="140"/>
        <v>1792.79</v>
      </c>
      <c r="CH93" s="4">
        <f t="shared" si="95"/>
        <v>36752.195</v>
      </c>
      <c r="CI93" s="46"/>
      <c r="CJ93" s="42">
        <f t="shared" si="141"/>
        <v>18387.66</v>
      </c>
      <c r="CK93" s="4">
        <f t="shared" si="141"/>
        <v>21513.53</v>
      </c>
      <c r="CL93" s="4">
        <f t="shared" si="142"/>
        <v>1792.79</v>
      </c>
      <c r="CM93" s="4">
        <f t="shared" si="96"/>
        <v>36752.195</v>
      </c>
      <c r="CN93" s="46"/>
      <c r="CO93" s="42">
        <f t="shared" si="143"/>
        <v>18525.57</v>
      </c>
      <c r="CP93" s="4">
        <f t="shared" si="143"/>
        <v>21674.880000000001</v>
      </c>
      <c r="CQ93" s="4">
        <f t="shared" si="144"/>
        <v>1806.24</v>
      </c>
      <c r="CR93" s="4">
        <f t="shared" si="97"/>
        <v>37027.919999999998</v>
      </c>
      <c r="CS93" s="46"/>
      <c r="CT93" s="42">
        <f t="shared" si="145"/>
        <v>18710.830000000002</v>
      </c>
      <c r="CU93" s="4">
        <f t="shared" si="145"/>
        <v>21891.63</v>
      </c>
      <c r="CV93" s="4">
        <f t="shared" si="146"/>
        <v>1824.3</v>
      </c>
      <c r="CW93" s="4">
        <f t="shared" si="98"/>
        <v>37398.15</v>
      </c>
      <c r="CX93" s="46"/>
      <c r="IA93">
        <v>20.5</v>
      </c>
    </row>
    <row r="94" spans="1:235">
      <c r="A94" s="45"/>
      <c r="B94">
        <v>145</v>
      </c>
      <c r="C94" t="s">
        <v>155</v>
      </c>
      <c r="D94" t="s">
        <v>148</v>
      </c>
      <c r="E94" s="39">
        <v>14796.34</v>
      </c>
      <c r="F94" s="39">
        <v>17311.7012832</v>
      </c>
      <c r="G94" s="39">
        <f>+F94</f>
        <v>17311.7012832</v>
      </c>
      <c r="H94" s="39">
        <f t="shared" si="99"/>
        <v>1442.6417736000001</v>
      </c>
      <c r="I94" s="39">
        <f t="shared" si="76"/>
        <v>29574.156358800003</v>
      </c>
      <c r="J94" s="39">
        <f t="shared" si="100"/>
        <v>14970.42</v>
      </c>
      <c r="K94" s="39">
        <f t="shared" si="101"/>
        <v>17532.340613280001</v>
      </c>
      <c r="L94" s="39">
        <f t="shared" si="102"/>
        <v>17515.37</v>
      </c>
      <c r="M94" s="39">
        <f t="shared" si="102"/>
        <v>1459.61</v>
      </c>
      <c r="N94" s="40">
        <f t="shared" si="77"/>
        <v>29922.004999999997</v>
      </c>
      <c r="O94" s="42">
        <v>15524.32</v>
      </c>
      <c r="P94" s="39">
        <v>34035.059487600003</v>
      </c>
      <c r="Q94" s="39">
        <f t="shared" si="147"/>
        <v>18163.439999999999</v>
      </c>
      <c r="R94" s="39">
        <f t="shared" si="147"/>
        <v>1513.62</v>
      </c>
      <c r="S94" s="43">
        <f t="shared" si="78"/>
        <v>31029.21</v>
      </c>
      <c r="T94" s="42">
        <f t="shared" si="103"/>
        <v>15943.48</v>
      </c>
      <c r="U94" s="39">
        <f t="shared" si="104"/>
        <v>34715.760677352002</v>
      </c>
      <c r="V94" s="39">
        <f t="shared" si="105"/>
        <v>18653.849999999999</v>
      </c>
      <c r="W94" s="39">
        <f t="shared" si="106"/>
        <v>1554.4875</v>
      </c>
      <c r="X94" s="43">
        <f t="shared" si="79"/>
        <v>31866.993749999998</v>
      </c>
      <c r="Y94" s="42">
        <f t="shared" si="107"/>
        <v>16262.3496</v>
      </c>
      <c r="Z94" s="39">
        <f t="shared" si="108"/>
        <v>19026.927</v>
      </c>
      <c r="AA94" s="39">
        <f t="shared" si="109"/>
        <v>1585.57725</v>
      </c>
      <c r="AB94" s="43">
        <f t="shared" si="80"/>
        <v>32504.333624999999</v>
      </c>
      <c r="AC94" s="42">
        <f t="shared" si="110"/>
        <v>16613.11</v>
      </c>
      <c r="AD94" s="39">
        <f t="shared" si="111"/>
        <v>19437.310000000001</v>
      </c>
      <c r="AE94" s="39">
        <f t="shared" si="112"/>
        <v>1619.7758333333334</v>
      </c>
      <c r="AF94" s="43">
        <f t="shared" si="81"/>
        <v>33205.404583333337</v>
      </c>
      <c r="AG94" s="42">
        <f t="shared" si="113"/>
        <v>16945.37</v>
      </c>
      <c r="AH94" s="39" t="e">
        <f>ROUND(#REF!*1.02,2)</f>
        <v>#REF!</v>
      </c>
      <c r="AI94" s="39">
        <f t="shared" si="114"/>
        <v>19826.060000000001</v>
      </c>
      <c r="AJ94" s="39">
        <f t="shared" si="115"/>
        <v>1652.1716666666669</v>
      </c>
      <c r="AK94" s="40">
        <f t="shared" si="82"/>
        <v>33869.519166666672</v>
      </c>
      <c r="AL94" s="42">
        <f t="shared" si="116"/>
        <v>17284.28</v>
      </c>
      <c r="AM94" s="39">
        <f t="shared" si="117"/>
        <v>20222.580000000002</v>
      </c>
      <c r="AN94" s="39">
        <f t="shared" si="118"/>
        <v>1685.2150000000001</v>
      </c>
      <c r="AO94" s="39">
        <f t="shared" si="83"/>
        <v>34546.907500000001</v>
      </c>
      <c r="AP94" s="42">
        <f t="shared" si="119"/>
        <v>17802.810000000001</v>
      </c>
      <c r="AQ94" s="39">
        <f t="shared" si="119"/>
        <v>20829.259999999998</v>
      </c>
      <c r="AR94" s="39">
        <f t="shared" si="120"/>
        <v>1735.77</v>
      </c>
      <c r="AS94" s="39">
        <f t="shared" si="121"/>
        <v>35583.284999999996</v>
      </c>
      <c r="AT94" s="42">
        <f t="shared" si="122"/>
        <v>17802.810000000001</v>
      </c>
      <c r="AU94" s="39">
        <f t="shared" si="122"/>
        <v>20829.259999999998</v>
      </c>
      <c r="AV94" s="39">
        <f t="shared" si="123"/>
        <v>1735.77</v>
      </c>
      <c r="AW94" s="39">
        <f t="shared" si="84"/>
        <v>35583.284999999996</v>
      </c>
      <c r="AX94" s="42">
        <f>ROUND(AT94*1,2)</f>
        <v>17802.810000000001</v>
      </c>
      <c r="AY94" s="39">
        <f t="shared" si="124"/>
        <v>20829.259999999998</v>
      </c>
      <c r="AZ94" s="39">
        <f t="shared" si="125"/>
        <v>1735.77</v>
      </c>
      <c r="BA94" s="39">
        <f t="shared" si="85"/>
        <v>35583.284999999996</v>
      </c>
      <c r="BB94" s="42">
        <f t="shared" si="126"/>
        <v>17802.810000000001</v>
      </c>
      <c r="BC94" s="39">
        <f t="shared" si="126"/>
        <v>20829.259999999998</v>
      </c>
      <c r="BD94" s="39">
        <f t="shared" si="127"/>
        <v>1735.77</v>
      </c>
      <c r="BE94" s="39">
        <f t="shared" si="86"/>
        <v>35583.284999999996</v>
      </c>
      <c r="BF94" s="42">
        <f t="shared" si="128"/>
        <v>17802.810000000001</v>
      </c>
      <c r="BG94" s="39">
        <f t="shared" si="128"/>
        <v>20829.259999999998</v>
      </c>
      <c r="BH94" s="39">
        <f t="shared" si="129"/>
        <v>1735.77</v>
      </c>
      <c r="BI94" s="39">
        <f t="shared" si="87"/>
        <v>35583.284999999996</v>
      </c>
      <c r="BJ94" s="42">
        <f t="shared" si="88"/>
        <v>17980.838100000001</v>
      </c>
      <c r="BK94" s="42">
        <f t="shared" si="130"/>
        <v>21037.55</v>
      </c>
      <c r="BL94" s="39">
        <f t="shared" si="131"/>
        <v>1753.13</v>
      </c>
      <c r="BM94" s="39">
        <f t="shared" si="89"/>
        <v>35939.165000000001</v>
      </c>
      <c r="BN94" s="42">
        <f t="shared" si="132"/>
        <v>17980.84</v>
      </c>
      <c r="BO94" s="39">
        <f t="shared" si="132"/>
        <v>21037.55</v>
      </c>
      <c r="BP94" s="39">
        <f t="shared" si="133"/>
        <v>1753.13</v>
      </c>
      <c r="BQ94" s="39">
        <f t="shared" si="90"/>
        <v>35939.165000000001</v>
      </c>
      <c r="BR94" s="42">
        <f t="shared" si="91"/>
        <v>18160.650000000001</v>
      </c>
      <c r="BS94" s="42">
        <f t="shared" si="91"/>
        <v>21247.93</v>
      </c>
      <c r="BT94" s="39">
        <f t="shared" si="134"/>
        <v>1770.66</v>
      </c>
      <c r="BU94" s="39">
        <f t="shared" si="92"/>
        <v>36298.53</v>
      </c>
      <c r="BV94" s="42">
        <f t="shared" si="135"/>
        <v>18387.66</v>
      </c>
      <c r="BW94" s="39">
        <f t="shared" si="135"/>
        <v>21513.53</v>
      </c>
      <c r="BX94" s="39">
        <f t="shared" si="136"/>
        <v>1792.79</v>
      </c>
      <c r="BY94" s="39">
        <f t="shared" si="93"/>
        <v>36752.195</v>
      </c>
      <c r="BZ94" s="42">
        <f t="shared" si="137"/>
        <v>18387.66</v>
      </c>
      <c r="CA94" s="39">
        <f t="shared" si="137"/>
        <v>21513.53</v>
      </c>
      <c r="CB94" s="39">
        <f t="shared" si="138"/>
        <v>1792.79</v>
      </c>
      <c r="CC94" s="39">
        <f t="shared" si="94"/>
        <v>36752.195</v>
      </c>
      <c r="CD94" s="46"/>
      <c r="CE94" s="42">
        <f t="shared" si="139"/>
        <v>18387.66</v>
      </c>
      <c r="CF94" s="39">
        <f t="shared" si="139"/>
        <v>21513.53</v>
      </c>
      <c r="CG94" s="39">
        <f t="shared" si="140"/>
        <v>1792.79</v>
      </c>
      <c r="CH94" s="39">
        <f t="shared" si="95"/>
        <v>36752.195</v>
      </c>
      <c r="CI94" s="46"/>
      <c r="CJ94" s="42">
        <f t="shared" si="141"/>
        <v>18387.66</v>
      </c>
      <c r="CK94" s="39">
        <f t="shared" si="141"/>
        <v>21513.53</v>
      </c>
      <c r="CL94" s="39">
        <f t="shared" si="142"/>
        <v>1792.79</v>
      </c>
      <c r="CM94" s="39">
        <f t="shared" si="96"/>
        <v>36752.195</v>
      </c>
      <c r="CN94" s="46"/>
      <c r="CO94" s="42">
        <f t="shared" si="143"/>
        <v>18525.57</v>
      </c>
      <c r="CP94" s="39">
        <f t="shared" si="143"/>
        <v>21674.880000000001</v>
      </c>
      <c r="CQ94" s="39">
        <f t="shared" si="144"/>
        <v>1806.24</v>
      </c>
      <c r="CR94" s="39">
        <f t="shared" si="97"/>
        <v>37027.919999999998</v>
      </c>
      <c r="CS94" s="46"/>
      <c r="CT94" s="42">
        <f t="shared" si="145"/>
        <v>18710.830000000002</v>
      </c>
      <c r="CU94" s="39">
        <f t="shared" si="145"/>
        <v>21891.63</v>
      </c>
      <c r="CV94" s="39">
        <f t="shared" si="146"/>
        <v>1824.3</v>
      </c>
      <c r="CW94" s="39">
        <f t="shared" si="98"/>
        <v>37398.15</v>
      </c>
      <c r="CX94" s="46"/>
      <c r="IA94">
        <v>20.5</v>
      </c>
    </row>
    <row r="95" spans="1:235">
      <c r="A95" s="47"/>
      <c r="B95" s="48"/>
      <c r="C95" s="49" t="s">
        <v>156</v>
      </c>
      <c r="D95" s="49" t="s">
        <v>105</v>
      </c>
      <c r="E95" s="50">
        <v>14796.34</v>
      </c>
      <c r="F95" s="50"/>
      <c r="G95" s="50">
        <v>14796.34</v>
      </c>
      <c r="H95" s="50">
        <f>+G95/12</f>
        <v>1233.0283333333334</v>
      </c>
      <c r="I95" s="50">
        <f t="shared" si="76"/>
        <v>22811.02416666667</v>
      </c>
      <c r="J95" s="50">
        <f t="shared" si="100"/>
        <v>14970.42</v>
      </c>
      <c r="K95" s="50">
        <f t="shared" si="101"/>
        <v>0</v>
      </c>
      <c r="L95" s="50">
        <f t="shared" si="102"/>
        <v>14970.42</v>
      </c>
      <c r="M95" s="50">
        <f t="shared" si="102"/>
        <v>1247.53</v>
      </c>
      <c r="N95" s="51">
        <f t="shared" si="77"/>
        <v>23079.305</v>
      </c>
      <c r="O95" s="52">
        <v>15524.32</v>
      </c>
      <c r="P95" s="50">
        <v>34035.059487600003</v>
      </c>
      <c r="Q95" s="50">
        <v>15524.32</v>
      </c>
      <c r="R95" s="50">
        <f t="shared" si="147"/>
        <v>1293.69</v>
      </c>
      <c r="S95" s="53">
        <f t="shared" si="78"/>
        <v>23933.264999999999</v>
      </c>
      <c r="T95" s="52">
        <f t="shared" si="103"/>
        <v>15943.48</v>
      </c>
      <c r="U95" s="50">
        <f t="shared" si="104"/>
        <v>34715.760677352002</v>
      </c>
      <c r="V95" s="50">
        <f t="shared" si="105"/>
        <v>15943.48</v>
      </c>
      <c r="W95" s="50">
        <f t="shared" si="106"/>
        <v>1328.6233333333332</v>
      </c>
      <c r="X95" s="53">
        <f t="shared" si="79"/>
        <v>24579.531666666666</v>
      </c>
      <c r="Y95" s="52">
        <f t="shared" si="107"/>
        <v>16262.3496</v>
      </c>
      <c r="Z95" s="50">
        <f t="shared" si="108"/>
        <v>16262.3496</v>
      </c>
      <c r="AA95" s="50">
        <f t="shared" si="109"/>
        <v>1355.1958</v>
      </c>
      <c r="AB95" s="53">
        <f t="shared" si="80"/>
        <v>25071.122299999999</v>
      </c>
      <c r="AC95" s="52">
        <f t="shared" si="110"/>
        <v>16613.11</v>
      </c>
      <c r="AD95" s="50">
        <f t="shared" si="111"/>
        <v>16613.11</v>
      </c>
      <c r="AE95" s="50">
        <f t="shared" si="112"/>
        <v>1384.4258333333335</v>
      </c>
      <c r="AF95" s="53">
        <f t="shared" si="81"/>
        <v>25611.877916666668</v>
      </c>
      <c r="AG95" s="52">
        <f t="shared" si="113"/>
        <v>16945.37</v>
      </c>
      <c r="AH95" s="50" t="e">
        <f>ROUND(#REF!*1.02,2)</f>
        <v>#REF!</v>
      </c>
      <c r="AI95" s="50">
        <f t="shared" si="114"/>
        <v>16945.37</v>
      </c>
      <c r="AJ95" s="50">
        <f t="shared" si="115"/>
        <v>1412.1141666666665</v>
      </c>
      <c r="AK95" s="51">
        <f t="shared" si="82"/>
        <v>26124.11208333333</v>
      </c>
      <c r="AL95" s="54">
        <f t="shared" si="116"/>
        <v>17284.28</v>
      </c>
      <c r="AM95" s="50">
        <f t="shared" si="117"/>
        <v>17284.28</v>
      </c>
      <c r="AN95" s="50">
        <f t="shared" si="118"/>
        <v>1440.3566666666666</v>
      </c>
      <c r="AO95" s="50">
        <f t="shared" si="83"/>
        <v>26646.598333333332</v>
      </c>
      <c r="AP95" s="54">
        <f t="shared" si="119"/>
        <v>17802.810000000001</v>
      </c>
      <c r="AQ95" s="50">
        <f t="shared" si="119"/>
        <v>17802.810000000001</v>
      </c>
      <c r="AR95" s="50">
        <f t="shared" si="120"/>
        <v>1483.57</v>
      </c>
      <c r="AS95" s="50">
        <f t="shared" si="121"/>
        <v>27446.044999999998</v>
      </c>
      <c r="AT95" s="54">
        <f t="shared" si="122"/>
        <v>17802.810000000001</v>
      </c>
      <c r="AU95" s="50">
        <f t="shared" si="122"/>
        <v>17802.810000000001</v>
      </c>
      <c r="AV95" s="50">
        <f t="shared" si="123"/>
        <v>1483.57</v>
      </c>
      <c r="AW95" s="50">
        <f t="shared" si="84"/>
        <v>27446.044999999998</v>
      </c>
      <c r="AX95" s="54">
        <f t="shared" si="124"/>
        <v>17802.810000000001</v>
      </c>
      <c r="AY95" s="50">
        <f t="shared" si="124"/>
        <v>17802.810000000001</v>
      </c>
      <c r="AZ95" s="50">
        <f t="shared" si="125"/>
        <v>1483.57</v>
      </c>
      <c r="BA95" s="50">
        <f t="shared" si="85"/>
        <v>27446.044999999998</v>
      </c>
      <c r="BB95" s="54">
        <f t="shared" si="126"/>
        <v>17802.810000000001</v>
      </c>
      <c r="BC95" s="50">
        <f t="shared" si="126"/>
        <v>17802.810000000001</v>
      </c>
      <c r="BD95" s="50">
        <f t="shared" si="127"/>
        <v>1483.57</v>
      </c>
      <c r="BE95" s="50">
        <f t="shared" si="86"/>
        <v>27446.044999999998</v>
      </c>
      <c r="BF95" s="54">
        <f t="shared" si="128"/>
        <v>17802.810000000001</v>
      </c>
      <c r="BG95" s="50">
        <f t="shared" si="128"/>
        <v>17802.810000000001</v>
      </c>
      <c r="BH95" s="50">
        <f t="shared" si="129"/>
        <v>1483.57</v>
      </c>
      <c r="BI95" s="50">
        <f t="shared" si="87"/>
        <v>27446.044999999998</v>
      </c>
      <c r="BJ95" s="54">
        <f t="shared" si="88"/>
        <v>17980.838100000001</v>
      </c>
      <c r="BK95" s="54">
        <f t="shared" si="130"/>
        <v>17980.84</v>
      </c>
      <c r="BL95" s="50">
        <f t="shared" si="131"/>
        <v>1498.4</v>
      </c>
      <c r="BM95" s="50">
        <f t="shared" si="89"/>
        <v>27720.400000000001</v>
      </c>
      <c r="BN95" s="54">
        <f t="shared" si="132"/>
        <v>17980.84</v>
      </c>
      <c r="BO95" s="50">
        <f t="shared" si="132"/>
        <v>17980.84</v>
      </c>
      <c r="BP95" s="50">
        <f t="shared" si="133"/>
        <v>1498.4</v>
      </c>
      <c r="BQ95" s="50">
        <f t="shared" si="90"/>
        <v>27720.400000000001</v>
      </c>
      <c r="BR95" s="54">
        <f t="shared" si="91"/>
        <v>18160.650000000001</v>
      </c>
      <c r="BS95" s="54">
        <f t="shared" si="91"/>
        <v>18160.650000000001</v>
      </c>
      <c r="BT95" s="50">
        <f t="shared" si="134"/>
        <v>1513.39</v>
      </c>
      <c r="BU95" s="50">
        <f t="shared" si="92"/>
        <v>27997.715</v>
      </c>
      <c r="BV95" s="54">
        <f t="shared" si="135"/>
        <v>18387.66</v>
      </c>
      <c r="BW95" s="50">
        <f t="shared" si="135"/>
        <v>18387.66</v>
      </c>
      <c r="BX95" s="50">
        <f t="shared" si="136"/>
        <v>1532.31</v>
      </c>
      <c r="BY95" s="50">
        <f t="shared" si="93"/>
        <v>28347.735000000001</v>
      </c>
      <c r="BZ95" s="54">
        <f t="shared" si="137"/>
        <v>18387.66</v>
      </c>
      <c r="CA95" s="50">
        <f t="shared" si="137"/>
        <v>18387.66</v>
      </c>
      <c r="CB95" s="50">
        <f t="shared" si="138"/>
        <v>1532.31</v>
      </c>
      <c r="CC95" s="50">
        <f t="shared" si="94"/>
        <v>28347.735000000001</v>
      </c>
      <c r="CD95" s="55">
        <f>ROUND(CB95*0.25,2)+309</f>
        <v>692.07999999999993</v>
      </c>
      <c r="CE95" s="54">
        <f t="shared" si="139"/>
        <v>18387.66</v>
      </c>
      <c r="CF95" s="50">
        <f t="shared" si="139"/>
        <v>18387.66</v>
      </c>
      <c r="CG95" s="50">
        <f t="shared" si="140"/>
        <v>1532.31</v>
      </c>
      <c r="CH95" s="50">
        <f t="shared" si="95"/>
        <v>28347.735000000001</v>
      </c>
      <c r="CI95" s="55">
        <f>ROUND(CG95*0.25,2)+309</f>
        <v>692.07999999999993</v>
      </c>
      <c r="CJ95" s="54">
        <f t="shared" si="141"/>
        <v>18387.66</v>
      </c>
      <c r="CK95" s="50">
        <f t="shared" si="141"/>
        <v>18387.66</v>
      </c>
      <c r="CL95" s="50">
        <f t="shared" si="142"/>
        <v>1532.31</v>
      </c>
      <c r="CM95" s="50">
        <f t="shared" si="96"/>
        <v>28347.735000000001</v>
      </c>
      <c r="CN95" s="55">
        <f>ROUND(CL95*0.25,2)+309</f>
        <v>692.07999999999993</v>
      </c>
      <c r="CO95" s="54">
        <f t="shared" si="143"/>
        <v>18525.57</v>
      </c>
      <c r="CP95" s="50">
        <f t="shared" si="143"/>
        <v>18525.57</v>
      </c>
      <c r="CQ95" s="50">
        <f t="shared" si="144"/>
        <v>1543.8</v>
      </c>
      <c r="CR95" s="50">
        <f t="shared" si="97"/>
        <v>28560.3</v>
      </c>
      <c r="CS95" s="22">
        <v>517.15</v>
      </c>
      <c r="CT95" s="54">
        <f t="shared" si="145"/>
        <v>18710.830000000002</v>
      </c>
      <c r="CU95" s="50">
        <f t="shared" si="145"/>
        <v>18710.830000000002</v>
      </c>
      <c r="CV95" s="50">
        <f t="shared" si="146"/>
        <v>1559.24</v>
      </c>
      <c r="CW95" s="50">
        <f t="shared" si="98"/>
        <v>28845.94</v>
      </c>
      <c r="CX95" s="22">
        <f>522.32+177.55</f>
        <v>699.87000000000012</v>
      </c>
      <c r="CZ95" s="56"/>
      <c r="IA95">
        <v>18.5</v>
      </c>
    </row>
    <row r="96" spans="1:235">
      <c r="A96" s="57" t="s">
        <v>157</v>
      </c>
      <c r="B96" s="58">
        <v>150</v>
      </c>
      <c r="C96" s="58" t="s">
        <v>158</v>
      </c>
      <c r="D96" s="58" t="s">
        <v>102</v>
      </c>
      <c r="E96" s="4">
        <v>14102.3</v>
      </c>
      <c r="F96" s="4">
        <v>16499.675019599999</v>
      </c>
      <c r="G96" s="4">
        <f>+F96</f>
        <v>16499.675019599999</v>
      </c>
      <c r="H96" s="4">
        <f t="shared" si="99"/>
        <v>1374.9729182999999</v>
      </c>
      <c r="I96" s="4">
        <f t="shared" si="76"/>
        <v>28186.94482515</v>
      </c>
      <c r="J96" s="4">
        <f t="shared" si="100"/>
        <v>14268.21</v>
      </c>
      <c r="K96" s="4">
        <f t="shared" si="101"/>
        <v>16709.964995339997</v>
      </c>
      <c r="L96" s="4">
        <f t="shared" si="102"/>
        <v>16693.79</v>
      </c>
      <c r="M96" s="4">
        <f t="shared" si="102"/>
        <v>1391.15</v>
      </c>
      <c r="N96" s="60">
        <f t="shared" si="77"/>
        <v>28518.575000000001</v>
      </c>
      <c r="O96" s="17">
        <v>14796.12</v>
      </c>
      <c r="P96" s="4">
        <v>34035.059487600003</v>
      </c>
      <c r="Q96" s="4">
        <f t="shared" si="147"/>
        <v>17311.46</v>
      </c>
      <c r="R96" s="4">
        <f t="shared" si="147"/>
        <v>1442.62</v>
      </c>
      <c r="S96" s="18">
        <f t="shared" si="78"/>
        <v>29573.71</v>
      </c>
      <c r="T96" s="17">
        <f t="shared" si="103"/>
        <v>15195.62</v>
      </c>
      <c r="U96" s="4">
        <f t="shared" si="104"/>
        <v>34715.760677352002</v>
      </c>
      <c r="V96" s="4">
        <f t="shared" si="105"/>
        <v>17778.87</v>
      </c>
      <c r="W96" s="4">
        <f t="shared" si="106"/>
        <v>1481.5725</v>
      </c>
      <c r="X96" s="18">
        <f t="shared" si="79"/>
        <v>30372.236249999998</v>
      </c>
      <c r="Y96" s="17">
        <f t="shared" si="107"/>
        <v>15499.532400000002</v>
      </c>
      <c r="Z96" s="4">
        <f t="shared" si="108"/>
        <v>18134.447400000001</v>
      </c>
      <c r="AA96" s="4">
        <f t="shared" si="109"/>
        <v>1511.2039500000001</v>
      </c>
      <c r="AB96" s="18">
        <f t="shared" si="80"/>
        <v>30979.680975000003</v>
      </c>
      <c r="AC96" s="17">
        <f t="shared" si="110"/>
        <v>15833.84</v>
      </c>
      <c r="AD96" s="4">
        <f t="shared" si="111"/>
        <v>18525.580000000002</v>
      </c>
      <c r="AE96" s="4">
        <f t="shared" si="112"/>
        <v>1543.7983333333334</v>
      </c>
      <c r="AF96" s="18">
        <f t="shared" si="81"/>
        <v>31647.865833333333</v>
      </c>
      <c r="AG96" s="17">
        <f t="shared" si="113"/>
        <v>16150.52</v>
      </c>
      <c r="AH96" s="4" t="e">
        <f>ROUND(#REF!*1.02,2)</f>
        <v>#REF!</v>
      </c>
      <c r="AI96" s="4">
        <f t="shared" si="114"/>
        <v>18896.09</v>
      </c>
      <c r="AJ96" s="4">
        <f t="shared" si="115"/>
        <v>1574.6741666666667</v>
      </c>
      <c r="AK96" s="60">
        <f t="shared" si="82"/>
        <v>32280.820416666666</v>
      </c>
      <c r="AL96" s="42">
        <f t="shared" si="116"/>
        <v>16473.53</v>
      </c>
      <c r="AM96" s="4">
        <f t="shared" si="117"/>
        <v>19274.009999999998</v>
      </c>
      <c r="AN96" s="4">
        <f t="shared" si="118"/>
        <v>1606.1674999999998</v>
      </c>
      <c r="AO96" s="4">
        <f t="shared" si="83"/>
        <v>32926.433749999997</v>
      </c>
      <c r="AP96" s="42">
        <f t="shared" si="119"/>
        <v>16967.740000000002</v>
      </c>
      <c r="AQ96" s="4">
        <f t="shared" si="119"/>
        <v>19852.23</v>
      </c>
      <c r="AR96" s="4">
        <f t="shared" si="120"/>
        <v>1654.35</v>
      </c>
      <c r="AS96" s="4">
        <f t="shared" si="121"/>
        <v>33914.174999999996</v>
      </c>
      <c r="AT96" s="42">
        <f t="shared" si="122"/>
        <v>16967.740000000002</v>
      </c>
      <c r="AU96" s="4">
        <f t="shared" si="122"/>
        <v>19852.23</v>
      </c>
      <c r="AV96" s="4">
        <f t="shared" si="123"/>
        <v>1654.35</v>
      </c>
      <c r="AW96" s="4">
        <f t="shared" si="84"/>
        <v>33914.174999999996</v>
      </c>
      <c r="AX96" s="42">
        <f t="shared" si="124"/>
        <v>16967.740000000002</v>
      </c>
      <c r="AY96" s="4">
        <f t="shared" si="124"/>
        <v>19852.23</v>
      </c>
      <c r="AZ96" s="4">
        <f t="shared" si="125"/>
        <v>1654.35</v>
      </c>
      <c r="BA96" s="4">
        <f t="shared" si="85"/>
        <v>33914.174999999996</v>
      </c>
      <c r="BB96" s="42">
        <f t="shared" si="126"/>
        <v>16967.740000000002</v>
      </c>
      <c r="BC96" s="4">
        <f t="shared" si="126"/>
        <v>19852.23</v>
      </c>
      <c r="BD96" s="4">
        <f t="shared" si="127"/>
        <v>1654.35</v>
      </c>
      <c r="BE96" s="4">
        <f t="shared" si="86"/>
        <v>33914.174999999996</v>
      </c>
      <c r="BF96" s="42">
        <f t="shared" si="128"/>
        <v>16967.740000000002</v>
      </c>
      <c r="BG96" s="4">
        <f t="shared" si="128"/>
        <v>19852.23</v>
      </c>
      <c r="BH96" s="4">
        <f t="shared" si="129"/>
        <v>1654.35</v>
      </c>
      <c r="BI96" s="4">
        <f t="shared" si="87"/>
        <v>33914.174999999996</v>
      </c>
      <c r="BJ96" s="42">
        <f t="shared" si="88"/>
        <v>17137.417400000002</v>
      </c>
      <c r="BK96" s="42">
        <f t="shared" si="130"/>
        <v>20050.75</v>
      </c>
      <c r="BL96" s="4">
        <f t="shared" si="131"/>
        <v>1670.9</v>
      </c>
      <c r="BM96" s="4">
        <f t="shared" si="89"/>
        <v>34253.450000000004</v>
      </c>
      <c r="BN96" s="42">
        <f t="shared" si="132"/>
        <v>17137.419999999998</v>
      </c>
      <c r="BO96" s="4">
        <f t="shared" si="132"/>
        <v>20050.75</v>
      </c>
      <c r="BP96" s="4">
        <f t="shared" si="133"/>
        <v>1670.9</v>
      </c>
      <c r="BQ96" s="4">
        <f t="shared" si="90"/>
        <v>34253.450000000004</v>
      </c>
      <c r="BR96" s="42">
        <f t="shared" si="91"/>
        <v>17308.79</v>
      </c>
      <c r="BS96" s="42">
        <f t="shared" si="91"/>
        <v>20251.259999999998</v>
      </c>
      <c r="BT96" s="4">
        <f t="shared" si="134"/>
        <v>1687.61</v>
      </c>
      <c r="BU96" s="4">
        <f t="shared" si="92"/>
        <v>34596.004999999997</v>
      </c>
      <c r="BV96" s="42">
        <f t="shared" si="135"/>
        <v>17525.150000000001</v>
      </c>
      <c r="BW96" s="4">
        <f t="shared" si="135"/>
        <v>20504.400000000001</v>
      </c>
      <c r="BX96" s="4">
        <f t="shared" si="136"/>
        <v>1708.7</v>
      </c>
      <c r="BY96" s="4">
        <f t="shared" si="93"/>
        <v>35028.35</v>
      </c>
      <c r="BZ96" s="42">
        <f t="shared" si="137"/>
        <v>17525.150000000001</v>
      </c>
      <c r="CA96" s="4">
        <f t="shared" si="137"/>
        <v>20504.400000000001</v>
      </c>
      <c r="CB96" s="4">
        <f t="shared" si="138"/>
        <v>1708.7</v>
      </c>
      <c r="CC96" s="4">
        <f t="shared" si="94"/>
        <v>35028.35</v>
      </c>
      <c r="CD96" s="46"/>
      <c r="CE96" s="42">
        <f t="shared" si="139"/>
        <v>17525.150000000001</v>
      </c>
      <c r="CF96" s="4">
        <f t="shared" si="139"/>
        <v>20504.400000000001</v>
      </c>
      <c r="CG96" s="4">
        <f t="shared" si="140"/>
        <v>1708.7</v>
      </c>
      <c r="CH96" s="4">
        <f t="shared" si="95"/>
        <v>35028.35</v>
      </c>
      <c r="CI96" s="46"/>
      <c r="CJ96" s="42">
        <f t="shared" si="141"/>
        <v>17525.150000000001</v>
      </c>
      <c r="CK96" s="4">
        <f t="shared" si="141"/>
        <v>20504.400000000001</v>
      </c>
      <c r="CL96" s="4">
        <f t="shared" si="142"/>
        <v>1708.7</v>
      </c>
      <c r="CM96" s="4">
        <f t="shared" si="96"/>
        <v>35028.35</v>
      </c>
      <c r="CN96" s="46"/>
      <c r="CO96" s="42">
        <f t="shared" si="143"/>
        <v>17656.59</v>
      </c>
      <c r="CP96" s="4">
        <f t="shared" si="143"/>
        <v>20658.18</v>
      </c>
      <c r="CQ96" s="4">
        <f t="shared" si="144"/>
        <v>1721.52</v>
      </c>
      <c r="CR96" s="4">
        <f t="shared" si="97"/>
        <v>35291.159999999996</v>
      </c>
      <c r="CS96" s="46"/>
      <c r="CT96" s="42">
        <f t="shared" si="145"/>
        <v>17833.16</v>
      </c>
      <c r="CU96" s="4">
        <f t="shared" si="145"/>
        <v>20864.759999999998</v>
      </c>
      <c r="CV96" s="4">
        <f t="shared" si="146"/>
        <v>1738.73</v>
      </c>
      <c r="CW96" s="4">
        <f t="shared" si="98"/>
        <v>35643.965000000004</v>
      </c>
      <c r="CX96" s="46"/>
      <c r="IA96">
        <v>20.5</v>
      </c>
    </row>
    <row r="97" spans="1:235">
      <c r="A97" s="45"/>
      <c r="B97">
        <v>155</v>
      </c>
      <c r="C97" t="s">
        <v>158</v>
      </c>
      <c r="D97" t="s">
        <v>148</v>
      </c>
      <c r="E97" s="39">
        <v>14102.3</v>
      </c>
      <c r="F97" s="39">
        <v>16499.675019599999</v>
      </c>
      <c r="G97" s="39">
        <f>+F97</f>
        <v>16499.675019599999</v>
      </c>
      <c r="H97" s="39">
        <f t="shared" si="99"/>
        <v>1374.9729182999999</v>
      </c>
      <c r="I97" s="39">
        <f t="shared" si="76"/>
        <v>28186.94482515</v>
      </c>
      <c r="J97" s="39">
        <f t="shared" si="100"/>
        <v>14268.21</v>
      </c>
      <c r="K97" s="39">
        <f t="shared" si="101"/>
        <v>16709.964995339997</v>
      </c>
      <c r="L97" s="39">
        <f t="shared" si="102"/>
        <v>16693.79</v>
      </c>
      <c r="M97" s="39">
        <f t="shared" si="102"/>
        <v>1391.15</v>
      </c>
      <c r="N97" s="40">
        <f t="shared" si="77"/>
        <v>28518.575000000001</v>
      </c>
      <c r="O97" s="42">
        <v>14796.12</v>
      </c>
      <c r="P97" s="39">
        <v>34035.059487600003</v>
      </c>
      <c r="Q97" s="39">
        <f t="shared" si="147"/>
        <v>17311.46</v>
      </c>
      <c r="R97" s="39">
        <f t="shared" si="147"/>
        <v>1442.62</v>
      </c>
      <c r="S97" s="43">
        <f t="shared" si="78"/>
        <v>29573.71</v>
      </c>
      <c r="T97" s="42">
        <f t="shared" si="103"/>
        <v>15195.62</v>
      </c>
      <c r="U97" s="39">
        <f t="shared" si="104"/>
        <v>34715.760677352002</v>
      </c>
      <c r="V97" s="39">
        <f t="shared" si="105"/>
        <v>17778.87</v>
      </c>
      <c r="W97" s="39">
        <f t="shared" si="106"/>
        <v>1481.5725</v>
      </c>
      <c r="X97" s="43">
        <f t="shared" si="79"/>
        <v>30372.236249999998</v>
      </c>
      <c r="Y97" s="42">
        <f t="shared" si="107"/>
        <v>15499.532400000002</v>
      </c>
      <c r="Z97" s="39">
        <f t="shared" si="108"/>
        <v>18134.447400000001</v>
      </c>
      <c r="AA97" s="39">
        <f t="shared" si="109"/>
        <v>1511.2039500000001</v>
      </c>
      <c r="AB97" s="43">
        <f t="shared" si="80"/>
        <v>30979.680975000003</v>
      </c>
      <c r="AC97" s="42">
        <f t="shared" si="110"/>
        <v>15833.84</v>
      </c>
      <c r="AD97" s="39">
        <f t="shared" si="111"/>
        <v>18525.580000000002</v>
      </c>
      <c r="AE97" s="39">
        <f t="shared" si="112"/>
        <v>1543.7983333333334</v>
      </c>
      <c r="AF97" s="43">
        <f t="shared" si="81"/>
        <v>31647.865833333333</v>
      </c>
      <c r="AG97" s="42">
        <f t="shared" si="113"/>
        <v>16150.52</v>
      </c>
      <c r="AH97" s="39" t="e">
        <f>ROUND(#REF!*1.02,2)</f>
        <v>#REF!</v>
      </c>
      <c r="AI97" s="39">
        <f t="shared" si="114"/>
        <v>18896.09</v>
      </c>
      <c r="AJ97" s="39">
        <f t="shared" si="115"/>
        <v>1574.6741666666667</v>
      </c>
      <c r="AK97" s="40">
        <f t="shared" si="82"/>
        <v>32280.820416666666</v>
      </c>
      <c r="AL97" s="42">
        <f t="shared" si="116"/>
        <v>16473.53</v>
      </c>
      <c r="AM97" s="39">
        <f t="shared" si="117"/>
        <v>19274.009999999998</v>
      </c>
      <c r="AN97" s="39">
        <f t="shared" si="118"/>
        <v>1606.1674999999998</v>
      </c>
      <c r="AO97" s="39">
        <f t="shared" si="83"/>
        <v>32926.433749999997</v>
      </c>
      <c r="AP97" s="42">
        <f t="shared" si="119"/>
        <v>16967.740000000002</v>
      </c>
      <c r="AQ97" s="39">
        <f t="shared" si="119"/>
        <v>19852.23</v>
      </c>
      <c r="AR97" s="39">
        <f t="shared" si="120"/>
        <v>1654.35</v>
      </c>
      <c r="AS97" s="39">
        <f t="shared" si="121"/>
        <v>33914.174999999996</v>
      </c>
      <c r="AT97" s="42">
        <f t="shared" si="122"/>
        <v>16967.740000000002</v>
      </c>
      <c r="AU97" s="39">
        <f t="shared" si="122"/>
        <v>19852.23</v>
      </c>
      <c r="AV97" s="39">
        <f t="shared" si="123"/>
        <v>1654.35</v>
      </c>
      <c r="AW97" s="39">
        <f t="shared" si="84"/>
        <v>33914.174999999996</v>
      </c>
      <c r="AX97" s="42">
        <f t="shared" si="124"/>
        <v>16967.740000000002</v>
      </c>
      <c r="AY97" s="39">
        <f t="shared" si="124"/>
        <v>19852.23</v>
      </c>
      <c r="AZ97" s="39">
        <f t="shared" si="125"/>
        <v>1654.35</v>
      </c>
      <c r="BA97" s="39">
        <f t="shared" si="85"/>
        <v>33914.174999999996</v>
      </c>
      <c r="BB97" s="42">
        <f t="shared" si="126"/>
        <v>16967.740000000002</v>
      </c>
      <c r="BC97" s="39">
        <f t="shared" si="126"/>
        <v>19852.23</v>
      </c>
      <c r="BD97" s="39">
        <f t="shared" si="127"/>
        <v>1654.35</v>
      </c>
      <c r="BE97" s="39">
        <f t="shared" si="86"/>
        <v>33914.174999999996</v>
      </c>
      <c r="BF97" s="42">
        <f t="shared" si="128"/>
        <v>16967.740000000002</v>
      </c>
      <c r="BG97" s="39">
        <f t="shared" si="128"/>
        <v>19852.23</v>
      </c>
      <c r="BH97" s="39">
        <f t="shared" si="129"/>
        <v>1654.35</v>
      </c>
      <c r="BI97" s="39">
        <f t="shared" si="87"/>
        <v>33914.174999999996</v>
      </c>
      <c r="BJ97" s="42">
        <f t="shared" si="88"/>
        <v>17137.417400000002</v>
      </c>
      <c r="BK97" s="42">
        <f t="shared" si="130"/>
        <v>20050.75</v>
      </c>
      <c r="BL97" s="39">
        <f t="shared" si="131"/>
        <v>1670.9</v>
      </c>
      <c r="BM97" s="39">
        <f t="shared" si="89"/>
        <v>34253.450000000004</v>
      </c>
      <c r="BN97" s="42">
        <f t="shared" si="132"/>
        <v>17137.419999999998</v>
      </c>
      <c r="BO97" s="39">
        <f t="shared" si="132"/>
        <v>20050.75</v>
      </c>
      <c r="BP97" s="39">
        <f t="shared" si="133"/>
        <v>1670.9</v>
      </c>
      <c r="BQ97" s="39">
        <f t="shared" si="90"/>
        <v>34253.450000000004</v>
      </c>
      <c r="BR97" s="42">
        <f t="shared" si="91"/>
        <v>17308.79</v>
      </c>
      <c r="BS97" s="42">
        <f t="shared" si="91"/>
        <v>20251.259999999998</v>
      </c>
      <c r="BT97" s="39">
        <f t="shared" si="134"/>
        <v>1687.61</v>
      </c>
      <c r="BU97" s="39">
        <f t="shared" si="92"/>
        <v>34596.004999999997</v>
      </c>
      <c r="BV97" s="42">
        <f t="shared" si="135"/>
        <v>17525.150000000001</v>
      </c>
      <c r="BW97" s="39">
        <f t="shared" si="135"/>
        <v>20504.400000000001</v>
      </c>
      <c r="BX97" s="39">
        <f t="shared" si="136"/>
        <v>1708.7</v>
      </c>
      <c r="BY97" s="39">
        <f t="shared" si="93"/>
        <v>35028.35</v>
      </c>
      <c r="BZ97" s="42">
        <f t="shared" si="137"/>
        <v>17525.150000000001</v>
      </c>
      <c r="CA97" s="39">
        <f t="shared" si="137"/>
        <v>20504.400000000001</v>
      </c>
      <c r="CB97" s="39">
        <f t="shared" si="138"/>
        <v>1708.7</v>
      </c>
      <c r="CC97" s="39">
        <f t="shared" si="94"/>
        <v>35028.35</v>
      </c>
      <c r="CD97" s="46"/>
      <c r="CE97" s="42">
        <f t="shared" si="139"/>
        <v>17525.150000000001</v>
      </c>
      <c r="CF97" s="39">
        <f t="shared" si="139"/>
        <v>20504.400000000001</v>
      </c>
      <c r="CG97" s="39">
        <f t="shared" si="140"/>
        <v>1708.7</v>
      </c>
      <c r="CH97" s="39">
        <f t="shared" si="95"/>
        <v>35028.35</v>
      </c>
      <c r="CI97" s="46"/>
      <c r="CJ97" s="42">
        <f t="shared" si="141"/>
        <v>17525.150000000001</v>
      </c>
      <c r="CK97" s="39">
        <f t="shared" si="141"/>
        <v>20504.400000000001</v>
      </c>
      <c r="CL97" s="39">
        <f t="shared" si="142"/>
        <v>1708.7</v>
      </c>
      <c r="CM97" s="39">
        <f t="shared" si="96"/>
        <v>35028.35</v>
      </c>
      <c r="CN97" s="46"/>
      <c r="CO97" s="42">
        <f t="shared" si="143"/>
        <v>17656.59</v>
      </c>
      <c r="CP97" s="39">
        <f t="shared" si="143"/>
        <v>20658.18</v>
      </c>
      <c r="CQ97" s="39">
        <f t="shared" si="144"/>
        <v>1721.52</v>
      </c>
      <c r="CR97" s="39">
        <f t="shared" si="97"/>
        <v>35291.159999999996</v>
      </c>
      <c r="CS97" s="46"/>
      <c r="CT97" s="42">
        <f t="shared" si="145"/>
        <v>17833.16</v>
      </c>
      <c r="CU97" s="39">
        <f t="shared" si="145"/>
        <v>20864.759999999998</v>
      </c>
      <c r="CV97" s="39">
        <f t="shared" si="146"/>
        <v>1738.73</v>
      </c>
      <c r="CW97" s="39">
        <f t="shared" si="98"/>
        <v>35643.965000000004</v>
      </c>
      <c r="CX97" s="46"/>
      <c r="IA97">
        <v>20.5</v>
      </c>
    </row>
    <row r="98" spans="1:235">
      <c r="A98" s="45"/>
      <c r="B98">
        <v>160</v>
      </c>
      <c r="C98" t="s">
        <v>158</v>
      </c>
      <c r="D98" t="s">
        <v>103</v>
      </c>
      <c r="E98" s="39">
        <v>14102.3</v>
      </c>
      <c r="F98" s="39">
        <v>14102.296538400002</v>
      </c>
      <c r="G98" s="39">
        <f>+F98</f>
        <v>14102.296538400002</v>
      </c>
      <c r="H98" s="39">
        <f t="shared" si="99"/>
        <v>1175.1913782000001</v>
      </c>
      <c r="I98" s="39">
        <f t="shared" si="76"/>
        <v>21741.040496700003</v>
      </c>
      <c r="J98" s="39">
        <f t="shared" si="100"/>
        <v>14268.21</v>
      </c>
      <c r="K98" s="39">
        <f t="shared" si="101"/>
        <v>14282.03169036</v>
      </c>
      <c r="L98" s="39">
        <f t="shared" si="102"/>
        <v>14268.21</v>
      </c>
      <c r="M98" s="39">
        <f t="shared" si="102"/>
        <v>1189.02</v>
      </c>
      <c r="N98" s="40">
        <f t="shared" si="77"/>
        <v>21996.87</v>
      </c>
      <c r="O98" s="42">
        <v>14796.12</v>
      </c>
      <c r="P98" s="39">
        <v>34035.059487600003</v>
      </c>
      <c r="Q98" s="39">
        <v>14796.12</v>
      </c>
      <c r="R98" s="39">
        <f t="shared" si="147"/>
        <v>1233.01</v>
      </c>
      <c r="S98" s="43">
        <f t="shared" si="78"/>
        <v>22810.685000000001</v>
      </c>
      <c r="T98" s="42">
        <f t="shared" si="103"/>
        <v>15195.62</v>
      </c>
      <c r="U98" s="39">
        <f t="shared" si="104"/>
        <v>34715.760677352002</v>
      </c>
      <c r="V98" s="39">
        <f t="shared" si="105"/>
        <v>15195.62</v>
      </c>
      <c r="W98" s="39">
        <f t="shared" si="106"/>
        <v>1266.3016666666667</v>
      </c>
      <c r="X98" s="43">
        <f t="shared" si="79"/>
        <v>23426.580833333333</v>
      </c>
      <c r="Y98" s="42">
        <f t="shared" si="107"/>
        <v>15499.532400000002</v>
      </c>
      <c r="Z98" s="39">
        <f t="shared" si="108"/>
        <v>15499.532400000002</v>
      </c>
      <c r="AA98" s="39">
        <f t="shared" si="109"/>
        <v>1291.6277000000002</v>
      </c>
      <c r="AB98" s="43">
        <f t="shared" si="80"/>
        <v>23895.112450000004</v>
      </c>
      <c r="AC98" s="42">
        <f t="shared" si="110"/>
        <v>15833.84</v>
      </c>
      <c r="AD98" s="39">
        <f t="shared" si="111"/>
        <v>15833.84</v>
      </c>
      <c r="AE98" s="39">
        <f t="shared" si="112"/>
        <v>1319.4866666666667</v>
      </c>
      <c r="AF98" s="43">
        <f t="shared" si="81"/>
        <v>24410.503333333334</v>
      </c>
      <c r="AG98" s="42">
        <f t="shared" si="113"/>
        <v>16150.52</v>
      </c>
      <c r="AH98" s="39" t="e">
        <f>ROUND(#REF!*1.02,2)</f>
        <v>#REF!</v>
      </c>
      <c r="AI98" s="39">
        <f t="shared" si="114"/>
        <v>16150.52</v>
      </c>
      <c r="AJ98" s="39">
        <f t="shared" si="115"/>
        <v>1345.8766666666668</v>
      </c>
      <c r="AK98" s="40">
        <f t="shared" si="82"/>
        <v>24898.718333333334</v>
      </c>
      <c r="AL98" s="42">
        <f t="shared" si="116"/>
        <v>16473.53</v>
      </c>
      <c r="AM98" s="39">
        <f t="shared" si="117"/>
        <v>16473.53</v>
      </c>
      <c r="AN98" s="39">
        <f t="shared" si="118"/>
        <v>1372.7941666666666</v>
      </c>
      <c r="AO98" s="39">
        <f t="shared" si="83"/>
        <v>25396.692083333332</v>
      </c>
      <c r="AP98" s="42">
        <f t="shared" si="119"/>
        <v>16967.740000000002</v>
      </c>
      <c r="AQ98" s="39">
        <f t="shared" si="119"/>
        <v>16967.740000000002</v>
      </c>
      <c r="AR98" s="39">
        <f t="shared" si="120"/>
        <v>1413.98</v>
      </c>
      <c r="AS98" s="39">
        <f t="shared" si="121"/>
        <v>26158.63</v>
      </c>
      <c r="AT98" s="42">
        <f t="shared" si="122"/>
        <v>16967.740000000002</v>
      </c>
      <c r="AU98" s="39">
        <f t="shared" si="122"/>
        <v>16967.740000000002</v>
      </c>
      <c r="AV98" s="39">
        <f t="shared" si="123"/>
        <v>1413.98</v>
      </c>
      <c r="AW98" s="39">
        <f t="shared" si="84"/>
        <v>26158.63</v>
      </c>
      <c r="AX98" s="42">
        <f t="shared" si="124"/>
        <v>16967.740000000002</v>
      </c>
      <c r="AY98" s="39">
        <f t="shared" si="124"/>
        <v>16967.740000000002</v>
      </c>
      <c r="AZ98" s="39">
        <f t="shared" si="125"/>
        <v>1413.98</v>
      </c>
      <c r="BA98" s="39">
        <f t="shared" si="85"/>
        <v>26158.63</v>
      </c>
      <c r="BB98" s="42">
        <f t="shared" si="126"/>
        <v>16967.740000000002</v>
      </c>
      <c r="BC98" s="39">
        <f t="shared" si="126"/>
        <v>16967.740000000002</v>
      </c>
      <c r="BD98" s="39">
        <f t="shared" si="127"/>
        <v>1413.98</v>
      </c>
      <c r="BE98" s="39">
        <f t="shared" si="86"/>
        <v>26158.63</v>
      </c>
      <c r="BF98" s="42">
        <f t="shared" si="128"/>
        <v>16967.740000000002</v>
      </c>
      <c r="BG98" s="39">
        <f t="shared" si="128"/>
        <v>16967.740000000002</v>
      </c>
      <c r="BH98" s="39">
        <f t="shared" si="129"/>
        <v>1413.98</v>
      </c>
      <c r="BI98" s="39">
        <f t="shared" si="87"/>
        <v>26158.63</v>
      </c>
      <c r="BJ98" s="42">
        <f t="shared" si="88"/>
        <v>17137.417400000002</v>
      </c>
      <c r="BK98" s="42">
        <f t="shared" si="130"/>
        <v>17137.419999999998</v>
      </c>
      <c r="BL98" s="39">
        <f t="shared" si="131"/>
        <v>1428.12</v>
      </c>
      <c r="BM98" s="39">
        <f t="shared" si="89"/>
        <v>26420.219999999998</v>
      </c>
      <c r="BN98" s="42">
        <f t="shared" si="132"/>
        <v>17137.419999999998</v>
      </c>
      <c r="BO98" s="39">
        <f t="shared" si="132"/>
        <v>17137.419999999998</v>
      </c>
      <c r="BP98" s="39">
        <f t="shared" si="133"/>
        <v>1428.12</v>
      </c>
      <c r="BQ98" s="39">
        <f t="shared" si="90"/>
        <v>26420.219999999998</v>
      </c>
      <c r="BR98" s="42">
        <f t="shared" si="91"/>
        <v>17308.79</v>
      </c>
      <c r="BS98" s="42">
        <f t="shared" si="91"/>
        <v>17308.79</v>
      </c>
      <c r="BT98" s="39">
        <f t="shared" si="134"/>
        <v>1442.4</v>
      </c>
      <c r="BU98" s="39">
        <f t="shared" si="92"/>
        <v>26684.400000000001</v>
      </c>
      <c r="BV98" s="42">
        <f t="shared" si="135"/>
        <v>17525.150000000001</v>
      </c>
      <c r="BW98" s="39">
        <f t="shared" si="135"/>
        <v>17525.150000000001</v>
      </c>
      <c r="BX98" s="39">
        <f t="shared" si="136"/>
        <v>1460.43</v>
      </c>
      <c r="BY98" s="39">
        <f t="shared" si="93"/>
        <v>27017.955000000002</v>
      </c>
      <c r="BZ98" s="42">
        <f t="shared" si="137"/>
        <v>17525.150000000001</v>
      </c>
      <c r="CA98" s="39">
        <f t="shared" si="137"/>
        <v>17525.150000000001</v>
      </c>
      <c r="CB98" s="39">
        <f t="shared" si="138"/>
        <v>1460.43</v>
      </c>
      <c r="CC98" s="39">
        <f t="shared" si="94"/>
        <v>27017.955000000002</v>
      </c>
      <c r="CD98" s="46"/>
      <c r="CE98" s="42">
        <f t="shared" si="139"/>
        <v>17525.150000000001</v>
      </c>
      <c r="CF98" s="39">
        <f t="shared" si="139"/>
        <v>17525.150000000001</v>
      </c>
      <c r="CG98" s="39">
        <f t="shared" si="140"/>
        <v>1460.43</v>
      </c>
      <c r="CH98" s="39">
        <f t="shared" si="95"/>
        <v>27017.955000000002</v>
      </c>
      <c r="CI98" s="46"/>
      <c r="CJ98" s="42">
        <f t="shared" si="141"/>
        <v>17525.150000000001</v>
      </c>
      <c r="CK98" s="39">
        <f t="shared" si="141"/>
        <v>17525.150000000001</v>
      </c>
      <c r="CL98" s="39">
        <f t="shared" si="142"/>
        <v>1460.43</v>
      </c>
      <c r="CM98" s="39">
        <f t="shared" si="96"/>
        <v>27017.955000000002</v>
      </c>
      <c r="CN98" s="46"/>
      <c r="CO98" s="42">
        <f t="shared" si="143"/>
        <v>17656.59</v>
      </c>
      <c r="CP98" s="39">
        <f t="shared" si="143"/>
        <v>17656.59</v>
      </c>
      <c r="CQ98" s="39">
        <f t="shared" si="144"/>
        <v>1471.38</v>
      </c>
      <c r="CR98" s="39">
        <f t="shared" si="97"/>
        <v>27220.530000000002</v>
      </c>
      <c r="CS98" s="46"/>
      <c r="CT98" s="42">
        <f t="shared" si="145"/>
        <v>17833.16</v>
      </c>
      <c r="CU98" s="39">
        <f t="shared" si="145"/>
        <v>17833.16</v>
      </c>
      <c r="CV98" s="39">
        <f t="shared" si="146"/>
        <v>1486.1</v>
      </c>
      <c r="CW98" s="39">
        <f t="shared" si="98"/>
        <v>27492.85</v>
      </c>
      <c r="CX98" s="46"/>
      <c r="IA98">
        <v>18.5</v>
      </c>
    </row>
    <row r="99" spans="1:235">
      <c r="A99" s="47"/>
      <c r="B99" s="48"/>
      <c r="C99" s="49" t="s">
        <v>159</v>
      </c>
      <c r="D99" s="49" t="s">
        <v>105</v>
      </c>
      <c r="E99" s="50">
        <v>14102.3</v>
      </c>
      <c r="F99" s="50"/>
      <c r="G99" s="50">
        <v>14102.3</v>
      </c>
      <c r="H99" s="50">
        <f>+G99/12</f>
        <v>1175.1916666666666</v>
      </c>
      <c r="I99" s="50">
        <f t="shared" si="76"/>
        <v>21741.045833333334</v>
      </c>
      <c r="J99" s="50">
        <f t="shared" si="100"/>
        <v>14268.21</v>
      </c>
      <c r="K99" s="50">
        <f t="shared" si="101"/>
        <v>0</v>
      </c>
      <c r="L99" s="50">
        <f t="shared" si="102"/>
        <v>14268.21</v>
      </c>
      <c r="M99" s="50">
        <f t="shared" si="102"/>
        <v>1189.02</v>
      </c>
      <c r="N99" s="51">
        <f t="shared" si="77"/>
        <v>21996.87</v>
      </c>
      <c r="O99" s="52">
        <v>14796.12</v>
      </c>
      <c r="P99" s="50">
        <v>34035.059487600003</v>
      </c>
      <c r="Q99" s="50">
        <v>14796.12</v>
      </c>
      <c r="R99" s="50">
        <f t="shared" si="147"/>
        <v>1233.01</v>
      </c>
      <c r="S99" s="53">
        <f t="shared" si="78"/>
        <v>22810.685000000001</v>
      </c>
      <c r="T99" s="52">
        <f t="shared" si="103"/>
        <v>15195.62</v>
      </c>
      <c r="U99" s="50">
        <f t="shared" si="104"/>
        <v>34715.760677352002</v>
      </c>
      <c r="V99" s="50">
        <f t="shared" si="105"/>
        <v>15195.62</v>
      </c>
      <c r="W99" s="50">
        <f t="shared" si="106"/>
        <v>1266.3016666666667</v>
      </c>
      <c r="X99" s="53">
        <f t="shared" si="79"/>
        <v>23426.580833333333</v>
      </c>
      <c r="Y99" s="52">
        <f t="shared" si="107"/>
        <v>15499.532400000002</v>
      </c>
      <c r="Z99" s="50">
        <f t="shared" si="108"/>
        <v>15499.532400000002</v>
      </c>
      <c r="AA99" s="50">
        <f t="shared" si="109"/>
        <v>1291.6277000000002</v>
      </c>
      <c r="AB99" s="53">
        <f t="shared" si="80"/>
        <v>23895.112450000004</v>
      </c>
      <c r="AC99" s="52">
        <f t="shared" si="110"/>
        <v>15833.84</v>
      </c>
      <c r="AD99" s="50">
        <f t="shared" si="111"/>
        <v>15833.84</v>
      </c>
      <c r="AE99" s="50">
        <f t="shared" si="112"/>
        <v>1319.4866666666667</v>
      </c>
      <c r="AF99" s="53">
        <f t="shared" si="81"/>
        <v>24410.503333333334</v>
      </c>
      <c r="AG99" s="52">
        <f t="shared" si="113"/>
        <v>16150.52</v>
      </c>
      <c r="AH99" s="50" t="e">
        <f>ROUND(#REF!*1.02,2)</f>
        <v>#REF!</v>
      </c>
      <c r="AI99" s="50">
        <f t="shared" si="114"/>
        <v>16150.52</v>
      </c>
      <c r="AJ99" s="50">
        <f t="shared" si="115"/>
        <v>1345.8766666666668</v>
      </c>
      <c r="AK99" s="51">
        <f t="shared" si="82"/>
        <v>24898.718333333334</v>
      </c>
      <c r="AL99" s="54">
        <f t="shared" si="116"/>
        <v>16473.53</v>
      </c>
      <c r="AM99" s="50">
        <f t="shared" si="117"/>
        <v>16473.53</v>
      </c>
      <c r="AN99" s="50">
        <f t="shared" si="118"/>
        <v>1372.7941666666666</v>
      </c>
      <c r="AO99" s="50">
        <f t="shared" si="83"/>
        <v>25396.692083333332</v>
      </c>
      <c r="AP99" s="54">
        <f t="shared" si="119"/>
        <v>16967.740000000002</v>
      </c>
      <c r="AQ99" s="50">
        <f t="shared" si="119"/>
        <v>16967.740000000002</v>
      </c>
      <c r="AR99" s="50">
        <f t="shared" si="120"/>
        <v>1413.98</v>
      </c>
      <c r="AS99" s="50">
        <f t="shared" si="121"/>
        <v>26158.63</v>
      </c>
      <c r="AT99" s="54">
        <f t="shared" si="122"/>
        <v>16967.740000000002</v>
      </c>
      <c r="AU99" s="50">
        <f t="shared" si="122"/>
        <v>16967.740000000002</v>
      </c>
      <c r="AV99" s="50">
        <f t="shared" si="123"/>
        <v>1413.98</v>
      </c>
      <c r="AW99" s="50">
        <f t="shared" si="84"/>
        <v>26158.63</v>
      </c>
      <c r="AX99" s="54">
        <f t="shared" si="124"/>
        <v>16967.740000000002</v>
      </c>
      <c r="AY99" s="50">
        <f t="shared" si="124"/>
        <v>16967.740000000002</v>
      </c>
      <c r="AZ99" s="50">
        <f t="shared" si="125"/>
        <v>1413.98</v>
      </c>
      <c r="BA99" s="50">
        <f t="shared" si="85"/>
        <v>26158.63</v>
      </c>
      <c r="BB99" s="54">
        <f t="shared" si="126"/>
        <v>16967.740000000002</v>
      </c>
      <c r="BC99" s="50">
        <f t="shared" si="126"/>
        <v>16967.740000000002</v>
      </c>
      <c r="BD99" s="50">
        <f t="shared" si="127"/>
        <v>1413.98</v>
      </c>
      <c r="BE99" s="50">
        <f t="shared" si="86"/>
        <v>26158.63</v>
      </c>
      <c r="BF99" s="54">
        <f t="shared" si="128"/>
        <v>16967.740000000002</v>
      </c>
      <c r="BG99" s="50">
        <f t="shared" si="128"/>
        <v>16967.740000000002</v>
      </c>
      <c r="BH99" s="50">
        <f t="shared" si="129"/>
        <v>1413.98</v>
      </c>
      <c r="BI99" s="50">
        <f t="shared" si="87"/>
        <v>26158.63</v>
      </c>
      <c r="BJ99" s="54">
        <f t="shared" si="88"/>
        <v>17137.417400000002</v>
      </c>
      <c r="BK99" s="54">
        <f t="shared" si="130"/>
        <v>17137.419999999998</v>
      </c>
      <c r="BL99" s="50">
        <f t="shared" si="131"/>
        <v>1428.12</v>
      </c>
      <c r="BM99" s="50">
        <f t="shared" si="89"/>
        <v>26420.219999999998</v>
      </c>
      <c r="BN99" s="54">
        <f t="shared" si="132"/>
        <v>17137.419999999998</v>
      </c>
      <c r="BO99" s="50">
        <f t="shared" si="132"/>
        <v>17137.419999999998</v>
      </c>
      <c r="BP99" s="50">
        <f t="shared" si="133"/>
        <v>1428.12</v>
      </c>
      <c r="BQ99" s="50">
        <f t="shared" si="90"/>
        <v>26420.219999999998</v>
      </c>
      <c r="BR99" s="54">
        <f t="shared" si="91"/>
        <v>17308.79</v>
      </c>
      <c r="BS99" s="54">
        <f t="shared" si="91"/>
        <v>17308.79</v>
      </c>
      <c r="BT99" s="50">
        <f t="shared" si="134"/>
        <v>1442.4</v>
      </c>
      <c r="BU99" s="50">
        <f t="shared" si="92"/>
        <v>26684.400000000001</v>
      </c>
      <c r="BV99" s="54">
        <f t="shared" si="135"/>
        <v>17525.150000000001</v>
      </c>
      <c r="BW99" s="50">
        <f t="shared" si="135"/>
        <v>17525.150000000001</v>
      </c>
      <c r="BX99" s="50">
        <f t="shared" si="136"/>
        <v>1460.43</v>
      </c>
      <c r="BY99" s="50">
        <f t="shared" si="93"/>
        <v>27017.955000000002</v>
      </c>
      <c r="BZ99" s="54">
        <f t="shared" si="137"/>
        <v>17525.150000000001</v>
      </c>
      <c r="CA99" s="50">
        <f t="shared" si="137"/>
        <v>17525.150000000001</v>
      </c>
      <c r="CB99" s="50">
        <f t="shared" si="138"/>
        <v>1460.43</v>
      </c>
      <c r="CC99" s="50">
        <f t="shared" si="94"/>
        <v>27017.955000000002</v>
      </c>
      <c r="CD99" s="55">
        <f>ROUND(CB99*0.25,2)+309</f>
        <v>674.11</v>
      </c>
      <c r="CE99" s="54">
        <f t="shared" si="139"/>
        <v>17525.150000000001</v>
      </c>
      <c r="CF99" s="50">
        <f t="shared" si="139"/>
        <v>17525.150000000001</v>
      </c>
      <c r="CG99" s="50">
        <f t="shared" si="140"/>
        <v>1460.43</v>
      </c>
      <c r="CH99" s="50">
        <f t="shared" si="95"/>
        <v>27017.955000000002</v>
      </c>
      <c r="CI99" s="55">
        <f>ROUND(CG99*0.25,2)+309</f>
        <v>674.11</v>
      </c>
      <c r="CJ99" s="54">
        <f t="shared" si="141"/>
        <v>17525.150000000001</v>
      </c>
      <c r="CK99" s="50">
        <f t="shared" si="141"/>
        <v>17525.150000000001</v>
      </c>
      <c r="CL99" s="50">
        <f t="shared" si="142"/>
        <v>1460.43</v>
      </c>
      <c r="CM99" s="50">
        <f t="shared" si="96"/>
        <v>27017.955000000002</v>
      </c>
      <c r="CN99" s="55">
        <f>ROUND(CL99*0.25,2)+309</f>
        <v>674.11</v>
      </c>
      <c r="CO99" s="54">
        <f t="shared" si="143"/>
        <v>17656.59</v>
      </c>
      <c r="CP99" s="50">
        <f t="shared" si="143"/>
        <v>17656.59</v>
      </c>
      <c r="CQ99" s="50">
        <f t="shared" si="144"/>
        <v>1471.38</v>
      </c>
      <c r="CR99" s="50">
        <f t="shared" si="97"/>
        <v>27220.530000000002</v>
      </c>
      <c r="CS99" s="22">
        <v>517.15</v>
      </c>
      <c r="CT99" s="54">
        <f t="shared" si="145"/>
        <v>17833.16</v>
      </c>
      <c r="CU99" s="50">
        <f t="shared" si="145"/>
        <v>17833.16</v>
      </c>
      <c r="CV99" s="50">
        <f t="shared" si="146"/>
        <v>1486.1</v>
      </c>
      <c r="CW99" s="50">
        <f t="shared" si="98"/>
        <v>27492.85</v>
      </c>
      <c r="CX99" s="22">
        <f>522.32+159.41</f>
        <v>681.73</v>
      </c>
      <c r="CZ99" s="56"/>
      <c r="IA99">
        <v>18.5</v>
      </c>
    </row>
    <row r="100" spans="1:235">
      <c r="A100" s="57" t="s">
        <v>160</v>
      </c>
      <c r="B100" s="58">
        <v>165</v>
      </c>
      <c r="C100" s="58" t="s">
        <v>161</v>
      </c>
      <c r="D100" s="58" t="s">
        <v>102</v>
      </c>
      <c r="E100" s="4">
        <v>12576.847125600001</v>
      </c>
      <c r="F100" s="4">
        <v>14714.908415999998</v>
      </c>
      <c r="G100" s="4">
        <f>+F100</f>
        <v>14714.908415999998</v>
      </c>
      <c r="H100" s="4">
        <f t="shared" si="99"/>
        <v>1226.2423679999999</v>
      </c>
      <c r="I100" s="4">
        <f t="shared" si="76"/>
        <v>25137.968543999999</v>
      </c>
      <c r="J100" s="4">
        <f t="shared" si="100"/>
        <v>12724.81</v>
      </c>
      <c r="K100" s="4">
        <f t="shared" si="101"/>
        <v>14902.451366399997</v>
      </c>
      <c r="L100" s="4">
        <f t="shared" si="102"/>
        <v>14888.03</v>
      </c>
      <c r="M100" s="4">
        <f t="shared" si="102"/>
        <v>1240.67</v>
      </c>
      <c r="N100" s="60">
        <f t="shared" si="77"/>
        <v>25433.735000000001</v>
      </c>
      <c r="O100" s="17">
        <f t="shared" si="148"/>
        <v>13195.63</v>
      </c>
      <c r="P100" s="4">
        <v>34035.059487600003</v>
      </c>
      <c r="Q100" s="4">
        <f t="shared" si="147"/>
        <v>15438.89</v>
      </c>
      <c r="R100" s="4">
        <f t="shared" si="147"/>
        <v>1286.57</v>
      </c>
      <c r="S100" s="18">
        <f t="shared" si="78"/>
        <v>26374.684999999998</v>
      </c>
      <c r="T100" s="17">
        <f t="shared" si="103"/>
        <v>13551.91</v>
      </c>
      <c r="U100" s="4">
        <f t="shared" si="104"/>
        <v>34715.760677352002</v>
      </c>
      <c r="V100" s="4">
        <f t="shared" si="105"/>
        <v>15855.74</v>
      </c>
      <c r="W100" s="4">
        <f t="shared" si="106"/>
        <v>1321.3116666666667</v>
      </c>
      <c r="X100" s="18">
        <f t="shared" si="79"/>
        <v>27086.889166666668</v>
      </c>
      <c r="Y100" s="17">
        <f t="shared" si="107"/>
        <v>13822.948200000001</v>
      </c>
      <c r="Z100" s="4">
        <f t="shared" si="108"/>
        <v>16172.854799999999</v>
      </c>
      <c r="AA100" s="4">
        <f t="shared" si="109"/>
        <v>1347.7378999999999</v>
      </c>
      <c r="AB100" s="18">
        <f t="shared" si="80"/>
        <v>27628.626949999998</v>
      </c>
      <c r="AC100" s="17">
        <f t="shared" si="110"/>
        <v>14121.09</v>
      </c>
      <c r="AD100" s="4">
        <f t="shared" si="111"/>
        <v>16521.68</v>
      </c>
      <c r="AE100" s="4">
        <f t="shared" si="112"/>
        <v>1376.8066666666666</v>
      </c>
      <c r="AF100" s="18">
        <f t="shared" si="81"/>
        <v>28224.536666666667</v>
      </c>
      <c r="AG100" s="17">
        <f t="shared" si="113"/>
        <v>14403.51</v>
      </c>
      <c r="AH100" s="4" t="e">
        <f>ROUND(#REF!*1.02,2)</f>
        <v>#REF!</v>
      </c>
      <c r="AI100" s="4">
        <f t="shared" si="114"/>
        <v>16852.11</v>
      </c>
      <c r="AJ100" s="4">
        <f t="shared" si="115"/>
        <v>1404.3425</v>
      </c>
      <c r="AK100" s="60">
        <f t="shared" si="82"/>
        <v>28789.021249999998</v>
      </c>
      <c r="AL100" s="42">
        <f t="shared" si="116"/>
        <v>14691.58</v>
      </c>
      <c r="AM100" s="4">
        <f t="shared" si="117"/>
        <v>17189.150000000001</v>
      </c>
      <c r="AN100" s="4">
        <f t="shared" si="118"/>
        <v>1432.4291666666668</v>
      </c>
      <c r="AO100" s="4">
        <f t="shared" si="83"/>
        <v>29364.79791666667</v>
      </c>
      <c r="AP100" s="42">
        <f t="shared" si="119"/>
        <v>15132.33</v>
      </c>
      <c r="AQ100" s="4">
        <f t="shared" si="119"/>
        <v>17704.82</v>
      </c>
      <c r="AR100" s="4">
        <f t="shared" si="120"/>
        <v>1475.4</v>
      </c>
      <c r="AS100" s="4">
        <f t="shared" si="121"/>
        <v>30245.7</v>
      </c>
      <c r="AT100" s="42">
        <f t="shared" si="122"/>
        <v>15132.33</v>
      </c>
      <c r="AU100" s="4">
        <f t="shared" si="122"/>
        <v>17704.82</v>
      </c>
      <c r="AV100" s="4">
        <f t="shared" si="123"/>
        <v>1475.4</v>
      </c>
      <c r="AW100" s="4">
        <f t="shared" si="84"/>
        <v>30245.7</v>
      </c>
      <c r="AX100" s="42">
        <f t="shared" si="124"/>
        <v>15132.33</v>
      </c>
      <c r="AY100" s="4">
        <f t="shared" si="124"/>
        <v>17704.82</v>
      </c>
      <c r="AZ100" s="4">
        <f t="shared" si="125"/>
        <v>1475.4</v>
      </c>
      <c r="BA100" s="4">
        <f t="shared" si="85"/>
        <v>30245.7</v>
      </c>
      <c r="BB100" s="42">
        <f t="shared" si="126"/>
        <v>15132.33</v>
      </c>
      <c r="BC100" s="4">
        <f t="shared" si="126"/>
        <v>17704.82</v>
      </c>
      <c r="BD100" s="4">
        <f t="shared" si="127"/>
        <v>1475.4</v>
      </c>
      <c r="BE100" s="4">
        <f t="shared" si="86"/>
        <v>30245.7</v>
      </c>
      <c r="BF100" s="42">
        <f t="shared" si="128"/>
        <v>15132.33</v>
      </c>
      <c r="BG100" s="4">
        <f t="shared" si="128"/>
        <v>17704.82</v>
      </c>
      <c r="BH100" s="4">
        <f t="shared" si="129"/>
        <v>1475.4</v>
      </c>
      <c r="BI100" s="4">
        <f t="shared" si="87"/>
        <v>30245.7</v>
      </c>
      <c r="BJ100" s="42">
        <f t="shared" si="88"/>
        <v>15283.6533</v>
      </c>
      <c r="BK100" s="42">
        <f t="shared" si="130"/>
        <v>17881.87</v>
      </c>
      <c r="BL100" s="4">
        <f t="shared" si="131"/>
        <v>1490.16</v>
      </c>
      <c r="BM100" s="4">
        <f t="shared" si="89"/>
        <v>30548.280000000002</v>
      </c>
      <c r="BN100" s="42">
        <f t="shared" si="132"/>
        <v>15283.65</v>
      </c>
      <c r="BO100" s="4">
        <f t="shared" si="132"/>
        <v>17881.87</v>
      </c>
      <c r="BP100" s="4">
        <f t="shared" si="133"/>
        <v>1490.16</v>
      </c>
      <c r="BQ100" s="4">
        <f t="shared" si="90"/>
        <v>30548.280000000002</v>
      </c>
      <c r="BR100" s="42">
        <f t="shared" si="91"/>
        <v>15436.49</v>
      </c>
      <c r="BS100" s="42">
        <f t="shared" si="91"/>
        <v>18060.689999999999</v>
      </c>
      <c r="BT100" s="4">
        <f t="shared" si="134"/>
        <v>1505.06</v>
      </c>
      <c r="BU100" s="4">
        <f t="shared" si="92"/>
        <v>30853.73</v>
      </c>
      <c r="BV100" s="42">
        <f t="shared" si="135"/>
        <v>15629.45</v>
      </c>
      <c r="BW100" s="4">
        <f t="shared" si="135"/>
        <v>18286.45</v>
      </c>
      <c r="BX100" s="4">
        <f t="shared" si="136"/>
        <v>1523.87</v>
      </c>
      <c r="BY100" s="4">
        <f t="shared" si="93"/>
        <v>31239.334999999999</v>
      </c>
      <c r="BZ100" s="42">
        <f t="shared" si="137"/>
        <v>15629.45</v>
      </c>
      <c r="CA100" s="4">
        <f t="shared" si="137"/>
        <v>18286.45</v>
      </c>
      <c r="CB100" s="4">
        <f t="shared" si="138"/>
        <v>1523.87</v>
      </c>
      <c r="CC100" s="4">
        <f t="shared" si="94"/>
        <v>31239.334999999999</v>
      </c>
      <c r="CD100" s="46"/>
      <c r="CE100" s="42">
        <f t="shared" si="139"/>
        <v>15629.45</v>
      </c>
      <c r="CF100" s="4">
        <f t="shared" si="139"/>
        <v>18286.45</v>
      </c>
      <c r="CG100" s="4">
        <f t="shared" si="140"/>
        <v>1523.87</v>
      </c>
      <c r="CH100" s="4">
        <f t="shared" si="95"/>
        <v>31239.334999999999</v>
      </c>
      <c r="CI100" s="46"/>
      <c r="CJ100" s="42">
        <f t="shared" si="141"/>
        <v>15629.45</v>
      </c>
      <c r="CK100" s="4">
        <f t="shared" si="141"/>
        <v>18286.45</v>
      </c>
      <c r="CL100" s="4">
        <f t="shared" si="142"/>
        <v>1523.87</v>
      </c>
      <c r="CM100" s="4">
        <f t="shared" si="96"/>
        <v>31239.334999999999</v>
      </c>
      <c r="CN100" s="46"/>
      <c r="CO100" s="42">
        <f t="shared" si="143"/>
        <v>15746.67</v>
      </c>
      <c r="CP100" s="4">
        <f t="shared" si="143"/>
        <v>18423.599999999999</v>
      </c>
      <c r="CQ100" s="4">
        <f t="shared" si="144"/>
        <v>1535.3</v>
      </c>
      <c r="CR100" s="4">
        <f t="shared" si="97"/>
        <v>31473.649999999998</v>
      </c>
      <c r="CS100" s="46"/>
      <c r="CT100" s="42">
        <f t="shared" si="145"/>
        <v>15904.14</v>
      </c>
      <c r="CU100" s="4">
        <f t="shared" si="145"/>
        <v>18607.84</v>
      </c>
      <c r="CV100" s="4">
        <f t="shared" si="146"/>
        <v>1550.65</v>
      </c>
      <c r="CW100" s="4">
        <f t="shared" si="98"/>
        <v>31788.325000000001</v>
      </c>
      <c r="CX100" s="46"/>
      <c r="IA100">
        <v>20.5</v>
      </c>
    </row>
    <row r="101" spans="1:235">
      <c r="A101" s="45"/>
      <c r="B101">
        <v>170</v>
      </c>
      <c r="C101" t="s">
        <v>161</v>
      </c>
      <c r="D101" t="s">
        <v>148</v>
      </c>
      <c r="E101" s="39">
        <v>12576.847125600001</v>
      </c>
      <c r="F101" s="39">
        <v>14714.908415999998</v>
      </c>
      <c r="G101" s="39">
        <f>+F101</f>
        <v>14714.908415999998</v>
      </c>
      <c r="H101" s="39">
        <f t="shared" si="99"/>
        <v>1226.2423679999999</v>
      </c>
      <c r="I101" s="39">
        <f t="shared" si="76"/>
        <v>25137.968543999999</v>
      </c>
      <c r="J101" s="39">
        <f t="shared" si="100"/>
        <v>12724.81</v>
      </c>
      <c r="K101" s="39">
        <f t="shared" si="101"/>
        <v>14902.451366399997</v>
      </c>
      <c r="L101" s="39">
        <f t="shared" si="102"/>
        <v>14888.03</v>
      </c>
      <c r="M101" s="39">
        <f t="shared" si="102"/>
        <v>1240.67</v>
      </c>
      <c r="N101" s="40">
        <f t="shared" si="77"/>
        <v>25433.735000000001</v>
      </c>
      <c r="O101" s="42">
        <f t="shared" si="148"/>
        <v>13195.63</v>
      </c>
      <c r="P101" s="39">
        <v>34035.059487600003</v>
      </c>
      <c r="Q101" s="39">
        <f t="shared" si="147"/>
        <v>15438.89</v>
      </c>
      <c r="R101" s="39">
        <f t="shared" si="147"/>
        <v>1286.57</v>
      </c>
      <c r="S101" s="43">
        <f t="shared" si="78"/>
        <v>26374.684999999998</v>
      </c>
      <c r="T101" s="42">
        <f t="shared" si="103"/>
        <v>13551.91</v>
      </c>
      <c r="U101" s="39">
        <f t="shared" si="104"/>
        <v>34715.760677352002</v>
      </c>
      <c r="V101" s="39">
        <f t="shared" si="105"/>
        <v>15855.74</v>
      </c>
      <c r="W101" s="39">
        <f t="shared" si="106"/>
        <v>1321.3116666666667</v>
      </c>
      <c r="X101" s="43">
        <f t="shared" si="79"/>
        <v>27086.889166666668</v>
      </c>
      <c r="Y101" s="42">
        <f t="shared" si="107"/>
        <v>13822.948200000001</v>
      </c>
      <c r="Z101" s="39">
        <f t="shared" si="108"/>
        <v>16172.854799999999</v>
      </c>
      <c r="AA101" s="39">
        <f t="shared" si="109"/>
        <v>1347.7378999999999</v>
      </c>
      <c r="AB101" s="43">
        <f t="shared" si="80"/>
        <v>27628.626949999998</v>
      </c>
      <c r="AC101" s="42">
        <f t="shared" si="110"/>
        <v>14121.09</v>
      </c>
      <c r="AD101" s="39">
        <f t="shared" si="111"/>
        <v>16521.68</v>
      </c>
      <c r="AE101" s="39">
        <f t="shared" si="112"/>
        <v>1376.8066666666666</v>
      </c>
      <c r="AF101" s="43">
        <f t="shared" si="81"/>
        <v>28224.536666666667</v>
      </c>
      <c r="AG101" s="42">
        <f t="shared" si="113"/>
        <v>14403.51</v>
      </c>
      <c r="AH101" s="39" t="e">
        <f>ROUND(#REF!*1.02,2)</f>
        <v>#REF!</v>
      </c>
      <c r="AI101" s="39">
        <f t="shared" si="114"/>
        <v>16852.11</v>
      </c>
      <c r="AJ101" s="39">
        <f t="shared" si="115"/>
        <v>1404.3425</v>
      </c>
      <c r="AK101" s="40">
        <f t="shared" si="82"/>
        <v>28789.021249999998</v>
      </c>
      <c r="AL101" s="42">
        <f t="shared" si="116"/>
        <v>14691.58</v>
      </c>
      <c r="AM101" s="39">
        <f t="shared" si="117"/>
        <v>17189.150000000001</v>
      </c>
      <c r="AN101" s="39">
        <f t="shared" si="118"/>
        <v>1432.4291666666668</v>
      </c>
      <c r="AO101" s="39">
        <f t="shared" si="83"/>
        <v>29364.79791666667</v>
      </c>
      <c r="AP101" s="42">
        <f t="shared" si="119"/>
        <v>15132.33</v>
      </c>
      <c r="AQ101" s="39">
        <f t="shared" si="119"/>
        <v>17704.82</v>
      </c>
      <c r="AR101" s="39">
        <f t="shared" si="120"/>
        <v>1475.4</v>
      </c>
      <c r="AS101" s="39">
        <f t="shared" si="121"/>
        <v>30245.7</v>
      </c>
      <c r="AT101" s="42">
        <f t="shared" si="122"/>
        <v>15132.33</v>
      </c>
      <c r="AU101" s="39">
        <f t="shared" si="122"/>
        <v>17704.82</v>
      </c>
      <c r="AV101" s="39">
        <f t="shared" si="123"/>
        <v>1475.4</v>
      </c>
      <c r="AW101" s="39">
        <f t="shared" si="84"/>
        <v>30245.7</v>
      </c>
      <c r="AX101" s="42">
        <f t="shared" si="124"/>
        <v>15132.33</v>
      </c>
      <c r="AY101" s="39">
        <f t="shared" si="124"/>
        <v>17704.82</v>
      </c>
      <c r="AZ101" s="39">
        <f t="shared" si="125"/>
        <v>1475.4</v>
      </c>
      <c r="BA101" s="39">
        <f t="shared" si="85"/>
        <v>30245.7</v>
      </c>
      <c r="BB101" s="42">
        <f t="shared" si="126"/>
        <v>15132.33</v>
      </c>
      <c r="BC101" s="39">
        <f t="shared" si="126"/>
        <v>17704.82</v>
      </c>
      <c r="BD101" s="39">
        <f t="shared" si="127"/>
        <v>1475.4</v>
      </c>
      <c r="BE101" s="39">
        <f t="shared" si="86"/>
        <v>30245.7</v>
      </c>
      <c r="BF101" s="42">
        <f t="shared" si="128"/>
        <v>15132.33</v>
      </c>
      <c r="BG101" s="39">
        <f t="shared" si="128"/>
        <v>17704.82</v>
      </c>
      <c r="BH101" s="39">
        <f t="shared" si="129"/>
        <v>1475.4</v>
      </c>
      <c r="BI101" s="39">
        <f t="shared" si="87"/>
        <v>30245.7</v>
      </c>
      <c r="BJ101" s="42">
        <f t="shared" si="88"/>
        <v>15283.6533</v>
      </c>
      <c r="BK101" s="42">
        <f t="shared" si="130"/>
        <v>17881.87</v>
      </c>
      <c r="BL101" s="39">
        <f t="shared" si="131"/>
        <v>1490.16</v>
      </c>
      <c r="BM101" s="39">
        <f t="shared" si="89"/>
        <v>30548.280000000002</v>
      </c>
      <c r="BN101" s="42">
        <f t="shared" si="132"/>
        <v>15283.65</v>
      </c>
      <c r="BO101" s="39">
        <f t="shared" si="132"/>
        <v>17881.87</v>
      </c>
      <c r="BP101" s="39">
        <f t="shared" si="133"/>
        <v>1490.16</v>
      </c>
      <c r="BQ101" s="39">
        <f t="shared" si="90"/>
        <v>30548.280000000002</v>
      </c>
      <c r="BR101" s="42">
        <f t="shared" si="91"/>
        <v>15436.49</v>
      </c>
      <c r="BS101" s="42">
        <f t="shared" si="91"/>
        <v>18060.689999999999</v>
      </c>
      <c r="BT101" s="39">
        <f t="shared" si="134"/>
        <v>1505.06</v>
      </c>
      <c r="BU101" s="39">
        <f t="shared" si="92"/>
        <v>30853.73</v>
      </c>
      <c r="BV101" s="42">
        <f t="shared" si="135"/>
        <v>15629.45</v>
      </c>
      <c r="BW101" s="39">
        <f t="shared" si="135"/>
        <v>18286.45</v>
      </c>
      <c r="BX101" s="39">
        <f t="shared" si="136"/>
        <v>1523.87</v>
      </c>
      <c r="BY101" s="39">
        <f t="shared" si="93"/>
        <v>31239.334999999999</v>
      </c>
      <c r="BZ101" s="42">
        <f t="shared" si="137"/>
        <v>15629.45</v>
      </c>
      <c r="CA101" s="39">
        <f t="shared" si="137"/>
        <v>18286.45</v>
      </c>
      <c r="CB101" s="39">
        <f t="shared" si="138"/>
        <v>1523.87</v>
      </c>
      <c r="CC101" s="39">
        <f t="shared" si="94"/>
        <v>31239.334999999999</v>
      </c>
      <c r="CD101" s="46"/>
      <c r="CE101" s="42">
        <f t="shared" si="139"/>
        <v>15629.45</v>
      </c>
      <c r="CF101" s="39">
        <f t="shared" si="139"/>
        <v>18286.45</v>
      </c>
      <c r="CG101" s="39">
        <f t="shared" si="140"/>
        <v>1523.87</v>
      </c>
      <c r="CH101" s="39">
        <f t="shared" si="95"/>
        <v>31239.334999999999</v>
      </c>
      <c r="CI101" s="46"/>
      <c r="CJ101" s="42">
        <f t="shared" si="141"/>
        <v>15629.45</v>
      </c>
      <c r="CK101" s="39">
        <f t="shared" si="141"/>
        <v>18286.45</v>
      </c>
      <c r="CL101" s="39">
        <f t="shared" si="142"/>
        <v>1523.87</v>
      </c>
      <c r="CM101" s="39">
        <f t="shared" si="96"/>
        <v>31239.334999999999</v>
      </c>
      <c r="CN101" s="46"/>
      <c r="CO101" s="42">
        <f t="shared" si="143"/>
        <v>15746.67</v>
      </c>
      <c r="CP101" s="39">
        <f t="shared" si="143"/>
        <v>18423.599999999999</v>
      </c>
      <c r="CQ101" s="39">
        <f t="shared" si="144"/>
        <v>1535.3</v>
      </c>
      <c r="CR101" s="39">
        <f t="shared" si="97"/>
        <v>31473.649999999998</v>
      </c>
      <c r="CS101" s="46"/>
      <c r="CT101" s="42">
        <f t="shared" si="145"/>
        <v>15904.14</v>
      </c>
      <c r="CU101" s="39">
        <f t="shared" si="145"/>
        <v>18607.84</v>
      </c>
      <c r="CV101" s="39">
        <f t="shared" si="146"/>
        <v>1550.65</v>
      </c>
      <c r="CW101" s="39">
        <f t="shared" si="98"/>
        <v>31788.325000000001</v>
      </c>
      <c r="CX101" s="46"/>
      <c r="IA101">
        <v>20.5</v>
      </c>
    </row>
    <row r="102" spans="1:235">
      <c r="A102" s="45"/>
      <c r="B102">
        <v>175</v>
      </c>
      <c r="C102" t="s">
        <v>161</v>
      </c>
      <c r="D102" t="s">
        <v>103</v>
      </c>
      <c r="E102" s="39">
        <v>12576.847125600001</v>
      </c>
      <c r="F102" s="39">
        <v>12576.847125600001</v>
      </c>
      <c r="G102" s="39">
        <f>+F102</f>
        <v>12576.847125600001</v>
      </c>
      <c r="H102" s="39">
        <f t="shared" si="99"/>
        <v>1048.0705938000001</v>
      </c>
      <c r="I102" s="39">
        <f t="shared" si="76"/>
        <v>19389.305985300001</v>
      </c>
      <c r="J102" s="39">
        <f t="shared" si="100"/>
        <v>12724.81</v>
      </c>
      <c r="K102" s="39">
        <f t="shared" si="101"/>
        <v>12737.140275239999</v>
      </c>
      <c r="L102" s="39">
        <f t="shared" si="102"/>
        <v>12724.81</v>
      </c>
      <c r="M102" s="39">
        <f t="shared" si="102"/>
        <v>1060.4000000000001</v>
      </c>
      <c r="N102" s="40">
        <f t="shared" si="77"/>
        <v>19617.400000000001</v>
      </c>
      <c r="O102" s="42">
        <f t="shared" si="148"/>
        <v>13195.63</v>
      </c>
      <c r="P102" s="39">
        <v>34035.059487600003</v>
      </c>
      <c r="Q102" s="39">
        <f t="shared" si="147"/>
        <v>13195.63</v>
      </c>
      <c r="R102" s="39">
        <f t="shared" si="147"/>
        <v>1099.6300000000001</v>
      </c>
      <c r="S102" s="43">
        <f t="shared" si="78"/>
        <v>20343.155000000002</v>
      </c>
      <c r="T102" s="42">
        <f t="shared" si="103"/>
        <v>13551.91</v>
      </c>
      <c r="U102" s="39">
        <f t="shared" si="104"/>
        <v>34715.760677352002</v>
      </c>
      <c r="V102" s="39">
        <f t="shared" si="105"/>
        <v>13551.91</v>
      </c>
      <c r="W102" s="39">
        <f t="shared" si="106"/>
        <v>1129.3258333333333</v>
      </c>
      <c r="X102" s="43">
        <f t="shared" si="79"/>
        <v>20892.527916666666</v>
      </c>
      <c r="Y102" s="42">
        <f t="shared" si="107"/>
        <v>13822.948200000001</v>
      </c>
      <c r="Z102" s="39">
        <f t="shared" si="108"/>
        <v>13822.948200000001</v>
      </c>
      <c r="AA102" s="39">
        <f t="shared" si="109"/>
        <v>1151.9123500000001</v>
      </c>
      <c r="AB102" s="43">
        <f t="shared" si="80"/>
        <v>21310.378475000001</v>
      </c>
      <c r="AC102" s="42">
        <f t="shared" si="110"/>
        <v>14121.09</v>
      </c>
      <c r="AD102" s="39">
        <f t="shared" si="111"/>
        <v>14121.09</v>
      </c>
      <c r="AE102" s="39">
        <f t="shared" si="112"/>
        <v>1176.7574999999999</v>
      </c>
      <c r="AF102" s="43">
        <f t="shared" si="81"/>
        <v>21770.013749999998</v>
      </c>
      <c r="AG102" s="42">
        <f t="shared" si="113"/>
        <v>14403.51</v>
      </c>
      <c r="AH102" s="39" t="e">
        <f>ROUND(#REF!*1.02,2)</f>
        <v>#REF!</v>
      </c>
      <c r="AI102" s="39">
        <f t="shared" si="114"/>
        <v>14403.51</v>
      </c>
      <c r="AJ102" s="39">
        <f t="shared" si="115"/>
        <v>1200.2925</v>
      </c>
      <c r="AK102" s="40">
        <f t="shared" si="82"/>
        <v>22205.411250000001</v>
      </c>
      <c r="AL102" s="42">
        <f t="shared" si="116"/>
        <v>14691.58</v>
      </c>
      <c r="AM102" s="39">
        <f t="shared" si="117"/>
        <v>14691.58</v>
      </c>
      <c r="AN102" s="39">
        <f t="shared" si="118"/>
        <v>1224.2983333333334</v>
      </c>
      <c r="AO102" s="39">
        <f t="shared" si="83"/>
        <v>22649.519166666669</v>
      </c>
      <c r="AP102" s="42">
        <f t="shared" si="119"/>
        <v>15132.33</v>
      </c>
      <c r="AQ102" s="39">
        <f t="shared" si="119"/>
        <v>15132.33</v>
      </c>
      <c r="AR102" s="39">
        <f t="shared" si="120"/>
        <v>1261.03</v>
      </c>
      <c r="AS102" s="39">
        <f t="shared" si="121"/>
        <v>23329.055</v>
      </c>
      <c r="AT102" s="42">
        <f t="shared" si="122"/>
        <v>15132.33</v>
      </c>
      <c r="AU102" s="39">
        <f t="shared" si="122"/>
        <v>15132.33</v>
      </c>
      <c r="AV102" s="39">
        <f t="shared" si="123"/>
        <v>1261.03</v>
      </c>
      <c r="AW102" s="39">
        <f t="shared" si="84"/>
        <v>23329.055</v>
      </c>
      <c r="AX102" s="42">
        <f t="shared" si="124"/>
        <v>15132.33</v>
      </c>
      <c r="AY102" s="39">
        <f t="shared" si="124"/>
        <v>15132.33</v>
      </c>
      <c r="AZ102" s="39">
        <f t="shared" si="125"/>
        <v>1261.03</v>
      </c>
      <c r="BA102" s="39">
        <f t="shared" si="85"/>
        <v>23329.055</v>
      </c>
      <c r="BB102" s="42">
        <f t="shared" si="126"/>
        <v>15132.33</v>
      </c>
      <c r="BC102" s="39">
        <f t="shared" si="126"/>
        <v>15132.33</v>
      </c>
      <c r="BD102" s="39">
        <f t="shared" si="127"/>
        <v>1261.03</v>
      </c>
      <c r="BE102" s="39">
        <f t="shared" si="86"/>
        <v>23329.055</v>
      </c>
      <c r="BF102" s="42">
        <f t="shared" si="128"/>
        <v>15132.33</v>
      </c>
      <c r="BG102" s="39">
        <f t="shared" si="128"/>
        <v>15132.33</v>
      </c>
      <c r="BH102" s="39">
        <f t="shared" si="129"/>
        <v>1261.03</v>
      </c>
      <c r="BI102" s="39">
        <f t="shared" si="87"/>
        <v>23329.055</v>
      </c>
      <c r="BJ102" s="42">
        <f t="shared" si="88"/>
        <v>15283.6533</v>
      </c>
      <c r="BK102" s="42">
        <f t="shared" si="130"/>
        <v>15283.65</v>
      </c>
      <c r="BL102" s="39">
        <f t="shared" si="131"/>
        <v>1273.6400000000001</v>
      </c>
      <c r="BM102" s="39">
        <f t="shared" si="89"/>
        <v>23562.34</v>
      </c>
      <c r="BN102" s="42">
        <f t="shared" si="132"/>
        <v>15283.65</v>
      </c>
      <c r="BO102" s="39">
        <f t="shared" si="132"/>
        <v>15283.65</v>
      </c>
      <c r="BP102" s="39">
        <f t="shared" si="133"/>
        <v>1273.6400000000001</v>
      </c>
      <c r="BQ102" s="39">
        <f t="shared" si="90"/>
        <v>23562.34</v>
      </c>
      <c r="BR102" s="42">
        <f t="shared" si="91"/>
        <v>15436.49</v>
      </c>
      <c r="BS102" s="42">
        <f t="shared" si="91"/>
        <v>15436.49</v>
      </c>
      <c r="BT102" s="39">
        <f t="shared" si="134"/>
        <v>1286.3699999999999</v>
      </c>
      <c r="BU102" s="39">
        <f t="shared" si="92"/>
        <v>23797.844999999998</v>
      </c>
      <c r="BV102" s="42">
        <f t="shared" si="135"/>
        <v>15629.45</v>
      </c>
      <c r="BW102" s="39">
        <f t="shared" si="135"/>
        <v>15629.45</v>
      </c>
      <c r="BX102" s="39">
        <f t="shared" si="136"/>
        <v>1302.45</v>
      </c>
      <c r="BY102" s="39">
        <f t="shared" si="93"/>
        <v>24095.325000000001</v>
      </c>
      <c r="BZ102" s="42">
        <f t="shared" si="137"/>
        <v>15629.45</v>
      </c>
      <c r="CA102" s="39">
        <f t="shared" si="137"/>
        <v>15629.45</v>
      </c>
      <c r="CB102" s="39">
        <f t="shared" si="138"/>
        <v>1302.45</v>
      </c>
      <c r="CC102" s="39">
        <f t="shared" si="94"/>
        <v>24095.325000000001</v>
      </c>
      <c r="CD102" s="46"/>
      <c r="CE102" s="42">
        <f t="shared" si="139"/>
        <v>15629.45</v>
      </c>
      <c r="CF102" s="39">
        <f t="shared" si="139"/>
        <v>15629.45</v>
      </c>
      <c r="CG102" s="39">
        <f t="shared" si="140"/>
        <v>1302.45</v>
      </c>
      <c r="CH102" s="39">
        <f t="shared" si="95"/>
        <v>24095.325000000001</v>
      </c>
      <c r="CI102" s="46"/>
      <c r="CJ102" s="42">
        <f t="shared" si="141"/>
        <v>15629.45</v>
      </c>
      <c r="CK102" s="39">
        <f t="shared" si="141"/>
        <v>15629.45</v>
      </c>
      <c r="CL102" s="39">
        <f t="shared" si="142"/>
        <v>1302.45</v>
      </c>
      <c r="CM102" s="39">
        <f t="shared" si="96"/>
        <v>24095.325000000001</v>
      </c>
      <c r="CN102" s="46"/>
      <c r="CO102" s="42">
        <f t="shared" si="143"/>
        <v>15746.67</v>
      </c>
      <c r="CP102" s="39">
        <f t="shared" si="143"/>
        <v>15746.67</v>
      </c>
      <c r="CQ102" s="39">
        <f t="shared" si="144"/>
        <v>1312.22</v>
      </c>
      <c r="CR102" s="39">
        <f t="shared" si="97"/>
        <v>24276.07</v>
      </c>
      <c r="CS102" s="46"/>
      <c r="CT102" s="42">
        <f t="shared" si="145"/>
        <v>15904.14</v>
      </c>
      <c r="CU102" s="39">
        <f t="shared" si="145"/>
        <v>15904.14</v>
      </c>
      <c r="CV102" s="39">
        <f t="shared" si="146"/>
        <v>1325.35</v>
      </c>
      <c r="CW102" s="39">
        <f t="shared" si="98"/>
        <v>24518.974999999999</v>
      </c>
      <c r="CX102" s="46"/>
      <c r="IA102">
        <v>18.5</v>
      </c>
    </row>
    <row r="103" spans="1:235">
      <c r="A103" s="47"/>
      <c r="B103" s="48"/>
      <c r="C103" s="49" t="s">
        <v>162</v>
      </c>
      <c r="D103" s="49" t="s">
        <v>105</v>
      </c>
      <c r="E103" s="50">
        <v>12576.85</v>
      </c>
      <c r="F103" s="50"/>
      <c r="G103" s="50">
        <v>12576.85</v>
      </c>
      <c r="H103" s="50">
        <f>+G103/12</f>
        <v>1048.0708333333334</v>
      </c>
      <c r="I103" s="50">
        <f t="shared" si="76"/>
        <v>19389.310416666667</v>
      </c>
      <c r="J103" s="50">
        <f t="shared" si="100"/>
        <v>12724.82</v>
      </c>
      <c r="K103" s="50">
        <f t="shared" si="101"/>
        <v>0</v>
      </c>
      <c r="L103" s="50">
        <f t="shared" si="102"/>
        <v>12724.82</v>
      </c>
      <c r="M103" s="50">
        <f t="shared" si="102"/>
        <v>1060.4000000000001</v>
      </c>
      <c r="N103" s="51">
        <f t="shared" si="77"/>
        <v>19617.400000000001</v>
      </c>
      <c r="O103" s="52">
        <v>13195.63</v>
      </c>
      <c r="P103" s="50">
        <v>34035.059487600003</v>
      </c>
      <c r="Q103" s="50">
        <v>13195.63</v>
      </c>
      <c r="R103" s="50">
        <f t="shared" si="147"/>
        <v>1099.6300000000001</v>
      </c>
      <c r="S103" s="53">
        <f t="shared" si="78"/>
        <v>20343.155000000002</v>
      </c>
      <c r="T103" s="52">
        <f t="shared" si="103"/>
        <v>13551.91</v>
      </c>
      <c r="U103" s="50">
        <f t="shared" si="104"/>
        <v>34715.760677352002</v>
      </c>
      <c r="V103" s="50">
        <f t="shared" si="105"/>
        <v>13551.91</v>
      </c>
      <c r="W103" s="50">
        <f t="shared" si="106"/>
        <v>1129.3258333333333</v>
      </c>
      <c r="X103" s="53">
        <f t="shared" si="79"/>
        <v>20892.527916666666</v>
      </c>
      <c r="Y103" s="52">
        <f t="shared" si="107"/>
        <v>13822.948200000001</v>
      </c>
      <c r="Z103" s="50">
        <f t="shared" si="108"/>
        <v>13822.948200000001</v>
      </c>
      <c r="AA103" s="50">
        <f t="shared" si="109"/>
        <v>1151.9123500000001</v>
      </c>
      <c r="AB103" s="53">
        <f t="shared" si="80"/>
        <v>21310.378475000001</v>
      </c>
      <c r="AC103" s="52">
        <f t="shared" si="110"/>
        <v>14121.09</v>
      </c>
      <c r="AD103" s="50">
        <f t="shared" si="111"/>
        <v>14121.09</v>
      </c>
      <c r="AE103" s="50">
        <f t="shared" si="112"/>
        <v>1176.7574999999999</v>
      </c>
      <c r="AF103" s="53">
        <f t="shared" si="81"/>
        <v>21770.013749999998</v>
      </c>
      <c r="AG103" s="52">
        <f t="shared" si="113"/>
        <v>14403.51</v>
      </c>
      <c r="AH103" s="50" t="e">
        <f>ROUND(#REF!*1.02,2)</f>
        <v>#REF!</v>
      </c>
      <c r="AI103" s="50">
        <f t="shared" si="114"/>
        <v>14403.51</v>
      </c>
      <c r="AJ103" s="50">
        <f t="shared" si="115"/>
        <v>1200.2925</v>
      </c>
      <c r="AK103" s="51">
        <f t="shared" si="82"/>
        <v>22205.411250000001</v>
      </c>
      <c r="AL103" s="54">
        <f t="shared" si="116"/>
        <v>14691.58</v>
      </c>
      <c r="AM103" s="50">
        <f t="shared" si="117"/>
        <v>14691.58</v>
      </c>
      <c r="AN103" s="50">
        <f t="shared" si="118"/>
        <v>1224.2983333333334</v>
      </c>
      <c r="AO103" s="50">
        <f t="shared" si="83"/>
        <v>22649.519166666669</v>
      </c>
      <c r="AP103" s="54">
        <f t="shared" si="119"/>
        <v>15132.33</v>
      </c>
      <c r="AQ103" s="50">
        <f t="shared" si="119"/>
        <v>15132.33</v>
      </c>
      <c r="AR103" s="50">
        <f t="shared" si="120"/>
        <v>1261.03</v>
      </c>
      <c r="AS103" s="50">
        <f t="shared" si="121"/>
        <v>23329.055</v>
      </c>
      <c r="AT103" s="54">
        <f t="shared" si="122"/>
        <v>15132.33</v>
      </c>
      <c r="AU103" s="50">
        <f t="shared" si="122"/>
        <v>15132.33</v>
      </c>
      <c r="AV103" s="50">
        <f t="shared" si="123"/>
        <v>1261.03</v>
      </c>
      <c r="AW103" s="50">
        <f t="shared" si="84"/>
        <v>23329.055</v>
      </c>
      <c r="AX103" s="54">
        <f t="shared" si="124"/>
        <v>15132.33</v>
      </c>
      <c r="AY103" s="50">
        <f t="shared" si="124"/>
        <v>15132.33</v>
      </c>
      <c r="AZ103" s="50">
        <f t="shared" si="125"/>
        <v>1261.03</v>
      </c>
      <c r="BA103" s="50">
        <f t="shared" si="85"/>
        <v>23329.055</v>
      </c>
      <c r="BB103" s="54">
        <f t="shared" si="126"/>
        <v>15132.33</v>
      </c>
      <c r="BC103" s="50">
        <f t="shared" si="126"/>
        <v>15132.33</v>
      </c>
      <c r="BD103" s="50">
        <f t="shared" si="127"/>
        <v>1261.03</v>
      </c>
      <c r="BE103" s="50">
        <f t="shared" si="86"/>
        <v>23329.055</v>
      </c>
      <c r="BF103" s="54">
        <f t="shared" si="128"/>
        <v>15132.33</v>
      </c>
      <c r="BG103" s="50">
        <f t="shared" si="128"/>
        <v>15132.33</v>
      </c>
      <c r="BH103" s="50">
        <f t="shared" si="129"/>
        <v>1261.03</v>
      </c>
      <c r="BI103" s="50">
        <f t="shared" si="87"/>
        <v>23329.055</v>
      </c>
      <c r="BJ103" s="54">
        <f t="shared" si="88"/>
        <v>15283.6533</v>
      </c>
      <c r="BK103" s="54">
        <f t="shared" si="130"/>
        <v>15283.65</v>
      </c>
      <c r="BL103" s="50">
        <f t="shared" si="131"/>
        <v>1273.6400000000001</v>
      </c>
      <c r="BM103" s="50">
        <f t="shared" si="89"/>
        <v>23562.34</v>
      </c>
      <c r="BN103" s="54">
        <f t="shared" si="132"/>
        <v>15283.65</v>
      </c>
      <c r="BO103" s="50">
        <f t="shared" si="132"/>
        <v>15283.65</v>
      </c>
      <c r="BP103" s="50">
        <f t="shared" si="133"/>
        <v>1273.6400000000001</v>
      </c>
      <c r="BQ103" s="50">
        <f t="shared" si="90"/>
        <v>23562.34</v>
      </c>
      <c r="BR103" s="54">
        <f t="shared" si="91"/>
        <v>15436.49</v>
      </c>
      <c r="BS103" s="54">
        <f t="shared" si="91"/>
        <v>15436.49</v>
      </c>
      <c r="BT103" s="50">
        <f t="shared" si="134"/>
        <v>1286.3699999999999</v>
      </c>
      <c r="BU103" s="50">
        <f t="shared" si="92"/>
        <v>23797.844999999998</v>
      </c>
      <c r="BV103" s="54">
        <f t="shared" si="135"/>
        <v>15629.45</v>
      </c>
      <c r="BW103" s="50">
        <f t="shared" si="135"/>
        <v>15629.45</v>
      </c>
      <c r="BX103" s="50">
        <f t="shared" si="136"/>
        <v>1302.45</v>
      </c>
      <c r="BY103" s="50">
        <f t="shared" si="93"/>
        <v>24095.325000000001</v>
      </c>
      <c r="BZ103" s="54">
        <f t="shared" si="137"/>
        <v>15629.45</v>
      </c>
      <c r="CA103" s="50">
        <f t="shared" si="137"/>
        <v>15629.45</v>
      </c>
      <c r="CB103" s="50">
        <f t="shared" si="138"/>
        <v>1302.45</v>
      </c>
      <c r="CC103" s="50">
        <f t="shared" si="94"/>
        <v>24095.325000000001</v>
      </c>
      <c r="CD103" s="55">
        <f>ROUND(CB103*0.25,2)+309</f>
        <v>634.61</v>
      </c>
      <c r="CE103" s="54">
        <f t="shared" si="139"/>
        <v>15629.45</v>
      </c>
      <c r="CF103" s="50">
        <f t="shared" si="139"/>
        <v>15629.45</v>
      </c>
      <c r="CG103" s="50">
        <f t="shared" si="140"/>
        <v>1302.45</v>
      </c>
      <c r="CH103" s="50">
        <f t="shared" si="95"/>
        <v>24095.325000000001</v>
      </c>
      <c r="CI103" s="55">
        <f>ROUND(CG103*0.25,2)+309</f>
        <v>634.61</v>
      </c>
      <c r="CJ103" s="54">
        <f t="shared" si="141"/>
        <v>15629.45</v>
      </c>
      <c r="CK103" s="50">
        <f t="shared" si="141"/>
        <v>15629.45</v>
      </c>
      <c r="CL103" s="50">
        <f t="shared" si="142"/>
        <v>1302.45</v>
      </c>
      <c r="CM103" s="50">
        <f t="shared" si="96"/>
        <v>24095.325000000001</v>
      </c>
      <c r="CN103" s="55">
        <f>ROUND(CL103*0.25,2)+309</f>
        <v>634.61</v>
      </c>
      <c r="CO103" s="54">
        <f t="shared" si="143"/>
        <v>15746.67</v>
      </c>
      <c r="CP103" s="50">
        <f t="shared" si="143"/>
        <v>15746.67</v>
      </c>
      <c r="CQ103" s="50">
        <f t="shared" si="144"/>
        <v>1312.22</v>
      </c>
      <c r="CR103" s="50">
        <f t="shared" si="97"/>
        <v>24276.07</v>
      </c>
      <c r="CS103" s="22">
        <v>517.15</v>
      </c>
      <c r="CT103" s="54">
        <f t="shared" si="145"/>
        <v>15904.14</v>
      </c>
      <c r="CU103" s="50">
        <f t="shared" si="145"/>
        <v>15904.14</v>
      </c>
      <c r="CV103" s="50">
        <f t="shared" si="146"/>
        <v>1325.35</v>
      </c>
      <c r="CW103" s="50">
        <f t="shared" si="98"/>
        <v>24518.974999999999</v>
      </c>
      <c r="CX103" s="22">
        <f>522.32+119.5</f>
        <v>641.82000000000005</v>
      </c>
      <c r="CZ103" s="56"/>
      <c r="IA103">
        <v>18.5</v>
      </c>
    </row>
    <row r="104" spans="1:235">
      <c r="A104" s="57" t="s">
        <v>163</v>
      </c>
      <c r="B104" s="58">
        <v>180</v>
      </c>
      <c r="C104" s="58" t="s">
        <v>164</v>
      </c>
      <c r="D104" s="58" t="s">
        <v>102</v>
      </c>
      <c r="E104" s="4">
        <v>10751.31</v>
      </c>
      <c r="F104" s="4">
        <v>14014.190019600001</v>
      </c>
      <c r="G104" s="4">
        <f>+F104</f>
        <v>14014.190019600001</v>
      </c>
      <c r="H104" s="4">
        <f t="shared" si="99"/>
        <v>1167.8491683</v>
      </c>
      <c r="I104" s="4">
        <f t="shared" si="76"/>
        <v>23940.907950149998</v>
      </c>
      <c r="J104" s="4">
        <f t="shared" si="100"/>
        <v>10877.8</v>
      </c>
      <c r="K104" s="4">
        <f t="shared" si="101"/>
        <v>14192.802245339999</v>
      </c>
      <c r="L104" s="4">
        <f t="shared" si="102"/>
        <v>14179.07</v>
      </c>
      <c r="M104" s="4">
        <f t="shared" si="102"/>
        <v>1181.5899999999999</v>
      </c>
      <c r="N104" s="60">
        <f t="shared" si="77"/>
        <v>24222.594999999998</v>
      </c>
      <c r="O104" s="17">
        <f t="shared" si="148"/>
        <v>11280.28</v>
      </c>
      <c r="P104" s="4">
        <v>34035.059487600003</v>
      </c>
      <c r="Q104" s="4">
        <f t="shared" si="147"/>
        <v>14703.7</v>
      </c>
      <c r="R104" s="4">
        <f t="shared" si="147"/>
        <v>1225.31</v>
      </c>
      <c r="S104" s="18">
        <f t="shared" si="78"/>
        <v>25118.855</v>
      </c>
      <c r="T104" s="17">
        <f t="shared" si="103"/>
        <v>11584.85</v>
      </c>
      <c r="U104" s="4">
        <f t="shared" si="104"/>
        <v>34715.760677352002</v>
      </c>
      <c r="V104" s="4">
        <f t="shared" si="105"/>
        <v>15100.7</v>
      </c>
      <c r="W104" s="4">
        <f t="shared" si="106"/>
        <v>1258.3916666666667</v>
      </c>
      <c r="X104" s="18">
        <f t="shared" si="79"/>
        <v>25797.029166666667</v>
      </c>
      <c r="Y104" s="17">
        <f t="shared" si="107"/>
        <v>11816.547</v>
      </c>
      <c r="Z104" s="4">
        <f t="shared" si="108"/>
        <v>15402.714000000002</v>
      </c>
      <c r="AA104" s="4">
        <f t="shared" si="109"/>
        <v>1283.5595000000001</v>
      </c>
      <c r="AB104" s="18">
        <f t="shared" si="80"/>
        <v>26312.96975</v>
      </c>
      <c r="AC104" s="17">
        <f t="shared" si="110"/>
        <v>12071.41</v>
      </c>
      <c r="AD104" s="4">
        <f t="shared" si="111"/>
        <v>15734.93</v>
      </c>
      <c r="AE104" s="4">
        <f t="shared" si="112"/>
        <v>1311.2441666666666</v>
      </c>
      <c r="AF104" s="18">
        <f t="shared" si="81"/>
        <v>26880.505416666667</v>
      </c>
      <c r="AG104" s="17">
        <f t="shared" si="113"/>
        <v>12312.84</v>
      </c>
      <c r="AH104" s="4" t="e">
        <f>ROUND(#REF!*1.02,2)</f>
        <v>#REF!</v>
      </c>
      <c r="AI104" s="4">
        <f t="shared" si="114"/>
        <v>16049.63</v>
      </c>
      <c r="AJ104" s="4">
        <f t="shared" si="115"/>
        <v>1337.4691666666665</v>
      </c>
      <c r="AK104" s="60">
        <f t="shared" si="82"/>
        <v>27418.117916666662</v>
      </c>
      <c r="AL104" s="42">
        <f t="shared" si="116"/>
        <v>12559.1</v>
      </c>
      <c r="AM104" s="4">
        <f t="shared" si="117"/>
        <v>16370.62</v>
      </c>
      <c r="AN104" s="4">
        <f t="shared" si="118"/>
        <v>1364.2183333333335</v>
      </c>
      <c r="AO104" s="4">
        <f t="shared" si="83"/>
        <v>27966.475833333338</v>
      </c>
      <c r="AP104" s="42">
        <f t="shared" si="119"/>
        <v>12935.87</v>
      </c>
      <c r="AQ104" s="4">
        <f t="shared" si="119"/>
        <v>16861.740000000002</v>
      </c>
      <c r="AR104" s="4">
        <f t="shared" si="120"/>
        <v>1405.15</v>
      </c>
      <c r="AS104" s="4">
        <f t="shared" si="121"/>
        <v>28805.575000000001</v>
      </c>
      <c r="AT104" s="42">
        <f t="shared" si="122"/>
        <v>12935.87</v>
      </c>
      <c r="AU104" s="4">
        <f t="shared" si="122"/>
        <v>16861.740000000002</v>
      </c>
      <c r="AV104" s="4">
        <f t="shared" si="123"/>
        <v>1405.15</v>
      </c>
      <c r="AW104" s="4">
        <f t="shared" si="84"/>
        <v>28805.575000000001</v>
      </c>
      <c r="AX104" s="42">
        <f t="shared" si="124"/>
        <v>12935.87</v>
      </c>
      <c r="AY104" s="4">
        <f t="shared" si="124"/>
        <v>16861.740000000002</v>
      </c>
      <c r="AZ104" s="4">
        <f t="shared" si="125"/>
        <v>1405.15</v>
      </c>
      <c r="BA104" s="4">
        <f t="shared" si="85"/>
        <v>28805.575000000001</v>
      </c>
      <c r="BB104" s="42">
        <f t="shared" si="126"/>
        <v>12935.87</v>
      </c>
      <c r="BC104" s="4">
        <f t="shared" si="126"/>
        <v>16861.740000000002</v>
      </c>
      <c r="BD104" s="4">
        <f t="shared" si="127"/>
        <v>1405.15</v>
      </c>
      <c r="BE104" s="4">
        <f t="shared" si="86"/>
        <v>28805.575000000001</v>
      </c>
      <c r="BF104" s="42">
        <f t="shared" si="128"/>
        <v>12935.87</v>
      </c>
      <c r="BG104" s="4">
        <f t="shared" si="128"/>
        <v>16861.740000000002</v>
      </c>
      <c r="BH104" s="4">
        <f t="shared" si="129"/>
        <v>1405.15</v>
      </c>
      <c r="BI104" s="4">
        <f t="shared" si="87"/>
        <v>28805.575000000001</v>
      </c>
      <c r="BJ104" s="42">
        <f t="shared" si="88"/>
        <v>13065.228700000001</v>
      </c>
      <c r="BK104" s="42">
        <f t="shared" si="130"/>
        <v>17030.36</v>
      </c>
      <c r="BL104" s="4">
        <f t="shared" si="131"/>
        <v>1419.2</v>
      </c>
      <c r="BM104" s="4">
        <f t="shared" si="89"/>
        <v>29093.600000000002</v>
      </c>
      <c r="BN104" s="42">
        <f t="shared" si="132"/>
        <v>13065.23</v>
      </c>
      <c r="BO104" s="4">
        <f t="shared" si="132"/>
        <v>17030.36</v>
      </c>
      <c r="BP104" s="4">
        <f t="shared" si="133"/>
        <v>1419.2</v>
      </c>
      <c r="BQ104" s="4">
        <f t="shared" si="90"/>
        <v>29093.600000000002</v>
      </c>
      <c r="BR104" s="42">
        <f t="shared" si="91"/>
        <v>13195.88</v>
      </c>
      <c r="BS104" s="42">
        <f t="shared" si="91"/>
        <v>17200.66</v>
      </c>
      <c r="BT104" s="4">
        <f t="shared" si="134"/>
        <v>1433.39</v>
      </c>
      <c r="BU104" s="4">
        <f t="shared" si="92"/>
        <v>29384.495000000003</v>
      </c>
      <c r="BV104" s="42">
        <f t="shared" si="135"/>
        <v>13360.83</v>
      </c>
      <c r="BW104" s="4">
        <f t="shared" si="135"/>
        <v>17415.669999999998</v>
      </c>
      <c r="BX104" s="4">
        <f t="shared" si="136"/>
        <v>1451.31</v>
      </c>
      <c r="BY104" s="4">
        <f t="shared" si="93"/>
        <v>29751.855</v>
      </c>
      <c r="BZ104" s="42">
        <f t="shared" si="137"/>
        <v>13360.83</v>
      </c>
      <c r="CA104" s="4">
        <f t="shared" si="137"/>
        <v>17415.669999999998</v>
      </c>
      <c r="CB104" s="4">
        <f t="shared" si="138"/>
        <v>1451.31</v>
      </c>
      <c r="CC104" s="4">
        <f t="shared" si="94"/>
        <v>29751.855</v>
      </c>
      <c r="CD104" s="46"/>
      <c r="CE104" s="42">
        <f t="shared" si="139"/>
        <v>13360.83</v>
      </c>
      <c r="CF104" s="4">
        <f t="shared" si="139"/>
        <v>17415.669999999998</v>
      </c>
      <c r="CG104" s="4">
        <f t="shared" si="140"/>
        <v>1451.31</v>
      </c>
      <c r="CH104" s="4">
        <f t="shared" si="95"/>
        <v>29751.855</v>
      </c>
      <c r="CI104" s="46"/>
      <c r="CJ104" s="42">
        <f t="shared" si="141"/>
        <v>13360.83</v>
      </c>
      <c r="CK104" s="4">
        <f t="shared" si="141"/>
        <v>17415.669999999998</v>
      </c>
      <c r="CL104" s="4">
        <f t="shared" si="142"/>
        <v>1451.31</v>
      </c>
      <c r="CM104" s="4">
        <f t="shared" si="96"/>
        <v>29751.855</v>
      </c>
      <c r="CN104" s="46"/>
      <c r="CO104" s="42">
        <f t="shared" si="143"/>
        <v>13461.04</v>
      </c>
      <c r="CP104" s="4">
        <f t="shared" si="143"/>
        <v>17546.29</v>
      </c>
      <c r="CQ104" s="4">
        <f t="shared" si="144"/>
        <v>1462.19</v>
      </c>
      <c r="CR104" s="4">
        <f t="shared" si="97"/>
        <v>29974.895</v>
      </c>
      <c r="CS104" s="46"/>
      <c r="CT104" s="42">
        <f t="shared" si="145"/>
        <v>13595.65</v>
      </c>
      <c r="CU104" s="4">
        <f t="shared" si="145"/>
        <v>17721.75</v>
      </c>
      <c r="CV104" s="4">
        <f t="shared" si="146"/>
        <v>1476.81</v>
      </c>
      <c r="CW104" s="4">
        <f t="shared" si="98"/>
        <v>30274.605</v>
      </c>
      <c r="CX104" s="46"/>
      <c r="IA104">
        <v>20.5</v>
      </c>
    </row>
    <row r="105" spans="1:235">
      <c r="A105" s="45"/>
      <c r="B105">
        <v>185</v>
      </c>
      <c r="C105" t="s">
        <v>164</v>
      </c>
      <c r="D105" t="s">
        <v>103</v>
      </c>
      <c r="E105" s="39">
        <v>10751.31</v>
      </c>
      <c r="F105" s="39">
        <v>11977.944660000001</v>
      </c>
      <c r="G105" s="39">
        <f>+F105</f>
        <v>11977.944660000001</v>
      </c>
      <c r="H105" s="39">
        <f t="shared" si="99"/>
        <v>998.16205500000012</v>
      </c>
      <c r="I105" s="39">
        <f t="shared" si="76"/>
        <v>18465.998017500002</v>
      </c>
      <c r="J105" s="39">
        <f t="shared" si="100"/>
        <v>10877.8</v>
      </c>
      <c r="K105" s="39">
        <f t="shared" si="101"/>
        <v>12130.604739</v>
      </c>
      <c r="L105" s="39">
        <f t="shared" si="102"/>
        <v>12118.87</v>
      </c>
      <c r="M105" s="39">
        <f t="shared" si="102"/>
        <v>1009.91</v>
      </c>
      <c r="N105" s="40">
        <f t="shared" si="77"/>
        <v>18683.334999999999</v>
      </c>
      <c r="O105" s="42">
        <f t="shared" si="148"/>
        <v>11280.28</v>
      </c>
      <c r="P105" s="39">
        <v>34035.059487600003</v>
      </c>
      <c r="Q105" s="39">
        <f t="shared" si="147"/>
        <v>12567.27</v>
      </c>
      <c r="R105" s="39">
        <f t="shared" si="147"/>
        <v>1047.28</v>
      </c>
      <c r="S105" s="43">
        <f t="shared" si="78"/>
        <v>19374.68</v>
      </c>
      <c r="T105" s="42">
        <f t="shared" si="103"/>
        <v>11584.85</v>
      </c>
      <c r="U105" s="39">
        <f t="shared" si="104"/>
        <v>34715.760677352002</v>
      </c>
      <c r="V105" s="39">
        <f t="shared" si="105"/>
        <v>12906.59</v>
      </c>
      <c r="W105" s="39">
        <f t="shared" si="106"/>
        <v>1075.5491666666667</v>
      </c>
      <c r="X105" s="43">
        <f t="shared" si="79"/>
        <v>19897.659583333334</v>
      </c>
      <c r="Y105" s="42">
        <f t="shared" si="107"/>
        <v>11816.547</v>
      </c>
      <c r="Z105" s="39">
        <f t="shared" si="108"/>
        <v>13164.721800000001</v>
      </c>
      <c r="AA105" s="39">
        <f t="shared" si="109"/>
        <v>1097.06015</v>
      </c>
      <c r="AB105" s="43">
        <f t="shared" si="80"/>
        <v>20295.612775000001</v>
      </c>
      <c r="AC105" s="42">
        <f t="shared" si="110"/>
        <v>12071.41</v>
      </c>
      <c r="AD105" s="39">
        <f t="shared" si="111"/>
        <v>13448.67</v>
      </c>
      <c r="AE105" s="39">
        <f t="shared" si="112"/>
        <v>1120.7225000000001</v>
      </c>
      <c r="AF105" s="43">
        <f t="shared" si="81"/>
        <v>20733.366250000003</v>
      </c>
      <c r="AG105" s="42">
        <f t="shared" si="113"/>
        <v>12312.84</v>
      </c>
      <c r="AH105" s="39" t="e">
        <f>ROUND(#REF!*1.02,2)</f>
        <v>#REF!</v>
      </c>
      <c r="AI105" s="39">
        <f t="shared" si="114"/>
        <v>13717.64</v>
      </c>
      <c r="AJ105" s="39">
        <f t="shared" si="115"/>
        <v>1143.1366666666665</v>
      </c>
      <c r="AK105" s="40">
        <f t="shared" si="82"/>
        <v>21148.028333333332</v>
      </c>
      <c r="AL105" s="42">
        <f t="shared" si="116"/>
        <v>12559.1</v>
      </c>
      <c r="AM105" s="39">
        <f t="shared" si="117"/>
        <v>13991.99</v>
      </c>
      <c r="AN105" s="39">
        <f t="shared" si="118"/>
        <v>1165.9991666666667</v>
      </c>
      <c r="AO105" s="39">
        <f t="shared" si="83"/>
        <v>21570.984583333335</v>
      </c>
      <c r="AP105" s="42">
        <f t="shared" si="119"/>
        <v>12935.87</v>
      </c>
      <c r="AQ105" s="39">
        <f t="shared" si="119"/>
        <v>14411.75</v>
      </c>
      <c r="AR105" s="39">
        <f t="shared" si="120"/>
        <v>1200.98</v>
      </c>
      <c r="AS105" s="39">
        <f t="shared" si="121"/>
        <v>22218.13</v>
      </c>
      <c r="AT105" s="42">
        <f t="shared" si="122"/>
        <v>12935.87</v>
      </c>
      <c r="AU105" s="39">
        <f t="shared" si="122"/>
        <v>14411.75</v>
      </c>
      <c r="AV105" s="39">
        <f t="shared" si="123"/>
        <v>1200.98</v>
      </c>
      <c r="AW105" s="39">
        <f t="shared" si="84"/>
        <v>22218.13</v>
      </c>
      <c r="AX105" s="42">
        <f t="shared" si="124"/>
        <v>12935.87</v>
      </c>
      <c r="AY105" s="39">
        <f t="shared" si="124"/>
        <v>14411.75</v>
      </c>
      <c r="AZ105" s="39">
        <f t="shared" si="125"/>
        <v>1200.98</v>
      </c>
      <c r="BA105" s="39">
        <f t="shared" si="85"/>
        <v>22218.13</v>
      </c>
      <c r="BB105" s="42">
        <f t="shared" si="126"/>
        <v>12935.87</v>
      </c>
      <c r="BC105" s="39">
        <f t="shared" si="126"/>
        <v>14411.75</v>
      </c>
      <c r="BD105" s="39">
        <f t="shared" si="127"/>
        <v>1200.98</v>
      </c>
      <c r="BE105" s="39">
        <f t="shared" si="86"/>
        <v>22218.13</v>
      </c>
      <c r="BF105" s="42">
        <f t="shared" si="128"/>
        <v>12935.87</v>
      </c>
      <c r="BG105" s="39">
        <f t="shared" si="128"/>
        <v>14411.75</v>
      </c>
      <c r="BH105" s="39">
        <f t="shared" si="129"/>
        <v>1200.98</v>
      </c>
      <c r="BI105" s="39">
        <f t="shared" si="87"/>
        <v>22218.13</v>
      </c>
      <c r="BJ105" s="42">
        <f t="shared" si="88"/>
        <v>13065.228700000001</v>
      </c>
      <c r="BK105" s="42">
        <f t="shared" si="130"/>
        <v>14555.87</v>
      </c>
      <c r="BL105" s="39">
        <f t="shared" si="131"/>
        <v>1212.99</v>
      </c>
      <c r="BM105" s="39">
        <f t="shared" si="89"/>
        <v>22440.314999999999</v>
      </c>
      <c r="BN105" s="42">
        <f t="shared" si="132"/>
        <v>13065.23</v>
      </c>
      <c r="BO105" s="39">
        <f t="shared" si="132"/>
        <v>14555.87</v>
      </c>
      <c r="BP105" s="39">
        <f t="shared" si="133"/>
        <v>1212.99</v>
      </c>
      <c r="BQ105" s="39">
        <f t="shared" si="90"/>
        <v>22440.314999999999</v>
      </c>
      <c r="BR105" s="42">
        <f t="shared" si="91"/>
        <v>13195.88</v>
      </c>
      <c r="BS105" s="42">
        <f t="shared" si="91"/>
        <v>14701.43</v>
      </c>
      <c r="BT105" s="39">
        <f t="shared" si="134"/>
        <v>1225.1199999999999</v>
      </c>
      <c r="BU105" s="39">
        <f t="shared" si="92"/>
        <v>22664.719999999998</v>
      </c>
      <c r="BV105" s="42">
        <f t="shared" si="135"/>
        <v>13360.83</v>
      </c>
      <c r="BW105" s="39">
        <f t="shared" si="135"/>
        <v>14885.2</v>
      </c>
      <c r="BX105" s="39">
        <f t="shared" si="136"/>
        <v>1240.43</v>
      </c>
      <c r="BY105" s="39">
        <f t="shared" si="93"/>
        <v>22947.955000000002</v>
      </c>
      <c r="BZ105" s="42">
        <f t="shared" si="137"/>
        <v>13360.83</v>
      </c>
      <c r="CA105" s="39">
        <f t="shared" si="137"/>
        <v>14885.2</v>
      </c>
      <c r="CB105" s="39">
        <f t="shared" si="138"/>
        <v>1240.43</v>
      </c>
      <c r="CC105" s="39">
        <f t="shared" si="94"/>
        <v>22947.955000000002</v>
      </c>
      <c r="CD105" s="46"/>
      <c r="CE105" s="42">
        <f t="shared" si="139"/>
        <v>13360.83</v>
      </c>
      <c r="CF105" s="39">
        <f t="shared" si="139"/>
        <v>14885.2</v>
      </c>
      <c r="CG105" s="39">
        <f t="shared" si="140"/>
        <v>1240.43</v>
      </c>
      <c r="CH105" s="39">
        <f t="shared" si="95"/>
        <v>22947.955000000002</v>
      </c>
      <c r="CI105" s="46"/>
      <c r="CJ105" s="42">
        <f t="shared" si="141"/>
        <v>13360.83</v>
      </c>
      <c r="CK105" s="39">
        <f t="shared" si="141"/>
        <v>14885.2</v>
      </c>
      <c r="CL105" s="39">
        <f t="shared" si="142"/>
        <v>1240.43</v>
      </c>
      <c r="CM105" s="39">
        <f t="shared" si="96"/>
        <v>22947.955000000002</v>
      </c>
      <c r="CN105" s="46"/>
      <c r="CO105" s="42">
        <f t="shared" si="143"/>
        <v>13461.04</v>
      </c>
      <c r="CP105" s="39">
        <f t="shared" si="143"/>
        <v>14996.84</v>
      </c>
      <c r="CQ105" s="39">
        <f t="shared" si="144"/>
        <v>1249.74</v>
      </c>
      <c r="CR105" s="39">
        <f t="shared" si="97"/>
        <v>23120.19</v>
      </c>
      <c r="CS105" s="46"/>
      <c r="CT105" s="42">
        <f t="shared" si="145"/>
        <v>13595.65</v>
      </c>
      <c r="CU105" s="39">
        <f t="shared" si="145"/>
        <v>15146.81</v>
      </c>
      <c r="CV105" s="39">
        <f t="shared" si="146"/>
        <v>1262.23</v>
      </c>
      <c r="CW105" s="39">
        <f t="shared" si="98"/>
        <v>23351.255000000001</v>
      </c>
      <c r="CX105" s="46"/>
      <c r="IA105">
        <v>18.5</v>
      </c>
    </row>
    <row r="106" spans="1:235">
      <c r="A106" s="45"/>
      <c r="B106">
        <v>190</v>
      </c>
      <c r="C106" t="s">
        <v>165</v>
      </c>
      <c r="D106" t="s">
        <v>102</v>
      </c>
      <c r="E106" s="39">
        <v>10751.31</v>
      </c>
      <c r="F106" s="39">
        <v>12579.044817600001</v>
      </c>
      <c r="G106" s="39">
        <v>12579.04</v>
      </c>
      <c r="H106" s="39">
        <f t="shared" si="99"/>
        <v>1048.2533333333333</v>
      </c>
      <c r="I106" s="39">
        <f t="shared" si="76"/>
        <v>21489.193333333333</v>
      </c>
      <c r="J106" s="39">
        <f t="shared" si="100"/>
        <v>10877.8</v>
      </c>
      <c r="K106" s="39">
        <f t="shared" si="101"/>
        <v>12739.365977039999</v>
      </c>
      <c r="L106" s="39">
        <f t="shared" si="102"/>
        <v>12727.03</v>
      </c>
      <c r="M106" s="39">
        <f t="shared" si="102"/>
        <v>1060.5899999999999</v>
      </c>
      <c r="N106" s="40">
        <f t="shared" si="77"/>
        <v>21742.094999999998</v>
      </c>
      <c r="O106" s="42">
        <f t="shared" si="148"/>
        <v>11280.28</v>
      </c>
      <c r="P106" s="39">
        <v>34035.059487600003</v>
      </c>
      <c r="Q106" s="39">
        <f t="shared" si="147"/>
        <v>13197.93</v>
      </c>
      <c r="R106" s="39">
        <f t="shared" si="147"/>
        <v>1099.83</v>
      </c>
      <c r="S106" s="43">
        <f t="shared" si="78"/>
        <v>22546.514999999999</v>
      </c>
      <c r="T106" s="42">
        <f t="shared" si="103"/>
        <v>11584.85</v>
      </c>
      <c r="U106" s="39">
        <f t="shared" si="104"/>
        <v>34715.760677352002</v>
      </c>
      <c r="V106" s="39">
        <f t="shared" si="105"/>
        <v>13554.27</v>
      </c>
      <c r="W106" s="39">
        <f t="shared" si="106"/>
        <v>1129.5225</v>
      </c>
      <c r="X106" s="43">
        <f t="shared" si="79"/>
        <v>23155.21125</v>
      </c>
      <c r="Y106" s="42">
        <f t="shared" si="107"/>
        <v>11816.547</v>
      </c>
      <c r="Z106" s="39">
        <f t="shared" si="108"/>
        <v>13825.3554</v>
      </c>
      <c r="AA106" s="39">
        <f t="shared" si="109"/>
        <v>1152.11295</v>
      </c>
      <c r="AB106" s="43">
        <f t="shared" si="80"/>
        <v>23618.315474999999</v>
      </c>
      <c r="AC106" s="42">
        <f t="shared" si="110"/>
        <v>12071.41</v>
      </c>
      <c r="AD106" s="39">
        <f t="shared" si="111"/>
        <v>14123.55</v>
      </c>
      <c r="AE106" s="39">
        <f t="shared" si="112"/>
        <v>1176.9624999999999</v>
      </c>
      <c r="AF106" s="43">
        <f t="shared" si="81"/>
        <v>24127.731249999997</v>
      </c>
      <c r="AG106" s="42">
        <f t="shared" si="113"/>
        <v>12312.84</v>
      </c>
      <c r="AH106" s="39" t="e">
        <f>ROUND(#REF!*1.02,2)</f>
        <v>#REF!</v>
      </c>
      <c r="AI106" s="39">
        <f t="shared" si="114"/>
        <v>14406.02</v>
      </c>
      <c r="AJ106" s="39">
        <f t="shared" si="115"/>
        <v>1200.5016666666668</v>
      </c>
      <c r="AK106" s="40">
        <f t="shared" si="82"/>
        <v>24610.284166666668</v>
      </c>
      <c r="AL106" s="42">
        <f t="shared" si="116"/>
        <v>12559.1</v>
      </c>
      <c r="AM106" s="39">
        <f t="shared" si="117"/>
        <v>14694.14</v>
      </c>
      <c r="AN106" s="39">
        <f t="shared" si="118"/>
        <v>1224.5116666666665</v>
      </c>
      <c r="AO106" s="39">
        <f t="shared" si="83"/>
        <v>25102.489166666663</v>
      </c>
      <c r="AP106" s="42">
        <f t="shared" si="119"/>
        <v>12935.87</v>
      </c>
      <c r="AQ106" s="39">
        <f t="shared" si="119"/>
        <v>15134.96</v>
      </c>
      <c r="AR106" s="39">
        <f t="shared" si="120"/>
        <v>1261.25</v>
      </c>
      <c r="AS106" s="39">
        <f t="shared" si="121"/>
        <v>25855.625</v>
      </c>
      <c r="AT106" s="42">
        <f t="shared" si="122"/>
        <v>12935.87</v>
      </c>
      <c r="AU106" s="39">
        <f t="shared" si="122"/>
        <v>15134.96</v>
      </c>
      <c r="AV106" s="39">
        <f t="shared" si="123"/>
        <v>1261.25</v>
      </c>
      <c r="AW106" s="39">
        <f t="shared" si="84"/>
        <v>25855.625</v>
      </c>
      <c r="AX106" s="42">
        <f t="shared" si="124"/>
        <v>12935.87</v>
      </c>
      <c r="AY106" s="39">
        <f t="shared" si="124"/>
        <v>15134.96</v>
      </c>
      <c r="AZ106" s="39">
        <f t="shared" si="125"/>
        <v>1261.25</v>
      </c>
      <c r="BA106" s="39">
        <f t="shared" si="85"/>
        <v>25855.625</v>
      </c>
      <c r="BB106" s="42">
        <f t="shared" si="126"/>
        <v>12935.87</v>
      </c>
      <c r="BC106" s="39">
        <f t="shared" si="126"/>
        <v>15134.96</v>
      </c>
      <c r="BD106" s="39">
        <f t="shared" si="127"/>
        <v>1261.25</v>
      </c>
      <c r="BE106" s="39">
        <f t="shared" si="86"/>
        <v>25855.625</v>
      </c>
      <c r="BF106" s="42">
        <f t="shared" si="128"/>
        <v>12935.87</v>
      </c>
      <c r="BG106" s="39">
        <f t="shared" si="128"/>
        <v>15134.96</v>
      </c>
      <c r="BH106" s="39">
        <f t="shared" si="129"/>
        <v>1261.25</v>
      </c>
      <c r="BI106" s="39">
        <f t="shared" si="87"/>
        <v>25855.625</v>
      </c>
      <c r="BJ106" s="42">
        <f t="shared" si="88"/>
        <v>13065.228700000001</v>
      </c>
      <c r="BK106" s="42">
        <f t="shared" si="130"/>
        <v>15286.31</v>
      </c>
      <c r="BL106" s="39">
        <f t="shared" si="131"/>
        <v>1273.8599999999999</v>
      </c>
      <c r="BM106" s="39">
        <f t="shared" si="89"/>
        <v>26114.129999999997</v>
      </c>
      <c r="BN106" s="42">
        <f t="shared" si="132"/>
        <v>13065.23</v>
      </c>
      <c r="BO106" s="39">
        <f t="shared" si="132"/>
        <v>15286.31</v>
      </c>
      <c r="BP106" s="39">
        <f t="shared" si="133"/>
        <v>1273.8599999999999</v>
      </c>
      <c r="BQ106" s="39">
        <f t="shared" si="90"/>
        <v>26114.129999999997</v>
      </c>
      <c r="BR106" s="42">
        <f t="shared" si="91"/>
        <v>13195.88</v>
      </c>
      <c r="BS106" s="42">
        <f t="shared" si="91"/>
        <v>15439.17</v>
      </c>
      <c r="BT106" s="39">
        <f t="shared" si="134"/>
        <v>1286.5999999999999</v>
      </c>
      <c r="BU106" s="39">
        <f t="shared" si="92"/>
        <v>26375.3</v>
      </c>
      <c r="BV106" s="42">
        <f t="shared" si="135"/>
        <v>13360.83</v>
      </c>
      <c r="BW106" s="39">
        <f t="shared" si="135"/>
        <v>15632.16</v>
      </c>
      <c r="BX106" s="39">
        <f t="shared" si="136"/>
        <v>1302.68</v>
      </c>
      <c r="BY106" s="39">
        <f t="shared" si="93"/>
        <v>26704.940000000002</v>
      </c>
      <c r="BZ106" s="42">
        <f t="shared" si="137"/>
        <v>13360.83</v>
      </c>
      <c r="CA106" s="39">
        <f t="shared" si="137"/>
        <v>15632.16</v>
      </c>
      <c r="CB106" s="39">
        <f t="shared" si="138"/>
        <v>1302.68</v>
      </c>
      <c r="CC106" s="39">
        <f t="shared" si="94"/>
        <v>26704.940000000002</v>
      </c>
      <c r="CD106" s="46"/>
      <c r="CE106" s="42">
        <f t="shared" si="139"/>
        <v>13360.83</v>
      </c>
      <c r="CF106" s="39">
        <f t="shared" si="139"/>
        <v>15632.16</v>
      </c>
      <c r="CG106" s="39">
        <f t="shared" si="140"/>
        <v>1302.68</v>
      </c>
      <c r="CH106" s="39">
        <f t="shared" si="95"/>
        <v>26704.940000000002</v>
      </c>
      <c r="CI106" s="46"/>
      <c r="CJ106" s="42">
        <f t="shared" si="141"/>
        <v>13360.83</v>
      </c>
      <c r="CK106" s="39">
        <f t="shared" si="141"/>
        <v>15632.16</v>
      </c>
      <c r="CL106" s="39">
        <f t="shared" si="142"/>
        <v>1302.68</v>
      </c>
      <c r="CM106" s="39">
        <f t="shared" si="96"/>
        <v>26704.940000000002</v>
      </c>
      <c r="CN106" s="46"/>
      <c r="CO106" s="42">
        <f t="shared" si="143"/>
        <v>13461.04</v>
      </c>
      <c r="CP106" s="39">
        <f t="shared" si="143"/>
        <v>15749.4</v>
      </c>
      <c r="CQ106" s="39">
        <f t="shared" si="144"/>
        <v>1312.45</v>
      </c>
      <c r="CR106" s="39">
        <f t="shared" si="97"/>
        <v>26905.225000000002</v>
      </c>
      <c r="CS106" s="46"/>
      <c r="CT106" s="42">
        <f t="shared" si="145"/>
        <v>13595.65</v>
      </c>
      <c r="CU106" s="39">
        <f t="shared" si="145"/>
        <v>15906.89</v>
      </c>
      <c r="CV106" s="39">
        <f t="shared" si="146"/>
        <v>1325.57</v>
      </c>
      <c r="CW106" s="39">
        <f t="shared" si="98"/>
        <v>27174.184999999998</v>
      </c>
      <c r="CX106" s="46"/>
      <c r="IA106">
        <v>20.5</v>
      </c>
    </row>
    <row r="107" spans="1:235">
      <c r="A107" s="45"/>
      <c r="B107">
        <v>195</v>
      </c>
      <c r="C107" t="s">
        <v>165</v>
      </c>
      <c r="D107" t="s">
        <v>103</v>
      </c>
      <c r="E107" s="39">
        <v>10751.31</v>
      </c>
      <c r="F107" s="39">
        <v>10751.3081028</v>
      </c>
      <c r="G107" s="39">
        <f>+F107</f>
        <v>10751.3081028</v>
      </c>
      <c r="H107" s="39">
        <f t="shared" si="99"/>
        <v>895.94234189999997</v>
      </c>
      <c r="I107" s="39">
        <f t="shared" si="76"/>
        <v>16574.933325149999</v>
      </c>
      <c r="J107" s="39">
        <f t="shared" si="100"/>
        <v>10877.8</v>
      </c>
      <c r="K107" s="39">
        <f t="shared" si="101"/>
        <v>10888.334578619999</v>
      </c>
      <c r="L107" s="39">
        <f t="shared" si="102"/>
        <v>10877.8</v>
      </c>
      <c r="M107" s="39">
        <f t="shared" si="102"/>
        <v>906.48</v>
      </c>
      <c r="N107" s="40">
        <f t="shared" si="77"/>
        <v>16769.88</v>
      </c>
      <c r="O107" s="42">
        <f t="shared" si="148"/>
        <v>11280.28</v>
      </c>
      <c r="P107" s="39">
        <v>34035.059487600003</v>
      </c>
      <c r="Q107" s="39">
        <f t="shared" si="147"/>
        <v>11280.28</v>
      </c>
      <c r="R107" s="39">
        <f t="shared" si="147"/>
        <v>940.02</v>
      </c>
      <c r="S107" s="43">
        <f t="shared" si="78"/>
        <v>17390.37</v>
      </c>
      <c r="T107" s="42">
        <f t="shared" si="103"/>
        <v>11584.85</v>
      </c>
      <c r="U107" s="39">
        <f t="shared" si="104"/>
        <v>34715.760677352002</v>
      </c>
      <c r="V107" s="39">
        <f t="shared" si="105"/>
        <v>11584.85</v>
      </c>
      <c r="W107" s="39">
        <f t="shared" si="106"/>
        <v>965.4041666666667</v>
      </c>
      <c r="X107" s="43">
        <f t="shared" si="79"/>
        <v>17859.977083333335</v>
      </c>
      <c r="Y107" s="42">
        <f t="shared" si="107"/>
        <v>11816.547</v>
      </c>
      <c r="Z107" s="39">
        <f t="shared" si="108"/>
        <v>11816.547</v>
      </c>
      <c r="AA107" s="39">
        <f t="shared" si="109"/>
        <v>984.71225000000004</v>
      </c>
      <c r="AB107" s="43">
        <f t="shared" si="80"/>
        <v>18217.176625</v>
      </c>
      <c r="AC107" s="42">
        <f t="shared" si="110"/>
        <v>12071.41</v>
      </c>
      <c r="AD107" s="39">
        <f t="shared" si="111"/>
        <v>12071.41</v>
      </c>
      <c r="AE107" s="39">
        <f t="shared" si="112"/>
        <v>1005.9508333333333</v>
      </c>
      <c r="AF107" s="43">
        <f t="shared" si="81"/>
        <v>18610.090416666666</v>
      </c>
      <c r="AG107" s="42">
        <f t="shared" si="113"/>
        <v>12312.84</v>
      </c>
      <c r="AH107" s="39" t="e">
        <f>ROUND(#REF!*1.02,2)</f>
        <v>#REF!</v>
      </c>
      <c r="AI107" s="39">
        <f t="shared" si="114"/>
        <v>12312.84</v>
      </c>
      <c r="AJ107" s="39">
        <f t="shared" si="115"/>
        <v>1026.07</v>
      </c>
      <c r="AK107" s="40">
        <f t="shared" si="82"/>
        <v>18982.294999999998</v>
      </c>
      <c r="AL107" s="42">
        <f t="shared" si="116"/>
        <v>12559.1</v>
      </c>
      <c r="AM107" s="39">
        <f t="shared" si="117"/>
        <v>12559.1</v>
      </c>
      <c r="AN107" s="39">
        <f t="shared" si="118"/>
        <v>1046.5916666666667</v>
      </c>
      <c r="AO107" s="39">
        <f t="shared" si="83"/>
        <v>19361.945833333335</v>
      </c>
      <c r="AP107" s="42">
        <f t="shared" si="119"/>
        <v>12935.87</v>
      </c>
      <c r="AQ107" s="39">
        <f t="shared" si="119"/>
        <v>12935.87</v>
      </c>
      <c r="AR107" s="39">
        <f t="shared" si="120"/>
        <v>1077.99</v>
      </c>
      <c r="AS107" s="39">
        <f t="shared" si="121"/>
        <v>19942.814999999999</v>
      </c>
      <c r="AT107" s="42">
        <f t="shared" si="122"/>
        <v>12935.87</v>
      </c>
      <c r="AU107" s="39">
        <f t="shared" si="122"/>
        <v>12935.87</v>
      </c>
      <c r="AV107" s="39">
        <f t="shared" si="123"/>
        <v>1077.99</v>
      </c>
      <c r="AW107" s="39">
        <f t="shared" si="84"/>
        <v>19942.814999999999</v>
      </c>
      <c r="AX107" s="42">
        <f t="shared" si="124"/>
        <v>12935.87</v>
      </c>
      <c r="AY107" s="39">
        <f t="shared" si="124"/>
        <v>12935.87</v>
      </c>
      <c r="AZ107" s="39">
        <f t="shared" si="125"/>
        <v>1077.99</v>
      </c>
      <c r="BA107" s="39">
        <f t="shared" si="85"/>
        <v>19942.814999999999</v>
      </c>
      <c r="BB107" s="42">
        <f t="shared" si="126"/>
        <v>12935.87</v>
      </c>
      <c r="BC107" s="39">
        <f t="shared" si="126"/>
        <v>12935.87</v>
      </c>
      <c r="BD107" s="39">
        <f t="shared" si="127"/>
        <v>1077.99</v>
      </c>
      <c r="BE107" s="39">
        <f t="shared" si="86"/>
        <v>19942.814999999999</v>
      </c>
      <c r="BF107" s="42">
        <f t="shared" si="128"/>
        <v>12935.87</v>
      </c>
      <c r="BG107" s="39">
        <f t="shared" si="128"/>
        <v>12935.87</v>
      </c>
      <c r="BH107" s="39">
        <f t="shared" si="129"/>
        <v>1077.99</v>
      </c>
      <c r="BI107" s="39">
        <f t="shared" si="87"/>
        <v>19942.814999999999</v>
      </c>
      <c r="BJ107" s="42">
        <f t="shared" si="88"/>
        <v>13065.228700000001</v>
      </c>
      <c r="BK107" s="42">
        <f t="shared" si="130"/>
        <v>13065.23</v>
      </c>
      <c r="BL107" s="39">
        <f t="shared" si="131"/>
        <v>1088.77</v>
      </c>
      <c r="BM107" s="39">
        <f t="shared" si="89"/>
        <v>20142.244999999999</v>
      </c>
      <c r="BN107" s="42">
        <f t="shared" si="132"/>
        <v>13065.23</v>
      </c>
      <c r="BO107" s="39">
        <f t="shared" si="132"/>
        <v>13065.23</v>
      </c>
      <c r="BP107" s="39">
        <f t="shared" si="133"/>
        <v>1088.77</v>
      </c>
      <c r="BQ107" s="39">
        <f t="shared" si="90"/>
        <v>20142.244999999999</v>
      </c>
      <c r="BR107" s="42">
        <f t="shared" si="91"/>
        <v>13195.88</v>
      </c>
      <c r="BS107" s="42">
        <f t="shared" si="91"/>
        <v>13195.88</v>
      </c>
      <c r="BT107" s="39">
        <f t="shared" si="134"/>
        <v>1099.6600000000001</v>
      </c>
      <c r="BU107" s="39">
        <f t="shared" si="92"/>
        <v>20343.710000000003</v>
      </c>
      <c r="BV107" s="42">
        <f t="shared" si="135"/>
        <v>13360.83</v>
      </c>
      <c r="BW107" s="39">
        <f t="shared" si="135"/>
        <v>13360.83</v>
      </c>
      <c r="BX107" s="39">
        <f t="shared" si="136"/>
        <v>1113.4000000000001</v>
      </c>
      <c r="BY107" s="39">
        <f t="shared" si="93"/>
        <v>20597.900000000001</v>
      </c>
      <c r="BZ107" s="42">
        <f t="shared" si="137"/>
        <v>13360.83</v>
      </c>
      <c r="CA107" s="39">
        <f t="shared" si="137"/>
        <v>13360.83</v>
      </c>
      <c r="CB107" s="39">
        <f t="shared" si="138"/>
        <v>1113.4000000000001</v>
      </c>
      <c r="CC107" s="39">
        <f t="shared" si="94"/>
        <v>20597.900000000001</v>
      </c>
      <c r="CD107" s="46"/>
      <c r="CE107" s="42">
        <f t="shared" si="139"/>
        <v>13360.83</v>
      </c>
      <c r="CF107" s="39">
        <f t="shared" si="139"/>
        <v>13360.83</v>
      </c>
      <c r="CG107" s="39">
        <f t="shared" si="140"/>
        <v>1113.4000000000001</v>
      </c>
      <c r="CH107" s="39">
        <f t="shared" si="95"/>
        <v>20597.900000000001</v>
      </c>
      <c r="CI107" s="46"/>
      <c r="CJ107" s="42">
        <f t="shared" si="141"/>
        <v>13360.83</v>
      </c>
      <c r="CK107" s="39">
        <f t="shared" si="141"/>
        <v>13360.83</v>
      </c>
      <c r="CL107" s="39">
        <f t="shared" si="142"/>
        <v>1113.4000000000001</v>
      </c>
      <c r="CM107" s="39">
        <f t="shared" si="96"/>
        <v>20597.900000000001</v>
      </c>
      <c r="CN107" s="46"/>
      <c r="CO107" s="42">
        <f t="shared" si="143"/>
        <v>13461.04</v>
      </c>
      <c r="CP107" s="39">
        <f t="shared" si="143"/>
        <v>13461.04</v>
      </c>
      <c r="CQ107" s="39">
        <f t="shared" si="144"/>
        <v>1121.75</v>
      </c>
      <c r="CR107" s="39">
        <f t="shared" si="97"/>
        <v>20752.375</v>
      </c>
      <c r="CS107" s="46"/>
      <c r="CT107" s="42">
        <f t="shared" si="145"/>
        <v>13595.65</v>
      </c>
      <c r="CU107" s="39">
        <f t="shared" si="145"/>
        <v>13595.65</v>
      </c>
      <c r="CV107" s="39">
        <f t="shared" si="146"/>
        <v>1132.97</v>
      </c>
      <c r="CW107" s="39">
        <f t="shared" si="98"/>
        <v>20959.945</v>
      </c>
      <c r="CX107" s="46"/>
      <c r="IA107">
        <v>18.5</v>
      </c>
    </row>
    <row r="108" spans="1:235">
      <c r="A108" s="45"/>
      <c r="B108">
        <v>700</v>
      </c>
      <c r="C108" t="s">
        <v>166</v>
      </c>
      <c r="D108" t="s">
        <v>103</v>
      </c>
      <c r="E108" s="39">
        <v>10751.31</v>
      </c>
      <c r="F108" s="39">
        <f>+E108</f>
        <v>10751.31</v>
      </c>
      <c r="G108" s="39">
        <f>+F108</f>
        <v>10751.31</v>
      </c>
      <c r="H108" s="39">
        <f>+G108/12</f>
        <v>895.9425</v>
      </c>
      <c r="I108" s="39">
        <f t="shared" si="76"/>
        <v>16574.936249999999</v>
      </c>
      <c r="J108" s="39">
        <f t="shared" si="100"/>
        <v>10877.8</v>
      </c>
      <c r="K108" s="39">
        <f t="shared" si="101"/>
        <v>10888.336499999999</v>
      </c>
      <c r="L108" s="39">
        <f t="shared" si="102"/>
        <v>10877.8</v>
      </c>
      <c r="M108" s="39">
        <f t="shared" si="102"/>
        <v>906.48</v>
      </c>
      <c r="N108" s="40">
        <f t="shared" si="77"/>
        <v>16769.88</v>
      </c>
      <c r="O108" s="42">
        <f t="shared" si="148"/>
        <v>11280.28</v>
      </c>
      <c r="P108" s="39">
        <v>34035.059487600003</v>
      </c>
      <c r="Q108" s="39">
        <f t="shared" si="147"/>
        <v>11280.28</v>
      </c>
      <c r="R108" s="39">
        <f t="shared" si="147"/>
        <v>940.02</v>
      </c>
      <c r="S108" s="43">
        <f t="shared" si="78"/>
        <v>17390.37</v>
      </c>
      <c r="T108" s="42">
        <f t="shared" si="103"/>
        <v>11584.85</v>
      </c>
      <c r="U108" s="39">
        <f t="shared" si="104"/>
        <v>34715.760677352002</v>
      </c>
      <c r="V108" s="39">
        <f t="shared" si="105"/>
        <v>11584.85</v>
      </c>
      <c r="W108" s="39">
        <f t="shared" si="106"/>
        <v>965.4041666666667</v>
      </c>
      <c r="X108" s="43">
        <f t="shared" si="79"/>
        <v>17859.977083333335</v>
      </c>
      <c r="Y108" s="42">
        <f t="shared" si="107"/>
        <v>11816.547</v>
      </c>
      <c r="Z108" s="39">
        <f t="shared" si="108"/>
        <v>11816.547</v>
      </c>
      <c r="AA108" s="39">
        <f t="shared" si="109"/>
        <v>984.71225000000004</v>
      </c>
      <c r="AB108" s="43">
        <f t="shared" si="80"/>
        <v>18217.176625</v>
      </c>
      <c r="AC108" s="42">
        <f t="shared" si="110"/>
        <v>12071.41</v>
      </c>
      <c r="AD108" s="39">
        <f t="shared" si="111"/>
        <v>12071.41</v>
      </c>
      <c r="AE108" s="39">
        <f t="shared" si="112"/>
        <v>1005.9508333333333</v>
      </c>
      <c r="AF108" s="43">
        <f t="shared" si="81"/>
        <v>18610.090416666666</v>
      </c>
      <c r="AG108" s="42">
        <f t="shared" si="113"/>
        <v>12312.84</v>
      </c>
      <c r="AH108" s="39" t="e">
        <f>ROUND(#REF!*1.02,2)</f>
        <v>#REF!</v>
      </c>
      <c r="AI108" s="39">
        <f t="shared" si="114"/>
        <v>12312.84</v>
      </c>
      <c r="AJ108" s="39">
        <f t="shared" si="115"/>
        <v>1026.07</v>
      </c>
      <c r="AK108" s="40">
        <f t="shared" si="82"/>
        <v>18982.294999999998</v>
      </c>
      <c r="AL108" s="42">
        <f t="shared" si="116"/>
        <v>12559.1</v>
      </c>
      <c r="AM108" s="39">
        <f t="shared" si="117"/>
        <v>12559.1</v>
      </c>
      <c r="AN108" s="39">
        <f t="shared" si="118"/>
        <v>1046.5916666666667</v>
      </c>
      <c r="AO108" s="39">
        <f t="shared" si="83"/>
        <v>19361.945833333335</v>
      </c>
      <c r="AP108" s="42">
        <f t="shared" si="119"/>
        <v>12935.87</v>
      </c>
      <c r="AQ108" s="39">
        <f t="shared" si="119"/>
        <v>12935.87</v>
      </c>
      <c r="AR108" s="39">
        <f t="shared" si="120"/>
        <v>1077.99</v>
      </c>
      <c r="AS108" s="39">
        <f t="shared" si="121"/>
        <v>19942.814999999999</v>
      </c>
      <c r="AT108" s="42">
        <f t="shared" si="122"/>
        <v>12935.87</v>
      </c>
      <c r="AU108" s="39">
        <f t="shared" si="122"/>
        <v>12935.87</v>
      </c>
      <c r="AV108" s="39">
        <f t="shared" si="123"/>
        <v>1077.99</v>
      </c>
      <c r="AW108" s="39">
        <f t="shared" si="84"/>
        <v>19942.814999999999</v>
      </c>
      <c r="AX108" s="42">
        <f t="shared" si="124"/>
        <v>12935.87</v>
      </c>
      <c r="AY108" s="39">
        <f t="shared" si="124"/>
        <v>12935.87</v>
      </c>
      <c r="AZ108" s="39">
        <f t="shared" si="125"/>
        <v>1077.99</v>
      </c>
      <c r="BA108" s="39">
        <f t="shared" si="85"/>
        <v>19942.814999999999</v>
      </c>
      <c r="BB108" s="42">
        <f t="shared" si="126"/>
        <v>12935.87</v>
      </c>
      <c r="BC108" s="39">
        <f t="shared" si="126"/>
        <v>12935.87</v>
      </c>
      <c r="BD108" s="39">
        <f t="shared" si="127"/>
        <v>1077.99</v>
      </c>
      <c r="BE108" s="39">
        <f t="shared" si="86"/>
        <v>19942.814999999999</v>
      </c>
      <c r="BF108" s="42">
        <f t="shared" si="128"/>
        <v>12935.87</v>
      </c>
      <c r="BG108" s="39">
        <f t="shared" si="128"/>
        <v>12935.87</v>
      </c>
      <c r="BH108" s="39">
        <f t="shared" si="129"/>
        <v>1077.99</v>
      </c>
      <c r="BI108" s="39">
        <f t="shared" si="87"/>
        <v>19942.814999999999</v>
      </c>
      <c r="BJ108" s="42">
        <f t="shared" si="88"/>
        <v>13065.228700000001</v>
      </c>
      <c r="BK108" s="42">
        <f t="shared" si="130"/>
        <v>13065.23</v>
      </c>
      <c r="BL108" s="39">
        <f t="shared" si="131"/>
        <v>1088.77</v>
      </c>
      <c r="BM108" s="39">
        <f t="shared" si="89"/>
        <v>20142.244999999999</v>
      </c>
      <c r="BN108" s="42">
        <f t="shared" si="132"/>
        <v>13065.23</v>
      </c>
      <c r="BO108" s="39">
        <f t="shared" si="132"/>
        <v>13065.23</v>
      </c>
      <c r="BP108" s="39">
        <f t="shared" si="133"/>
        <v>1088.77</v>
      </c>
      <c r="BQ108" s="39">
        <f t="shared" si="90"/>
        <v>20142.244999999999</v>
      </c>
      <c r="BR108" s="42">
        <f t="shared" si="91"/>
        <v>13195.88</v>
      </c>
      <c r="BS108" s="42">
        <f t="shared" si="91"/>
        <v>13195.88</v>
      </c>
      <c r="BT108" s="39">
        <f t="shared" si="134"/>
        <v>1099.6600000000001</v>
      </c>
      <c r="BU108" s="39">
        <f t="shared" si="92"/>
        <v>20343.710000000003</v>
      </c>
      <c r="BV108" s="42">
        <f t="shared" si="135"/>
        <v>13360.83</v>
      </c>
      <c r="BW108" s="39">
        <f t="shared" si="135"/>
        <v>13360.83</v>
      </c>
      <c r="BX108" s="39">
        <f t="shared" si="136"/>
        <v>1113.4000000000001</v>
      </c>
      <c r="BY108" s="39">
        <f t="shared" si="93"/>
        <v>20597.900000000001</v>
      </c>
      <c r="BZ108" s="42">
        <f t="shared" si="137"/>
        <v>13360.83</v>
      </c>
      <c r="CA108" s="39">
        <f t="shared" si="137"/>
        <v>13360.83</v>
      </c>
      <c r="CB108" s="39">
        <f t="shared" si="138"/>
        <v>1113.4000000000001</v>
      </c>
      <c r="CC108" s="39">
        <f t="shared" si="94"/>
        <v>20597.900000000001</v>
      </c>
      <c r="CD108" s="46"/>
      <c r="CE108" s="42">
        <f t="shared" si="139"/>
        <v>13360.83</v>
      </c>
      <c r="CF108" s="39">
        <f t="shared" si="139"/>
        <v>13360.83</v>
      </c>
      <c r="CG108" s="39">
        <f t="shared" si="140"/>
        <v>1113.4000000000001</v>
      </c>
      <c r="CH108" s="39">
        <f t="shared" si="95"/>
        <v>20597.900000000001</v>
      </c>
      <c r="CI108" s="46"/>
      <c r="CJ108" s="42">
        <f t="shared" si="141"/>
        <v>13360.83</v>
      </c>
      <c r="CK108" s="39">
        <f t="shared" si="141"/>
        <v>13360.83</v>
      </c>
      <c r="CL108" s="39">
        <f t="shared" si="142"/>
        <v>1113.4000000000001</v>
      </c>
      <c r="CM108" s="39">
        <f t="shared" si="96"/>
        <v>20597.900000000001</v>
      </c>
      <c r="CN108" s="46"/>
      <c r="CO108" s="42">
        <f t="shared" si="143"/>
        <v>13461.04</v>
      </c>
      <c r="CP108" s="39">
        <f t="shared" si="143"/>
        <v>13461.04</v>
      </c>
      <c r="CQ108" s="39">
        <f t="shared" si="144"/>
        <v>1121.75</v>
      </c>
      <c r="CR108" s="39">
        <f t="shared" si="97"/>
        <v>20752.375</v>
      </c>
      <c r="CS108" s="46"/>
      <c r="CT108" s="42">
        <f t="shared" si="145"/>
        <v>13595.65</v>
      </c>
      <c r="CU108" s="39">
        <f t="shared" si="145"/>
        <v>13595.65</v>
      </c>
      <c r="CV108" s="39">
        <f t="shared" si="146"/>
        <v>1132.97</v>
      </c>
      <c r="CW108" s="39">
        <f t="shared" si="98"/>
        <v>20959.945</v>
      </c>
      <c r="CX108" s="46"/>
      <c r="IA108">
        <v>18.5</v>
      </c>
    </row>
    <row r="109" spans="1:235">
      <c r="A109" s="45"/>
      <c r="B109">
        <v>701</v>
      </c>
      <c r="C109" t="s">
        <v>167</v>
      </c>
      <c r="D109" t="s">
        <v>103</v>
      </c>
      <c r="E109" s="39">
        <v>10751.31</v>
      </c>
      <c r="F109" s="39">
        <f>+E109</f>
        <v>10751.31</v>
      </c>
      <c r="G109" s="39">
        <f>+F109</f>
        <v>10751.31</v>
      </c>
      <c r="H109" s="39">
        <f>+G109/12</f>
        <v>895.9425</v>
      </c>
      <c r="I109" s="39">
        <f t="shared" si="76"/>
        <v>16574.936249999999</v>
      </c>
      <c r="J109" s="39">
        <f t="shared" si="100"/>
        <v>10877.8</v>
      </c>
      <c r="K109" s="39">
        <f t="shared" si="101"/>
        <v>10888.336499999999</v>
      </c>
      <c r="L109" s="39">
        <f t="shared" si="102"/>
        <v>10877.8</v>
      </c>
      <c r="M109" s="39">
        <f t="shared" si="102"/>
        <v>906.48</v>
      </c>
      <c r="N109" s="40">
        <f t="shared" si="77"/>
        <v>16769.88</v>
      </c>
      <c r="O109" s="42">
        <f t="shared" si="148"/>
        <v>11280.28</v>
      </c>
      <c r="P109" s="39">
        <v>34035.059487600003</v>
      </c>
      <c r="Q109" s="39">
        <f t="shared" si="147"/>
        <v>11280.28</v>
      </c>
      <c r="R109" s="39">
        <f t="shared" si="147"/>
        <v>940.02</v>
      </c>
      <c r="S109" s="43">
        <f t="shared" si="78"/>
        <v>17390.37</v>
      </c>
      <c r="T109" s="42">
        <f t="shared" si="103"/>
        <v>11584.85</v>
      </c>
      <c r="U109" s="39">
        <f t="shared" si="104"/>
        <v>34715.760677352002</v>
      </c>
      <c r="V109" s="39">
        <f t="shared" si="105"/>
        <v>11584.85</v>
      </c>
      <c r="W109" s="39">
        <f t="shared" si="106"/>
        <v>965.4041666666667</v>
      </c>
      <c r="X109" s="43">
        <f t="shared" si="79"/>
        <v>17859.977083333335</v>
      </c>
      <c r="Y109" s="42">
        <f t="shared" si="107"/>
        <v>11816.547</v>
      </c>
      <c r="Z109" s="39">
        <f t="shared" si="108"/>
        <v>11816.547</v>
      </c>
      <c r="AA109" s="39">
        <f t="shared" si="109"/>
        <v>984.71225000000004</v>
      </c>
      <c r="AB109" s="43">
        <f t="shared" si="80"/>
        <v>18217.176625</v>
      </c>
      <c r="AC109" s="42">
        <f t="shared" si="110"/>
        <v>12071.41</v>
      </c>
      <c r="AD109" s="39">
        <f t="shared" si="111"/>
        <v>12071.41</v>
      </c>
      <c r="AE109" s="39">
        <f t="shared" si="112"/>
        <v>1005.9508333333333</v>
      </c>
      <c r="AF109" s="43">
        <f t="shared" si="81"/>
        <v>18610.090416666666</v>
      </c>
      <c r="AG109" s="42">
        <f t="shared" si="113"/>
        <v>12312.84</v>
      </c>
      <c r="AH109" s="39" t="e">
        <f>ROUND(#REF!*1.02,2)</f>
        <v>#REF!</v>
      </c>
      <c r="AI109" s="39">
        <f t="shared" si="114"/>
        <v>12312.84</v>
      </c>
      <c r="AJ109" s="39">
        <f t="shared" si="115"/>
        <v>1026.07</v>
      </c>
      <c r="AK109" s="40">
        <f t="shared" si="82"/>
        <v>18982.294999999998</v>
      </c>
      <c r="AL109" s="42">
        <f t="shared" si="116"/>
        <v>12559.1</v>
      </c>
      <c r="AM109" s="39">
        <f t="shared" si="117"/>
        <v>12559.1</v>
      </c>
      <c r="AN109" s="39">
        <f t="shared" si="118"/>
        <v>1046.5916666666667</v>
      </c>
      <c r="AO109" s="39">
        <f t="shared" si="83"/>
        <v>19361.945833333335</v>
      </c>
      <c r="AP109" s="42">
        <f t="shared" si="119"/>
        <v>12935.87</v>
      </c>
      <c r="AQ109" s="39">
        <f t="shared" si="119"/>
        <v>12935.87</v>
      </c>
      <c r="AR109" s="39">
        <f t="shared" si="120"/>
        <v>1077.99</v>
      </c>
      <c r="AS109" s="39">
        <f t="shared" si="121"/>
        <v>19942.814999999999</v>
      </c>
      <c r="AT109" s="42">
        <f t="shared" si="122"/>
        <v>12935.87</v>
      </c>
      <c r="AU109" s="39">
        <f t="shared" si="122"/>
        <v>12935.87</v>
      </c>
      <c r="AV109" s="39">
        <f t="shared" si="123"/>
        <v>1077.99</v>
      </c>
      <c r="AW109" s="39">
        <f t="shared" si="84"/>
        <v>19942.814999999999</v>
      </c>
      <c r="AX109" s="42">
        <f t="shared" si="124"/>
        <v>12935.87</v>
      </c>
      <c r="AY109" s="39">
        <f t="shared" si="124"/>
        <v>12935.87</v>
      </c>
      <c r="AZ109" s="39">
        <f t="shared" si="125"/>
        <v>1077.99</v>
      </c>
      <c r="BA109" s="39">
        <f t="shared" si="85"/>
        <v>19942.814999999999</v>
      </c>
      <c r="BB109" s="42">
        <f t="shared" si="126"/>
        <v>12935.87</v>
      </c>
      <c r="BC109" s="39">
        <f t="shared" si="126"/>
        <v>12935.87</v>
      </c>
      <c r="BD109" s="39">
        <f t="shared" si="127"/>
        <v>1077.99</v>
      </c>
      <c r="BE109" s="39">
        <f t="shared" si="86"/>
        <v>19942.814999999999</v>
      </c>
      <c r="BF109" s="42">
        <f t="shared" si="128"/>
        <v>12935.87</v>
      </c>
      <c r="BG109" s="39">
        <f t="shared" si="128"/>
        <v>12935.87</v>
      </c>
      <c r="BH109" s="39">
        <f t="shared" si="129"/>
        <v>1077.99</v>
      </c>
      <c r="BI109" s="39">
        <f t="shared" si="87"/>
        <v>19942.814999999999</v>
      </c>
      <c r="BJ109" s="42">
        <f t="shared" si="88"/>
        <v>13065.228700000001</v>
      </c>
      <c r="BK109" s="42">
        <f t="shared" si="130"/>
        <v>13065.23</v>
      </c>
      <c r="BL109" s="39">
        <f t="shared" si="131"/>
        <v>1088.77</v>
      </c>
      <c r="BM109" s="39">
        <f t="shared" si="89"/>
        <v>20142.244999999999</v>
      </c>
      <c r="BN109" s="42">
        <f t="shared" si="132"/>
        <v>13065.23</v>
      </c>
      <c r="BO109" s="39">
        <f t="shared" si="132"/>
        <v>13065.23</v>
      </c>
      <c r="BP109" s="39">
        <f t="shared" si="133"/>
        <v>1088.77</v>
      </c>
      <c r="BQ109" s="39">
        <f t="shared" si="90"/>
        <v>20142.244999999999</v>
      </c>
      <c r="BR109" s="42">
        <f t="shared" si="91"/>
        <v>13195.88</v>
      </c>
      <c r="BS109" s="42">
        <f t="shared" si="91"/>
        <v>13195.88</v>
      </c>
      <c r="BT109" s="39">
        <f t="shared" si="134"/>
        <v>1099.6600000000001</v>
      </c>
      <c r="BU109" s="39">
        <f t="shared" si="92"/>
        <v>20343.710000000003</v>
      </c>
      <c r="BV109" s="42">
        <f t="shared" si="135"/>
        <v>13360.83</v>
      </c>
      <c r="BW109" s="39">
        <f t="shared" si="135"/>
        <v>13360.83</v>
      </c>
      <c r="BX109" s="39">
        <f t="shared" si="136"/>
        <v>1113.4000000000001</v>
      </c>
      <c r="BY109" s="39">
        <f t="shared" si="93"/>
        <v>20597.900000000001</v>
      </c>
      <c r="BZ109" s="42">
        <f t="shared" si="137"/>
        <v>13360.83</v>
      </c>
      <c r="CA109" s="39">
        <f t="shared" si="137"/>
        <v>13360.83</v>
      </c>
      <c r="CB109" s="39">
        <f t="shared" si="138"/>
        <v>1113.4000000000001</v>
      </c>
      <c r="CC109" s="39">
        <f t="shared" si="94"/>
        <v>20597.900000000001</v>
      </c>
      <c r="CD109" s="46"/>
      <c r="CE109" s="42">
        <f t="shared" si="139"/>
        <v>13360.83</v>
      </c>
      <c r="CF109" s="39">
        <f t="shared" si="139"/>
        <v>13360.83</v>
      </c>
      <c r="CG109" s="39">
        <f t="shared" si="140"/>
        <v>1113.4000000000001</v>
      </c>
      <c r="CH109" s="39">
        <f t="shared" si="95"/>
        <v>20597.900000000001</v>
      </c>
      <c r="CI109" s="46"/>
      <c r="CJ109" s="42">
        <f t="shared" si="141"/>
        <v>13360.83</v>
      </c>
      <c r="CK109" s="39">
        <f t="shared" si="141"/>
        <v>13360.83</v>
      </c>
      <c r="CL109" s="39">
        <f t="shared" si="142"/>
        <v>1113.4000000000001</v>
      </c>
      <c r="CM109" s="39">
        <f t="shared" si="96"/>
        <v>20597.900000000001</v>
      </c>
      <c r="CN109" s="46"/>
      <c r="CO109" s="42">
        <f t="shared" si="143"/>
        <v>13461.04</v>
      </c>
      <c r="CP109" s="39">
        <f t="shared" si="143"/>
        <v>13461.04</v>
      </c>
      <c r="CQ109" s="39">
        <f t="shared" si="144"/>
        <v>1121.75</v>
      </c>
      <c r="CR109" s="39">
        <f t="shared" si="97"/>
        <v>20752.375</v>
      </c>
      <c r="CS109" s="46"/>
      <c r="CT109" s="42">
        <f t="shared" si="145"/>
        <v>13595.65</v>
      </c>
      <c r="CU109" s="39">
        <f t="shared" si="145"/>
        <v>13595.65</v>
      </c>
      <c r="CV109" s="39">
        <f t="shared" si="146"/>
        <v>1132.97</v>
      </c>
      <c r="CW109" s="39">
        <f t="shared" si="98"/>
        <v>20959.945</v>
      </c>
      <c r="CX109" s="46"/>
      <c r="IA109">
        <v>18.5</v>
      </c>
    </row>
    <row r="110" spans="1:235">
      <c r="A110" s="47"/>
      <c r="B110" s="48"/>
      <c r="C110" s="49" t="s">
        <v>168</v>
      </c>
      <c r="D110" s="49" t="s">
        <v>105</v>
      </c>
      <c r="E110" s="50">
        <v>10751.31</v>
      </c>
      <c r="F110" s="50"/>
      <c r="G110" s="50">
        <v>10751.31</v>
      </c>
      <c r="H110" s="50">
        <f>+G110/12</f>
        <v>895.9425</v>
      </c>
      <c r="I110" s="50">
        <f t="shared" si="76"/>
        <v>16574.936249999999</v>
      </c>
      <c r="J110" s="50">
        <f t="shared" si="100"/>
        <v>10877.8</v>
      </c>
      <c r="K110" s="50">
        <f t="shared" si="101"/>
        <v>0</v>
      </c>
      <c r="L110" s="50">
        <f t="shared" si="102"/>
        <v>10877.8</v>
      </c>
      <c r="M110" s="50">
        <f t="shared" si="102"/>
        <v>906.48</v>
      </c>
      <c r="N110" s="51">
        <f t="shared" si="77"/>
        <v>16769.88</v>
      </c>
      <c r="O110" s="52">
        <f t="shared" si="148"/>
        <v>11280.28</v>
      </c>
      <c r="P110" s="50">
        <v>34035.059487600003</v>
      </c>
      <c r="Q110" s="50">
        <f t="shared" si="147"/>
        <v>11280.28</v>
      </c>
      <c r="R110" s="50">
        <f t="shared" si="147"/>
        <v>940.02</v>
      </c>
      <c r="S110" s="53">
        <f t="shared" si="78"/>
        <v>17390.37</v>
      </c>
      <c r="T110" s="52">
        <f t="shared" si="103"/>
        <v>11584.85</v>
      </c>
      <c r="U110" s="50">
        <f t="shared" si="104"/>
        <v>34715.760677352002</v>
      </c>
      <c r="V110" s="50">
        <f t="shared" si="105"/>
        <v>11584.85</v>
      </c>
      <c r="W110" s="50">
        <f t="shared" si="106"/>
        <v>965.4041666666667</v>
      </c>
      <c r="X110" s="53">
        <f t="shared" si="79"/>
        <v>17859.977083333335</v>
      </c>
      <c r="Y110" s="52">
        <f t="shared" si="107"/>
        <v>11816.547</v>
      </c>
      <c r="Z110" s="50">
        <f t="shared" si="108"/>
        <v>11816.547</v>
      </c>
      <c r="AA110" s="50">
        <f t="shared" si="109"/>
        <v>984.71225000000004</v>
      </c>
      <c r="AB110" s="53">
        <f t="shared" si="80"/>
        <v>18217.176625</v>
      </c>
      <c r="AC110" s="52">
        <f t="shared" si="110"/>
        <v>12071.41</v>
      </c>
      <c r="AD110" s="50">
        <f t="shared" si="111"/>
        <v>12071.41</v>
      </c>
      <c r="AE110" s="50">
        <f t="shared" si="112"/>
        <v>1005.9508333333333</v>
      </c>
      <c r="AF110" s="53">
        <f t="shared" si="81"/>
        <v>18610.090416666666</v>
      </c>
      <c r="AG110" s="52">
        <f t="shared" si="113"/>
        <v>12312.84</v>
      </c>
      <c r="AH110" s="50" t="e">
        <f>ROUND(#REF!*1.02,2)</f>
        <v>#REF!</v>
      </c>
      <c r="AI110" s="50">
        <f t="shared" si="114"/>
        <v>12312.84</v>
      </c>
      <c r="AJ110" s="50">
        <f t="shared" si="115"/>
        <v>1026.07</v>
      </c>
      <c r="AK110" s="51">
        <f t="shared" si="82"/>
        <v>18982.294999999998</v>
      </c>
      <c r="AL110" s="54">
        <f t="shared" si="116"/>
        <v>12559.1</v>
      </c>
      <c r="AM110" s="50">
        <f t="shared" si="117"/>
        <v>12559.1</v>
      </c>
      <c r="AN110" s="50">
        <f t="shared" si="118"/>
        <v>1046.5916666666667</v>
      </c>
      <c r="AO110" s="50">
        <f t="shared" si="83"/>
        <v>19361.945833333335</v>
      </c>
      <c r="AP110" s="54">
        <f t="shared" si="119"/>
        <v>12935.87</v>
      </c>
      <c r="AQ110" s="50">
        <f t="shared" si="119"/>
        <v>12935.87</v>
      </c>
      <c r="AR110" s="50">
        <f t="shared" si="120"/>
        <v>1077.99</v>
      </c>
      <c r="AS110" s="50">
        <f t="shared" si="121"/>
        <v>19942.814999999999</v>
      </c>
      <c r="AT110" s="54">
        <f t="shared" si="122"/>
        <v>12935.87</v>
      </c>
      <c r="AU110" s="50">
        <f t="shared" si="122"/>
        <v>12935.87</v>
      </c>
      <c r="AV110" s="50">
        <f t="shared" si="123"/>
        <v>1077.99</v>
      </c>
      <c r="AW110" s="50">
        <f t="shared" si="84"/>
        <v>19942.814999999999</v>
      </c>
      <c r="AX110" s="54">
        <f t="shared" si="124"/>
        <v>12935.87</v>
      </c>
      <c r="AY110" s="50">
        <f t="shared" si="124"/>
        <v>12935.87</v>
      </c>
      <c r="AZ110" s="50">
        <f t="shared" si="125"/>
        <v>1077.99</v>
      </c>
      <c r="BA110" s="50">
        <f t="shared" si="85"/>
        <v>19942.814999999999</v>
      </c>
      <c r="BB110" s="54">
        <f t="shared" si="126"/>
        <v>12935.87</v>
      </c>
      <c r="BC110" s="50">
        <f t="shared" si="126"/>
        <v>12935.87</v>
      </c>
      <c r="BD110" s="50">
        <f t="shared" si="127"/>
        <v>1077.99</v>
      </c>
      <c r="BE110" s="50">
        <f t="shared" si="86"/>
        <v>19942.814999999999</v>
      </c>
      <c r="BF110" s="54">
        <f t="shared" si="128"/>
        <v>12935.87</v>
      </c>
      <c r="BG110" s="50">
        <f t="shared" si="128"/>
        <v>12935.87</v>
      </c>
      <c r="BH110" s="50">
        <f t="shared" si="129"/>
        <v>1077.99</v>
      </c>
      <c r="BI110" s="50">
        <f t="shared" si="87"/>
        <v>19942.814999999999</v>
      </c>
      <c r="BJ110" s="54">
        <f>BF110*1.01</f>
        <v>13065.228700000001</v>
      </c>
      <c r="BK110" s="54">
        <f t="shared" si="130"/>
        <v>13065.23</v>
      </c>
      <c r="BL110" s="50">
        <f t="shared" si="131"/>
        <v>1088.77</v>
      </c>
      <c r="BM110" s="50">
        <f t="shared" si="89"/>
        <v>20142.244999999999</v>
      </c>
      <c r="BN110" s="54">
        <f t="shared" si="132"/>
        <v>13065.23</v>
      </c>
      <c r="BO110" s="50">
        <f t="shared" si="132"/>
        <v>13065.23</v>
      </c>
      <c r="BP110" s="50">
        <f t="shared" si="133"/>
        <v>1088.77</v>
      </c>
      <c r="BQ110" s="50">
        <f t="shared" si="90"/>
        <v>20142.244999999999</v>
      </c>
      <c r="BR110" s="54">
        <f t="shared" si="91"/>
        <v>13195.88</v>
      </c>
      <c r="BS110" s="54">
        <f t="shared" si="91"/>
        <v>13195.88</v>
      </c>
      <c r="BT110" s="50">
        <f t="shared" si="134"/>
        <v>1099.6600000000001</v>
      </c>
      <c r="BU110" s="50">
        <f t="shared" si="92"/>
        <v>20343.710000000003</v>
      </c>
      <c r="BV110" s="54">
        <f t="shared" si="135"/>
        <v>13360.83</v>
      </c>
      <c r="BW110" s="50">
        <f t="shared" si="135"/>
        <v>13360.83</v>
      </c>
      <c r="BX110" s="50">
        <f t="shared" si="136"/>
        <v>1113.4000000000001</v>
      </c>
      <c r="BY110" s="50">
        <f t="shared" si="93"/>
        <v>20597.900000000001</v>
      </c>
      <c r="BZ110" s="54">
        <f t="shared" si="137"/>
        <v>13360.83</v>
      </c>
      <c r="CA110" s="50">
        <f t="shared" si="137"/>
        <v>13360.83</v>
      </c>
      <c r="CB110" s="50">
        <f t="shared" si="138"/>
        <v>1113.4000000000001</v>
      </c>
      <c r="CC110" s="50">
        <f t="shared" si="94"/>
        <v>20597.900000000001</v>
      </c>
      <c r="CD110" s="55">
        <f>ROUND(CB110*0.25,2)+309</f>
        <v>587.35</v>
      </c>
      <c r="CE110" s="54">
        <f t="shared" si="139"/>
        <v>13360.83</v>
      </c>
      <c r="CF110" s="50">
        <f t="shared" si="139"/>
        <v>13360.83</v>
      </c>
      <c r="CG110" s="50">
        <f t="shared" si="140"/>
        <v>1113.4000000000001</v>
      </c>
      <c r="CH110" s="50">
        <f t="shared" si="95"/>
        <v>20597.900000000001</v>
      </c>
      <c r="CI110" s="55">
        <f>ROUND(CG110*0.25,2)+309</f>
        <v>587.35</v>
      </c>
      <c r="CJ110" s="54">
        <f t="shared" si="141"/>
        <v>13360.83</v>
      </c>
      <c r="CK110" s="50">
        <f t="shared" si="141"/>
        <v>13360.83</v>
      </c>
      <c r="CL110" s="50">
        <f t="shared" si="142"/>
        <v>1113.4000000000001</v>
      </c>
      <c r="CM110" s="50">
        <f t="shared" si="96"/>
        <v>20597.900000000001</v>
      </c>
      <c r="CN110" s="55">
        <f>ROUND(CL110*0.25,2)+309</f>
        <v>587.35</v>
      </c>
      <c r="CO110" s="54">
        <f t="shared" si="143"/>
        <v>13461.04</v>
      </c>
      <c r="CP110" s="50">
        <f t="shared" si="143"/>
        <v>13461.04</v>
      </c>
      <c r="CQ110" s="50">
        <f t="shared" si="144"/>
        <v>1121.75</v>
      </c>
      <c r="CR110" s="50">
        <f t="shared" si="97"/>
        <v>20752.375</v>
      </c>
      <c r="CS110" s="22">
        <v>517.15</v>
      </c>
      <c r="CT110" s="54">
        <f t="shared" si="145"/>
        <v>13595.65</v>
      </c>
      <c r="CU110" s="50">
        <f t="shared" si="145"/>
        <v>13595.65</v>
      </c>
      <c r="CV110" s="50">
        <f t="shared" si="146"/>
        <v>1132.97</v>
      </c>
      <c r="CW110" s="50">
        <f t="shared" si="98"/>
        <v>20959.945</v>
      </c>
      <c r="CX110" s="22">
        <f>522.32+71.77</f>
        <v>594.09</v>
      </c>
      <c r="CZ110" s="56"/>
      <c r="IA110">
        <v>18.5</v>
      </c>
    </row>
    <row r="111" spans="1:235" ht="15.75" thickBot="1">
      <c r="A111" s="66" t="s">
        <v>169</v>
      </c>
      <c r="B111" s="67"/>
      <c r="C111" s="68" t="s">
        <v>170</v>
      </c>
      <c r="D111" s="68" t="s">
        <v>105</v>
      </c>
      <c r="E111" s="69">
        <v>8601.0499999999993</v>
      </c>
      <c r="F111" s="69"/>
      <c r="G111" s="69">
        <v>8601.0499999999993</v>
      </c>
      <c r="H111" s="69">
        <f t="shared" si="99"/>
        <v>716.75416666666661</v>
      </c>
      <c r="I111" s="69">
        <f t="shared" si="76"/>
        <v>13259.952083333332</v>
      </c>
      <c r="J111" s="69">
        <f t="shared" si="100"/>
        <v>8702.24</v>
      </c>
      <c r="K111" s="69">
        <f t="shared" si="101"/>
        <v>0</v>
      </c>
      <c r="L111" s="69">
        <f t="shared" si="102"/>
        <v>8702.24</v>
      </c>
      <c r="M111" s="69">
        <f t="shared" si="102"/>
        <v>725.19</v>
      </c>
      <c r="N111" s="70">
        <f t="shared" si="77"/>
        <v>13416.015000000001</v>
      </c>
      <c r="O111" s="71">
        <f t="shared" si="148"/>
        <v>9024.2199999999993</v>
      </c>
      <c r="P111" s="72">
        <v>34035.059487600003</v>
      </c>
      <c r="Q111" s="72">
        <f t="shared" si="147"/>
        <v>9024.2199999999993</v>
      </c>
      <c r="R111" s="72">
        <f t="shared" si="147"/>
        <v>752.02</v>
      </c>
      <c r="S111" s="73">
        <f t="shared" si="78"/>
        <v>13912.369999999999</v>
      </c>
      <c r="T111" s="71">
        <f t="shared" si="103"/>
        <v>9267.8700000000008</v>
      </c>
      <c r="U111" s="72">
        <f t="shared" si="104"/>
        <v>34715.760677352002</v>
      </c>
      <c r="V111" s="72">
        <f t="shared" si="105"/>
        <v>9267.8700000000008</v>
      </c>
      <c r="W111" s="72">
        <f t="shared" si="106"/>
        <v>772.3225000000001</v>
      </c>
      <c r="X111" s="73">
        <f t="shared" si="79"/>
        <v>14287.966250000001</v>
      </c>
      <c r="Y111" s="71">
        <f t="shared" si="107"/>
        <v>9453.2274000000016</v>
      </c>
      <c r="Z111" s="72">
        <f t="shared" si="108"/>
        <v>9453.2274000000016</v>
      </c>
      <c r="AA111" s="72">
        <f t="shared" si="109"/>
        <v>787.76895000000013</v>
      </c>
      <c r="AB111" s="73">
        <f t="shared" si="80"/>
        <v>14573.725575000002</v>
      </c>
      <c r="AC111" s="71">
        <f t="shared" si="110"/>
        <v>9657.1200000000008</v>
      </c>
      <c r="AD111" s="72">
        <f t="shared" si="111"/>
        <v>9657.1200000000008</v>
      </c>
      <c r="AE111" s="72">
        <f t="shared" si="112"/>
        <v>804.7600000000001</v>
      </c>
      <c r="AF111" s="73">
        <f t="shared" si="81"/>
        <v>14888.060000000001</v>
      </c>
      <c r="AG111" s="71">
        <f t="shared" si="113"/>
        <v>9850.26</v>
      </c>
      <c r="AH111" s="72" t="e">
        <f>ROUND(#REF!*1.02,2)</f>
        <v>#REF!</v>
      </c>
      <c r="AI111" s="72">
        <f t="shared" si="114"/>
        <v>9850.26</v>
      </c>
      <c r="AJ111" s="72">
        <f t="shared" si="115"/>
        <v>820.85500000000002</v>
      </c>
      <c r="AK111" s="74">
        <f t="shared" si="82"/>
        <v>15185.817500000001</v>
      </c>
      <c r="AL111" s="75">
        <f t="shared" si="116"/>
        <v>10047.27</v>
      </c>
      <c r="AM111" s="72">
        <f t="shared" si="117"/>
        <v>10047.27</v>
      </c>
      <c r="AN111" s="72">
        <f t="shared" si="118"/>
        <v>837.27250000000004</v>
      </c>
      <c r="AO111" s="72">
        <f t="shared" si="83"/>
        <v>15489.54125</v>
      </c>
      <c r="AP111" s="75">
        <f>ROUND(AL111*1.03,2)</f>
        <v>10348.69</v>
      </c>
      <c r="AQ111" s="72">
        <f>ROUND(AM111*1.03,2)</f>
        <v>10348.69</v>
      </c>
      <c r="AR111" s="72">
        <f t="shared" si="120"/>
        <v>862.39</v>
      </c>
      <c r="AS111" s="72">
        <f t="shared" si="121"/>
        <v>15954.215</v>
      </c>
      <c r="AT111" s="75">
        <f t="shared" si="122"/>
        <v>10348.69</v>
      </c>
      <c r="AU111" s="72">
        <f t="shared" si="122"/>
        <v>10348.69</v>
      </c>
      <c r="AV111" s="72">
        <f t="shared" si="123"/>
        <v>862.39</v>
      </c>
      <c r="AW111" s="72">
        <f t="shared" si="84"/>
        <v>15954.215</v>
      </c>
      <c r="AX111" s="75">
        <f t="shared" si="124"/>
        <v>10348.69</v>
      </c>
      <c r="AY111" s="72">
        <f t="shared" si="124"/>
        <v>10348.69</v>
      </c>
      <c r="AZ111" s="72">
        <f t="shared" si="125"/>
        <v>862.39</v>
      </c>
      <c r="BA111" s="72">
        <f t="shared" si="85"/>
        <v>15954.215</v>
      </c>
      <c r="BB111" s="75">
        <f t="shared" si="126"/>
        <v>10348.69</v>
      </c>
      <c r="BC111" s="72">
        <f t="shared" si="126"/>
        <v>10348.69</v>
      </c>
      <c r="BD111" s="72">
        <f t="shared" si="127"/>
        <v>862.39</v>
      </c>
      <c r="BE111" s="72">
        <f t="shared" si="86"/>
        <v>15954.215</v>
      </c>
      <c r="BF111" s="75">
        <f t="shared" si="128"/>
        <v>10348.69</v>
      </c>
      <c r="BG111" s="72">
        <f t="shared" si="128"/>
        <v>10348.69</v>
      </c>
      <c r="BH111" s="72">
        <f t="shared" si="129"/>
        <v>862.39</v>
      </c>
      <c r="BI111" s="72">
        <f t="shared" si="87"/>
        <v>15954.215</v>
      </c>
      <c r="BJ111" s="75">
        <f>BF111*1.01</f>
        <v>10452.1769</v>
      </c>
      <c r="BK111" s="75">
        <f t="shared" si="130"/>
        <v>10452.18</v>
      </c>
      <c r="BL111" s="72">
        <f t="shared" si="131"/>
        <v>871.02</v>
      </c>
      <c r="BM111" s="72">
        <f t="shared" si="89"/>
        <v>16113.869999999999</v>
      </c>
      <c r="BN111" s="75">
        <v>10702.7</v>
      </c>
      <c r="BO111" s="75">
        <v>10702.7</v>
      </c>
      <c r="BP111" s="72">
        <f t="shared" si="133"/>
        <v>891.89</v>
      </c>
      <c r="BQ111" s="72">
        <f t="shared" si="90"/>
        <v>16499.965</v>
      </c>
      <c r="BR111" s="75">
        <f>ROUND(BN111*1.01,2)</f>
        <v>10809.73</v>
      </c>
      <c r="BS111" s="75">
        <f t="shared" ref="BS111" si="149">ROUND(BO111*1.01,2)</f>
        <v>10809.73</v>
      </c>
      <c r="BT111" s="72">
        <f t="shared" si="134"/>
        <v>900.81</v>
      </c>
      <c r="BU111" s="72">
        <f t="shared" si="92"/>
        <v>16664.985000000001</v>
      </c>
      <c r="BV111" s="75">
        <f t="shared" si="135"/>
        <v>10944.85</v>
      </c>
      <c r="BW111" s="72">
        <f t="shared" si="135"/>
        <v>10944.85</v>
      </c>
      <c r="BX111" s="72">
        <f t="shared" si="136"/>
        <v>912.07</v>
      </c>
      <c r="BY111" s="72">
        <f t="shared" si="93"/>
        <v>16873.295000000002</v>
      </c>
      <c r="BZ111" s="75">
        <f t="shared" si="137"/>
        <v>10944.85</v>
      </c>
      <c r="CA111" s="72">
        <f t="shared" si="137"/>
        <v>10944.85</v>
      </c>
      <c r="CB111" s="72">
        <f t="shared" si="138"/>
        <v>912.07</v>
      </c>
      <c r="CC111" s="72">
        <f t="shared" si="94"/>
        <v>16873.295000000002</v>
      </c>
      <c r="CD111" s="55">
        <f>ROUND(CB111*0.25,2)+309</f>
        <v>537.02</v>
      </c>
      <c r="CE111" s="75">
        <f t="shared" si="139"/>
        <v>10944.85</v>
      </c>
      <c r="CF111" s="72">
        <f t="shared" si="139"/>
        <v>10944.85</v>
      </c>
      <c r="CG111" s="72">
        <f t="shared" si="140"/>
        <v>912.07</v>
      </c>
      <c r="CH111" s="72">
        <f t="shared" si="95"/>
        <v>16873.295000000002</v>
      </c>
      <c r="CI111" s="55">
        <f>ROUND(CG111*0.25,2)+309</f>
        <v>537.02</v>
      </c>
      <c r="CJ111" s="75">
        <f t="shared" si="141"/>
        <v>10944.85</v>
      </c>
      <c r="CK111" s="72">
        <f t="shared" si="141"/>
        <v>10944.85</v>
      </c>
      <c r="CL111" s="72">
        <f t="shared" si="142"/>
        <v>912.07</v>
      </c>
      <c r="CM111" s="72">
        <f t="shared" si="96"/>
        <v>16873.295000000002</v>
      </c>
      <c r="CN111" s="55">
        <f>ROUND(CL111*0.25,2)+309</f>
        <v>537.02</v>
      </c>
      <c r="CO111" s="75">
        <f t="shared" si="143"/>
        <v>11026.94</v>
      </c>
      <c r="CP111" s="72">
        <f t="shared" si="143"/>
        <v>11026.94</v>
      </c>
      <c r="CQ111" s="72">
        <f t="shared" si="144"/>
        <v>918.91</v>
      </c>
      <c r="CR111" s="72">
        <f t="shared" si="97"/>
        <v>16999.834999999999</v>
      </c>
      <c r="CS111" s="22">
        <v>517.15</v>
      </c>
      <c r="CT111" s="75">
        <f t="shared" si="145"/>
        <v>11137.21</v>
      </c>
      <c r="CU111" s="72">
        <f t="shared" si="145"/>
        <v>11137.21</v>
      </c>
      <c r="CV111" s="72">
        <f t="shared" si="146"/>
        <v>928.1</v>
      </c>
      <c r="CW111" s="72">
        <f t="shared" si="98"/>
        <v>17169.850000000002</v>
      </c>
      <c r="CX111" s="22">
        <f>522.32+20.94</f>
        <v>543.2600000000001</v>
      </c>
      <c r="CZ111" s="56"/>
      <c r="IA111">
        <v>18.5</v>
      </c>
    </row>
    <row r="112" spans="1:235">
      <c r="AN112" s="39"/>
      <c r="AO112" s="39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 spans="1:77">
      <c r="A113" s="76"/>
      <c r="AO113" s="39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 spans="1:77">
      <c r="A114" s="77"/>
    </row>
    <row r="115" spans="1:77">
      <c r="A115" s="77"/>
    </row>
    <row r="116" spans="1:77">
      <c r="BT116">
        <v>1619.77</v>
      </c>
      <c r="BU116">
        <v>100</v>
      </c>
    </row>
    <row r="117" spans="1:77">
      <c r="BT117">
        <v>1652.33</v>
      </c>
      <c r="BU117" s="2">
        <f>BT117*BU116/BT116</f>
        <v>102.01016193657124</v>
      </c>
    </row>
    <row r="118" spans="1:77">
      <c r="BT118">
        <v>1672.98</v>
      </c>
      <c r="BU118" s="2">
        <f>BT118*100/BT117</f>
        <v>101.24975035253249</v>
      </c>
    </row>
    <row r="65534" spans="9:9">
      <c r="I65534" s="41"/>
    </row>
  </sheetData>
  <mergeCells count="66">
    <mergeCell ref="BB1:BE1"/>
    <mergeCell ref="E1:I1"/>
    <mergeCell ref="J1:N1"/>
    <mergeCell ref="O1:S1"/>
    <mergeCell ref="T1:X1"/>
    <mergeCell ref="Y1:AB1"/>
    <mergeCell ref="AC1:AF1"/>
    <mergeCell ref="AG1:AK1"/>
    <mergeCell ref="AL1:AO1"/>
    <mergeCell ref="AP1:AS1"/>
    <mergeCell ref="AT1:AW1"/>
    <mergeCell ref="AX1:BA1"/>
    <mergeCell ref="CE1:CI1"/>
    <mergeCell ref="CJ1:CN1"/>
    <mergeCell ref="CO1:CS1"/>
    <mergeCell ref="CT1:CX1"/>
    <mergeCell ref="E2:I2"/>
    <mergeCell ref="J2:N2"/>
    <mergeCell ref="O2:S2"/>
    <mergeCell ref="T2:X2"/>
    <mergeCell ref="Y2:AB2"/>
    <mergeCell ref="AC2:AF2"/>
    <mergeCell ref="BF1:BI1"/>
    <mergeCell ref="BJ1:BM1"/>
    <mergeCell ref="BN1:BQ1"/>
    <mergeCell ref="BR1:BU1"/>
    <mergeCell ref="BV1:BY1"/>
    <mergeCell ref="BZ1:CD1"/>
    <mergeCell ref="AC3:AF3"/>
    <mergeCell ref="BF2:BI2"/>
    <mergeCell ref="BJ2:BM2"/>
    <mergeCell ref="BN2:BQ2"/>
    <mergeCell ref="BR2:BU2"/>
    <mergeCell ref="AG2:AK2"/>
    <mergeCell ref="AL2:AO2"/>
    <mergeCell ref="AP2:AS2"/>
    <mergeCell ref="AT2:AW2"/>
    <mergeCell ref="AX2:BA2"/>
    <mergeCell ref="BB2:BE2"/>
    <mergeCell ref="BB3:BE3"/>
    <mergeCell ref="AG3:AK3"/>
    <mergeCell ref="AL3:AO3"/>
    <mergeCell ref="AP3:AS3"/>
    <mergeCell ref="AT3:AW3"/>
    <mergeCell ref="E3:I3"/>
    <mergeCell ref="J3:N3"/>
    <mergeCell ref="O3:S3"/>
    <mergeCell ref="T3:X3"/>
    <mergeCell ref="Y3:AB3"/>
    <mergeCell ref="CE2:CI2"/>
    <mergeCell ref="CJ2:CN2"/>
    <mergeCell ref="CO2:CS2"/>
    <mergeCell ref="CT2:CX2"/>
    <mergeCell ref="BV2:BY2"/>
    <mergeCell ref="BZ2:CD2"/>
    <mergeCell ref="AX3:BA3"/>
    <mergeCell ref="CE3:CI3"/>
    <mergeCell ref="CJ3:CN3"/>
    <mergeCell ref="CO3:CS3"/>
    <mergeCell ref="CT3:CX3"/>
    <mergeCell ref="BF3:BI3"/>
    <mergeCell ref="BJ3:BM3"/>
    <mergeCell ref="BN3:BQ3"/>
    <mergeCell ref="BR3:BU3"/>
    <mergeCell ref="BV3:BY3"/>
    <mergeCell ref="BZ3:C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030F-7932-436E-BAEA-D5A66DA0962E}">
  <dimension ref="B1:O121"/>
  <sheetViews>
    <sheetView tabSelected="1" topLeftCell="A102" workbookViewId="0"/>
  </sheetViews>
  <sheetFormatPr baseColWidth="10" defaultRowHeight="15"/>
  <cols>
    <col min="1" max="1" width="5.5703125" customWidth="1"/>
    <col min="2" max="2" width="31.140625" customWidth="1"/>
    <col min="3" max="3" width="10.85546875" customWidth="1"/>
    <col min="5" max="5" width="13.42578125" customWidth="1"/>
    <col min="6" max="6" width="4.5703125" customWidth="1"/>
    <col min="7" max="7" width="31.42578125" customWidth="1"/>
    <col min="8" max="8" width="12.5703125" customWidth="1"/>
    <col min="9" max="9" width="16" customWidth="1"/>
    <col min="10" max="10" width="12.85546875" customWidth="1"/>
    <col min="12" max="12" width="8" customWidth="1"/>
    <col min="13" max="13" width="16.85546875" customWidth="1"/>
  </cols>
  <sheetData>
    <row r="1" spans="2:14" ht="15.75" thickBot="1">
      <c r="I1" s="79" t="s">
        <v>201</v>
      </c>
      <c r="J1" s="79" t="s">
        <v>202</v>
      </c>
    </row>
    <row r="2" spans="2:14" ht="15.75" thickBot="1">
      <c r="C2" s="214" t="s">
        <v>209</v>
      </c>
      <c r="D2" s="215"/>
      <c r="H2" s="79" t="s">
        <v>203</v>
      </c>
      <c r="I2" s="79">
        <v>20.5</v>
      </c>
      <c r="J2" s="79">
        <v>21.5</v>
      </c>
    </row>
    <row r="3" spans="2:14" ht="15.75" thickBot="1">
      <c r="H3" s="79" t="s">
        <v>181</v>
      </c>
      <c r="I3" s="79">
        <v>12</v>
      </c>
      <c r="J3" s="79">
        <v>18.5</v>
      </c>
    </row>
    <row r="4" spans="2:14" ht="15.75" thickBot="1">
      <c r="B4" s="107" t="s">
        <v>196</v>
      </c>
      <c r="C4" s="108"/>
      <c r="D4" s="91" t="s">
        <v>30</v>
      </c>
    </row>
    <row r="5" spans="2:14" ht="15.75" thickBot="1">
      <c r="D5" s="135" t="s">
        <v>32</v>
      </c>
      <c r="E5" s="78">
        <f>VLOOKUP(D5,'TABLA SALARIAL'!$C$6:$CX$111,98,FALSE)</f>
        <v>1702.38</v>
      </c>
      <c r="L5" s="92"/>
    </row>
    <row r="6" spans="2:14" ht="15.75" thickBot="1">
      <c r="B6" s="91" t="s">
        <v>176</v>
      </c>
      <c r="D6" s="91" t="s">
        <v>31</v>
      </c>
      <c r="E6" s="135">
        <v>2</v>
      </c>
      <c r="G6" s="91" t="s">
        <v>183</v>
      </c>
    </row>
    <row r="7" spans="2:14" ht="15.75" thickBot="1"/>
    <row r="8" spans="2:14" ht="45">
      <c r="B8" s="87" t="s">
        <v>177</v>
      </c>
      <c r="C8" s="88" t="s">
        <v>178</v>
      </c>
      <c r="D8" s="88" t="s">
        <v>179</v>
      </c>
      <c r="E8" s="89" t="s">
        <v>180</v>
      </c>
      <c r="F8" s="90"/>
      <c r="G8" s="87" t="s">
        <v>177</v>
      </c>
      <c r="H8" s="88" t="s">
        <v>178</v>
      </c>
      <c r="I8" s="136" t="s">
        <v>201</v>
      </c>
      <c r="J8" s="93" t="s">
        <v>180</v>
      </c>
      <c r="K8" s="110" t="s">
        <v>184</v>
      </c>
    </row>
    <row r="9" spans="2:14">
      <c r="B9" s="86" t="s">
        <v>0</v>
      </c>
      <c r="C9" s="3">
        <f>+E5*1.0541</f>
        <v>1794.4787580000002</v>
      </c>
      <c r="D9" s="3">
        <v>18.5</v>
      </c>
      <c r="E9" s="7">
        <f>C9*D9</f>
        <v>33197.857023000004</v>
      </c>
      <c r="F9" s="1"/>
      <c r="G9" s="12" t="str">
        <f>B9</f>
        <v>SALARIO BASE</v>
      </c>
      <c r="H9" s="3">
        <f>+E5</f>
        <v>1702.38</v>
      </c>
      <c r="I9" s="3">
        <f>IF($I$8="PAGAS UNICAJA",$I$2,$J$2)</f>
        <v>20.5</v>
      </c>
      <c r="J9" s="94">
        <f>H9*I9</f>
        <v>34898.79</v>
      </c>
      <c r="K9" s="111">
        <f>J9-E9</f>
        <v>1700.9329769999968</v>
      </c>
    </row>
    <row r="10" spans="2:14">
      <c r="B10" s="86" t="s">
        <v>181</v>
      </c>
      <c r="C10" s="3">
        <f>(C9*0.04)*$E$6</f>
        <v>143.55830064000003</v>
      </c>
      <c r="D10" s="3">
        <v>18.5</v>
      </c>
      <c r="E10" s="7">
        <f t="shared" ref="E10:E13" si="0">C10*D10</f>
        <v>2655.8285618400005</v>
      </c>
      <c r="F10" s="1"/>
      <c r="G10" s="12" t="str">
        <f t="shared" ref="G10:G17" si="1">B10</f>
        <v>ANTIGÜEDAD</v>
      </c>
      <c r="H10" s="3">
        <f t="shared" ref="H10" si="2">C10</f>
        <v>143.55830064000003</v>
      </c>
      <c r="I10" s="3">
        <f>IF(I8="PAGAS UNICAJA",$I$3,$J$3)</f>
        <v>12</v>
      </c>
      <c r="J10" s="94">
        <f t="shared" ref="J10:J12" si="3">H10*I10</f>
        <v>1722.6996076800003</v>
      </c>
      <c r="K10" s="111">
        <f t="shared" ref="K10:K13" si="4">J10-E10</f>
        <v>-933.12895416000015</v>
      </c>
    </row>
    <row r="11" spans="2:14" ht="15.75" thickBot="1">
      <c r="B11" s="105" t="s">
        <v>182</v>
      </c>
      <c r="C11" s="137">
        <v>0</v>
      </c>
      <c r="D11" s="3">
        <v>12</v>
      </c>
      <c r="E11" s="7">
        <f t="shared" si="0"/>
        <v>0</v>
      </c>
      <c r="F11" s="1"/>
      <c r="G11" s="12" t="str">
        <f t="shared" si="1"/>
        <v>COMPLEMENTO FUCIONAL</v>
      </c>
      <c r="H11" s="3">
        <v>0</v>
      </c>
      <c r="I11" s="3">
        <v>12</v>
      </c>
      <c r="J11" s="94">
        <f t="shared" si="3"/>
        <v>0</v>
      </c>
      <c r="K11" s="111">
        <f t="shared" si="4"/>
        <v>0</v>
      </c>
    </row>
    <row r="12" spans="2:14" ht="15.75" thickBot="1">
      <c r="B12" s="91" t="s">
        <v>29</v>
      </c>
      <c r="C12" s="138">
        <v>0</v>
      </c>
      <c r="D12" s="3">
        <v>12</v>
      </c>
      <c r="E12" s="7">
        <f t="shared" si="0"/>
        <v>0</v>
      </c>
      <c r="F12" s="1"/>
      <c r="G12" s="12" t="str">
        <f t="shared" si="1"/>
        <v>COMP-PERSONAL EXTREMADURA</v>
      </c>
      <c r="H12" s="3">
        <v>0</v>
      </c>
      <c r="I12" s="3">
        <v>12</v>
      </c>
      <c r="J12" s="94">
        <f t="shared" si="3"/>
        <v>0</v>
      </c>
      <c r="K12" s="111">
        <f t="shared" si="4"/>
        <v>0</v>
      </c>
    </row>
    <row r="13" spans="2:14" ht="15.75" thickBot="1">
      <c r="B13" s="106" t="s">
        <v>204</v>
      </c>
      <c r="C13" s="137">
        <v>0</v>
      </c>
      <c r="D13" s="3">
        <v>12</v>
      </c>
      <c r="E13" s="7">
        <f t="shared" si="0"/>
        <v>0</v>
      </c>
      <c r="F13" s="1"/>
      <c r="G13" s="12" t="str">
        <f t="shared" si="1"/>
        <v>COMP-PERS-REVIS-PENSIO</v>
      </c>
      <c r="H13" s="3">
        <v>0</v>
      </c>
      <c r="I13" s="3">
        <v>12</v>
      </c>
      <c r="J13" s="94">
        <f t="shared" ref="J13" si="5">H13*I13</f>
        <v>0</v>
      </c>
      <c r="K13" s="111">
        <f t="shared" si="4"/>
        <v>0</v>
      </c>
    </row>
    <row r="14" spans="2:14">
      <c r="B14" s="86"/>
      <c r="C14" s="3"/>
      <c r="D14" s="3"/>
      <c r="E14" s="7"/>
      <c r="F14" s="1"/>
      <c r="G14" s="12"/>
      <c r="H14" s="3"/>
      <c r="I14" s="3"/>
      <c r="J14" s="94"/>
      <c r="K14" s="111"/>
      <c r="M14" s="211" t="s">
        <v>207</v>
      </c>
    </row>
    <row r="15" spans="2:14">
      <c r="B15" s="86"/>
      <c r="C15" s="3"/>
      <c r="D15" s="3"/>
      <c r="E15" s="7"/>
      <c r="F15" s="1"/>
      <c r="G15" s="12" t="s">
        <v>206</v>
      </c>
      <c r="H15" s="137">
        <v>0</v>
      </c>
      <c r="I15" s="3">
        <v>12</v>
      </c>
      <c r="J15" s="94">
        <f t="shared" ref="J15:J17" si="6">H15*I15</f>
        <v>0</v>
      </c>
      <c r="K15" s="111">
        <f t="shared" ref="K15:K17" si="7">J15-E15</f>
        <v>0</v>
      </c>
      <c r="M15" s="212"/>
      <c r="N15" s="2"/>
    </row>
    <row r="16" spans="2:14">
      <c r="B16" s="86" t="s">
        <v>171</v>
      </c>
      <c r="C16" s="3">
        <f>VLOOKUP($D$5,'TABLA SALARIAL'!$CZ$7:$DA$16,2,FALSE)</f>
        <v>735.38000000000011</v>
      </c>
      <c r="D16" s="3">
        <v>1</v>
      </c>
      <c r="E16" s="7">
        <f t="shared" ref="E16:E17" si="8">C16*D16</f>
        <v>735.38000000000011</v>
      </c>
      <c r="F16" s="1"/>
      <c r="G16" s="12" t="str">
        <f t="shared" si="1"/>
        <v>PLUS CONVENIO</v>
      </c>
      <c r="H16" s="3">
        <f>C16</f>
        <v>735.38000000000011</v>
      </c>
      <c r="I16" s="3">
        <v>1</v>
      </c>
      <c r="J16" s="94">
        <f t="shared" si="6"/>
        <v>735.38000000000011</v>
      </c>
      <c r="K16" s="111">
        <f t="shared" si="7"/>
        <v>0</v>
      </c>
      <c r="M16" s="212"/>
    </row>
    <row r="17" spans="2:13" ht="15.75" thickBot="1">
      <c r="B17" s="84" t="s">
        <v>172</v>
      </c>
      <c r="C17" s="14">
        <f>VLOOKUP($D$5,'TABLA SALARIAL'!$CZ$7:$DB$16,3,FALSE)</f>
        <v>1338.5</v>
      </c>
      <c r="D17" s="14">
        <v>1</v>
      </c>
      <c r="E17" s="18">
        <f t="shared" si="8"/>
        <v>1338.5</v>
      </c>
      <c r="F17" s="1"/>
      <c r="G17" s="12" t="str">
        <f t="shared" si="1"/>
        <v>MEJORA PLUS CONVENIO</v>
      </c>
      <c r="H17" s="14">
        <f>C17</f>
        <v>1338.5</v>
      </c>
      <c r="I17" s="14">
        <v>1</v>
      </c>
      <c r="J17" s="94">
        <f t="shared" si="6"/>
        <v>1338.5</v>
      </c>
      <c r="K17" s="111">
        <f t="shared" si="7"/>
        <v>0</v>
      </c>
      <c r="M17" s="213"/>
    </row>
    <row r="18" spans="2:13" ht="15.75" thickBot="1">
      <c r="C18" s="1"/>
      <c r="D18" s="1"/>
      <c r="E18" s="5">
        <f>SUM(E9:E17)</f>
        <v>37927.565584839998</v>
      </c>
      <c r="F18" s="1"/>
      <c r="G18" s="1"/>
      <c r="H18" s="1"/>
      <c r="I18" s="1"/>
      <c r="J18" s="5">
        <f>SUM(J9:J17)</f>
        <v>38695.369607679997</v>
      </c>
      <c r="K18" s="113">
        <f>ROUND(SUM(K8:K17),0)</f>
        <v>768</v>
      </c>
      <c r="M18" s="104">
        <f>IF(K18&lt;0,(-K18/12),0)</f>
        <v>0</v>
      </c>
    </row>
    <row r="19" spans="2:13" ht="15.75" thickBot="1">
      <c r="C19" s="1"/>
      <c r="D19" s="1"/>
      <c r="E19" s="1"/>
      <c r="F19" s="1"/>
      <c r="G19" s="1"/>
      <c r="H19" s="1"/>
      <c r="I19" s="1"/>
      <c r="J19" s="1"/>
      <c r="K19" s="1"/>
      <c r="M19" s="2"/>
    </row>
    <row r="20" spans="2:13" ht="15.75" thickBot="1">
      <c r="B20" s="107" t="s">
        <v>197</v>
      </c>
      <c r="C20" s="108"/>
      <c r="D20" s="91" t="s">
        <v>30</v>
      </c>
    </row>
    <row r="21" spans="2:13" ht="15.75" thickBot="1">
      <c r="D21" s="123" t="str">
        <f>D5</f>
        <v>NIVEL VII</v>
      </c>
      <c r="E21" s="78">
        <f>VLOOKUP(D21,'TABLA SALARIAL'!$C$6:$CX$111,98,FALSE)</f>
        <v>1702.38</v>
      </c>
    </row>
    <row r="22" spans="2:13" ht="15.75" thickBot="1">
      <c r="B22" s="91" t="s">
        <v>176</v>
      </c>
      <c r="D22" s="123" t="s">
        <v>31</v>
      </c>
      <c r="E22" s="123">
        <f>E6</f>
        <v>2</v>
      </c>
      <c r="G22" s="91" t="s">
        <v>183</v>
      </c>
    </row>
    <row r="23" spans="2:13" ht="15.75" thickBot="1">
      <c r="D23" s="124"/>
      <c r="E23" s="124"/>
    </row>
    <row r="24" spans="2:13" ht="45">
      <c r="B24" s="87" t="s">
        <v>177</v>
      </c>
      <c r="C24" s="88" t="s">
        <v>178</v>
      </c>
      <c r="D24" s="125" t="s">
        <v>179</v>
      </c>
      <c r="E24" s="126" t="s">
        <v>180</v>
      </c>
      <c r="F24" s="90"/>
      <c r="G24" s="87" t="s">
        <v>177</v>
      </c>
      <c r="H24" s="88" t="s">
        <v>178</v>
      </c>
      <c r="I24" s="88" t="str">
        <f>I8</f>
        <v>PAGAS UNICAJA</v>
      </c>
      <c r="J24" s="93" t="s">
        <v>180</v>
      </c>
      <c r="K24" s="110" t="s">
        <v>184</v>
      </c>
    </row>
    <row r="25" spans="2:13">
      <c r="B25" s="86" t="s">
        <v>0</v>
      </c>
      <c r="C25" s="3">
        <f>+E21*1.0541</f>
        <v>1794.4787580000002</v>
      </c>
      <c r="D25" s="127">
        <v>18.5</v>
      </c>
      <c r="E25" s="128">
        <f>C25*D25</f>
        <v>33197.857023000004</v>
      </c>
      <c r="F25" s="1"/>
      <c r="G25" s="12" t="str">
        <f>B25</f>
        <v>SALARIO BASE</v>
      </c>
      <c r="H25" s="3">
        <f>+E21</f>
        <v>1702.38</v>
      </c>
      <c r="I25" s="3">
        <f>IF($I$8="PAGAS UNICAJA",$I$2,$J$2)</f>
        <v>20.5</v>
      </c>
      <c r="J25" s="94">
        <f>H25*I25</f>
        <v>34898.79</v>
      </c>
      <c r="K25" s="111">
        <f>J25-E25</f>
        <v>1700.9329769999968</v>
      </c>
    </row>
    <row r="26" spans="2:13">
      <c r="B26" s="86" t="s">
        <v>181</v>
      </c>
      <c r="C26" s="3">
        <f>(C25*0.04)*$E$6</f>
        <v>143.55830064000003</v>
      </c>
      <c r="D26" s="127">
        <v>18.5</v>
      </c>
      <c r="E26" s="128">
        <f t="shared" ref="E26:E28" si="9">C26*D26</f>
        <v>2655.8285618400005</v>
      </c>
      <c r="F26" s="1"/>
      <c r="G26" s="12" t="str">
        <f t="shared" ref="G26:G28" si="10">B26</f>
        <v>ANTIGÜEDAD</v>
      </c>
      <c r="H26" s="3">
        <f t="shared" ref="H26" si="11">C26</f>
        <v>143.55830064000003</v>
      </c>
      <c r="I26" s="3">
        <f>IF(I24="PAGAS UNICAJA",$I$3,$J$3)</f>
        <v>12</v>
      </c>
      <c r="J26" s="94">
        <f t="shared" ref="J26:J28" si="12">H26*I26</f>
        <v>1722.6996076800003</v>
      </c>
      <c r="K26" s="111">
        <f t="shared" ref="K26:K28" si="13">J26-E26</f>
        <v>-933.12895416000015</v>
      </c>
    </row>
    <row r="27" spans="2:13" ht="15.75" thickBot="1">
      <c r="B27" s="105" t="s">
        <v>182</v>
      </c>
      <c r="C27" s="137">
        <v>0</v>
      </c>
      <c r="D27" s="127">
        <v>12</v>
      </c>
      <c r="E27" s="128">
        <f t="shared" si="9"/>
        <v>0</v>
      </c>
      <c r="F27" s="1"/>
      <c r="G27" s="12" t="str">
        <f t="shared" si="10"/>
        <v>COMPLEMENTO FUCIONAL</v>
      </c>
      <c r="H27" s="139">
        <v>0</v>
      </c>
      <c r="I27" s="3">
        <v>12</v>
      </c>
      <c r="J27" s="94">
        <f t="shared" si="12"/>
        <v>0</v>
      </c>
      <c r="K27" s="111">
        <f t="shared" si="13"/>
        <v>0</v>
      </c>
    </row>
    <row r="28" spans="2:13" ht="15.75" thickBot="1">
      <c r="B28" s="91" t="s">
        <v>198</v>
      </c>
      <c r="C28" s="138">
        <v>0</v>
      </c>
      <c r="D28" s="127">
        <v>12</v>
      </c>
      <c r="E28" s="128">
        <f t="shared" si="9"/>
        <v>0</v>
      </c>
      <c r="F28" s="1"/>
      <c r="G28" s="12" t="str">
        <f t="shared" si="10"/>
        <v>COMP-PUESTO</v>
      </c>
      <c r="H28" s="139">
        <v>0</v>
      </c>
      <c r="I28" s="3">
        <v>12</v>
      </c>
      <c r="J28" s="94">
        <f t="shared" si="12"/>
        <v>0</v>
      </c>
      <c r="K28" s="111">
        <f t="shared" si="13"/>
        <v>0</v>
      </c>
    </row>
    <row r="29" spans="2:13" ht="15.75" thickBot="1">
      <c r="B29" s="106"/>
      <c r="C29" s="3"/>
      <c r="D29" s="127"/>
      <c r="E29" s="128"/>
      <c r="F29" s="1"/>
      <c r="G29" s="12"/>
      <c r="H29" s="3"/>
      <c r="I29" s="3"/>
      <c r="J29" s="94"/>
      <c r="K29" s="111"/>
    </row>
    <row r="30" spans="2:13">
      <c r="B30" s="86"/>
      <c r="C30" s="3"/>
      <c r="D30" s="127"/>
      <c r="E30" s="128"/>
      <c r="F30" s="1"/>
      <c r="G30" s="12"/>
      <c r="H30" s="3"/>
      <c r="I30" s="3"/>
      <c r="J30" s="94"/>
      <c r="K30" s="111"/>
      <c r="M30" s="211" t="s">
        <v>207</v>
      </c>
    </row>
    <row r="31" spans="2:13">
      <c r="B31" s="86"/>
      <c r="C31" s="3"/>
      <c r="D31" s="127"/>
      <c r="E31" s="128"/>
      <c r="F31" s="1"/>
      <c r="G31" s="12" t="s">
        <v>206</v>
      </c>
      <c r="H31" s="137">
        <v>0</v>
      </c>
      <c r="I31" s="3">
        <v>12</v>
      </c>
      <c r="J31" s="94">
        <f t="shared" ref="J31:J33" si="14">H31*I31</f>
        <v>0</v>
      </c>
      <c r="K31" s="111">
        <f t="shared" ref="K31:K33" si="15">J31-E31</f>
        <v>0</v>
      </c>
      <c r="M31" s="212"/>
    </row>
    <row r="32" spans="2:13">
      <c r="B32" s="86" t="s">
        <v>171</v>
      </c>
      <c r="C32" s="3">
        <f>VLOOKUP($D$5,'TABLA SALARIAL'!$CZ$7:$DA$16,2,FALSE)</f>
        <v>735.38000000000011</v>
      </c>
      <c r="D32" s="127">
        <v>1</v>
      </c>
      <c r="E32" s="128">
        <f t="shared" ref="E32:E33" si="16">C32*D32</f>
        <v>735.38000000000011</v>
      </c>
      <c r="F32" s="1"/>
      <c r="G32" s="12" t="str">
        <f t="shared" ref="G32:G33" si="17">B32</f>
        <v>PLUS CONVENIO</v>
      </c>
      <c r="H32" s="3">
        <f>C32</f>
        <v>735.38000000000011</v>
      </c>
      <c r="I32" s="3">
        <v>1</v>
      </c>
      <c r="J32" s="94">
        <f t="shared" si="14"/>
        <v>735.38000000000011</v>
      </c>
      <c r="K32" s="111">
        <f t="shared" si="15"/>
        <v>0</v>
      </c>
      <c r="M32" s="212"/>
    </row>
    <row r="33" spans="2:15" ht="15.75" thickBot="1">
      <c r="B33" s="84" t="s">
        <v>172</v>
      </c>
      <c r="C33" s="14">
        <f>VLOOKUP($D$5,'TABLA SALARIAL'!$CZ$7:$DB$16,3,FALSE)</f>
        <v>1338.5</v>
      </c>
      <c r="D33" s="129">
        <v>1</v>
      </c>
      <c r="E33" s="130">
        <f t="shared" si="16"/>
        <v>1338.5</v>
      </c>
      <c r="F33" s="1"/>
      <c r="G33" s="12" t="str">
        <f t="shared" si="17"/>
        <v>MEJORA PLUS CONVENIO</v>
      </c>
      <c r="H33" s="14">
        <f>C33</f>
        <v>1338.5</v>
      </c>
      <c r="I33" s="14">
        <v>1</v>
      </c>
      <c r="J33" s="94">
        <f t="shared" si="14"/>
        <v>1338.5</v>
      </c>
      <c r="K33" s="111">
        <f t="shared" si="15"/>
        <v>0</v>
      </c>
      <c r="M33" s="213"/>
    </row>
    <row r="34" spans="2:15" ht="15.75" thickBot="1">
      <c r="C34" s="1"/>
      <c r="D34" s="131"/>
      <c r="E34" s="132">
        <f>SUM(E25:E33)</f>
        <v>37927.565584839998</v>
      </c>
      <c r="F34" s="1"/>
      <c r="G34" s="1"/>
      <c r="H34" s="1"/>
      <c r="I34" s="1"/>
      <c r="J34" s="5">
        <f>SUM(J25:J33)</f>
        <v>38695.369607679997</v>
      </c>
      <c r="K34" s="113">
        <f>ROUND(SUM(K24:K33),0)</f>
        <v>768</v>
      </c>
      <c r="M34" s="104">
        <f>IF(K34&lt;0,(-K34/12),0)</f>
        <v>0</v>
      </c>
    </row>
    <row r="35" spans="2:15" ht="15.75" thickBot="1">
      <c r="D35" s="124"/>
      <c r="E35" s="124"/>
    </row>
    <row r="36" spans="2:15" ht="15.75" thickBot="1">
      <c r="B36" s="109" t="s">
        <v>15</v>
      </c>
      <c r="D36" s="123" t="s">
        <v>30</v>
      </c>
      <c r="E36" s="124"/>
    </row>
    <row r="37" spans="2:15" ht="16.5" customHeight="1" thickBot="1">
      <c r="D37" s="123" t="str">
        <f>D5</f>
        <v>NIVEL VII</v>
      </c>
      <c r="E37" s="78">
        <f>VLOOKUP(D37,'TABLA SALARIAL'!$C$6:$CX$111,98,FALSE)</f>
        <v>1702.38</v>
      </c>
    </row>
    <row r="38" spans="2:15" ht="18.75" customHeight="1" thickBot="1">
      <c r="B38" s="91" t="s">
        <v>176</v>
      </c>
      <c r="D38" s="133" t="s">
        <v>31</v>
      </c>
      <c r="E38" s="123">
        <f>E6</f>
        <v>2</v>
      </c>
      <c r="G38" s="91" t="s">
        <v>183</v>
      </c>
      <c r="M38" s="217" t="s">
        <v>190</v>
      </c>
      <c r="N38" s="217"/>
      <c r="O38" s="217"/>
    </row>
    <row r="39" spans="2:15" ht="15.75" thickBot="1">
      <c r="D39" s="124"/>
      <c r="E39" s="124"/>
    </row>
    <row r="40" spans="2:15" ht="45.75" thickBot="1">
      <c r="B40" s="87" t="s">
        <v>177</v>
      </c>
      <c r="C40" s="88" t="s">
        <v>178</v>
      </c>
      <c r="D40" s="125" t="s">
        <v>179</v>
      </c>
      <c r="E40" s="126" t="s">
        <v>180</v>
      </c>
      <c r="F40" s="90"/>
      <c r="G40" s="87" t="s">
        <v>177</v>
      </c>
      <c r="H40" s="88" t="s">
        <v>178</v>
      </c>
      <c r="I40" s="88" t="str">
        <f>I8</f>
        <v>PAGAS UNICAJA</v>
      </c>
      <c r="J40" s="93" t="s">
        <v>180</v>
      </c>
      <c r="K40" s="110" t="s">
        <v>184</v>
      </c>
      <c r="M40" s="97" t="s">
        <v>187</v>
      </c>
      <c r="N40" s="98" t="s">
        <v>188</v>
      </c>
      <c r="O40" s="98" t="s">
        <v>189</v>
      </c>
    </row>
    <row r="41" spans="2:15" ht="15.75" thickBot="1">
      <c r="B41" s="86" t="s">
        <v>0</v>
      </c>
      <c r="C41" s="3">
        <f>+E37</f>
        <v>1702.38</v>
      </c>
      <c r="D41" s="127">
        <v>16</v>
      </c>
      <c r="E41" s="128">
        <f>C41*D41</f>
        <v>27238.080000000002</v>
      </c>
      <c r="F41" s="1"/>
      <c r="G41" s="12" t="str">
        <f>B41</f>
        <v>SALARIO BASE</v>
      </c>
      <c r="H41" s="3">
        <f>+E37</f>
        <v>1702.38</v>
      </c>
      <c r="I41" s="3">
        <f>IF($I$8="PAGAS UNICAJA",$I$2,$J$2)</f>
        <v>20.5</v>
      </c>
      <c r="J41" s="94">
        <f>H41*I41</f>
        <v>34898.79</v>
      </c>
      <c r="K41" s="111">
        <f>J41-E41</f>
        <v>7660.7099999999991</v>
      </c>
      <c r="M41" s="99" t="s">
        <v>100</v>
      </c>
      <c r="N41" s="100">
        <v>17234.28</v>
      </c>
      <c r="O41" s="100">
        <v>22045.98</v>
      </c>
    </row>
    <row r="42" spans="2:15" ht="15.75" thickBot="1">
      <c r="B42" s="86" t="s">
        <v>185</v>
      </c>
      <c r="C42" s="3">
        <f>VLOOKUP(D37,'TABLA SALARIAL'!C10:CW111,93,FALSE)</f>
        <v>1685.53</v>
      </c>
      <c r="D42" s="127">
        <v>1.5</v>
      </c>
      <c r="E42" s="128">
        <f>C42*D42</f>
        <v>2528.2950000000001</v>
      </c>
      <c r="F42" s="1"/>
      <c r="G42" s="12" t="str">
        <f t="shared" ref="G42:G49" si="18">B42</f>
        <v>SALARIO BASE PAGA BENE</v>
      </c>
      <c r="H42" s="3">
        <f>C42</f>
        <v>1685.53</v>
      </c>
      <c r="I42" s="3">
        <v>0</v>
      </c>
      <c r="J42" s="94">
        <f t="shared" ref="J42:J49" si="19">H42*I42</f>
        <v>0</v>
      </c>
      <c r="K42" s="111">
        <f t="shared" ref="K42:K49" si="20">J42-E42</f>
        <v>-2528.2950000000001</v>
      </c>
      <c r="M42" s="99" t="s">
        <v>106</v>
      </c>
      <c r="N42" s="100">
        <v>21489.38</v>
      </c>
      <c r="O42" s="100">
        <v>27768.240000000002</v>
      </c>
    </row>
    <row r="43" spans="2:15" ht="15.75" thickBot="1">
      <c r="B43" s="86" t="s">
        <v>181</v>
      </c>
      <c r="C43" s="3">
        <f>(C41*0.04)*$E$38</f>
        <v>136.19040000000001</v>
      </c>
      <c r="D43" s="127">
        <v>12</v>
      </c>
      <c r="E43" s="128">
        <f t="shared" ref="E43:E49" si="21">C43*D43</f>
        <v>1634.2848000000001</v>
      </c>
      <c r="F43" s="1"/>
      <c r="G43" s="12" t="str">
        <f t="shared" si="18"/>
        <v>ANTIGÜEDAD</v>
      </c>
      <c r="H43" s="3">
        <f t="shared" ref="H43" si="22">C43</f>
        <v>136.19040000000001</v>
      </c>
      <c r="I43" s="3">
        <f>IF(I40="PAGAS UNICAJA",$I$3,$J$3)</f>
        <v>12</v>
      </c>
      <c r="J43" s="94">
        <f t="shared" si="19"/>
        <v>1634.2848000000001</v>
      </c>
      <c r="K43" s="111">
        <f t="shared" si="20"/>
        <v>0</v>
      </c>
      <c r="M43" s="99" t="s">
        <v>113</v>
      </c>
      <c r="N43" s="100">
        <v>27033.84</v>
      </c>
      <c r="O43" s="100">
        <v>31095.200000000001</v>
      </c>
    </row>
    <row r="44" spans="2:15" ht="15.75" thickBot="1">
      <c r="B44" s="86" t="s">
        <v>186</v>
      </c>
      <c r="C44" s="137">
        <v>0</v>
      </c>
      <c r="D44" s="127">
        <v>12</v>
      </c>
      <c r="E44" s="128">
        <f t="shared" si="21"/>
        <v>0</v>
      </c>
      <c r="F44" s="1"/>
      <c r="G44" s="12" t="str">
        <f t="shared" si="18"/>
        <v>COMP CNNC</v>
      </c>
      <c r="H44" s="139">
        <v>0</v>
      </c>
      <c r="I44" s="3">
        <v>12</v>
      </c>
      <c r="J44" s="94">
        <f t="shared" si="19"/>
        <v>0</v>
      </c>
      <c r="K44" s="111">
        <f t="shared" si="20"/>
        <v>0</v>
      </c>
      <c r="M44" s="99" t="s">
        <v>120</v>
      </c>
      <c r="N44" s="100">
        <v>30257.42</v>
      </c>
      <c r="O44" s="100">
        <v>33996.720000000001</v>
      </c>
    </row>
    <row r="45" spans="2:15" ht="15.75" thickBot="1">
      <c r="B45" s="86" t="s">
        <v>182</v>
      </c>
      <c r="C45" s="137">
        <v>0</v>
      </c>
      <c r="D45" s="127">
        <v>12</v>
      </c>
      <c r="E45" s="128">
        <f t="shared" si="21"/>
        <v>0</v>
      </c>
      <c r="F45" s="1"/>
      <c r="G45" s="12" t="str">
        <f t="shared" si="18"/>
        <v>COMPLEMENTO FUCIONAL</v>
      </c>
      <c r="H45" s="139">
        <v>0</v>
      </c>
      <c r="I45" s="3">
        <v>12</v>
      </c>
      <c r="J45" s="94">
        <f t="shared" si="19"/>
        <v>0</v>
      </c>
      <c r="K45" s="111">
        <f t="shared" si="20"/>
        <v>0</v>
      </c>
      <c r="M45" s="99" t="s">
        <v>134</v>
      </c>
      <c r="N45" s="100">
        <v>34125.65</v>
      </c>
      <c r="O45" s="100">
        <v>42625.64</v>
      </c>
    </row>
    <row r="46" spans="2:15" ht="15.75" customHeight="1" thickBot="1">
      <c r="B46" s="86" t="s">
        <v>194</v>
      </c>
      <c r="C46" s="137">
        <v>0</v>
      </c>
      <c r="D46" s="127">
        <v>12</v>
      </c>
      <c r="E46" s="128">
        <f t="shared" ref="E46" si="23">C46*D46</f>
        <v>0</v>
      </c>
      <c r="F46" s="1"/>
      <c r="G46" s="12" t="str">
        <f t="shared" si="18"/>
        <v>COMP-PERS-NO REV-PENS</v>
      </c>
      <c r="H46" s="139">
        <v>0</v>
      </c>
      <c r="I46" s="3">
        <v>12</v>
      </c>
      <c r="J46" s="94">
        <f t="shared" si="19"/>
        <v>0</v>
      </c>
      <c r="K46" s="111">
        <f>J46-E46</f>
        <v>0</v>
      </c>
      <c r="L46" s="211" t="s">
        <v>207</v>
      </c>
      <c r="M46" s="99" t="s">
        <v>138</v>
      </c>
      <c r="N46" s="100">
        <v>42764.75</v>
      </c>
      <c r="O46" s="100">
        <v>49856.57</v>
      </c>
    </row>
    <row r="47" spans="2:15" ht="15.75" thickBot="1">
      <c r="B47" s="86"/>
      <c r="C47" s="3"/>
      <c r="D47" s="127"/>
      <c r="E47" s="128"/>
      <c r="F47" s="1"/>
      <c r="G47" s="12" t="s">
        <v>205</v>
      </c>
      <c r="H47" s="137">
        <v>0</v>
      </c>
      <c r="I47" s="3">
        <v>12</v>
      </c>
      <c r="J47" s="94">
        <f t="shared" si="19"/>
        <v>0</v>
      </c>
      <c r="K47" s="111">
        <f t="shared" si="20"/>
        <v>0</v>
      </c>
      <c r="L47" s="212"/>
      <c r="M47" s="99" t="s">
        <v>146</v>
      </c>
      <c r="N47" s="100">
        <v>49985.51</v>
      </c>
      <c r="O47" s="100">
        <v>63653.32</v>
      </c>
    </row>
    <row r="48" spans="2:15">
      <c r="B48" s="86" t="s">
        <v>171</v>
      </c>
      <c r="C48" s="3">
        <f>VLOOKUP($D$5,'TABLA SALARIAL'!$CZ$7:$DA$16,2,FALSE)</f>
        <v>735.38000000000011</v>
      </c>
      <c r="D48" s="127">
        <v>1</v>
      </c>
      <c r="E48" s="128">
        <f t="shared" si="21"/>
        <v>735.38000000000011</v>
      </c>
      <c r="F48" s="1"/>
      <c r="G48" s="12" t="str">
        <f t="shared" si="18"/>
        <v>PLUS CONVENIO</v>
      </c>
      <c r="H48" s="3">
        <f>C48</f>
        <v>735.38000000000011</v>
      </c>
      <c r="I48" s="3">
        <v>1</v>
      </c>
      <c r="J48" s="94">
        <f t="shared" si="19"/>
        <v>735.38000000000011</v>
      </c>
      <c r="K48" s="111">
        <f t="shared" si="20"/>
        <v>0</v>
      </c>
      <c r="L48" s="212"/>
    </row>
    <row r="49" spans="2:13" ht="15.75" thickBot="1">
      <c r="B49" s="84" t="s">
        <v>172</v>
      </c>
      <c r="C49" s="14">
        <f>VLOOKUP($D$5,'TABLA SALARIAL'!$CZ$7:$DB$16,3,FALSE)</f>
        <v>1338.5</v>
      </c>
      <c r="D49" s="129">
        <v>1</v>
      </c>
      <c r="E49" s="130">
        <f t="shared" si="21"/>
        <v>1338.5</v>
      </c>
      <c r="F49" s="1"/>
      <c r="G49" s="12" t="str">
        <f t="shared" si="18"/>
        <v>MEJORA PLUS CONVENIO</v>
      </c>
      <c r="H49" s="14">
        <f>C49</f>
        <v>1338.5</v>
      </c>
      <c r="I49" s="14">
        <v>1</v>
      </c>
      <c r="J49" s="94">
        <f t="shared" si="19"/>
        <v>1338.5</v>
      </c>
      <c r="K49" s="111">
        <f t="shared" si="20"/>
        <v>0</v>
      </c>
      <c r="L49" s="213"/>
      <c r="M49" s="96"/>
    </row>
    <row r="50" spans="2:13" ht="15.75" thickBot="1">
      <c r="C50" s="1"/>
      <c r="D50" s="131"/>
      <c r="E50" s="132">
        <f>SUM(E41:E49)</f>
        <v>33474.539799999999</v>
      </c>
      <c r="F50" s="1"/>
      <c r="G50" s="1"/>
      <c r="H50" s="1"/>
      <c r="I50" s="1"/>
      <c r="J50" s="5">
        <f>SUM(J41:J49)</f>
        <v>38606.9548</v>
      </c>
      <c r="K50" s="113">
        <f>ROUND(SUM(K40:K49),0)</f>
        <v>5132</v>
      </c>
      <c r="L50" s="104">
        <f>IF(J50&lt;0,(-J50/12),0)</f>
        <v>0</v>
      </c>
    </row>
    <row r="51" spans="2:13">
      <c r="D51" s="124"/>
      <c r="E51" s="124"/>
      <c r="L51" s="216"/>
      <c r="M51" s="95"/>
    </row>
    <row r="52" spans="2:13">
      <c r="D52" s="124"/>
      <c r="E52" s="124"/>
      <c r="L52" s="216"/>
    </row>
    <row r="53" spans="2:13" ht="15.75" thickBot="1">
      <c r="D53" s="124"/>
      <c r="E53" s="124"/>
      <c r="L53" s="216"/>
      <c r="M53" s="96"/>
    </row>
    <row r="54" spans="2:13" ht="15.75" thickBot="1">
      <c r="B54" s="101" t="s">
        <v>13</v>
      </c>
      <c r="D54" s="123" t="s">
        <v>30</v>
      </c>
      <c r="E54" s="124"/>
      <c r="L54" s="216"/>
    </row>
    <row r="55" spans="2:13" ht="15.75" thickBot="1">
      <c r="D55" s="123" t="str">
        <f>D5</f>
        <v>NIVEL VII</v>
      </c>
      <c r="E55" s="78">
        <f>VLOOKUP(D55,'TABLA SALARIAL'!$C$6:$CX$111,98,FALSE)</f>
        <v>1702.38</v>
      </c>
      <c r="L55" s="2"/>
      <c r="M55" s="96"/>
    </row>
    <row r="56" spans="2:13" ht="15.75" thickBot="1">
      <c r="B56" s="91" t="s">
        <v>176</v>
      </c>
      <c r="D56" s="123" t="s">
        <v>31</v>
      </c>
      <c r="E56" s="123">
        <f>E6</f>
        <v>2</v>
      </c>
      <c r="G56" s="91" t="s">
        <v>183</v>
      </c>
    </row>
    <row r="57" spans="2:13" ht="15.75" thickBot="1">
      <c r="D57" s="124"/>
      <c r="E57" s="124"/>
      <c r="M57" s="95"/>
    </row>
    <row r="58" spans="2:13" ht="45">
      <c r="B58" s="87" t="s">
        <v>177</v>
      </c>
      <c r="C58" s="88" t="s">
        <v>178</v>
      </c>
      <c r="D58" s="125" t="s">
        <v>179</v>
      </c>
      <c r="E58" s="126" t="s">
        <v>180</v>
      </c>
      <c r="F58" s="90"/>
      <c r="G58" s="87" t="s">
        <v>177</v>
      </c>
      <c r="H58" s="88" t="s">
        <v>178</v>
      </c>
      <c r="I58" s="88" t="str">
        <f>I8</f>
        <v>PAGAS UNICAJA</v>
      </c>
      <c r="J58" s="93" t="s">
        <v>180</v>
      </c>
      <c r="K58" s="110" t="s">
        <v>184</v>
      </c>
    </row>
    <row r="59" spans="2:13">
      <c r="B59" s="86" t="s">
        <v>0</v>
      </c>
      <c r="C59" s="3">
        <f>+E55</f>
        <v>1702.38</v>
      </c>
      <c r="D59" s="127">
        <v>18.5</v>
      </c>
      <c r="E59" s="128">
        <f>C59*D59</f>
        <v>31494.030000000002</v>
      </c>
      <c r="F59" s="1"/>
      <c r="G59" s="12" t="str">
        <f>B59</f>
        <v>SALARIO BASE</v>
      </c>
      <c r="H59" s="3">
        <f>+E55</f>
        <v>1702.38</v>
      </c>
      <c r="I59" s="3">
        <f>IF($I$8="PAGAS UNICAJA",$I$2,$J$2)</f>
        <v>20.5</v>
      </c>
      <c r="J59" s="94">
        <f>H59*I59</f>
        <v>34898.79</v>
      </c>
      <c r="K59" s="111">
        <f>J59-E59</f>
        <v>3404.7599999999984</v>
      </c>
      <c r="M59" s="96"/>
    </row>
    <row r="60" spans="2:13">
      <c r="B60" s="86" t="s">
        <v>181</v>
      </c>
      <c r="C60" s="3">
        <f>(C59*0.04)*$E$56</f>
        <v>136.19040000000001</v>
      </c>
      <c r="D60" s="127">
        <v>18.5</v>
      </c>
      <c r="E60" s="128">
        <f t="shared" ref="E60:E68" si="24">C60*D60</f>
        <v>2519.5224000000003</v>
      </c>
      <c r="F60" s="1"/>
      <c r="G60" s="12" t="str">
        <f t="shared" ref="G60:G68" si="25">B60</f>
        <v>ANTIGÜEDAD</v>
      </c>
      <c r="H60" s="3">
        <f t="shared" ref="H60" si="26">C60</f>
        <v>136.19040000000001</v>
      </c>
      <c r="I60" s="3">
        <f>IF(I58="PAGAS UNICAJA",$I$3,$J$3)</f>
        <v>12</v>
      </c>
      <c r="J60" s="94">
        <f t="shared" ref="J60:J68" si="27">H60*I60</f>
        <v>1634.2848000000001</v>
      </c>
      <c r="K60" s="111">
        <f t="shared" ref="K60:K68" si="28">J60-E60</f>
        <v>-885.23760000000016</v>
      </c>
      <c r="M60" s="96"/>
    </row>
    <row r="61" spans="2:13" ht="15.75" thickBot="1">
      <c r="B61" s="86" t="s">
        <v>195</v>
      </c>
      <c r="C61" s="137">
        <v>0</v>
      </c>
      <c r="D61" s="127">
        <v>12</v>
      </c>
      <c r="E61" s="128">
        <f t="shared" si="24"/>
        <v>0</v>
      </c>
      <c r="F61" s="1"/>
      <c r="G61" s="12" t="str">
        <f t="shared" si="25"/>
        <v>COMPLEMENTO PUESTO</v>
      </c>
      <c r="H61" s="139">
        <v>0</v>
      </c>
      <c r="I61" s="3">
        <v>12</v>
      </c>
      <c r="J61" s="94">
        <f t="shared" si="27"/>
        <v>0</v>
      </c>
      <c r="K61" s="111">
        <f t="shared" si="28"/>
        <v>0</v>
      </c>
      <c r="M61" s="96"/>
    </row>
    <row r="62" spans="2:13">
      <c r="B62" s="86" t="s">
        <v>174</v>
      </c>
      <c r="C62" s="137">
        <v>0</v>
      </c>
      <c r="D62" s="127">
        <v>12</v>
      </c>
      <c r="E62" s="128">
        <f t="shared" ref="E62" si="29">C62*D62</f>
        <v>0</v>
      </c>
      <c r="F62" s="1"/>
      <c r="G62" s="12" t="str">
        <f t="shared" si="25"/>
        <v>COMPLEMENTO FUNCIONAL</v>
      </c>
      <c r="H62" s="139">
        <v>0</v>
      </c>
      <c r="I62" s="3">
        <v>12</v>
      </c>
      <c r="J62" s="94">
        <f t="shared" ref="J62" si="30">H62*I62</f>
        <v>0</v>
      </c>
      <c r="K62" s="111">
        <f t="shared" ref="K62:K63" si="31">J62-E62</f>
        <v>0</v>
      </c>
      <c r="M62" s="211" t="s">
        <v>207</v>
      </c>
    </row>
    <row r="63" spans="2:13">
      <c r="B63" s="86" t="s">
        <v>208</v>
      </c>
      <c r="C63" s="139">
        <v>0</v>
      </c>
      <c r="D63" s="127">
        <v>13</v>
      </c>
      <c r="E63" s="128">
        <f t="shared" ref="E63" si="32">C63*D63</f>
        <v>0</v>
      </c>
      <c r="F63" s="1"/>
      <c r="G63" s="12" t="str">
        <f t="shared" si="25"/>
        <v>NO COMPE</v>
      </c>
      <c r="H63" s="139">
        <v>0</v>
      </c>
      <c r="I63" s="3">
        <v>12</v>
      </c>
      <c r="J63" s="94">
        <f t="shared" ref="J63" si="33">H63*I63</f>
        <v>0</v>
      </c>
      <c r="K63" s="111">
        <f t="shared" si="31"/>
        <v>0</v>
      </c>
      <c r="M63" s="212"/>
    </row>
    <row r="64" spans="2:13">
      <c r="B64" s="86"/>
      <c r="C64" s="3"/>
      <c r="D64" s="127"/>
      <c r="E64" s="128"/>
      <c r="F64" s="1"/>
      <c r="G64" s="12"/>
      <c r="H64" s="3"/>
      <c r="I64" s="3"/>
      <c r="J64" s="94"/>
      <c r="K64" s="111"/>
      <c r="M64" s="212"/>
    </row>
    <row r="65" spans="2:13" ht="15.75" thickBot="1">
      <c r="B65" s="86"/>
      <c r="C65" s="3"/>
      <c r="D65" s="127"/>
      <c r="E65" s="128"/>
      <c r="F65" s="1"/>
      <c r="G65" s="12"/>
      <c r="H65" s="3"/>
      <c r="I65" s="3"/>
      <c r="J65" s="94"/>
      <c r="K65" s="111"/>
      <c r="M65" s="213"/>
    </row>
    <row r="66" spans="2:13" ht="15.75" thickBot="1">
      <c r="B66" s="86"/>
      <c r="C66" s="3"/>
      <c r="D66" s="127"/>
      <c r="E66" s="128"/>
      <c r="F66" s="1"/>
      <c r="G66" s="12" t="s">
        <v>205</v>
      </c>
      <c r="H66" s="137">
        <v>0</v>
      </c>
      <c r="I66" s="3">
        <v>12</v>
      </c>
      <c r="J66" s="94">
        <f t="shared" ref="J66" si="34">H66*I66</f>
        <v>0</v>
      </c>
      <c r="K66" s="111">
        <f t="shared" ref="K66" si="35">J66-E66</f>
        <v>0</v>
      </c>
      <c r="M66" s="104">
        <f>IF(K69&lt;0,(-K69/12),0)</f>
        <v>0</v>
      </c>
    </row>
    <row r="67" spans="2:13">
      <c r="B67" s="86" t="s">
        <v>171</v>
      </c>
      <c r="C67" s="3">
        <f>VLOOKUP($D$5,'TABLA SALARIAL'!$CZ$7:$DA$16,2,FALSE)</f>
        <v>735.38000000000011</v>
      </c>
      <c r="D67" s="127">
        <v>1</v>
      </c>
      <c r="E67" s="128">
        <f t="shared" si="24"/>
        <v>735.38000000000011</v>
      </c>
      <c r="F67" s="1"/>
      <c r="G67" s="12" t="str">
        <f t="shared" si="25"/>
        <v>PLUS CONVENIO</v>
      </c>
      <c r="H67" s="3">
        <f>C67</f>
        <v>735.38000000000011</v>
      </c>
      <c r="I67" s="3">
        <v>1</v>
      </c>
      <c r="J67" s="94">
        <f t="shared" si="27"/>
        <v>735.38000000000011</v>
      </c>
      <c r="K67" s="111">
        <f t="shared" si="28"/>
        <v>0</v>
      </c>
    </row>
    <row r="68" spans="2:13" ht="15.75" thickBot="1">
      <c r="B68" s="84" t="s">
        <v>172</v>
      </c>
      <c r="C68" s="14">
        <f>VLOOKUP($D$5,'TABLA SALARIAL'!$CZ$7:$DB$16,3,FALSE)</f>
        <v>1338.5</v>
      </c>
      <c r="D68" s="129">
        <v>1</v>
      </c>
      <c r="E68" s="130">
        <f t="shared" si="24"/>
        <v>1338.5</v>
      </c>
      <c r="F68" s="1"/>
      <c r="G68" s="12" t="str">
        <f t="shared" si="25"/>
        <v>MEJORA PLUS CONVENIO</v>
      </c>
      <c r="H68" s="14">
        <f>C68</f>
        <v>1338.5</v>
      </c>
      <c r="I68" s="14">
        <v>1</v>
      </c>
      <c r="J68" s="60">
        <f t="shared" si="27"/>
        <v>1338.5</v>
      </c>
      <c r="K68" s="112">
        <f t="shared" si="28"/>
        <v>0</v>
      </c>
      <c r="M68" s="95"/>
    </row>
    <row r="69" spans="2:13" ht="15.75" thickBot="1">
      <c r="C69" s="1"/>
      <c r="D69" s="131"/>
      <c r="E69" s="132">
        <f>SUM(E59:E68)</f>
        <v>36087.432399999998</v>
      </c>
      <c r="F69" s="1"/>
      <c r="G69" s="1"/>
      <c r="H69" s="1"/>
      <c r="I69" s="1"/>
      <c r="J69" s="5">
        <f>SUM(J59:J68)</f>
        <v>38606.9548</v>
      </c>
      <c r="K69" s="113">
        <f>ROUND(SUM(K59:K68),0)</f>
        <v>2520</v>
      </c>
    </row>
    <row r="70" spans="2:13">
      <c r="D70" s="124"/>
      <c r="E70" s="124"/>
      <c r="M70" s="96"/>
    </row>
    <row r="71" spans="2:13">
      <c r="D71" s="124"/>
      <c r="E71" s="124"/>
    </row>
    <row r="72" spans="2:13" ht="15.75" thickBot="1">
      <c r="D72" s="124"/>
      <c r="E72" s="124"/>
      <c r="M72" s="96"/>
    </row>
    <row r="73" spans="2:13" ht="15.75" thickBot="1">
      <c r="B73" s="101" t="s">
        <v>14</v>
      </c>
      <c r="D73" s="123" t="s">
        <v>30</v>
      </c>
      <c r="E73" s="124"/>
    </row>
    <row r="74" spans="2:13" ht="15.75" thickBot="1">
      <c r="D74" s="123" t="str">
        <f>D5</f>
        <v>NIVEL VII</v>
      </c>
      <c r="E74" s="122">
        <f>'TABLA SALARIAL'!CV62</f>
        <v>2189.5</v>
      </c>
      <c r="M74" s="95"/>
    </row>
    <row r="75" spans="2:13" ht="15.75" thickBot="1">
      <c r="B75" s="91" t="s">
        <v>176</v>
      </c>
      <c r="D75" s="123" t="s">
        <v>31</v>
      </c>
      <c r="E75" s="123">
        <f>E6</f>
        <v>2</v>
      </c>
      <c r="G75" s="91" t="s">
        <v>183</v>
      </c>
    </row>
    <row r="76" spans="2:13" ht="15.75" thickBot="1">
      <c r="D76" s="124"/>
      <c r="E76" s="124"/>
      <c r="M76" s="96"/>
    </row>
    <row r="77" spans="2:13" ht="45.75" thickBot="1">
      <c r="B77" s="87" t="s">
        <v>177</v>
      </c>
      <c r="C77" s="88" t="s">
        <v>178</v>
      </c>
      <c r="D77" s="125" t="s">
        <v>179</v>
      </c>
      <c r="E77" s="126" t="s">
        <v>180</v>
      </c>
      <c r="F77" s="90"/>
      <c r="G77" s="87" t="s">
        <v>177</v>
      </c>
      <c r="H77" s="88" t="s">
        <v>178</v>
      </c>
      <c r="I77" s="88" t="str">
        <f>I8</f>
        <v>PAGAS UNICAJA</v>
      </c>
      <c r="J77" s="93" t="s">
        <v>180</v>
      </c>
      <c r="K77" s="110" t="s">
        <v>184</v>
      </c>
      <c r="M77" s="96"/>
    </row>
    <row r="78" spans="2:13" ht="15.75" thickBot="1">
      <c r="B78" s="86" t="s">
        <v>0</v>
      </c>
      <c r="C78" s="137">
        <v>2228</v>
      </c>
      <c r="D78" s="127">
        <v>20.5</v>
      </c>
      <c r="E78" s="128">
        <f>C78*D78</f>
        <v>45674</v>
      </c>
      <c r="F78" s="1"/>
      <c r="G78" s="12" t="str">
        <f>B78</f>
        <v>SALARIO BASE</v>
      </c>
      <c r="H78" s="91">
        <f>VLOOKUP(D74,'TABLA SALARIAL'!C10:CW111,98,FALSE)</f>
        <v>1702.38</v>
      </c>
      <c r="I78" s="3">
        <f>IF($I$8="PAGAS UNICAJA",$I$2,$J$2)</f>
        <v>20.5</v>
      </c>
      <c r="J78" s="94">
        <f>H78*I78</f>
        <v>34898.79</v>
      </c>
      <c r="K78" s="111">
        <f>J78-E78</f>
        <v>-10775.21</v>
      </c>
    </row>
    <row r="79" spans="2:13">
      <c r="B79" s="86" t="s">
        <v>193</v>
      </c>
      <c r="C79" s="137">
        <v>0</v>
      </c>
      <c r="D79" s="127">
        <v>12</v>
      </c>
      <c r="E79" s="128">
        <f>C79*D79</f>
        <v>0</v>
      </c>
      <c r="F79" s="1"/>
      <c r="G79" s="12" t="str">
        <f t="shared" ref="G79:G87" si="36">B79</f>
        <v>ANTIGÜEDAD B1</v>
      </c>
      <c r="H79" s="3">
        <v>0</v>
      </c>
      <c r="I79" s="3">
        <v>12</v>
      </c>
      <c r="J79" s="94">
        <f t="shared" ref="J79" si="37">H79*I79</f>
        <v>0</v>
      </c>
      <c r="K79" s="111">
        <f t="shared" ref="K79:K82" si="38">J79-E79</f>
        <v>0</v>
      </c>
    </row>
    <row r="80" spans="2:13">
      <c r="B80" s="86" t="s">
        <v>191</v>
      </c>
      <c r="C80" s="3">
        <f>(C78*0.04)*$E$75</f>
        <v>178.24</v>
      </c>
      <c r="D80" s="127">
        <v>20.5</v>
      </c>
      <c r="E80" s="128">
        <f t="shared" ref="E80:E87" si="39">C80*D80</f>
        <v>3653.92</v>
      </c>
      <c r="F80" s="1"/>
      <c r="G80" s="12" t="str">
        <f t="shared" si="36"/>
        <v>ANTIGÜEDAD B2</v>
      </c>
      <c r="H80" s="3">
        <f t="shared" ref="H80" si="40">C80</f>
        <v>178.24</v>
      </c>
      <c r="I80" s="3">
        <f>IF(I78="PAGAS UNICAJA",$I$3,$J$3)</f>
        <v>18.5</v>
      </c>
      <c r="J80" s="94">
        <f t="shared" ref="J80:J87" si="41">H80*I80</f>
        <v>3297.44</v>
      </c>
      <c r="K80" s="111">
        <f t="shared" si="38"/>
        <v>-356.48</v>
      </c>
      <c r="M80" s="96"/>
    </row>
    <row r="81" spans="2:13" ht="15.75" thickBot="1">
      <c r="B81" s="86" t="s">
        <v>192</v>
      </c>
      <c r="C81" s="3">
        <f>(C78*0.01)*$E$75</f>
        <v>44.56</v>
      </c>
      <c r="D81" s="127">
        <v>20.5</v>
      </c>
      <c r="E81" s="128">
        <f t="shared" si="39"/>
        <v>913.48</v>
      </c>
      <c r="F81" s="1"/>
      <c r="G81" s="12" t="str">
        <f t="shared" si="36"/>
        <v>ANTIGÜEDAD B2 NP</v>
      </c>
      <c r="H81" s="139">
        <v>0</v>
      </c>
      <c r="I81" s="3">
        <v>12</v>
      </c>
      <c r="J81" s="94">
        <f t="shared" si="41"/>
        <v>0</v>
      </c>
      <c r="K81" s="111">
        <f t="shared" si="38"/>
        <v>-913.48</v>
      </c>
      <c r="M81" s="96"/>
    </row>
    <row r="82" spans="2:13">
      <c r="B82" s="86" t="s">
        <v>182</v>
      </c>
      <c r="C82" s="139">
        <v>0</v>
      </c>
      <c r="D82" s="127">
        <v>12</v>
      </c>
      <c r="E82" s="128">
        <f t="shared" si="39"/>
        <v>0</v>
      </c>
      <c r="F82" s="1"/>
      <c r="G82" s="12" t="str">
        <f t="shared" si="36"/>
        <v>COMPLEMENTO FUCIONAL</v>
      </c>
      <c r="H82" s="139">
        <v>0</v>
      </c>
      <c r="I82" s="3">
        <v>12</v>
      </c>
      <c r="J82" s="94">
        <f t="shared" si="41"/>
        <v>0</v>
      </c>
      <c r="K82" s="111">
        <f t="shared" si="38"/>
        <v>0</v>
      </c>
      <c r="M82" s="211" t="s">
        <v>207</v>
      </c>
    </row>
    <row r="83" spans="2:13">
      <c r="B83" s="86"/>
      <c r="C83" s="3"/>
      <c r="D83" s="127"/>
      <c r="E83" s="128"/>
      <c r="F83" s="1"/>
      <c r="G83" s="12"/>
      <c r="H83" s="3"/>
      <c r="I83" s="3"/>
      <c r="J83" s="94"/>
      <c r="K83" s="111"/>
      <c r="M83" s="212"/>
    </row>
    <row r="84" spans="2:13">
      <c r="B84" s="86"/>
      <c r="C84" s="3"/>
      <c r="D84" s="127"/>
      <c r="E84" s="128"/>
      <c r="F84" s="1"/>
      <c r="G84" s="12"/>
      <c r="H84" s="3"/>
      <c r="I84" s="3"/>
      <c r="J84" s="94"/>
      <c r="K84" s="111"/>
      <c r="M84" s="212"/>
    </row>
    <row r="85" spans="2:13" ht="15.75" thickBot="1">
      <c r="B85" s="86"/>
      <c r="C85" s="3"/>
      <c r="D85" s="127"/>
      <c r="E85" s="128"/>
      <c r="F85" s="1"/>
      <c r="G85" s="12" t="s">
        <v>206</v>
      </c>
      <c r="H85" s="137">
        <v>0</v>
      </c>
      <c r="I85" s="3">
        <v>12</v>
      </c>
      <c r="J85" s="94">
        <f t="shared" ref="J85" si="42">H85*I85</f>
        <v>0</v>
      </c>
      <c r="K85" s="111">
        <f t="shared" ref="K85" si="43">J85-E85</f>
        <v>0</v>
      </c>
      <c r="M85" s="213"/>
    </row>
    <row r="86" spans="2:13" ht="15.75" thickBot="1">
      <c r="B86" s="86" t="s">
        <v>171</v>
      </c>
      <c r="C86" s="3">
        <f>VLOOKUP($D$5,'TABLA SALARIAL'!$CZ$7:$DA$16,2,FALSE)</f>
        <v>735.38000000000011</v>
      </c>
      <c r="D86" s="127">
        <v>1</v>
      </c>
      <c r="E86" s="128">
        <f t="shared" si="39"/>
        <v>735.38000000000011</v>
      </c>
      <c r="F86" s="1"/>
      <c r="G86" s="12" t="str">
        <f t="shared" si="36"/>
        <v>PLUS CONVENIO</v>
      </c>
      <c r="H86" s="3">
        <f>C86</f>
        <v>735.38000000000011</v>
      </c>
      <c r="I86" s="3">
        <v>1</v>
      </c>
      <c r="J86" s="94">
        <f t="shared" si="41"/>
        <v>735.38000000000011</v>
      </c>
      <c r="K86" s="111">
        <f t="shared" ref="K86:K87" si="44">J86-E86</f>
        <v>0</v>
      </c>
      <c r="M86" s="104">
        <f>IF(K88&lt;0,(-K88/12),0)</f>
        <v>1003.75</v>
      </c>
    </row>
    <row r="87" spans="2:13" ht="15.75" thickBot="1">
      <c r="B87" s="84" t="s">
        <v>172</v>
      </c>
      <c r="C87" s="14">
        <f>VLOOKUP($D$5,'TABLA SALARIAL'!$CZ$7:$DB$16,3,FALSE)</f>
        <v>1338.5</v>
      </c>
      <c r="D87" s="129">
        <v>1</v>
      </c>
      <c r="E87" s="130">
        <f t="shared" si="39"/>
        <v>1338.5</v>
      </c>
      <c r="F87" s="1"/>
      <c r="G87" s="12" t="str">
        <f t="shared" si="36"/>
        <v>MEJORA PLUS CONVENIO</v>
      </c>
      <c r="H87" s="14">
        <f>C87</f>
        <v>1338.5</v>
      </c>
      <c r="I87" s="14">
        <v>1</v>
      </c>
      <c r="J87" s="60">
        <f t="shared" si="41"/>
        <v>1338.5</v>
      </c>
      <c r="K87" s="112">
        <f t="shared" si="44"/>
        <v>0</v>
      </c>
      <c r="M87" s="96"/>
    </row>
    <row r="88" spans="2:13" ht="15.75" thickBot="1">
      <c r="C88" s="1"/>
      <c r="D88" s="131"/>
      <c r="E88" s="132">
        <f>SUM(E78:E87)</f>
        <v>52315.28</v>
      </c>
      <c r="F88" s="1"/>
      <c r="G88" s="1"/>
      <c r="H88" s="1"/>
      <c r="I88" s="1"/>
      <c r="J88" s="5">
        <f>SUM(J78:J87)</f>
        <v>40270.11</v>
      </c>
      <c r="K88" s="113">
        <f>ROUND(SUM(K78:K87),0)</f>
        <v>-12045</v>
      </c>
    </row>
    <row r="89" spans="2:13">
      <c r="D89" s="124"/>
      <c r="E89" s="124"/>
      <c r="M89" s="96"/>
    </row>
    <row r="90" spans="2:13">
      <c r="D90" s="124"/>
      <c r="E90" s="124"/>
    </row>
    <row r="91" spans="2:13" ht="15.75" thickBot="1">
      <c r="D91" s="124"/>
      <c r="E91" s="124"/>
      <c r="M91" s="95"/>
    </row>
    <row r="92" spans="2:13" ht="15.75" thickBot="1">
      <c r="B92" s="102" t="s">
        <v>7</v>
      </c>
      <c r="D92" s="123" t="s">
        <v>30</v>
      </c>
      <c r="E92" s="124"/>
    </row>
    <row r="93" spans="2:13" ht="15.75" thickBot="1">
      <c r="D93" s="123" t="str">
        <f>D5</f>
        <v>NIVEL VII</v>
      </c>
      <c r="E93" s="78">
        <f>VLOOKUP(D93,'TABLA SALARIAL'!$C$6:$CX$111,98,FALSE)</f>
        <v>1702.38</v>
      </c>
      <c r="M93" s="96"/>
    </row>
    <row r="94" spans="2:13" ht="15.75" thickBot="1">
      <c r="B94" s="91" t="s">
        <v>176</v>
      </c>
      <c r="D94" s="123" t="s">
        <v>31</v>
      </c>
      <c r="E94" s="123">
        <f>E6</f>
        <v>2</v>
      </c>
      <c r="G94" s="91" t="s">
        <v>183</v>
      </c>
    </row>
    <row r="95" spans="2:13" ht="15.75" thickBot="1">
      <c r="D95" s="124"/>
      <c r="E95" s="124"/>
      <c r="M95" s="96"/>
    </row>
    <row r="96" spans="2:13" ht="45.75" thickBot="1">
      <c r="B96" s="118" t="s">
        <v>177</v>
      </c>
      <c r="C96" s="114" t="s">
        <v>178</v>
      </c>
      <c r="D96" s="125" t="s">
        <v>179</v>
      </c>
      <c r="E96" s="126" t="s">
        <v>180</v>
      </c>
      <c r="F96" s="90"/>
      <c r="G96" s="87" t="s">
        <v>177</v>
      </c>
      <c r="H96" s="88" t="s">
        <v>178</v>
      </c>
      <c r="I96" s="88" t="str">
        <f>I8</f>
        <v>PAGAS UNICAJA</v>
      </c>
      <c r="J96" s="93" t="s">
        <v>180</v>
      </c>
      <c r="K96" s="110" t="s">
        <v>184</v>
      </c>
      <c r="M96" s="211" t="s">
        <v>207</v>
      </c>
    </row>
    <row r="97" spans="2:13" ht="15.75" thickBot="1">
      <c r="B97" s="119" t="s">
        <v>0</v>
      </c>
      <c r="C97" s="115">
        <f>+E93</f>
        <v>1702.38</v>
      </c>
      <c r="D97" s="127">
        <v>20.5</v>
      </c>
      <c r="E97" s="128">
        <f>C97*D97</f>
        <v>34898.79</v>
      </c>
      <c r="F97" s="1"/>
      <c r="G97" s="12" t="str">
        <f>B97</f>
        <v>SALARIO BASE</v>
      </c>
      <c r="H97" s="91">
        <f>VLOOKUP(D93,'TABLA SALARIAL'!C29:CW130,98,FALSE)</f>
        <v>1702.38</v>
      </c>
      <c r="I97" s="3">
        <f>IF($I$8="PAGAS UNICAJA",$I$2,$J$2)</f>
        <v>20.5</v>
      </c>
      <c r="J97" s="94">
        <f>H97*I97</f>
        <v>34898.79</v>
      </c>
      <c r="K97" s="111">
        <f>J97-E97</f>
        <v>0</v>
      </c>
      <c r="M97" s="212"/>
    </row>
    <row r="98" spans="2:13">
      <c r="B98" s="119" t="s">
        <v>181</v>
      </c>
      <c r="C98" s="115">
        <f>(C97*0.04)*$E$94</f>
        <v>136.19040000000001</v>
      </c>
      <c r="D98" s="127">
        <v>19.5</v>
      </c>
      <c r="E98" s="128">
        <f t="shared" ref="E98:E104" si="45">C98*D98</f>
        <v>2655.7128000000002</v>
      </c>
      <c r="F98" s="1"/>
      <c r="G98" s="12" t="str">
        <f t="shared" ref="G98:G100" si="46">B98</f>
        <v>ANTIGÜEDAD</v>
      </c>
      <c r="H98" s="3">
        <f t="shared" ref="H98" si="47">C98</f>
        <v>136.19040000000001</v>
      </c>
      <c r="I98" s="3">
        <f>IF(I96="PAGAS UNICAJA",$I$3,$J$3)</f>
        <v>12</v>
      </c>
      <c r="J98" s="94">
        <f t="shared" ref="J98:J100" si="48">H98*I98</f>
        <v>1634.2848000000001</v>
      </c>
      <c r="K98" s="111">
        <f t="shared" ref="K98:K104" si="49">J98-E98</f>
        <v>-1021.4280000000001</v>
      </c>
      <c r="M98" s="212"/>
    </row>
    <row r="99" spans="2:13" ht="15.75" thickBot="1">
      <c r="B99" s="119" t="s">
        <v>182</v>
      </c>
      <c r="C99" s="140">
        <v>0</v>
      </c>
      <c r="D99" s="127">
        <v>12</v>
      </c>
      <c r="E99" s="128">
        <f t="shared" si="45"/>
        <v>0</v>
      </c>
      <c r="F99" s="1"/>
      <c r="G99" s="12" t="str">
        <f t="shared" si="46"/>
        <v>COMPLEMENTO FUCIONAL</v>
      </c>
      <c r="H99" s="139">
        <v>0</v>
      </c>
      <c r="I99" s="3">
        <v>12</v>
      </c>
      <c r="J99" s="94">
        <f t="shared" si="48"/>
        <v>0</v>
      </c>
      <c r="K99" s="111">
        <f t="shared" si="49"/>
        <v>0</v>
      </c>
      <c r="M99" s="213"/>
    </row>
    <row r="100" spans="2:13" ht="15.75" thickBot="1">
      <c r="B100" s="119" t="s">
        <v>200</v>
      </c>
      <c r="C100" s="140">
        <v>0</v>
      </c>
      <c r="D100" s="127">
        <v>12</v>
      </c>
      <c r="E100" s="128">
        <f t="shared" si="45"/>
        <v>0</v>
      </c>
      <c r="F100" s="1"/>
      <c r="G100" s="12" t="str">
        <f t="shared" si="46"/>
        <v>CPLTO-PERS-NO REVI NO PENSI</v>
      </c>
      <c r="H100" s="139">
        <v>0</v>
      </c>
      <c r="I100" s="3">
        <v>12</v>
      </c>
      <c r="J100" s="94">
        <f t="shared" si="48"/>
        <v>0</v>
      </c>
      <c r="K100" s="111">
        <f t="shared" si="49"/>
        <v>0</v>
      </c>
      <c r="M100" s="104">
        <f>IF(K105&lt;0,(-K105/12),0)</f>
        <v>85.083333333333329</v>
      </c>
    </row>
    <row r="101" spans="2:13">
      <c r="B101" s="120"/>
      <c r="C101" s="115"/>
      <c r="D101" s="127"/>
      <c r="E101" s="128"/>
      <c r="F101" s="1"/>
      <c r="G101" s="12"/>
      <c r="H101" s="103"/>
      <c r="I101" s="3"/>
      <c r="J101" s="94"/>
      <c r="K101" s="111"/>
    </row>
    <row r="102" spans="2:13">
      <c r="B102" s="119"/>
      <c r="C102" s="115"/>
      <c r="D102" s="127"/>
      <c r="E102" s="128"/>
      <c r="F102" s="1"/>
      <c r="G102" s="12" t="s">
        <v>205</v>
      </c>
      <c r="H102" s="137">
        <v>0</v>
      </c>
      <c r="I102" s="3">
        <v>12</v>
      </c>
      <c r="J102" s="94">
        <f t="shared" ref="J102" si="50">H102*I102</f>
        <v>0</v>
      </c>
      <c r="K102" s="111">
        <f t="shared" ref="K102" si="51">J102-E102</f>
        <v>0</v>
      </c>
      <c r="M102" s="2"/>
    </row>
    <row r="103" spans="2:13">
      <c r="B103" s="119" t="s">
        <v>171</v>
      </c>
      <c r="C103" s="115">
        <f>VLOOKUP($D$5,'TABLA SALARIAL'!$CZ$7:$DA$16,2,FALSE)</f>
        <v>735.38000000000011</v>
      </c>
      <c r="D103" s="127">
        <v>1</v>
      </c>
      <c r="E103" s="128">
        <f t="shared" si="45"/>
        <v>735.38000000000011</v>
      </c>
      <c r="F103" s="1"/>
      <c r="G103" s="12" t="str">
        <f t="shared" ref="G103:G104" si="52">B103</f>
        <v>PLUS CONVENIO</v>
      </c>
      <c r="H103" s="3">
        <f>C103</f>
        <v>735.38000000000011</v>
      </c>
      <c r="I103" s="3">
        <v>1</v>
      </c>
      <c r="J103" s="94">
        <f t="shared" ref="J103:J104" si="53">H103*I103</f>
        <v>735.38000000000011</v>
      </c>
      <c r="K103" s="111">
        <f t="shared" si="49"/>
        <v>0</v>
      </c>
    </row>
    <row r="104" spans="2:13" ht="15.75" thickBot="1">
      <c r="B104" s="121" t="s">
        <v>172</v>
      </c>
      <c r="C104" s="117">
        <f>VLOOKUP($D$5,'TABLA SALARIAL'!$CZ$7:$DB$16,3,FALSE)</f>
        <v>1338.5</v>
      </c>
      <c r="D104" s="129">
        <v>1</v>
      </c>
      <c r="E104" s="128">
        <f t="shared" si="45"/>
        <v>1338.5</v>
      </c>
      <c r="F104" s="1"/>
      <c r="G104" s="12" t="str">
        <f t="shared" si="52"/>
        <v>MEJORA PLUS CONVENIO</v>
      </c>
      <c r="H104" s="14">
        <f>C104</f>
        <v>1338.5</v>
      </c>
      <c r="I104" s="14">
        <v>1</v>
      </c>
      <c r="J104" s="60">
        <f t="shared" si="53"/>
        <v>1338.5</v>
      </c>
      <c r="K104" s="111">
        <f t="shared" si="49"/>
        <v>0</v>
      </c>
    </row>
    <row r="105" spans="2:13" ht="15.75" thickBot="1">
      <c r="C105" s="1"/>
      <c r="D105" s="131"/>
      <c r="E105" s="132">
        <f>SUM(E97:E104)</f>
        <v>39628.382799999999</v>
      </c>
      <c r="F105" s="1"/>
      <c r="G105" s="1"/>
      <c r="H105" s="1"/>
      <c r="I105" s="1"/>
      <c r="J105" s="5">
        <f>SUM(J97:J104)</f>
        <v>38606.9548</v>
      </c>
      <c r="K105" s="113">
        <f>ROUND(SUM(K95:K104),0)</f>
        <v>-1021</v>
      </c>
    </row>
    <row r="107" spans="2:13" ht="15.75" thickBot="1"/>
    <row r="108" spans="2:13" ht="15.75" thickBot="1">
      <c r="B108" s="134" t="s">
        <v>12</v>
      </c>
      <c r="D108" s="123" t="s">
        <v>30</v>
      </c>
      <c r="E108" s="124"/>
    </row>
    <row r="109" spans="2:13" ht="15.75" thickBot="1">
      <c r="D109" s="123" t="str">
        <f>D21</f>
        <v>NIVEL VII</v>
      </c>
      <c r="E109" s="78">
        <f>VLOOKUP(D109,'TABLA SALARIAL'!$C$6:$CX$111,98,FALSE)</f>
        <v>1702.38</v>
      </c>
      <c r="M109" s="96"/>
    </row>
    <row r="110" spans="2:13" ht="15.75" thickBot="1">
      <c r="B110" s="91" t="s">
        <v>176</v>
      </c>
      <c r="D110" s="123" t="s">
        <v>31</v>
      </c>
      <c r="E110" s="123">
        <f>E22</f>
        <v>2</v>
      </c>
      <c r="G110" s="91" t="s">
        <v>183</v>
      </c>
    </row>
    <row r="111" spans="2:13" ht="15.75" thickBot="1">
      <c r="D111" s="124"/>
      <c r="E111" s="124"/>
      <c r="M111" s="96"/>
    </row>
    <row r="112" spans="2:13" ht="45.75" thickBot="1">
      <c r="B112" s="118" t="s">
        <v>177</v>
      </c>
      <c r="C112" s="114" t="s">
        <v>178</v>
      </c>
      <c r="D112" s="125" t="s">
        <v>179</v>
      </c>
      <c r="E112" s="126" t="s">
        <v>180</v>
      </c>
      <c r="F112" s="90"/>
      <c r="G112" s="87" t="s">
        <v>177</v>
      </c>
      <c r="H112" s="88" t="s">
        <v>178</v>
      </c>
      <c r="I112" s="88" t="str">
        <f>I24</f>
        <v>PAGAS UNICAJA</v>
      </c>
      <c r="J112" s="93" t="s">
        <v>180</v>
      </c>
      <c r="K112" s="110" t="s">
        <v>184</v>
      </c>
      <c r="M112" s="211" t="s">
        <v>207</v>
      </c>
    </row>
    <row r="113" spans="2:13" ht="15.75" thickBot="1">
      <c r="B113" s="119" t="s">
        <v>0</v>
      </c>
      <c r="C113" s="115">
        <f>+E109</f>
        <v>1702.38</v>
      </c>
      <c r="D113" s="127">
        <v>20.5</v>
      </c>
      <c r="E113" s="128">
        <f>C113*D113</f>
        <v>34898.79</v>
      </c>
      <c r="F113" s="1"/>
      <c r="G113" s="12" t="str">
        <f>B113</f>
        <v>SALARIO BASE</v>
      </c>
      <c r="H113" s="91">
        <f>VLOOKUP(D109,'TABLA SALARIAL'!C45:CW146,98,FALSE)</f>
        <v>1702.38</v>
      </c>
      <c r="I113" s="3">
        <f>IF($I$8="PAGAS UNICAJA",$I$2,$J$2)</f>
        <v>20.5</v>
      </c>
      <c r="J113" s="94">
        <f>H113*I113</f>
        <v>34898.79</v>
      </c>
      <c r="K113" s="111">
        <f>J113-E113</f>
        <v>0</v>
      </c>
      <c r="M113" s="212"/>
    </row>
    <row r="114" spans="2:13">
      <c r="B114" s="119" t="s">
        <v>181</v>
      </c>
      <c r="C114" s="115">
        <f>(C113*0.04)*$E$94</f>
        <v>136.19040000000001</v>
      </c>
      <c r="D114" s="127">
        <v>12</v>
      </c>
      <c r="E114" s="128">
        <f t="shared" ref="E114:E115" si="54">C114*D114</f>
        <v>1634.2848000000001</v>
      </c>
      <c r="F114" s="1"/>
      <c r="G114" s="12" t="str">
        <f t="shared" ref="G114:G115" si="55">B114</f>
        <v>ANTIGÜEDAD</v>
      </c>
      <c r="H114" s="3">
        <f t="shared" ref="H114" si="56">C114</f>
        <v>136.19040000000001</v>
      </c>
      <c r="I114" s="3">
        <f>IF(I112="PAGAS UNICAJA",$I$3,$J$3)</f>
        <v>12</v>
      </c>
      <c r="J114" s="94">
        <f t="shared" ref="J114:J115" si="57">H114*I114</f>
        <v>1634.2848000000001</v>
      </c>
      <c r="K114" s="111">
        <f t="shared" ref="K114:K116" si="58">J114-E114</f>
        <v>0</v>
      </c>
      <c r="M114" s="212"/>
    </row>
    <row r="115" spans="2:13" ht="15.75" thickBot="1">
      <c r="B115" s="119" t="s">
        <v>182</v>
      </c>
      <c r="C115" s="140">
        <v>0</v>
      </c>
      <c r="D115" s="127">
        <v>12</v>
      </c>
      <c r="E115" s="128">
        <f t="shared" si="54"/>
        <v>0</v>
      </c>
      <c r="F115" s="1"/>
      <c r="G115" s="12" t="str">
        <f t="shared" si="55"/>
        <v>COMPLEMENTO FUCIONAL</v>
      </c>
      <c r="H115" s="139">
        <v>0</v>
      </c>
      <c r="I115" s="3">
        <v>12</v>
      </c>
      <c r="J115" s="94">
        <f t="shared" si="57"/>
        <v>0</v>
      </c>
      <c r="K115" s="111">
        <f t="shared" si="58"/>
        <v>0</v>
      </c>
      <c r="M115" s="213"/>
    </row>
    <row r="116" spans="2:13" ht="15.75" thickBot="1">
      <c r="B116" s="119"/>
      <c r="C116" s="116"/>
      <c r="D116" s="127"/>
      <c r="E116" s="128"/>
      <c r="F116" s="1"/>
      <c r="G116" s="12"/>
      <c r="H116" s="3"/>
      <c r="I116" s="3"/>
      <c r="J116" s="94"/>
      <c r="K116" s="111">
        <f t="shared" si="58"/>
        <v>0</v>
      </c>
      <c r="M116" s="104">
        <f>IF(K121&lt;0,(-K121/12),0)</f>
        <v>0</v>
      </c>
    </row>
    <row r="117" spans="2:13">
      <c r="B117" s="120"/>
      <c r="C117" s="115"/>
      <c r="D117" s="127"/>
      <c r="E117" s="128"/>
      <c r="F117" s="1"/>
      <c r="G117" s="12"/>
      <c r="H117" s="103"/>
      <c r="I117" s="3"/>
      <c r="J117" s="94"/>
      <c r="K117" s="111"/>
    </row>
    <row r="118" spans="2:13">
      <c r="B118" s="119"/>
      <c r="C118" s="115"/>
      <c r="D118" s="127"/>
      <c r="E118" s="128"/>
      <c r="F118" s="1"/>
      <c r="G118" s="12" t="s">
        <v>205</v>
      </c>
      <c r="H118" s="137">
        <v>0</v>
      </c>
      <c r="I118" s="3">
        <v>12</v>
      </c>
      <c r="J118" s="94">
        <f t="shared" ref="J118:J120" si="59">H118*I118</f>
        <v>0</v>
      </c>
      <c r="K118" s="111">
        <f t="shared" ref="K118:K120" si="60">J118-E118</f>
        <v>0</v>
      </c>
      <c r="M118" s="2"/>
    </row>
    <row r="119" spans="2:13">
      <c r="B119" s="119" t="s">
        <v>171</v>
      </c>
      <c r="C119" s="115">
        <f>VLOOKUP($D$5,'TABLA SALARIAL'!$CZ$7:$DA$16,2,FALSE)</f>
        <v>735.38000000000011</v>
      </c>
      <c r="D119" s="127">
        <v>1</v>
      </c>
      <c r="E119" s="128">
        <f t="shared" ref="E119:E120" si="61">C119*D119</f>
        <v>735.38000000000011</v>
      </c>
      <c r="F119" s="1"/>
      <c r="G119" s="12" t="str">
        <f t="shared" ref="G119:G120" si="62">B119</f>
        <v>PLUS CONVENIO</v>
      </c>
      <c r="H119" s="3">
        <f>C119</f>
        <v>735.38000000000011</v>
      </c>
      <c r="I119" s="3">
        <v>1</v>
      </c>
      <c r="J119" s="94">
        <f t="shared" si="59"/>
        <v>735.38000000000011</v>
      </c>
      <c r="K119" s="111">
        <f t="shared" si="60"/>
        <v>0</v>
      </c>
    </row>
    <row r="120" spans="2:13" ht="15.75" thickBot="1">
      <c r="B120" s="121" t="s">
        <v>172</v>
      </c>
      <c r="C120" s="117">
        <f>VLOOKUP($D$5,'TABLA SALARIAL'!$CZ$7:$DB$16,3,FALSE)</f>
        <v>1338.5</v>
      </c>
      <c r="D120" s="129">
        <v>1</v>
      </c>
      <c r="E120" s="128">
        <f t="shared" si="61"/>
        <v>1338.5</v>
      </c>
      <c r="F120" s="1"/>
      <c r="G120" s="12" t="str">
        <f t="shared" si="62"/>
        <v>MEJORA PLUS CONVENIO</v>
      </c>
      <c r="H120" s="14">
        <f>C120</f>
        <v>1338.5</v>
      </c>
      <c r="I120" s="14">
        <v>1</v>
      </c>
      <c r="J120" s="60">
        <f t="shared" si="59"/>
        <v>1338.5</v>
      </c>
      <c r="K120" s="111">
        <f t="shared" si="60"/>
        <v>0</v>
      </c>
    </row>
    <row r="121" spans="2:13" ht="15.75" thickBot="1">
      <c r="C121" s="1"/>
      <c r="D121" s="131"/>
      <c r="E121" s="132">
        <f>SUM(E113:E120)</f>
        <v>38606.9548</v>
      </c>
      <c r="F121" s="1"/>
      <c r="G121" s="1"/>
      <c r="H121" s="1"/>
      <c r="I121" s="1"/>
      <c r="J121" s="5">
        <f>SUM(J113:J120)</f>
        <v>38606.9548</v>
      </c>
      <c r="K121" s="113">
        <f>ROUND(SUM(K111:K120),0)</f>
        <v>0</v>
      </c>
    </row>
  </sheetData>
  <mergeCells count="10">
    <mergeCell ref="M30:M33"/>
    <mergeCell ref="M112:M115"/>
    <mergeCell ref="C2:D2"/>
    <mergeCell ref="L51:L54"/>
    <mergeCell ref="L46:L49"/>
    <mergeCell ref="M38:O38"/>
    <mergeCell ref="M96:M99"/>
    <mergeCell ref="M14:M17"/>
    <mergeCell ref="M62:M65"/>
    <mergeCell ref="M82:M8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COMPARATIVA</vt:lpstr>
      <vt:lpstr>TABLA SALARIAL</vt:lpstr>
      <vt:lpstr>AJUSTE SALARIAL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</dc:creator>
  <cp:lastModifiedBy>Santiago Peña</cp:lastModifiedBy>
  <dcterms:created xsi:type="dcterms:W3CDTF">2023-03-29T09:40:30Z</dcterms:created>
  <dcterms:modified xsi:type="dcterms:W3CDTF">2024-11-04T18:33:33Z</dcterms:modified>
</cp:coreProperties>
</file>