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3450" windowWidth="12120" windowHeight="3375" tabRatio="926"/>
  </bookViews>
  <sheets>
    <sheet name="Project" sheetId="13234" r:id="rId1"/>
    <sheet name="MetricsData" sheetId="13192" state="hidden" r:id="rId2"/>
    <sheet name="Metrics Analysis" sheetId="13193" state="hidden" r:id="rId3"/>
  </sheets>
  <externalReferences>
    <externalReference r:id="rId4"/>
  </externalReferences>
  <definedNames>
    <definedName name="_xlnm.Print_Area" localSheetId="1">MetricsData!$A$1:$U$62</definedName>
    <definedName name="_xlnm.Print_Area" localSheetId="0">Project!$A$2:$T$30</definedName>
    <definedName name="_xlnm.Print_Titles" localSheetId="1">MetricsData!$1:$6</definedName>
    <definedName name="_xlnm.Print_Titles" localSheetId="0">Project!$2:$4</definedName>
  </definedNames>
  <calcPr calcId="145621"/>
</workbook>
</file>

<file path=xl/calcChain.xml><?xml version="1.0" encoding="utf-8"?>
<calcChain xmlns="http://schemas.openxmlformats.org/spreadsheetml/2006/main">
  <c r="K11" i="13234" l="1"/>
  <c r="J11" i="13234"/>
  <c r="B24" i="13234" l="1"/>
  <c r="B23" i="13234"/>
  <c r="B22" i="13234"/>
  <c r="B21" i="13234"/>
  <c r="B20" i="13234"/>
  <c r="B18" i="13234"/>
  <c r="B17" i="13234"/>
  <c r="C11" i="13234"/>
  <c r="B19" i="13234" s="1"/>
  <c r="H25" i="13234"/>
  <c r="T11" i="13234"/>
  <c r="R11" i="13234"/>
  <c r="Q11" i="13234"/>
  <c r="P11" i="13234"/>
  <c r="N11" i="13234"/>
  <c r="M11" i="13234"/>
  <c r="H11" i="13234"/>
  <c r="D4" i="13234" s="1"/>
  <c r="G11" i="13234"/>
  <c r="B4" i="13234" s="1"/>
  <c r="F11" i="13234"/>
  <c r="I11" i="13234" s="1"/>
  <c r="H24" i="13234" s="1"/>
  <c r="E11" i="13234"/>
  <c r="B11" i="13234"/>
  <c r="D11" i="13234" s="1"/>
  <c r="H23" i="13234" s="1"/>
  <c r="O11" i="13234"/>
  <c r="M16" i="13234" s="1"/>
  <c r="M8" i="13192"/>
  <c r="Q44" i="13192" s="1"/>
  <c r="D60" i="13192"/>
  <c r="D59" i="13192"/>
  <c r="D58" i="13192"/>
  <c r="D57" i="13192"/>
  <c r="Q47" i="13192"/>
  <c r="Q46" i="13192"/>
  <c r="Q45" i="13192"/>
  <c r="H2" i="13193" s="1"/>
  <c r="X37" i="13192"/>
  <c r="W37" i="13192"/>
  <c r="Y37" i="13192"/>
  <c r="H10" i="13193" s="1"/>
  <c r="Y28" i="13192"/>
  <c r="G7" i="13192"/>
  <c r="E54" i="13192"/>
  <c r="H11" i="13193" s="1"/>
  <c r="V27" i="13192"/>
  <c r="V32" i="13192"/>
  <c r="V28" i="13192"/>
  <c r="H8" i="13193" s="1"/>
  <c r="L28" i="13192"/>
  <c r="I28" i="13192"/>
  <c r="D28" i="13192"/>
  <c r="V25" i="13192"/>
  <c r="H7" i="13193"/>
  <c r="V14" i="13192"/>
  <c r="Y36" i="13192"/>
  <c r="Y35" i="13192"/>
  <c r="Y34" i="13192"/>
  <c r="Y33" i="13192"/>
  <c r="Y32" i="13192"/>
  <c r="Y31" i="13192"/>
  <c r="Y30" i="13192"/>
  <c r="Y29" i="13192"/>
  <c r="Y27" i="13192"/>
  <c r="Y26" i="13192"/>
  <c r="Y25" i="13192"/>
  <c r="H6" i="13193" s="1"/>
  <c r="Y24" i="13192"/>
  <c r="Y23" i="13192"/>
  <c r="Y22" i="13192"/>
  <c r="Y21" i="13192"/>
  <c r="Y20" i="13192"/>
  <c r="Y19" i="13192"/>
  <c r="Y18" i="13192"/>
  <c r="Y17" i="13192"/>
  <c r="Y16" i="13192"/>
  <c r="Y15" i="13192"/>
  <c r="Y14" i="13192"/>
  <c r="Y13" i="13192"/>
  <c r="F37" i="13192"/>
  <c r="H37" i="13192"/>
  <c r="G37" i="13192"/>
  <c r="E37" i="13192"/>
  <c r="I37" i="13192"/>
  <c r="I36" i="13192"/>
  <c r="I35" i="13192"/>
  <c r="I34" i="13192"/>
  <c r="I33" i="13192"/>
  <c r="I32" i="13192"/>
  <c r="I31" i="13192"/>
  <c r="I30" i="13192"/>
  <c r="I29" i="13192"/>
  <c r="I27" i="13192"/>
  <c r="I26" i="13192"/>
  <c r="I25" i="13192"/>
  <c r="I24" i="13192"/>
  <c r="I23" i="13192"/>
  <c r="I22" i="13192"/>
  <c r="I21" i="13192"/>
  <c r="I20" i="13192"/>
  <c r="I19" i="13192"/>
  <c r="I18" i="13192"/>
  <c r="I17" i="13192"/>
  <c r="I16" i="13192"/>
  <c r="I15" i="13192"/>
  <c r="I13" i="13192"/>
  <c r="I14" i="13192"/>
  <c r="I6" i="13193"/>
  <c r="D13" i="13192"/>
  <c r="L13" i="13192"/>
  <c r="AO13" i="13192"/>
  <c r="AP13" i="13192"/>
  <c r="AQ13" i="13192"/>
  <c r="AR13" i="13192"/>
  <c r="D14" i="13192"/>
  <c r="L14" i="13192"/>
  <c r="AO14" i="13192"/>
  <c r="AP14" i="13192"/>
  <c r="AQ14" i="13192"/>
  <c r="AR14" i="13192"/>
  <c r="D15" i="13192"/>
  <c r="L15" i="13192"/>
  <c r="AO15" i="13192"/>
  <c r="AP15" i="13192"/>
  <c r="AQ15" i="13192"/>
  <c r="AR15" i="13192"/>
  <c r="D16" i="13192"/>
  <c r="L16" i="13192"/>
  <c r="AO16" i="13192"/>
  <c r="AP16" i="13192"/>
  <c r="AQ16" i="13192"/>
  <c r="AR16" i="13192"/>
  <c r="D17" i="13192"/>
  <c r="L17" i="13192"/>
  <c r="AO17" i="13192"/>
  <c r="AP17" i="13192"/>
  <c r="AQ17" i="13192"/>
  <c r="AR17" i="13192"/>
  <c r="D18" i="13192"/>
  <c r="L18" i="13192"/>
  <c r="M18" i="13192"/>
  <c r="AO18" i="13192"/>
  <c r="AP18" i="13192"/>
  <c r="AQ18" i="13192"/>
  <c r="AR18" i="13192"/>
  <c r="D19" i="13192"/>
  <c r="L19" i="13192"/>
  <c r="AO19" i="13192"/>
  <c r="AP19" i="13192"/>
  <c r="AQ19" i="13192"/>
  <c r="AR19" i="13192"/>
  <c r="D20" i="13192"/>
  <c r="L20" i="13192"/>
  <c r="M20" i="13192"/>
  <c r="AO20" i="13192"/>
  <c r="AP20" i="13192"/>
  <c r="AQ20" i="13192"/>
  <c r="AR20" i="13192"/>
  <c r="D21" i="13192"/>
  <c r="L21" i="13192"/>
  <c r="AO21" i="13192"/>
  <c r="AP21" i="13192"/>
  <c r="AQ21" i="13192"/>
  <c r="AR21" i="13192"/>
  <c r="D22" i="13192"/>
  <c r="L22" i="13192"/>
  <c r="M22" i="13192"/>
  <c r="AO22" i="13192"/>
  <c r="AP22" i="13192"/>
  <c r="AQ22" i="13192"/>
  <c r="AR22" i="13192"/>
  <c r="D23" i="13192"/>
  <c r="L23" i="13192"/>
  <c r="AO23" i="13192"/>
  <c r="AP23" i="13192"/>
  <c r="AQ23" i="13192"/>
  <c r="AR23" i="13192"/>
  <c r="D24" i="13192"/>
  <c r="L24" i="13192"/>
  <c r="AO24" i="13192"/>
  <c r="AP24" i="13192"/>
  <c r="AQ24" i="13192"/>
  <c r="AR24" i="13192"/>
  <c r="D25" i="13192"/>
  <c r="AL42" i="13192" s="1"/>
  <c r="L25" i="13192"/>
  <c r="AO25" i="13192"/>
  <c r="AP25" i="13192"/>
  <c r="AQ25" i="13192"/>
  <c r="AR25" i="13192"/>
  <c r="D26" i="13192"/>
  <c r="L26" i="13192"/>
  <c r="AO26" i="13192"/>
  <c r="AP26" i="13192"/>
  <c r="AQ26" i="13192"/>
  <c r="AR26" i="13192"/>
  <c r="D27" i="13192"/>
  <c r="L27" i="13192"/>
  <c r="AO27" i="13192"/>
  <c r="AP27" i="13192"/>
  <c r="AQ27" i="13192"/>
  <c r="AR27" i="13192"/>
  <c r="D29" i="13192"/>
  <c r="L29" i="13192"/>
  <c r="M29" i="13192"/>
  <c r="V29" i="13192"/>
  <c r="AO29" i="13192"/>
  <c r="AP29" i="13192"/>
  <c r="AQ29" i="13192"/>
  <c r="AR29" i="13192"/>
  <c r="D30" i="13192"/>
  <c r="L30" i="13192"/>
  <c r="M30" i="13192"/>
  <c r="M45" i="13192"/>
  <c r="D31" i="13192"/>
  <c r="L31" i="13192"/>
  <c r="D32" i="13192"/>
  <c r="L32" i="13192"/>
  <c r="D33" i="13192"/>
  <c r="L33" i="13192"/>
  <c r="D34" i="13192"/>
  <c r="L34" i="13192"/>
  <c r="D35" i="13192"/>
  <c r="L35" i="13192"/>
  <c r="D36" i="13192"/>
  <c r="L36" i="13192"/>
  <c r="B37" i="13192"/>
  <c r="C37" i="13192"/>
  <c r="B54" i="13192" s="1"/>
  <c r="J37" i="13192"/>
  <c r="K37" i="13192"/>
  <c r="L37" i="13192"/>
  <c r="N37" i="13192"/>
  <c r="M42" i="13192"/>
  <c r="O37" i="13192"/>
  <c r="M43" i="13192"/>
  <c r="H3" i="13193" s="1"/>
  <c r="P37" i="13192"/>
  <c r="M44" i="13192" s="1"/>
  <c r="H5" i="13193" s="1"/>
  <c r="Q37" i="13192"/>
  <c r="R37" i="13192"/>
  <c r="S37" i="13192"/>
  <c r="T37" i="13192"/>
  <c r="G44" i="13192" s="1"/>
  <c r="U37" i="13192"/>
  <c r="AB42" i="13192"/>
  <c r="AC42" i="13192"/>
  <c r="AD42" i="13192"/>
  <c r="AI42" i="13192"/>
  <c r="AM42" i="13192"/>
  <c r="AN42" i="13192"/>
  <c r="AO42" i="13192"/>
  <c r="AP42" i="13192"/>
  <c r="AQ42" i="13192"/>
  <c r="AR42" i="13192"/>
  <c r="AS42" i="13192"/>
  <c r="AB43" i="13192"/>
  <c r="AC43" i="13192"/>
  <c r="AD43" i="13192"/>
  <c r="AI43" i="13192"/>
  <c r="AL43" i="13192"/>
  <c r="AM43" i="13192"/>
  <c r="AN43" i="13192"/>
  <c r="AO43" i="13192"/>
  <c r="AP43" i="13192"/>
  <c r="AQ43" i="13192"/>
  <c r="AR43" i="13192"/>
  <c r="AS43" i="13192"/>
  <c r="G45" i="13192"/>
  <c r="B55" i="13192"/>
  <c r="I7" i="13193"/>
  <c r="B48" i="13192"/>
  <c r="B45" i="13192"/>
  <c r="B50" i="13192"/>
  <c r="D61" i="13192"/>
  <c r="B52" i="13192"/>
  <c r="D37" i="13192"/>
  <c r="Q42" i="13192" s="1"/>
  <c r="G43" i="13192"/>
  <c r="M37" i="13192"/>
  <c r="E47" i="13192"/>
  <c r="M46" i="13192"/>
  <c r="E44" i="13192"/>
  <c r="E46" i="13192"/>
  <c r="H4" i="13193"/>
  <c r="Q43" i="13192"/>
  <c r="E45" i="13192"/>
  <c r="V37" i="13192"/>
  <c r="E43" i="13192"/>
  <c r="B49" i="13192"/>
  <c r="B46" i="13192"/>
  <c r="B44" i="13192"/>
  <c r="B53" i="13192"/>
  <c r="B51" i="13192"/>
  <c r="B43" i="13192"/>
  <c r="B47" i="13192"/>
  <c r="H20" i="13234"/>
  <c r="K24" i="13234"/>
  <c r="K26" i="13234"/>
  <c r="K27" i="13234"/>
  <c r="K25" i="13234"/>
  <c r="S11" i="13234"/>
  <c r="H27" i="13234"/>
  <c r="H26" i="13234"/>
  <c r="L11" i="13234" l="1"/>
</calcChain>
</file>

<file path=xl/sharedStrings.xml><?xml version="1.0" encoding="utf-8"?>
<sst xmlns="http://schemas.openxmlformats.org/spreadsheetml/2006/main" count="336" uniqueCount="200">
  <si>
    <t>Design</t>
  </si>
  <si>
    <t>SRS</t>
  </si>
  <si>
    <t xml:space="preserve">Coding    </t>
  </si>
  <si>
    <t>Testing</t>
  </si>
  <si>
    <t>Test Planning</t>
  </si>
  <si>
    <t>Defect Distribution</t>
  </si>
  <si>
    <t>SRS Review</t>
  </si>
  <si>
    <t>Code Review</t>
  </si>
  <si>
    <t>Project Name</t>
  </si>
  <si>
    <t>Support</t>
  </si>
  <si>
    <t>Acceptance</t>
  </si>
  <si>
    <t>Others</t>
  </si>
  <si>
    <t>Variance</t>
  </si>
  <si>
    <t>Estimated</t>
  </si>
  <si>
    <t>Actual</t>
  </si>
  <si>
    <t>Activity</t>
  </si>
  <si>
    <t>Schedule (duration in days)</t>
  </si>
  <si>
    <t>Variance (%)</t>
  </si>
  <si>
    <t>Total</t>
  </si>
  <si>
    <t>Reqs</t>
  </si>
  <si>
    <t>Code</t>
  </si>
  <si>
    <t>High</t>
  </si>
  <si>
    <t>Medium</t>
  </si>
  <si>
    <t>Low</t>
  </si>
  <si>
    <t>Requirements</t>
  </si>
  <si>
    <t>Added</t>
  </si>
  <si>
    <t>Changed</t>
  </si>
  <si>
    <t>Deleted</t>
  </si>
  <si>
    <t>DD Review</t>
  </si>
  <si>
    <t>ST Planning</t>
  </si>
  <si>
    <t>ST Plan Review</t>
  </si>
  <si>
    <t>IT Planning</t>
  </si>
  <si>
    <t>IT Plan Review</t>
  </si>
  <si>
    <t>UT Planning</t>
  </si>
  <si>
    <t>UT Plan Review</t>
  </si>
  <si>
    <t>Initial</t>
  </si>
  <si>
    <t>Project mgmt.</t>
  </si>
  <si>
    <t>Doc</t>
  </si>
  <si>
    <t>System test</t>
  </si>
  <si>
    <t>Integration test</t>
  </si>
  <si>
    <t>Unit test</t>
  </si>
  <si>
    <t>QA</t>
  </si>
  <si>
    <t>Effort Distribution</t>
  </si>
  <si>
    <t>%</t>
  </si>
  <si>
    <t>Category</t>
  </si>
  <si>
    <t>Severity</t>
  </si>
  <si>
    <t>Effort variance (%)</t>
  </si>
  <si>
    <t>Schedule Variance (%)</t>
  </si>
  <si>
    <t>Requirements Stability Index</t>
  </si>
  <si>
    <t>Residual Defect Density</t>
  </si>
  <si>
    <t>SRS Review Efficiency</t>
  </si>
  <si>
    <t>Design Review Efficiency</t>
  </si>
  <si>
    <t>Code Review Efficiency</t>
  </si>
  <si>
    <t>Test Efficiency</t>
  </si>
  <si>
    <t>Process Efficiency</t>
  </si>
  <si>
    <t>Project type</t>
  </si>
  <si>
    <t>Other Metrics</t>
  </si>
  <si>
    <t>CM</t>
  </si>
  <si>
    <t xml:space="preserve">Start Date </t>
  </si>
  <si>
    <t>End Date</t>
  </si>
  <si>
    <t>Baseline</t>
  </si>
  <si>
    <t xml:space="preserve">Actual </t>
  </si>
  <si>
    <t>Training - team</t>
  </si>
  <si>
    <t>Training -  user</t>
  </si>
  <si>
    <t>Deliverable</t>
  </si>
  <si>
    <t>Training - user</t>
  </si>
  <si>
    <t>DESIGN</t>
  </si>
  <si>
    <t>TEST PLANNING</t>
  </si>
  <si>
    <t xml:space="preserve">CODING </t>
  </si>
  <si>
    <t>TESTING</t>
  </si>
  <si>
    <t>ACCEPTANCE</t>
  </si>
  <si>
    <t>SUPPORT</t>
  </si>
  <si>
    <t>PROJECT MGT.</t>
  </si>
  <si>
    <t xml:space="preserve">QA </t>
  </si>
  <si>
    <t>TRG.</t>
  </si>
  <si>
    <t>OTHERS</t>
  </si>
  <si>
    <t>Effort (Person days)</t>
  </si>
  <si>
    <t>effort</t>
  </si>
  <si>
    <t>Schedl</t>
  </si>
  <si>
    <t xml:space="preserve">Estimated </t>
  </si>
  <si>
    <t>Test Pln</t>
  </si>
  <si>
    <t>SRS review to SRS total</t>
  </si>
  <si>
    <t>Design review to design total</t>
  </si>
  <si>
    <t>Code Review to code total</t>
  </si>
  <si>
    <t>Test Plan review to plan total</t>
  </si>
  <si>
    <t>Overall Review Effort to total effort</t>
  </si>
  <si>
    <t>Overall review efficiency</t>
  </si>
  <si>
    <t>Size Variance (%)(KLOC)</t>
  </si>
  <si>
    <t>Effort</t>
  </si>
  <si>
    <t>Schedule</t>
  </si>
  <si>
    <t xml:space="preserve"> </t>
  </si>
  <si>
    <r>
      <t xml:space="preserve">Defects (shaded cells </t>
    </r>
    <r>
      <rPr>
        <b/>
        <sz val="8"/>
        <rFont val="Arial"/>
        <family val="2"/>
      </rPr>
      <t>MUST NOT</t>
    </r>
    <r>
      <rPr>
        <sz val="8"/>
        <rFont val="Arial"/>
        <family val="2"/>
      </rPr>
      <t xml:space="preserve"> contain entries)</t>
    </r>
  </si>
  <si>
    <t>DD (HLD + LLD)</t>
  </si>
  <si>
    <t>Metrics Sheet</t>
  </si>
  <si>
    <t>Defect Density by effort</t>
  </si>
  <si>
    <t>Project Manager</t>
  </si>
  <si>
    <t>Sub Project</t>
  </si>
  <si>
    <t>PM ID</t>
  </si>
  <si>
    <t>Sl No.</t>
  </si>
  <si>
    <t>Metrics</t>
  </si>
  <si>
    <t>Formula</t>
  </si>
  <si>
    <t>Frequency</t>
  </si>
  <si>
    <t>Service Level Metric</t>
  </si>
  <si>
    <t>Source of Metrics</t>
  </si>
  <si>
    <t>Requirements Stability Index (RSI)</t>
  </si>
  <si>
    <t>(No of Original requirements + No of CRs)/No of Original Requirements</t>
  </si>
  <si>
    <t>Monthly</t>
  </si>
  <si>
    <t>1.00 - 1.05 - 1.18</t>
  </si>
  <si>
    <t>Project Level</t>
  </si>
  <si>
    <t>Interface Dashboard XL</t>
  </si>
  <si>
    <t>Design Review Efficiency (Tech Design)</t>
  </si>
  <si>
    <t>No of Design Review Defects/(total no of review + testing defects)</t>
  </si>
  <si>
    <t xml:space="preserve">76.84– 83.37 –85.76 </t>
  </si>
  <si>
    <t>Design Review Tracker, JIRA</t>
  </si>
  <si>
    <t>Design Accuracy</t>
  </si>
  <si>
    <t>TBD (BSC PMO to provide inputs)</t>
  </si>
  <si>
    <t>TBD</t>
  </si>
  <si>
    <t>Schedule Deviation (Tech Design)</t>
  </si>
  <si>
    <t>Actual end date – planned end date/(planned end date – planned start date)</t>
  </si>
  <si>
    <t>0.0 – 1.32 - 5.18</t>
  </si>
  <si>
    <t>Work Item Level</t>
  </si>
  <si>
    <t>Project Plan</t>
  </si>
  <si>
    <t>Build Accuracy</t>
  </si>
  <si>
    <t>No of Code Review Defects/(total no of review + testing defects)</t>
  </si>
  <si>
    <t>92.5 – 86.65 – 81.11</t>
  </si>
  <si>
    <t>Code review Tracker, JIRA</t>
  </si>
  <si>
    <t>Code Quality (From Platinum or SONAR tool)</t>
  </si>
  <si>
    <t>At the Time of Delivery</t>
  </si>
  <si>
    <t>N/A</t>
  </si>
  <si>
    <t>Tool</t>
  </si>
  <si>
    <t>Defect Leakage (Unit Testing)</t>
  </si>
  <si>
    <t>Sum((Number of defects attributed to a stage but only captured in subsequent stages) / (Total number of defects captured in that stage + Total Number of defects attributed to a stage but only captured in subsequent stages))</t>
  </si>
  <si>
    <t>15.5 – 17.26 – 23.74</t>
  </si>
  <si>
    <t>JIRA, Defect Tracker</t>
  </si>
  <si>
    <t>Defect Density (Unit Testing)</t>
  </si>
  <si>
    <t>Total unit testing Defects/Actual Effort</t>
  </si>
  <si>
    <t>0.06 – 0.09 – 0.29</t>
  </si>
  <si>
    <t>JIRA, Project Plan</t>
  </si>
  <si>
    <t>Code Release Defect RCA</t>
  </si>
  <si>
    <t>Root Cause Analysis for each of the Code Deployment Defects</t>
  </si>
  <si>
    <t>Defect Tracker, JIRA</t>
  </si>
  <si>
    <t>Defect Density (Only Performance defects identified in Performance Testing)</t>
  </si>
  <si>
    <t>Total Performance Defects/Actual Effort</t>
  </si>
  <si>
    <t>0.06 – 0.07 – 0.24</t>
  </si>
  <si>
    <t>Defect Density (for each of the Testing phases - QA/SIT/UAT)</t>
  </si>
  <si>
    <t>Total Defects in each phase/Actual Effort</t>
  </si>
  <si>
    <t>0.07 – 0.10 – 0.33</t>
  </si>
  <si>
    <t>Defect Leakage (for each of the Testing phases -QA/SIT/UAT)</t>
  </si>
  <si>
    <t>Sum(no of defects attributed to a stage but captured in subsequent stage)/ total defects captured in that stage + no of defects attributed to a stage but captured in subsequent stage</t>
  </si>
  <si>
    <t>15.16 – 16.00 – 28.2</t>
  </si>
  <si>
    <t>RCA (for each of the testing phases - QA/SIT/UAT)</t>
  </si>
  <si>
    <t xml:space="preserve">Defect Removal Efficiency </t>
  </si>
  <si>
    <t>Total Preshipment defects/ (total preshipment defects + post shipment defects + post production defects)</t>
  </si>
  <si>
    <t>88.46 – 93.94 – 98.13</t>
  </si>
  <si>
    <t>Expected Range(LSL - Goal - USL)</t>
  </si>
  <si>
    <t>Planned and actual end dates required</t>
  </si>
  <si>
    <t>Data availability</t>
  </si>
  <si>
    <t>Remarks</t>
  </si>
  <si>
    <t>Schedule Variance</t>
  </si>
  <si>
    <t>Planned start date</t>
  </si>
  <si>
    <t>Planned End date</t>
  </si>
  <si>
    <t>Actual Start Date</t>
  </si>
  <si>
    <t>Actual end Date</t>
  </si>
  <si>
    <t>Defects Leaked</t>
  </si>
  <si>
    <t>Total no of Defects Attributed to PD</t>
  </si>
  <si>
    <t>Defect Leakage %</t>
  </si>
  <si>
    <t>Defect Leakage</t>
  </si>
  <si>
    <t>Defect Density</t>
  </si>
  <si>
    <t>Performance Testing</t>
  </si>
  <si>
    <t xml:space="preserve"># of Pre-Shipment Defects </t>
  </si>
  <si>
    <t># of Post-Shipment Defects</t>
  </si>
  <si>
    <t># of Post-Production Defects</t>
  </si>
  <si>
    <t>Defect Removal Efficiency</t>
  </si>
  <si>
    <t>Defect count</t>
  </si>
  <si>
    <t>Can be selected based on the Testing phase</t>
  </si>
  <si>
    <t>Size</t>
  </si>
  <si>
    <t>Actual Size</t>
  </si>
  <si>
    <t>% Size Variation</t>
  </si>
  <si>
    <t>Estimated Size</t>
  </si>
  <si>
    <t>UOM</t>
  </si>
  <si>
    <t># of Defects</t>
  </si>
  <si>
    <t>Review Defects</t>
  </si>
  <si>
    <t>Testing Defects</t>
  </si>
  <si>
    <t>Total Defects</t>
  </si>
  <si>
    <t>Requirement  Review Efficiency</t>
  </si>
  <si>
    <t xml:space="preserve">Blue Shield of California - Project Metrics </t>
  </si>
  <si>
    <t>Start Date</t>
  </si>
  <si>
    <t>Project Manager Name</t>
  </si>
  <si>
    <t>Analysis &amp; Design</t>
  </si>
  <si>
    <t>Development Unit Testing</t>
  </si>
  <si>
    <t>System Integration Testing</t>
  </si>
  <si>
    <t>Security testing</t>
  </si>
  <si>
    <t>Performance testing</t>
  </si>
  <si>
    <t>Warranty Support</t>
  </si>
  <si>
    <t>UAT Support</t>
  </si>
  <si>
    <t>Variance Reason</t>
  </si>
  <si>
    <t>DefectDensity variance Reason</t>
  </si>
  <si>
    <t>RSI variance Reason</t>
  </si>
  <si>
    <t>Design Review reason</t>
  </si>
  <si>
    <t>Code Review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</si>
</sst>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2" tint="-0.249977111117893"/>
        <bgColor indexed="23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theme="8" tint="0.59999389629810485"/>
      </patternFill>
    </fill>
    <fill>
      <patternFill patternType="solid">
        <fgColor theme="0"/>
        <bgColor indexed="55"/>
      </patternFill>
    </fill>
    <fill>
      <patternFill patternType="solid">
        <fgColor theme="9" tint="0.79998168889431442"/>
        <bgColor indexed="55"/>
      </patternFill>
    </fill>
    <fill>
      <patternFill patternType="solid">
        <fgColor theme="9" tint="0.79998168889431442"/>
        <bgColor indexed="22"/>
      </patternFill>
    </fill>
    <fill>
      <patternFill patternType="solid">
        <fgColor rgb="FFD3E3F5"/>
        <bgColor indexed="64"/>
      </patternFill>
    </fill>
    <fill>
      <patternFill patternType="solid">
        <fgColor rgb="FFEAF2FA"/>
        <bgColor indexed="64"/>
      </patternFill>
    </fill>
    <fill>
      <patternFill patternType="solid">
        <fgColor rgb="FF2E749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2"/>
      </patternFill>
    </fill>
    <fill>
      <patternFill patternType="gray0625">
        <bgColor theme="5" tint="0.79998168889431442"/>
      </patternFill>
    </fill>
    <fill>
      <patternFill patternType="solid">
        <fgColor rgb="FFFFFF99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theme="5" tint="0.59999389629810485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55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6" tint="0.59999389629810485"/>
        <bgColor indexed="22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2" fontId="0" fillId="0" borderId="1" xfId="0" applyNumberForma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horizontal="right" wrapText="1"/>
    </xf>
    <xf numFmtId="2" fontId="3" fillId="0" borderId="0" xfId="0" applyNumberFormat="1" applyFont="1" applyBorder="1" applyAlignment="1">
      <alignment wrapText="1"/>
    </xf>
    <xf numFmtId="2" fontId="0" fillId="0" borderId="0" xfId="0" applyNumberFormat="1" applyBorder="1"/>
    <xf numFmtId="0" fontId="0" fillId="0" borderId="0" xfId="0" applyBorder="1" applyAlignment="1">
      <alignment horizontal="left" wrapText="1" indent="2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 indent="4"/>
    </xf>
    <xf numFmtId="2" fontId="1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left" wrapText="1" indent="2"/>
    </xf>
    <xf numFmtId="2" fontId="0" fillId="0" borderId="0" xfId="0" applyNumberFormat="1" applyBorder="1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center"/>
    </xf>
    <xf numFmtId="0" fontId="7" fillId="2" borderId="2" xfId="0" applyFont="1" applyFill="1" applyBorder="1" applyAlignment="1">
      <alignment wrapText="1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/>
    <xf numFmtId="10" fontId="7" fillId="0" borderId="2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NumberFormat="1"/>
    <xf numFmtId="0" fontId="7" fillId="2" borderId="2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 wrapText="1"/>
      <protection locked="0"/>
    </xf>
    <xf numFmtId="2" fontId="7" fillId="4" borderId="4" xfId="0" applyNumberFormat="1" applyFont="1" applyFill="1" applyBorder="1" applyProtection="1">
      <protection locked="0"/>
    </xf>
    <xf numFmtId="0" fontId="7" fillId="3" borderId="4" xfId="0" applyFont="1" applyFill="1" applyBorder="1" applyAlignment="1" applyProtection="1">
      <alignment horizontal="center" wrapText="1"/>
      <protection locked="0"/>
    </xf>
    <xf numFmtId="0" fontId="7" fillId="4" borderId="5" xfId="0" applyFont="1" applyFill="1" applyBorder="1" applyAlignment="1" applyProtection="1">
      <alignment wrapText="1"/>
      <protection locked="0"/>
    </xf>
    <xf numFmtId="2" fontId="7" fillId="4" borderId="6" xfId="0" applyNumberFormat="1" applyFont="1" applyFill="1" applyBorder="1" applyAlignment="1" applyProtection="1">
      <alignment wrapText="1"/>
      <protection locked="0"/>
    </xf>
    <xf numFmtId="2" fontId="7" fillId="4" borderId="7" xfId="0" applyNumberFormat="1" applyFont="1" applyFill="1" applyBorder="1" applyAlignment="1" applyProtection="1">
      <alignment wrapText="1"/>
      <protection locked="0"/>
    </xf>
    <xf numFmtId="2" fontId="7" fillId="0" borderId="2" xfId="0" applyNumberFormat="1" applyFont="1" applyFill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7" fillId="5" borderId="0" xfId="0" applyFont="1" applyFill="1" applyBorder="1" applyAlignment="1">
      <alignment horizontal="center"/>
    </xf>
    <xf numFmtId="0" fontId="7" fillId="6" borderId="2" xfId="0" applyNumberFormat="1" applyFont="1" applyFill="1" applyBorder="1"/>
    <xf numFmtId="0" fontId="10" fillId="6" borderId="2" xfId="0" applyNumberFormat="1" applyFont="1" applyFill="1" applyBorder="1"/>
    <xf numFmtId="0" fontId="7" fillId="2" borderId="2" xfId="0" applyFont="1" applyFill="1" applyBorder="1" applyAlignment="1">
      <alignment horizontal="left" wrapText="1" indent="2"/>
    </xf>
    <xf numFmtId="2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10" fontId="7" fillId="0" borderId="8" xfId="0" applyNumberFormat="1" applyFont="1" applyBorder="1" applyAlignment="1">
      <alignment wrapText="1"/>
    </xf>
    <xf numFmtId="10" fontId="7" fillId="0" borderId="0" xfId="0" applyNumberFormat="1" applyFont="1" applyBorder="1"/>
    <xf numFmtId="0" fontId="7" fillId="0" borderId="2" xfId="0" applyNumberFormat="1" applyFont="1" applyBorder="1"/>
    <xf numFmtId="0" fontId="7" fillId="2" borderId="2" xfId="0" applyFont="1" applyFill="1" applyBorder="1" applyAlignment="1">
      <alignment horizontal="left" wrapText="1"/>
    </xf>
    <xf numFmtId="10" fontId="7" fillId="0" borderId="2" xfId="0" applyNumberFormat="1" applyFont="1" applyBorder="1" applyAlignment="1">
      <alignment horizontal="right" wrapText="1"/>
    </xf>
    <xf numFmtId="0" fontId="7" fillId="0" borderId="0" xfId="0" applyNumberFormat="1" applyFont="1"/>
    <xf numFmtId="0" fontId="7" fillId="7" borderId="2" xfId="0" applyFont="1" applyFill="1" applyBorder="1" applyAlignment="1">
      <alignment wrapText="1"/>
    </xf>
    <xf numFmtId="10" fontId="7" fillId="8" borderId="2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left" wrapText="1" indent="2"/>
    </xf>
    <xf numFmtId="10" fontId="7" fillId="0" borderId="0" xfId="0" applyNumberFormat="1" applyFont="1" applyBorder="1" applyAlignment="1">
      <alignment horizontal="right" wrapText="1"/>
    </xf>
    <xf numFmtId="0" fontId="7" fillId="0" borderId="0" xfId="0" applyFont="1" applyFill="1" applyBorder="1"/>
    <xf numFmtId="2" fontId="7" fillId="0" borderId="0" xfId="0" applyNumberFormat="1" applyFont="1" applyBorder="1" applyAlignment="1">
      <alignment horizontal="right" wrapText="1"/>
    </xf>
    <xf numFmtId="10" fontId="7" fillId="8" borderId="2" xfId="0" applyNumberFormat="1" applyFont="1" applyFill="1" applyBorder="1" applyAlignment="1">
      <alignment horizontal="right" wrapText="1"/>
    </xf>
    <xf numFmtId="0" fontId="7" fillId="9" borderId="8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7" fillId="11" borderId="0" xfId="0" applyFont="1" applyFill="1" applyBorder="1" applyProtection="1">
      <protection locked="0"/>
    </xf>
    <xf numFmtId="0" fontId="7" fillId="12" borderId="0" xfId="0" applyFont="1" applyFill="1" applyBorder="1" applyAlignment="1" applyProtection="1">
      <alignment wrapText="1"/>
      <protection locked="0"/>
    </xf>
    <xf numFmtId="0" fontId="7" fillId="11" borderId="0" xfId="0" applyFont="1" applyFill="1" applyBorder="1" applyAlignment="1" applyProtection="1">
      <alignment wrapText="1"/>
      <protection locked="0"/>
    </xf>
    <xf numFmtId="10" fontId="7" fillId="11" borderId="0" xfId="0" applyNumberFormat="1" applyFont="1" applyFill="1" applyBorder="1" applyAlignment="1">
      <alignment wrapText="1"/>
    </xf>
    <xf numFmtId="2" fontId="7" fillId="0" borderId="9" xfId="0" applyNumberFormat="1" applyFont="1" applyFill="1" applyBorder="1" applyAlignment="1" applyProtection="1">
      <alignment wrapText="1"/>
      <protection locked="0"/>
    </xf>
    <xf numFmtId="10" fontId="7" fillId="0" borderId="9" xfId="0" applyNumberFormat="1" applyFont="1" applyBorder="1"/>
    <xf numFmtId="0" fontId="7" fillId="13" borderId="2" xfId="0" applyFont="1" applyFill="1" applyBorder="1" applyAlignment="1" applyProtection="1">
      <alignment horizontal="center"/>
      <protection locked="0"/>
    </xf>
    <xf numFmtId="0" fontId="7" fillId="13" borderId="10" xfId="0" applyFont="1" applyFill="1" applyBorder="1" applyAlignment="1" applyProtection="1">
      <alignment horizontal="center" wrapText="1"/>
      <protection locked="0"/>
    </xf>
    <xf numFmtId="0" fontId="7" fillId="13" borderId="2" xfId="0" applyFont="1" applyFill="1" applyBorder="1" applyAlignment="1" applyProtection="1">
      <alignment horizontal="center" wrapText="1"/>
      <protection locked="0"/>
    </xf>
    <xf numFmtId="2" fontId="7" fillId="13" borderId="10" xfId="0" applyNumberFormat="1" applyFont="1" applyFill="1" applyBorder="1" applyAlignment="1" applyProtection="1">
      <alignment horizontal="center" wrapText="1"/>
      <protection locked="0"/>
    </xf>
    <xf numFmtId="0" fontId="7" fillId="13" borderId="2" xfId="0" applyNumberFormat="1" applyFont="1" applyFill="1" applyBorder="1" applyAlignment="1" applyProtection="1">
      <alignment horizontal="center" wrapText="1"/>
      <protection locked="0"/>
    </xf>
    <xf numFmtId="0" fontId="8" fillId="10" borderId="11" xfId="0" applyFont="1" applyFill="1" applyBorder="1" applyAlignment="1">
      <alignment horizontal="left" wrapText="1"/>
    </xf>
    <xf numFmtId="0" fontId="7" fillId="14" borderId="12" xfId="0" applyFont="1" applyFill="1" applyBorder="1" applyAlignment="1">
      <alignment horizontal="left" wrapText="1" indent="2"/>
    </xf>
    <xf numFmtId="0" fontId="7" fillId="14" borderId="13" xfId="0" applyFont="1" applyFill="1" applyBorder="1" applyAlignment="1">
      <alignment horizontal="left" wrapText="1" indent="2"/>
    </xf>
    <xf numFmtId="0" fontId="7" fillId="13" borderId="10" xfId="0" applyFont="1" applyFill="1" applyBorder="1" applyAlignment="1" applyProtection="1">
      <alignment horizontal="center"/>
      <protection locked="0"/>
    </xf>
    <xf numFmtId="2" fontId="7" fillId="13" borderId="5" xfId="0" applyNumberFormat="1" applyFont="1" applyFill="1" applyBorder="1" applyAlignment="1" applyProtection="1">
      <alignment horizontal="center" wrapText="1"/>
      <protection locked="0"/>
    </xf>
    <xf numFmtId="0" fontId="7" fillId="13" borderId="6" xfId="0" applyFont="1" applyFill="1" applyBorder="1" applyAlignment="1" applyProtection="1">
      <alignment horizontal="center" wrapText="1"/>
      <protection locked="0"/>
    </xf>
    <xf numFmtId="2" fontId="11" fillId="15" borderId="14" xfId="0" applyNumberFormat="1" applyFont="1" applyFill="1" applyBorder="1" applyAlignment="1">
      <alignment horizontal="center" wrapText="1"/>
    </xf>
    <xf numFmtId="2" fontId="11" fillId="15" borderId="15" xfId="0" applyNumberFormat="1" applyFont="1" applyFill="1" applyBorder="1" applyAlignment="1">
      <alignment horizontal="center" wrapText="1"/>
    </xf>
    <xf numFmtId="0" fontId="7" fillId="16" borderId="16" xfId="0" applyFont="1" applyFill="1" applyBorder="1" applyAlignment="1" applyProtection="1">
      <alignment horizontal="center" wrapText="1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10" fontId="7" fillId="16" borderId="17" xfId="0" applyNumberFormat="1" applyFont="1" applyFill="1" applyBorder="1" applyAlignment="1">
      <alignment horizontal="center" wrapText="1"/>
    </xf>
    <xf numFmtId="0" fontId="7" fillId="17" borderId="16" xfId="0" applyFont="1" applyFill="1" applyBorder="1" applyAlignment="1" applyProtection="1">
      <alignment horizontal="center" wrapText="1"/>
      <protection locked="0"/>
    </xf>
    <xf numFmtId="0" fontId="7" fillId="17" borderId="2" xfId="0" applyFont="1" applyFill="1" applyBorder="1" applyAlignment="1" applyProtection="1">
      <alignment horizontal="center" wrapText="1"/>
      <protection locked="0"/>
    </xf>
    <xf numFmtId="0" fontId="7" fillId="18" borderId="0" xfId="0" applyFont="1" applyFill="1" applyBorder="1" applyAlignment="1"/>
    <xf numFmtId="0" fontId="7" fillId="12" borderId="0" xfId="0" applyFont="1" applyFill="1" applyBorder="1"/>
    <xf numFmtId="0" fontId="7" fillId="11" borderId="0" xfId="0" applyFont="1" applyFill="1" applyBorder="1"/>
    <xf numFmtId="0" fontId="7" fillId="11" borderId="0" xfId="0" applyFont="1" applyFill="1" applyBorder="1" applyAlignment="1">
      <alignment wrapText="1"/>
    </xf>
    <xf numFmtId="0" fontId="7" fillId="19" borderId="9" xfId="0" applyFont="1" applyFill="1" applyBorder="1" applyAlignment="1">
      <alignment wrapText="1"/>
    </xf>
    <xf numFmtId="2" fontId="7" fillId="20" borderId="9" xfId="0" applyNumberFormat="1" applyFont="1" applyFill="1" applyBorder="1" applyAlignment="1">
      <alignment wrapText="1"/>
    </xf>
    <xf numFmtId="0" fontId="7" fillId="19" borderId="2" xfId="0" applyFont="1" applyFill="1" applyBorder="1" applyAlignment="1">
      <alignment horizontal="left" wrapText="1"/>
    </xf>
    <xf numFmtId="2" fontId="7" fillId="20" borderId="2" xfId="0" applyNumberFormat="1" applyFont="1" applyFill="1" applyBorder="1" applyAlignment="1">
      <alignment wrapText="1"/>
    </xf>
    <xf numFmtId="0" fontId="7" fillId="20" borderId="9" xfId="0" applyFont="1" applyFill="1" applyBorder="1" applyAlignment="1" applyProtection="1">
      <alignment wrapText="1"/>
      <protection locked="0"/>
    </xf>
    <xf numFmtId="0" fontId="7" fillId="20" borderId="2" xfId="0" applyFont="1" applyFill="1" applyBorder="1" applyAlignment="1" applyProtection="1">
      <alignment wrapText="1"/>
      <protection locked="0"/>
    </xf>
    <xf numFmtId="0" fontId="7" fillId="20" borderId="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wrapText="1"/>
    </xf>
    <xf numFmtId="0" fontId="15" fillId="21" borderId="52" xfId="0" applyFont="1" applyFill="1" applyBorder="1" applyAlignment="1">
      <alignment horizontal="left" vertical="center" readingOrder="1"/>
    </xf>
    <xf numFmtId="0" fontId="15" fillId="22" borderId="53" xfId="0" applyFont="1" applyFill="1" applyBorder="1" applyAlignment="1">
      <alignment horizontal="left" vertical="center" readingOrder="1"/>
    </xf>
    <xf numFmtId="0" fontId="15" fillId="21" borderId="53" xfId="0" applyFont="1" applyFill="1" applyBorder="1" applyAlignment="1">
      <alignment horizontal="left" vertical="center" readingOrder="1"/>
    </xf>
    <xf numFmtId="0" fontId="16" fillId="21" borderId="53" xfId="0" applyFont="1" applyFill="1" applyBorder="1" applyAlignment="1">
      <alignment horizontal="left" vertical="center" readingOrder="1"/>
    </xf>
    <xf numFmtId="0" fontId="12" fillId="21" borderId="53" xfId="0" applyFont="1" applyFill="1" applyBorder="1" applyAlignment="1">
      <alignment vertical="top" readingOrder="1"/>
    </xf>
    <xf numFmtId="0" fontId="12" fillId="21" borderId="53" xfId="0" applyFont="1" applyFill="1" applyBorder="1" applyAlignment="1">
      <alignment vertical="top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5" fillId="0" borderId="0" xfId="0" applyFont="1" applyBorder="1" applyAlignment="1">
      <alignment horizontal="center"/>
    </xf>
    <xf numFmtId="0" fontId="7" fillId="13" borderId="2" xfId="0" applyFont="1" applyFill="1" applyBorder="1" applyAlignment="1" applyProtection="1">
      <alignment horizontal="center" wrapText="1"/>
      <protection locked="0"/>
    </xf>
    <xf numFmtId="0" fontId="17" fillId="23" borderId="54" xfId="0" applyFont="1" applyFill="1" applyBorder="1" applyAlignment="1">
      <alignment vertical="center" wrapText="1" readingOrder="1"/>
    </xf>
    <xf numFmtId="0" fontId="17" fillId="23" borderId="54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 readingOrder="1"/>
    </xf>
    <xf numFmtId="0" fontId="6" fillId="21" borderId="55" xfId="1" applyFill="1" applyBorder="1" applyAlignment="1" applyProtection="1">
      <alignment horizontal="left" vertical="center" readingOrder="1"/>
    </xf>
    <xf numFmtId="0" fontId="15" fillId="22" borderId="55" xfId="0" applyFont="1" applyFill="1" applyBorder="1" applyAlignment="1">
      <alignment horizontal="left" vertical="center" readingOrder="1"/>
    </xf>
    <xf numFmtId="0" fontId="15" fillId="21" borderId="55" xfId="0" applyFont="1" applyFill="1" applyBorder="1" applyAlignment="1">
      <alignment horizontal="left" vertical="center" readingOrder="1"/>
    </xf>
    <xf numFmtId="0" fontId="15" fillId="22" borderId="53" xfId="0" applyFont="1" applyFill="1" applyBorder="1" applyAlignment="1">
      <alignment horizontal="left" vertical="center" readingOrder="1"/>
    </xf>
    <xf numFmtId="10" fontId="11" fillId="15" borderId="18" xfId="0" applyNumberFormat="1" applyFont="1" applyFill="1" applyBorder="1" applyAlignment="1">
      <alignment horizontal="center"/>
    </xf>
    <xf numFmtId="10" fontId="7" fillId="13" borderId="8" xfId="0" applyNumberFormat="1" applyFont="1" applyFill="1" applyBorder="1" applyAlignment="1">
      <alignment horizontal="center" wrapText="1"/>
    </xf>
    <xf numFmtId="10" fontId="7" fillId="13" borderId="7" xfId="0" applyNumberFormat="1" applyFont="1" applyFill="1" applyBorder="1" applyAlignment="1">
      <alignment horizontal="center" wrapText="1"/>
    </xf>
    <xf numFmtId="10" fontId="7" fillId="24" borderId="2" xfId="0" applyNumberFormat="1" applyFont="1" applyFill="1" applyBorder="1" applyAlignment="1">
      <alignment horizontal="center" wrapText="1"/>
    </xf>
    <xf numFmtId="15" fontId="7" fillId="24" borderId="2" xfId="0" applyNumberFormat="1" applyFont="1" applyFill="1" applyBorder="1" applyAlignment="1" applyProtection="1">
      <alignment wrapText="1"/>
      <protection locked="0"/>
    </xf>
    <xf numFmtId="15" fontId="7" fillId="24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7" fillId="3" borderId="0" xfId="0" applyFont="1" applyFill="1" applyBorder="1" applyAlignment="1" applyProtection="1">
      <alignment horizontal="center" wrapText="1"/>
      <protection locked="0"/>
    </xf>
    <xf numFmtId="0" fontId="7" fillId="24" borderId="0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>
      <alignment wrapText="1"/>
    </xf>
    <xf numFmtId="0" fontId="7" fillId="25" borderId="2" xfId="0" applyFont="1" applyFill="1" applyBorder="1" applyAlignment="1">
      <alignment wrapText="1"/>
    </xf>
    <xf numFmtId="0" fontId="8" fillId="25" borderId="2" xfId="0" applyFont="1" applyFill="1" applyBorder="1" applyAlignment="1">
      <alignment horizontal="center"/>
    </xf>
    <xf numFmtId="0" fontId="7" fillId="26" borderId="20" xfId="0" applyFont="1" applyFill="1" applyBorder="1" applyAlignment="1">
      <alignment wrapText="1"/>
    </xf>
    <xf numFmtId="0" fontId="7" fillId="27" borderId="21" xfId="0" applyFont="1" applyFill="1" applyBorder="1" applyAlignment="1">
      <alignment horizontal="center" wrapText="1"/>
    </xf>
    <xf numFmtId="0" fontId="7" fillId="27" borderId="22" xfId="0" applyFont="1" applyFill="1" applyBorder="1" applyAlignment="1" applyProtection="1">
      <alignment horizontal="center" wrapText="1"/>
      <protection locked="0"/>
    </xf>
    <xf numFmtId="0" fontId="7" fillId="27" borderId="23" xfId="0" applyFont="1" applyFill="1" applyBorder="1" applyAlignment="1" applyProtection="1">
      <alignment horizontal="center" wrapText="1"/>
      <protection locked="0"/>
    </xf>
    <xf numFmtId="0" fontId="7" fillId="27" borderId="24" xfId="0" applyFont="1" applyFill="1" applyBorder="1" applyAlignment="1" applyProtection="1">
      <alignment horizontal="center" wrapText="1"/>
      <protection locked="0"/>
    </xf>
    <xf numFmtId="0" fontId="7" fillId="27" borderId="11" xfId="0" applyFont="1" applyFill="1" applyBorder="1" applyAlignment="1" applyProtection="1">
      <alignment horizontal="center" wrapText="1"/>
      <protection locked="0"/>
    </xf>
    <xf numFmtId="0" fontId="9" fillId="28" borderId="25" xfId="0" applyFont="1" applyFill="1" applyBorder="1" applyAlignment="1">
      <alignment wrapText="1"/>
    </xf>
    <xf numFmtId="0" fontId="9" fillId="28" borderId="10" xfId="0" applyFont="1" applyFill="1" applyBorder="1" applyAlignment="1" applyProtection="1">
      <alignment wrapText="1"/>
      <protection locked="0"/>
    </xf>
    <xf numFmtId="0" fontId="9" fillId="28" borderId="2" xfId="0" applyFont="1" applyFill="1" applyBorder="1" applyAlignment="1" applyProtection="1">
      <alignment wrapText="1"/>
      <protection locked="0"/>
    </xf>
    <xf numFmtId="0" fontId="9" fillId="28" borderId="16" xfId="0" applyFont="1" applyFill="1" applyBorder="1" applyAlignment="1" applyProtection="1">
      <alignment wrapText="1"/>
      <protection locked="0"/>
    </xf>
    <xf numFmtId="0" fontId="9" fillId="28" borderId="8" xfId="0" applyFont="1" applyFill="1" applyBorder="1" applyAlignment="1" applyProtection="1">
      <alignment wrapText="1"/>
      <protection locked="0"/>
    </xf>
    <xf numFmtId="0" fontId="7" fillId="26" borderId="25" xfId="0" applyFont="1" applyFill="1" applyBorder="1" applyAlignment="1">
      <alignment horizontal="center" wrapText="1"/>
    </xf>
    <xf numFmtId="0" fontId="7" fillId="26" borderId="10" xfId="0" applyFont="1" applyFill="1" applyBorder="1" applyAlignment="1" applyProtection="1">
      <alignment horizontal="center" wrapText="1"/>
      <protection locked="0"/>
    </xf>
    <xf numFmtId="0" fontId="7" fillId="28" borderId="2" xfId="0" applyFont="1" applyFill="1" applyBorder="1" applyAlignment="1" applyProtection="1">
      <alignment horizontal="center" wrapText="1"/>
      <protection locked="0"/>
    </xf>
    <xf numFmtId="0" fontId="7" fillId="26" borderId="2" xfId="0" applyFont="1" applyFill="1" applyBorder="1" applyAlignment="1" applyProtection="1">
      <alignment horizontal="center" wrapText="1"/>
      <protection locked="0"/>
    </xf>
    <xf numFmtId="0" fontId="7" fillId="26" borderId="16" xfId="0" applyFont="1" applyFill="1" applyBorder="1" applyAlignment="1" applyProtection="1">
      <alignment horizontal="center" wrapText="1"/>
      <protection locked="0"/>
    </xf>
    <xf numFmtId="0" fontId="7" fillId="26" borderId="8" xfId="0" applyFont="1" applyFill="1" applyBorder="1" applyAlignment="1" applyProtection="1">
      <alignment horizontal="center" wrapText="1"/>
      <protection locked="0"/>
    </xf>
    <xf numFmtId="0" fontId="9" fillId="28" borderId="25" xfId="0" applyFont="1" applyFill="1" applyBorder="1" applyAlignment="1">
      <alignment horizontal="center" wrapText="1"/>
    </xf>
    <xf numFmtId="0" fontId="9" fillId="28" borderId="10" xfId="0" applyFont="1" applyFill="1" applyBorder="1" applyAlignment="1" applyProtection="1">
      <alignment horizontal="center" wrapText="1"/>
      <protection locked="0"/>
    </xf>
    <xf numFmtId="0" fontId="7" fillId="28" borderId="16" xfId="0" applyFont="1" applyFill="1" applyBorder="1" applyAlignment="1" applyProtection="1">
      <alignment horizontal="center" wrapText="1"/>
      <protection locked="0"/>
    </xf>
    <xf numFmtId="0" fontId="7" fillId="28" borderId="8" xfId="0" applyFont="1" applyFill="1" applyBorder="1" applyAlignment="1" applyProtection="1">
      <alignment horizontal="center" wrapText="1"/>
      <protection locked="0"/>
    </xf>
    <xf numFmtId="0" fontId="7" fillId="26" borderId="0" xfId="0" applyFont="1" applyFill="1" applyBorder="1" applyAlignment="1" applyProtection="1">
      <alignment horizontal="center"/>
      <protection locked="0"/>
    </xf>
    <xf numFmtId="0" fontId="7" fillId="28" borderId="25" xfId="0" applyFont="1" applyFill="1" applyBorder="1" applyAlignment="1">
      <alignment horizontal="center" wrapText="1"/>
    </xf>
    <xf numFmtId="0" fontId="7" fillId="28" borderId="10" xfId="0" applyFont="1" applyFill="1" applyBorder="1" applyAlignment="1" applyProtection="1">
      <alignment horizontal="center" wrapText="1"/>
      <protection locked="0"/>
    </xf>
    <xf numFmtId="15" fontId="7" fillId="24" borderId="9" xfId="0" applyNumberFormat="1" applyFont="1" applyFill="1" applyBorder="1" applyAlignment="1">
      <alignment horizontal="center" wrapText="1"/>
    </xf>
    <xf numFmtId="10" fontId="7" fillId="24" borderId="9" xfId="0" applyNumberFormat="1" applyFont="1" applyFill="1" applyBorder="1" applyAlignment="1">
      <alignment horizontal="center" wrapText="1"/>
    </xf>
    <xf numFmtId="0" fontId="7" fillId="17" borderId="26" xfId="0" applyFont="1" applyFill="1" applyBorder="1" applyAlignment="1" applyProtection="1">
      <alignment horizontal="center" wrapText="1"/>
      <protection locked="0"/>
    </xf>
    <xf numFmtId="0" fontId="7" fillId="17" borderId="9" xfId="0" applyFont="1" applyFill="1" applyBorder="1" applyAlignment="1" applyProtection="1">
      <alignment horizontal="center" wrapText="1"/>
      <protection locked="0"/>
    </xf>
    <xf numFmtId="10" fontId="7" fillId="16" borderId="27" xfId="0" applyNumberFormat="1" applyFont="1" applyFill="1" applyBorder="1" applyAlignment="1">
      <alignment horizontal="center" wrapText="1"/>
    </xf>
    <xf numFmtId="0" fontId="7" fillId="28" borderId="28" xfId="0" applyFont="1" applyFill="1" applyBorder="1" applyAlignment="1">
      <alignment horizontal="center" wrapText="1"/>
    </xf>
    <xf numFmtId="0" fontId="7" fillId="28" borderId="29" xfId="0" applyFont="1" applyFill="1" applyBorder="1" applyAlignment="1" applyProtection="1">
      <alignment horizontal="center" wrapText="1"/>
      <protection locked="0"/>
    </xf>
    <xf numFmtId="0" fontId="7" fillId="28" borderId="9" xfId="0" applyFont="1" applyFill="1" applyBorder="1" applyAlignment="1" applyProtection="1">
      <alignment horizontal="center" wrapText="1"/>
      <protection locked="0"/>
    </xf>
    <xf numFmtId="0" fontId="7" fillId="28" borderId="26" xfId="0" applyFont="1" applyFill="1" applyBorder="1" applyAlignment="1" applyProtection="1">
      <alignment horizontal="center" wrapText="1"/>
      <protection locked="0"/>
    </xf>
    <xf numFmtId="0" fontId="7" fillId="28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/>
    <xf numFmtId="15" fontId="11" fillId="29" borderId="31" xfId="0" applyNumberFormat="1" applyFont="1" applyFill="1" applyBorder="1" applyAlignment="1">
      <alignment horizontal="center"/>
    </xf>
    <xf numFmtId="15" fontId="11" fillId="29" borderId="32" xfId="0" applyNumberFormat="1" applyFont="1" applyFill="1" applyBorder="1" applyAlignment="1">
      <alignment horizontal="center"/>
    </xf>
    <xf numFmtId="10" fontId="8" fillId="24" borderId="32" xfId="0" applyNumberFormat="1" applyFont="1" applyFill="1" applyBorder="1" applyAlignment="1">
      <alignment horizontal="center" wrapText="1"/>
    </xf>
    <xf numFmtId="2" fontId="8" fillId="30" borderId="33" xfId="0" applyNumberFormat="1" applyFont="1" applyFill="1" applyBorder="1" applyAlignment="1">
      <alignment horizontal="center" wrapText="1"/>
    </xf>
    <xf numFmtId="2" fontId="8" fillId="30" borderId="32" xfId="0" applyNumberFormat="1" applyFont="1" applyFill="1" applyBorder="1" applyAlignment="1">
      <alignment horizontal="center" wrapText="1"/>
    </xf>
    <xf numFmtId="10" fontId="8" fillId="30" borderId="34" xfId="0" applyNumberFormat="1" applyFont="1" applyFill="1" applyBorder="1" applyAlignment="1">
      <alignment horizontal="center"/>
    </xf>
    <xf numFmtId="0" fontId="8" fillId="31" borderId="35" xfId="0" applyFont="1" applyFill="1" applyBorder="1" applyAlignment="1">
      <alignment horizontal="center" wrapText="1"/>
    </xf>
    <xf numFmtId="0" fontId="8" fillId="31" borderId="31" xfId="0" applyFont="1" applyFill="1" applyBorder="1" applyAlignment="1">
      <alignment horizontal="center" wrapText="1"/>
    </xf>
    <xf numFmtId="0" fontId="8" fillId="31" borderId="32" xfId="0" applyFont="1" applyFill="1" applyBorder="1" applyAlignment="1">
      <alignment horizontal="center" wrapText="1"/>
    </xf>
    <xf numFmtId="0" fontId="8" fillId="31" borderId="33" xfId="0" applyFont="1" applyFill="1" applyBorder="1" applyAlignment="1">
      <alignment horizontal="center" wrapText="1"/>
    </xf>
    <xf numFmtId="0" fontId="8" fillId="31" borderId="36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7" xfId="0" applyFont="1" applyBorder="1"/>
    <xf numFmtId="10" fontId="7" fillId="0" borderId="2" xfId="0" applyNumberFormat="1" applyFont="1" applyBorder="1"/>
    <xf numFmtId="0" fontId="7" fillId="0" borderId="2" xfId="0" applyFont="1" applyBorder="1"/>
    <xf numFmtId="10" fontId="15" fillId="22" borderId="55" xfId="0" applyNumberFormat="1" applyFont="1" applyFill="1" applyBorder="1" applyAlignment="1">
      <alignment horizontal="left" vertical="center" readingOrder="1"/>
    </xf>
    <xf numFmtId="10" fontId="6" fillId="22" borderId="55" xfId="1" applyNumberFormat="1" applyFill="1" applyBorder="1" applyAlignment="1" applyProtection="1">
      <alignment horizontal="left" vertical="center" readingOrder="1"/>
    </xf>
    <xf numFmtId="0" fontId="15" fillId="21" borderId="56" xfId="0" applyFont="1" applyFill="1" applyBorder="1" applyAlignment="1">
      <alignment vertical="center"/>
    </xf>
    <xf numFmtId="0" fontId="15" fillId="22" borderId="55" xfId="0" applyFont="1" applyFill="1" applyBorder="1" applyAlignment="1">
      <alignment horizontal="left" vertical="center" readingOrder="1"/>
    </xf>
    <xf numFmtId="0" fontId="0" fillId="0" borderId="2" xfId="0" applyBorder="1" applyAlignment="1">
      <alignment horizontal="right"/>
    </xf>
    <xf numFmtId="0" fontId="1" fillId="32" borderId="2" xfId="0" applyFont="1" applyFill="1" applyBorder="1" applyAlignment="1">
      <alignment horizontal="center"/>
    </xf>
    <xf numFmtId="0" fontId="7" fillId="3" borderId="38" xfId="0" applyFont="1" applyFill="1" applyBorder="1" applyAlignment="1" applyProtection="1">
      <alignment wrapText="1"/>
      <protection locked="0"/>
    </xf>
    <xf numFmtId="0" fontId="7" fillId="3" borderId="39" xfId="0" applyFont="1" applyFill="1" applyBorder="1" applyAlignment="1" applyProtection="1">
      <alignment wrapText="1"/>
      <protection locked="0"/>
    </xf>
    <xf numFmtId="0" fontId="7" fillId="4" borderId="30" xfId="0" applyFont="1" applyFill="1" applyBorder="1" applyAlignment="1" applyProtection="1">
      <alignment wrapText="1"/>
      <protection locked="0"/>
    </xf>
    <xf numFmtId="0" fontId="7" fillId="4" borderId="40" xfId="0" applyFont="1" applyFill="1" applyBorder="1" applyAlignment="1" applyProtection="1">
      <alignment wrapText="1"/>
      <protection locked="0"/>
    </xf>
    <xf numFmtId="0" fontId="3" fillId="32" borderId="23" xfId="0" applyFont="1" applyFill="1" applyBorder="1" applyAlignment="1">
      <alignment horizontal="right"/>
    </xf>
    <xf numFmtId="0" fontId="7" fillId="0" borderId="23" xfId="0" applyFont="1" applyBorder="1"/>
    <xf numFmtId="3" fontId="7" fillId="26" borderId="2" xfId="0" applyNumberFormat="1" applyFont="1" applyFill="1" applyBorder="1" applyAlignment="1" applyProtection="1">
      <alignment horizontal="center" wrapText="1"/>
      <protection locked="0"/>
    </xf>
    <xf numFmtId="0" fontId="8" fillId="18" borderId="4" xfId="0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center" vertical="center" wrapText="1"/>
    </xf>
    <xf numFmtId="15" fontId="7" fillId="24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27" borderId="2" xfId="0" applyFont="1" applyFill="1" applyBorder="1" applyAlignment="1" applyProtection="1">
      <alignment horizontal="center" wrapText="1"/>
      <protection locked="0"/>
    </xf>
    <xf numFmtId="10" fontId="7" fillId="16" borderId="2" xfId="0" applyNumberFormat="1" applyFont="1" applyFill="1" applyBorder="1" applyAlignment="1">
      <alignment horizontal="center" wrapText="1"/>
    </xf>
    <xf numFmtId="0" fontId="8" fillId="10" borderId="5" xfId="0" applyFont="1" applyFill="1" applyBorder="1" applyAlignment="1">
      <alignment horizontal="left" wrapText="1"/>
    </xf>
    <xf numFmtId="15" fontId="11" fillId="29" borderId="6" xfId="0" applyNumberFormat="1" applyFont="1" applyFill="1" applyBorder="1" applyAlignment="1">
      <alignment horizontal="center"/>
    </xf>
    <xf numFmtId="10" fontId="8" fillId="24" borderId="6" xfId="0" applyNumberFormat="1" applyFont="1" applyFill="1" applyBorder="1" applyAlignment="1">
      <alignment horizontal="center" wrapText="1"/>
    </xf>
    <xf numFmtId="2" fontId="8" fillId="30" borderId="6" xfId="0" applyNumberFormat="1" applyFont="1" applyFill="1" applyBorder="1" applyAlignment="1">
      <alignment horizontal="center" wrapText="1"/>
    </xf>
    <xf numFmtId="10" fontId="8" fillId="30" borderId="6" xfId="0" applyNumberFormat="1" applyFont="1" applyFill="1" applyBorder="1" applyAlignment="1">
      <alignment horizontal="center"/>
    </xf>
    <xf numFmtId="0" fontId="8" fillId="31" borderId="6" xfId="0" applyFont="1" applyFill="1" applyBorder="1" applyAlignment="1">
      <alignment horizontal="center" wrapText="1"/>
    </xf>
    <xf numFmtId="2" fontId="7" fillId="12" borderId="2" xfId="0" applyNumberFormat="1" applyFont="1" applyFill="1" applyBorder="1" applyAlignment="1">
      <alignment horizontal="center" wrapText="1"/>
    </xf>
    <xf numFmtId="0" fontId="7" fillId="12" borderId="0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10" fontId="7" fillId="33" borderId="6" xfId="0" applyNumberFormat="1" applyFont="1" applyFill="1" applyBorder="1" applyAlignment="1">
      <alignment horizontal="center" vertical="center" wrapText="1"/>
    </xf>
    <xf numFmtId="0" fontId="8" fillId="26" borderId="2" xfId="0" applyFont="1" applyFill="1" applyBorder="1" applyAlignment="1" applyProtection="1">
      <alignment horizontal="center" vertical="center" textRotation="90" wrapText="1"/>
      <protection locked="0"/>
    </xf>
    <xf numFmtId="0" fontId="1" fillId="34" borderId="0" xfId="0" applyFont="1" applyFill="1" applyBorder="1" applyAlignment="1">
      <alignment horizontal="left" wrapText="1"/>
    </xf>
    <xf numFmtId="2" fontId="0" fillId="34" borderId="0" xfId="0" applyNumberFormat="1" applyFill="1" applyBorder="1" applyAlignment="1">
      <alignment horizontal="right" wrapText="1"/>
    </xf>
    <xf numFmtId="0" fontId="0" fillId="34" borderId="0" xfId="0" applyFill="1"/>
    <xf numFmtId="0" fontId="0" fillId="34" borderId="0" xfId="0" applyFill="1" applyAlignment="1">
      <alignment horizontal="right"/>
    </xf>
    <xf numFmtId="0" fontId="0" fillId="34" borderId="0" xfId="0" applyNumberFormat="1" applyFill="1"/>
    <xf numFmtId="0" fontId="7" fillId="12" borderId="0" xfId="0" applyFont="1" applyFill="1" applyBorder="1" applyAlignment="1">
      <alignment wrapText="1"/>
    </xf>
    <xf numFmtId="0" fontId="0" fillId="0" borderId="0" xfId="0" applyBorder="1" applyAlignment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2" fontId="7" fillId="0" borderId="17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10" fontId="7" fillId="11" borderId="2" xfId="0" applyNumberFormat="1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left" wrapText="1" indent="1"/>
    </xf>
    <xf numFmtId="0" fontId="7" fillId="12" borderId="2" xfId="0" applyFont="1" applyFill="1" applyBorder="1" applyAlignment="1">
      <alignment horizontal="left" wrapText="1" indent="1"/>
    </xf>
    <xf numFmtId="0" fontId="7" fillId="12" borderId="12" xfId="0" applyFont="1" applyFill="1" applyBorder="1" applyAlignment="1">
      <alignment horizontal="left" wrapText="1" indent="1"/>
    </xf>
    <xf numFmtId="0" fontId="7" fillId="12" borderId="42" xfId="0" applyFont="1" applyFill="1" applyBorder="1" applyAlignment="1">
      <alignment horizontal="left" wrapText="1" indent="1"/>
    </xf>
    <xf numFmtId="10" fontId="18" fillId="35" borderId="2" xfId="0" applyNumberFormat="1" applyFont="1" applyFill="1" applyBorder="1" applyAlignment="1">
      <alignment horizontal="center" wrapText="1"/>
    </xf>
    <xf numFmtId="2" fontId="19" fillId="36" borderId="6" xfId="0" applyNumberFormat="1" applyFont="1" applyFill="1" applyBorder="1" applyAlignment="1">
      <alignment horizontal="center" wrapText="1"/>
    </xf>
    <xf numFmtId="10" fontId="19" fillId="36" borderId="6" xfId="0" applyNumberFormat="1" applyFont="1" applyFill="1" applyBorder="1" applyAlignment="1">
      <alignment horizontal="center"/>
    </xf>
    <xf numFmtId="0" fontId="20" fillId="35" borderId="2" xfId="0" applyFont="1" applyFill="1" applyBorder="1"/>
    <xf numFmtId="4" fontId="21" fillId="35" borderId="6" xfId="0" applyNumberFormat="1" applyFont="1" applyFill="1" applyBorder="1" applyAlignment="1">
      <alignment horizontal="center" wrapText="1"/>
    </xf>
    <xf numFmtId="0" fontId="18" fillId="35" borderId="2" xfId="0" applyFont="1" applyFill="1" applyBorder="1" applyAlignment="1" applyProtection="1">
      <alignment horizontal="center"/>
      <protection locked="0"/>
    </xf>
    <xf numFmtId="0" fontId="18" fillId="35" borderId="2" xfId="0" applyFont="1" applyFill="1" applyBorder="1" applyAlignment="1" applyProtection="1">
      <alignment horizontal="center" wrapText="1"/>
      <protection locked="0"/>
    </xf>
    <xf numFmtId="0" fontId="7" fillId="12" borderId="2" xfId="0" applyFont="1" applyFill="1" applyBorder="1" applyAlignment="1">
      <alignment wrapText="1"/>
    </xf>
    <xf numFmtId="0" fontId="1" fillId="37" borderId="2" xfId="0" applyFont="1" applyFill="1" applyBorder="1" applyAlignment="1" applyProtection="1">
      <alignment horizontal="center" vertical="center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7" fillId="12" borderId="0" xfId="0" applyFont="1" applyFill="1" applyBorder="1" applyAlignment="1">
      <alignment horizontal="center" wrapText="1"/>
    </xf>
    <xf numFmtId="16" fontId="0" fillId="0" borderId="2" xfId="0" applyNumberFormat="1" applyBorder="1" applyAlignment="1" applyProtection="1">
      <alignment horizontal="center"/>
      <protection locked="0"/>
    </xf>
    <xf numFmtId="10" fontId="7" fillId="0" borderId="17" xfId="0" applyNumberFormat="1" applyFont="1" applyBorder="1" applyAlignment="1">
      <alignment horizontal="center" vertical="center"/>
    </xf>
    <xf numFmtId="0" fontId="7" fillId="12" borderId="10" xfId="0" applyFont="1" applyFill="1" applyBorder="1" applyAlignment="1">
      <alignment horizontal="left" wrapText="1"/>
    </xf>
    <xf numFmtId="0" fontId="7" fillId="12" borderId="2" xfId="0" applyFont="1" applyFill="1" applyBorder="1" applyAlignment="1">
      <alignment horizontal="left" wrapText="1"/>
    </xf>
    <xf numFmtId="0" fontId="7" fillId="12" borderId="2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7" fillId="12" borderId="5" xfId="0" applyFont="1" applyFill="1" applyBorder="1" applyAlignment="1">
      <alignment horizontal="left" wrapText="1"/>
    </xf>
    <xf numFmtId="0" fontId="7" fillId="12" borderId="6" xfId="0" applyFont="1" applyFill="1" applyBorder="1" applyAlignment="1">
      <alignment horizontal="left" wrapText="1"/>
    </xf>
    <xf numFmtId="0" fontId="7" fillId="12" borderId="6" xfId="0" applyFont="1" applyFill="1" applyBorder="1" applyAlignment="1">
      <alignment vertical="center" wrapText="1"/>
    </xf>
    <xf numFmtId="0" fontId="7" fillId="12" borderId="41" xfId="0" applyFont="1" applyFill="1" applyBorder="1" applyAlignment="1">
      <alignment vertical="center" wrapText="1"/>
    </xf>
    <xf numFmtId="0" fontId="8" fillId="38" borderId="3" xfId="0" applyFont="1" applyFill="1" applyBorder="1" applyAlignment="1">
      <alignment horizontal="center"/>
    </xf>
    <xf numFmtId="0" fontId="8" fillId="38" borderId="4" xfId="0" applyFont="1" applyFill="1" applyBorder="1" applyAlignment="1">
      <alignment horizontal="center"/>
    </xf>
    <xf numFmtId="0" fontId="8" fillId="38" borderId="43" xfId="0" applyFont="1" applyFill="1" applyBorder="1" applyAlignment="1">
      <alignment horizontal="center"/>
    </xf>
    <xf numFmtId="0" fontId="13" fillId="39" borderId="31" xfId="0" applyFont="1" applyFill="1" applyBorder="1" applyAlignment="1">
      <alignment horizontal="center"/>
    </xf>
    <xf numFmtId="0" fontId="13" fillId="39" borderId="32" xfId="0" applyFont="1" applyFill="1" applyBorder="1" applyAlignment="1">
      <alignment horizontal="center"/>
    </xf>
    <xf numFmtId="0" fontId="13" fillId="39" borderId="37" xfId="0" applyFont="1" applyFill="1" applyBorder="1" applyAlignment="1">
      <alignment horizontal="center"/>
    </xf>
    <xf numFmtId="0" fontId="1" fillId="37" borderId="2" xfId="0" applyFont="1" applyFill="1" applyBorder="1" applyAlignment="1" applyProtection="1">
      <alignment horizontal="center" vertical="center"/>
      <protection locked="0"/>
    </xf>
    <xf numFmtId="0" fontId="3" fillId="37" borderId="8" xfId="0" applyFont="1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2" fontId="18" fillId="41" borderId="23" xfId="0" applyNumberFormat="1" applyFont="1" applyFill="1" applyBorder="1" applyAlignment="1" applyProtection="1">
      <alignment horizontal="center" textRotation="90" wrapText="1"/>
      <protection locked="0"/>
    </xf>
    <xf numFmtId="2" fontId="18" fillId="41" borderId="2" xfId="0" applyNumberFormat="1" applyFont="1" applyFill="1" applyBorder="1" applyAlignment="1" applyProtection="1">
      <alignment horizontal="center" textRotation="90" wrapText="1"/>
      <protection locked="0"/>
    </xf>
    <xf numFmtId="2" fontId="7" fillId="24" borderId="23" xfId="0" applyNumberFormat="1" applyFont="1" applyFill="1" applyBorder="1" applyAlignment="1" applyProtection="1">
      <alignment horizontal="center" textRotation="90" wrapText="1"/>
      <protection locked="0"/>
    </xf>
    <xf numFmtId="2" fontId="7" fillId="24" borderId="2" xfId="0" applyNumberFormat="1" applyFont="1" applyFill="1" applyBorder="1" applyAlignment="1" applyProtection="1">
      <alignment horizontal="center" textRotation="90" wrapText="1"/>
      <protection locked="0"/>
    </xf>
    <xf numFmtId="0" fontId="7" fillId="40" borderId="31" xfId="0" applyFont="1" applyFill="1" applyBorder="1" applyAlignment="1">
      <alignment horizontal="center" wrapText="1"/>
    </xf>
    <xf numFmtId="0" fontId="7" fillId="40" borderId="32" xfId="0" applyFont="1" applyFill="1" applyBorder="1" applyAlignment="1">
      <alignment horizontal="center" wrapText="1"/>
    </xf>
    <xf numFmtId="0" fontId="7" fillId="40" borderId="37" xfId="0" applyFont="1" applyFill="1" applyBorder="1" applyAlignment="1">
      <alignment horizontal="center" wrapText="1"/>
    </xf>
    <xf numFmtId="0" fontId="8" fillId="42" borderId="45" xfId="0" applyFont="1" applyFill="1" applyBorder="1" applyAlignment="1">
      <alignment horizontal="center" wrapText="1"/>
    </xf>
    <xf numFmtId="0" fontId="8" fillId="43" borderId="10" xfId="0" applyFont="1" applyFill="1" applyBorder="1" applyAlignment="1">
      <alignment horizontal="center" wrapText="1"/>
    </xf>
    <xf numFmtId="0" fontId="21" fillId="35" borderId="31" xfId="0" applyFont="1" applyFill="1" applyBorder="1" applyAlignment="1">
      <alignment horizontal="center"/>
    </xf>
    <xf numFmtId="0" fontId="21" fillId="35" borderId="32" xfId="0" applyFont="1" applyFill="1" applyBorder="1" applyAlignment="1">
      <alignment horizontal="center"/>
    </xf>
    <xf numFmtId="0" fontId="21" fillId="35" borderId="37" xfId="0" applyFont="1" applyFill="1" applyBorder="1" applyAlignment="1">
      <alignment horizontal="center"/>
    </xf>
    <xf numFmtId="0" fontId="8" fillId="24" borderId="31" xfId="0" applyFont="1" applyFill="1" applyBorder="1" applyAlignment="1">
      <alignment horizontal="center"/>
    </xf>
    <xf numFmtId="0" fontId="8" fillId="24" borderId="32" xfId="0" applyFont="1" applyFill="1" applyBorder="1" applyAlignment="1">
      <alignment horizontal="center"/>
    </xf>
    <xf numFmtId="0" fontId="8" fillId="24" borderId="37" xfId="0" applyFont="1" applyFill="1" applyBorder="1" applyAlignment="1">
      <alignment horizontal="center"/>
    </xf>
    <xf numFmtId="0" fontId="8" fillId="16" borderId="31" xfId="0" applyFont="1" applyFill="1" applyBorder="1" applyAlignment="1">
      <alignment horizontal="center"/>
    </xf>
    <xf numFmtId="0" fontId="8" fillId="16" borderId="32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7" fillId="25" borderId="23" xfId="0" applyFont="1" applyFill="1" applyBorder="1" applyAlignment="1">
      <alignment horizontal="center" textRotation="90" wrapText="1"/>
    </xf>
    <xf numFmtId="0" fontId="7" fillId="16" borderId="2" xfId="0" applyFont="1" applyFill="1" applyBorder="1" applyAlignment="1">
      <alignment horizontal="center" textRotation="90" wrapText="1"/>
    </xf>
    <xf numFmtId="0" fontId="8" fillId="40" borderId="23" xfId="0" applyFont="1" applyFill="1" applyBorder="1" applyAlignment="1">
      <alignment horizontal="center" wrapText="1"/>
    </xf>
    <xf numFmtId="0" fontId="8" fillId="26" borderId="23" xfId="0" applyFont="1" applyFill="1" applyBorder="1" applyAlignment="1" applyProtection="1">
      <alignment horizontal="center" wrapText="1"/>
      <protection locked="0"/>
    </xf>
    <xf numFmtId="0" fontId="7" fillId="25" borderId="23" xfId="0" applyFont="1" applyFill="1" applyBorder="1" applyAlignment="1" applyProtection="1">
      <alignment horizontal="center" textRotation="90" wrapText="1"/>
      <protection locked="0"/>
    </xf>
    <xf numFmtId="0" fontId="7" fillId="25" borderId="2" xfId="0" applyFont="1" applyFill="1" applyBorder="1" applyAlignment="1" applyProtection="1">
      <alignment horizontal="center" textRotation="90" wrapText="1"/>
      <protection locked="0"/>
    </xf>
    <xf numFmtId="0" fontId="7" fillId="24" borderId="23" xfId="0" applyFont="1" applyFill="1" applyBorder="1" applyAlignment="1" applyProtection="1">
      <alignment horizontal="center" textRotation="90" wrapText="1"/>
      <protection locked="0"/>
    </xf>
    <xf numFmtId="0" fontId="7" fillId="24" borderId="2" xfId="0" applyFont="1" applyFill="1" applyBorder="1" applyAlignment="1" applyProtection="1">
      <alignment horizontal="center" textRotation="90" wrapText="1"/>
      <protection locked="0"/>
    </xf>
    <xf numFmtId="0" fontId="7" fillId="24" borderId="23" xfId="0" applyFont="1" applyFill="1" applyBorder="1" applyAlignment="1">
      <alignment horizontal="center" textRotation="90" wrapText="1"/>
    </xf>
    <xf numFmtId="0" fontId="7" fillId="24" borderId="2" xfId="0" applyFont="1" applyFill="1" applyBorder="1" applyAlignment="1">
      <alignment horizontal="center" textRotation="90" wrapText="1"/>
    </xf>
    <xf numFmtId="2" fontId="18" fillId="35" borderId="23" xfId="0" applyNumberFormat="1" applyFont="1" applyFill="1" applyBorder="1" applyAlignment="1" applyProtection="1">
      <alignment horizontal="center" vertical="center" wrapText="1"/>
      <protection locked="0"/>
    </xf>
    <xf numFmtId="2" fontId="18" fillId="35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16" borderId="2" xfId="0" applyFont="1" applyFill="1" applyBorder="1" applyAlignment="1" applyProtection="1">
      <alignment horizontal="center" textRotation="90" wrapText="1"/>
      <protection locked="0"/>
    </xf>
    <xf numFmtId="0" fontId="8" fillId="40" borderId="44" xfId="0" applyFont="1" applyFill="1" applyBorder="1" applyAlignment="1">
      <alignment horizontal="center" vertical="center" wrapText="1"/>
    </xf>
    <xf numFmtId="0" fontId="8" fillId="40" borderId="23" xfId="0" applyFont="1" applyFill="1" applyBorder="1" applyAlignment="1">
      <alignment horizontal="center" vertical="center" wrapText="1"/>
    </xf>
    <xf numFmtId="0" fontId="8" fillId="44" borderId="8" xfId="0" applyFont="1" applyFill="1" applyBorder="1" applyAlignment="1">
      <alignment horizontal="center" wrapText="1"/>
    </xf>
    <xf numFmtId="0" fontId="8" fillId="44" borderId="16" xfId="0" applyFont="1" applyFill="1" applyBorder="1" applyAlignment="1">
      <alignment horizontal="center" wrapText="1"/>
    </xf>
    <xf numFmtId="0" fontId="8" fillId="44" borderId="3" xfId="0" applyFont="1" applyFill="1" applyBorder="1" applyAlignment="1">
      <alignment horizontal="center" wrapText="1"/>
    </xf>
    <xf numFmtId="0" fontId="8" fillId="44" borderId="4" xfId="0" applyFont="1" applyFill="1" applyBorder="1" applyAlignment="1">
      <alignment horizontal="center" wrapText="1"/>
    </xf>
    <xf numFmtId="0" fontId="8" fillId="18" borderId="0" xfId="0" applyFont="1" applyFill="1" applyBorder="1" applyAlignment="1">
      <alignment horizontal="center" wrapText="1"/>
    </xf>
    <xf numFmtId="0" fontId="7" fillId="12" borderId="10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8" fillId="12" borderId="5" xfId="0" applyFont="1" applyFill="1" applyBorder="1" applyAlignment="1">
      <alignment horizontal="left" wrapText="1"/>
    </xf>
    <xf numFmtId="0" fontId="8" fillId="12" borderId="6" xfId="0" applyFont="1" applyFill="1" applyBorder="1" applyAlignment="1">
      <alignment horizontal="left" wrapText="1"/>
    </xf>
    <xf numFmtId="0" fontId="8" fillId="12" borderId="6" xfId="0" applyFont="1" applyFill="1" applyBorder="1" applyAlignment="1">
      <alignment vertical="center" wrapText="1"/>
    </xf>
    <xf numFmtId="0" fontId="8" fillId="12" borderId="41" xfId="0" applyFont="1" applyFill="1" applyBorder="1" applyAlignment="1">
      <alignment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8" fillId="12" borderId="2" xfId="0" applyFont="1" applyFill="1" applyBorder="1" applyAlignment="1">
      <alignment vertical="center"/>
    </xf>
    <xf numFmtId="0" fontId="8" fillId="12" borderId="17" xfId="0" applyFont="1" applyFill="1" applyBorder="1" applyAlignment="1">
      <alignment vertical="center"/>
    </xf>
    <xf numFmtId="0" fontId="7" fillId="12" borderId="5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horizontal="left" vertical="center" wrapText="1"/>
    </xf>
    <xf numFmtId="0" fontId="7" fillId="33" borderId="5" xfId="0" applyFont="1" applyFill="1" applyBorder="1" applyAlignment="1">
      <alignment horizontal="center" wrapText="1"/>
    </xf>
    <xf numFmtId="0" fontId="7" fillId="33" borderId="6" xfId="0" applyFont="1" applyFill="1" applyBorder="1" applyAlignment="1">
      <alignment horizontal="center" wrapText="1"/>
    </xf>
    <xf numFmtId="0" fontId="8" fillId="44" borderId="43" xfId="0" applyFont="1" applyFill="1" applyBorder="1" applyAlignment="1">
      <alignment horizontal="center" wrapText="1"/>
    </xf>
    <xf numFmtId="0" fontId="8" fillId="18" borderId="2" xfId="0" applyFont="1" applyFill="1" applyBorder="1" applyAlignment="1">
      <alignment horizontal="center" wrapText="1"/>
    </xf>
    <xf numFmtId="0" fontId="8" fillId="16" borderId="46" xfId="0" applyFont="1" applyFill="1" applyBorder="1" applyAlignment="1">
      <alignment horizontal="center"/>
    </xf>
    <xf numFmtId="0" fontId="8" fillId="16" borderId="47" xfId="0" applyFont="1" applyFill="1" applyBorder="1" applyAlignment="1">
      <alignment horizontal="center"/>
    </xf>
    <xf numFmtId="2" fontId="7" fillId="24" borderId="2" xfId="0" applyNumberFormat="1" applyFont="1" applyFill="1" applyBorder="1" applyAlignment="1" applyProtection="1">
      <alignment horizontal="center" wrapText="1"/>
      <protection locked="0"/>
    </xf>
    <xf numFmtId="0" fontId="8" fillId="40" borderId="9" xfId="0" applyFont="1" applyFill="1" applyBorder="1" applyAlignment="1">
      <alignment horizontal="center" wrapText="1"/>
    </xf>
    <xf numFmtId="0" fontId="7" fillId="40" borderId="48" xfId="0" applyFont="1" applyFill="1" applyBorder="1" applyAlignment="1">
      <alignment horizontal="center" wrapText="1"/>
    </xf>
    <xf numFmtId="0" fontId="7" fillId="40" borderId="46" xfId="0" applyFont="1" applyFill="1" applyBorder="1" applyAlignment="1">
      <alignment horizontal="center" wrapText="1"/>
    </xf>
    <xf numFmtId="0" fontId="8" fillId="26" borderId="50" xfId="0" applyFont="1" applyFill="1" applyBorder="1" applyAlignment="1" applyProtection="1">
      <alignment horizontal="center"/>
      <protection locked="0"/>
    </xf>
    <xf numFmtId="0" fontId="8" fillId="26" borderId="51" xfId="0" applyFont="1" applyFill="1" applyBorder="1" applyAlignment="1" applyProtection="1">
      <alignment horizontal="center"/>
      <protection locked="0"/>
    </xf>
    <xf numFmtId="0" fontId="8" fillId="26" borderId="34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7" fillId="12" borderId="0" xfId="0" applyFont="1" applyFill="1" applyBorder="1" applyAlignment="1">
      <alignment horizontal="center" wrapText="1"/>
    </xf>
    <xf numFmtId="0" fontId="7" fillId="4" borderId="2" xfId="0" applyFont="1" applyFill="1" applyBorder="1" applyAlignment="1" applyProtection="1">
      <alignment horizontal="center"/>
      <protection locked="0"/>
    </xf>
    <xf numFmtId="0" fontId="8" fillId="40" borderId="50" xfId="0" applyFont="1" applyFill="1" applyBorder="1" applyAlignment="1">
      <alignment horizontal="center" wrapText="1"/>
    </xf>
    <xf numFmtId="0" fontId="8" fillId="40" borderId="51" xfId="0" applyFont="1" applyFill="1" applyBorder="1" applyAlignment="1">
      <alignment horizontal="center" wrapText="1"/>
    </xf>
    <xf numFmtId="0" fontId="7" fillId="24" borderId="17" xfId="0" applyFont="1" applyFill="1" applyBorder="1" applyAlignment="1">
      <alignment horizontal="center" wrapText="1"/>
    </xf>
    <xf numFmtId="0" fontId="7" fillId="3" borderId="2" xfId="0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43" xfId="0" applyFont="1" applyFill="1" applyBorder="1" applyAlignment="1">
      <alignment horizontal="center"/>
    </xf>
    <xf numFmtId="0" fontId="8" fillId="16" borderId="51" xfId="0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0" fontId="7" fillId="45" borderId="17" xfId="0" applyFont="1" applyFill="1" applyBorder="1" applyAlignment="1">
      <alignment horizontal="center" wrapText="1"/>
    </xf>
    <xf numFmtId="0" fontId="7" fillId="13" borderId="17" xfId="0" applyFont="1" applyFill="1" applyBorder="1" applyAlignment="1">
      <alignment horizontal="center" wrapText="1"/>
    </xf>
    <xf numFmtId="0" fontId="7" fillId="25" borderId="49" xfId="0" applyFont="1" applyFill="1" applyBorder="1" applyAlignment="1">
      <alignment horizontal="center" wrapText="1"/>
    </xf>
    <xf numFmtId="0" fontId="7" fillId="16" borderId="17" xfId="0" applyFont="1" applyFill="1" applyBorder="1" applyAlignment="1">
      <alignment horizontal="center" wrapText="1"/>
    </xf>
    <xf numFmtId="2" fontId="7" fillId="24" borderId="10" xfId="0" applyNumberFormat="1" applyFont="1" applyFill="1" applyBorder="1" applyAlignment="1" applyProtection="1">
      <alignment horizontal="center" wrapText="1"/>
      <protection locked="0"/>
    </xf>
    <xf numFmtId="0" fontId="8" fillId="9" borderId="8" xfId="0" applyFont="1" applyFill="1" applyBorder="1" applyAlignment="1">
      <alignment horizontal="center" wrapText="1"/>
    </xf>
    <xf numFmtId="0" fontId="8" fillId="9" borderId="16" xfId="0" applyFont="1" applyFill="1" applyBorder="1" applyAlignment="1">
      <alignment horizontal="center" wrapText="1"/>
    </xf>
    <xf numFmtId="0" fontId="8" fillId="9" borderId="19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wrapText="1"/>
    </xf>
    <xf numFmtId="0" fontId="7" fillId="2" borderId="19" xfId="0" applyFont="1" applyFill="1" applyBorder="1" applyAlignment="1">
      <alignment wrapText="1"/>
    </xf>
    <xf numFmtId="0" fontId="7" fillId="2" borderId="16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8" fillId="43" borderId="12" xfId="0" applyFont="1" applyFill="1" applyBorder="1" applyAlignment="1">
      <alignment horizontal="center" wrapText="1"/>
    </xf>
    <xf numFmtId="2" fontId="7" fillId="45" borderId="10" xfId="0" applyNumberFormat="1" applyFont="1" applyFill="1" applyBorder="1" applyAlignment="1" applyProtection="1">
      <alignment horizontal="center" wrapText="1"/>
      <protection locked="0"/>
    </xf>
    <xf numFmtId="0" fontId="7" fillId="25" borderId="23" xfId="0" applyFont="1" applyFill="1" applyBorder="1" applyAlignment="1" applyProtection="1">
      <alignment horizontal="center" wrapText="1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7" fillId="25" borderId="1" xfId="0" applyFont="1" applyFill="1" applyBorder="1" applyAlignment="1" applyProtection="1">
      <alignment horizontal="center" wrapText="1"/>
      <protection locked="0"/>
    </xf>
    <xf numFmtId="0" fontId="7" fillId="25" borderId="24" xfId="0" applyFont="1" applyFill="1" applyBorder="1" applyAlignment="1" applyProtection="1">
      <alignment horizontal="center" wrapText="1"/>
      <protection locked="0"/>
    </xf>
    <xf numFmtId="0" fontId="7" fillId="45" borderId="2" xfId="0" applyFont="1" applyFill="1" applyBorder="1" applyAlignment="1" applyProtection="1">
      <alignment horizontal="center" wrapText="1"/>
      <protection locked="0"/>
    </xf>
    <xf numFmtId="0" fontId="7" fillId="13" borderId="2" xfId="0" applyFont="1" applyFill="1" applyBorder="1" applyAlignment="1" applyProtection="1">
      <alignment horizontal="center" wrapText="1"/>
      <protection locked="0"/>
    </xf>
    <xf numFmtId="0" fontId="8" fillId="24" borderId="12" xfId="0" applyFont="1" applyFill="1" applyBorder="1" applyAlignment="1">
      <alignment horizontal="center"/>
    </xf>
    <xf numFmtId="0" fontId="8" fillId="24" borderId="19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7" fillId="24" borderId="2" xfId="0" applyFont="1" applyFill="1" applyBorder="1" applyAlignment="1" applyProtection="1">
      <alignment horizontal="center" wrapText="1"/>
      <protection locked="0"/>
    </xf>
    <xf numFmtId="0" fontId="8" fillId="25" borderId="9" xfId="0" applyFont="1" applyFill="1" applyBorder="1" applyAlignment="1">
      <alignment horizontal="center" wrapText="1"/>
    </xf>
    <xf numFmtId="0" fontId="8" fillId="25" borderId="23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0" fillId="0" borderId="56" xfId="0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15" name="Picture 1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16" name="Picture 2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17" name="Picture 3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18" name="Picture 4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19" name="Picture 5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0" name="Picture 6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1" name="Picture 7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2" name="Picture 8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3" name="Picture 9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4" name="Picture 10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925" name="Picture 11" hidden="1"/>
        <xdr:cNvSpPr>
          <a:spLocks noChangeArrowheads="1"/>
        </xdr:cNvSpPr>
      </xdr:nvSpPr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26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27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28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29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0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1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2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3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4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5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1936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55" name="Control 1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56" name="Control 2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57" name="Control 3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58" name="Control 4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59" name="Control 5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0" name="Control 6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1" name="Control 7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2" name="Control 8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3" name="Control 9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4" name="Control 10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4965" name="Control 11" hidden="1"/>
        <xdr:cNvSpPr>
          <a:spLocks noChangeArrowheads="1"/>
        </xdr:cNvSpPr>
      </xdr:nvSpPr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66" name="Picture 1" hidden="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67" name="Picture 2" hidden="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68" name="Picture 3" hidden="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69" name="Picture 4" hidden="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0" name="Picture 5" hidden="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1" name="Picture 6" hidden="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2" name="Picture 7" hidden="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3" name="Picture 8" hidden="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4" name="Picture 9" hidden="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5" name="Picture 10" hidden="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976" name="Picture 11" hidden="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257175</xdr:rowOff>
        </xdr:from>
        <xdr:to>
          <xdr:col>7</xdr:col>
          <xdr:colOff>1028700</xdr:colOff>
          <xdr:row>12</xdr:row>
          <xdr:rowOff>495300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340269\Downloads\Templates\QTDM-CAUS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210"/>
  <sheetViews>
    <sheetView showGridLines="0" tabSelected="1" topLeftCell="A5" workbookViewId="0">
      <selection activeCell="K12" sqref="K12"/>
    </sheetView>
  </sheetViews>
  <sheetFormatPr defaultRowHeight="12.75" x14ac:dyDescent="0.2"/>
  <cols>
    <col min="1" max="1" width="13.140625" style="9" customWidth="1"/>
    <col min="2" max="2" width="6.140625" style="2" customWidth="1"/>
    <col min="3" max="3" width="6.140625" style="15" customWidth="1"/>
    <col min="4" max="4" width="8" customWidth="1"/>
    <col min="5" max="5" width="9.5703125" customWidth="1"/>
    <col min="6" max="6" width="9" customWidth="1"/>
    <col min="7" max="8" width="9.140625" customWidth="1"/>
    <col min="9" max="9" width="9.5703125" customWidth="1"/>
    <col min="10" max="10" width="6.7109375" customWidth="1"/>
    <col min="11" max="11" width="6.7109375" style="45" customWidth="1"/>
    <col min="12" max="12" width="7.42578125" customWidth="1"/>
    <col min="13" max="13" width="4.85546875" customWidth="1"/>
    <col min="14" max="14" width="22.5703125" bestFit="1" customWidth="1"/>
    <col min="15" max="15" width="5.140625" bestFit="1" customWidth="1"/>
    <col min="16" max="16" width="6.140625" hidden="1" customWidth="1"/>
    <col min="17" max="17" width="7.140625" hidden="1" customWidth="1"/>
    <col min="18" max="18" width="4.85546875" hidden="1" customWidth="1"/>
    <col min="19" max="19" width="10.7109375" customWidth="1"/>
    <col min="20" max="20" width="7" customWidth="1"/>
    <col min="21" max="21" width="13.5703125" bestFit="1" customWidth="1"/>
    <col min="22" max="31" width="9.140625" customWidth="1"/>
  </cols>
  <sheetData>
    <row r="1" spans="1:23" ht="26.25" thickBot="1" x14ac:dyDescent="0.4">
      <c r="A1" s="254" t="s">
        <v>185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</row>
    <row r="2" spans="1:23" ht="7.5" customHeight="1" x14ac:dyDescent="0.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3" ht="20.100000000000001" customHeight="1" x14ac:dyDescent="0.2">
      <c r="A3" s="238" t="s">
        <v>8</v>
      </c>
      <c r="B3" s="257" t="s">
        <v>186</v>
      </c>
      <c r="C3" s="257"/>
      <c r="D3" s="257" t="s">
        <v>59</v>
      </c>
      <c r="E3" s="257"/>
      <c r="F3" s="33"/>
      <c r="G3" s="258" t="s">
        <v>187</v>
      </c>
      <c r="H3" s="259"/>
      <c r="I3" s="33"/>
      <c r="J3" s="260" t="s">
        <v>24</v>
      </c>
      <c r="K3" s="260"/>
      <c r="L3" s="260"/>
      <c r="M3" s="260"/>
      <c r="N3" s="260"/>
      <c r="O3" s="260"/>
      <c r="P3" s="260"/>
      <c r="Q3" s="260"/>
      <c r="R3" s="260"/>
      <c r="S3" s="260"/>
      <c r="T3" s="260"/>
    </row>
    <row r="4" spans="1:23" ht="20.100000000000001" customHeight="1" x14ac:dyDescent="0.2">
      <c r="A4" s="241"/>
      <c r="B4" s="261">
        <f>G11</f>
        <v>0</v>
      </c>
      <c r="C4" s="262"/>
      <c r="D4" s="261">
        <f>H11</f>
        <v>0</v>
      </c>
      <c r="E4" s="262"/>
      <c r="F4" s="33"/>
      <c r="G4" s="263"/>
      <c r="H4" s="264"/>
      <c r="I4" s="33"/>
      <c r="J4" s="219" t="s">
        <v>35</v>
      </c>
      <c r="K4" s="221"/>
      <c r="L4" s="219" t="s">
        <v>25</v>
      </c>
      <c r="M4" s="220"/>
      <c r="N4" s="219" t="s">
        <v>27</v>
      </c>
      <c r="O4" s="220"/>
      <c r="P4" s="220"/>
      <c r="Q4" s="220"/>
      <c r="R4" s="220"/>
      <c r="S4" s="219" t="s">
        <v>26</v>
      </c>
      <c r="T4" s="220"/>
    </row>
    <row r="5" spans="1:23" ht="13.5" thickBot="1" x14ac:dyDescent="0.25">
      <c r="A5" s="17"/>
      <c r="B5" s="15"/>
      <c r="D5" s="17"/>
      <c r="E5" s="17"/>
      <c r="F5" s="17"/>
      <c r="G5" s="17"/>
      <c r="H5" s="17"/>
      <c r="I5" s="17"/>
    </row>
    <row r="6" spans="1:23" ht="12.75" customHeight="1" thickBot="1" x14ac:dyDescent="0.25">
      <c r="A6" s="272" t="s">
        <v>15</v>
      </c>
      <c r="B6" s="274" t="s">
        <v>76</v>
      </c>
      <c r="C6" s="275"/>
      <c r="D6" s="276"/>
      <c r="E6" s="277" t="s">
        <v>158</v>
      </c>
      <c r="F6" s="278"/>
      <c r="G6" s="278"/>
      <c r="H6" s="278"/>
      <c r="I6" s="279"/>
      <c r="J6" s="280" t="s">
        <v>16</v>
      </c>
      <c r="K6" s="281"/>
      <c r="L6" s="282"/>
      <c r="M6" s="269" t="s">
        <v>167</v>
      </c>
      <c r="N6" s="270"/>
      <c r="O6" s="270"/>
      <c r="P6" s="270"/>
      <c r="Q6" s="271"/>
      <c r="R6" s="280" t="s">
        <v>166</v>
      </c>
      <c r="S6" s="281"/>
      <c r="T6" s="282"/>
    </row>
    <row r="7" spans="1:23" ht="14.25" customHeight="1" x14ac:dyDescent="0.2">
      <c r="A7" s="273"/>
      <c r="B7" s="265" t="s">
        <v>79</v>
      </c>
      <c r="C7" s="265" t="s">
        <v>14</v>
      </c>
      <c r="D7" s="265" t="s">
        <v>17</v>
      </c>
      <c r="E7" s="267" t="s">
        <v>159</v>
      </c>
      <c r="F7" s="289" t="s">
        <v>160</v>
      </c>
      <c r="G7" s="267" t="s">
        <v>161</v>
      </c>
      <c r="H7" s="267" t="s">
        <v>162</v>
      </c>
      <c r="I7" s="291" t="s">
        <v>17</v>
      </c>
      <c r="J7" s="287" t="s">
        <v>79</v>
      </c>
      <c r="K7" s="287" t="s">
        <v>14</v>
      </c>
      <c r="L7" s="283" t="s">
        <v>17</v>
      </c>
      <c r="M7" s="286" t="s">
        <v>180</v>
      </c>
      <c r="N7" s="286"/>
      <c r="O7" s="286"/>
      <c r="P7" s="285" t="s">
        <v>45</v>
      </c>
      <c r="Q7" s="285"/>
      <c r="R7" s="285"/>
      <c r="S7" s="296" t="s">
        <v>167</v>
      </c>
      <c r="T7" s="293" t="s">
        <v>163</v>
      </c>
    </row>
    <row r="8" spans="1:23" ht="43.5" customHeight="1" x14ac:dyDescent="0.2">
      <c r="A8" s="273"/>
      <c r="B8" s="266"/>
      <c r="C8" s="266"/>
      <c r="D8" s="266"/>
      <c r="E8" s="268"/>
      <c r="F8" s="290"/>
      <c r="G8" s="268"/>
      <c r="H8" s="268"/>
      <c r="I8" s="292"/>
      <c r="J8" s="288"/>
      <c r="K8" s="295"/>
      <c r="L8" s="284"/>
      <c r="M8" s="211" t="s">
        <v>181</v>
      </c>
      <c r="N8" s="211" t="s">
        <v>182</v>
      </c>
      <c r="O8" s="211" t="s">
        <v>183</v>
      </c>
      <c r="P8" s="199" t="s">
        <v>21</v>
      </c>
      <c r="Q8" s="199" t="s">
        <v>22</v>
      </c>
      <c r="R8" s="199" t="s">
        <v>23</v>
      </c>
      <c r="S8" s="297"/>
      <c r="T8" s="294"/>
    </row>
    <row r="9" spans="1:23" ht="13.5" thickBot="1" x14ac:dyDescent="0.25">
      <c r="A9" s="226"/>
      <c r="B9" s="235"/>
      <c r="C9" s="235"/>
      <c r="D9" s="230"/>
      <c r="E9" s="198"/>
      <c r="F9" s="198"/>
      <c r="G9" s="198"/>
      <c r="H9" s="198"/>
      <c r="I9" s="203"/>
      <c r="J9" s="239"/>
      <c r="K9" s="239"/>
      <c r="L9" s="200"/>
      <c r="M9" s="195"/>
      <c r="N9" s="195"/>
      <c r="O9" s="195"/>
      <c r="P9" s="147"/>
      <c r="Q9" s="147"/>
      <c r="R9" s="147"/>
      <c r="S9" s="147"/>
      <c r="T9" s="233"/>
    </row>
    <row r="10" spans="1:23" ht="15.75" customHeight="1" thickBot="1" x14ac:dyDescent="0.25">
      <c r="A10" s="226"/>
      <c r="B10" s="236"/>
      <c r="C10" s="236"/>
      <c r="D10" s="230"/>
      <c r="E10" s="198"/>
      <c r="F10" s="198"/>
      <c r="G10" s="198"/>
      <c r="H10" s="198"/>
      <c r="I10" s="203"/>
      <c r="J10" s="239"/>
      <c r="K10" s="239"/>
      <c r="L10" s="200"/>
      <c r="M10" s="195"/>
      <c r="N10" s="195"/>
      <c r="O10" s="195"/>
      <c r="P10" s="147"/>
      <c r="Q10" s="147"/>
      <c r="R10" s="147"/>
      <c r="S10" s="147"/>
      <c r="T10" s="233"/>
    </row>
    <row r="11" spans="1:23" ht="13.5" thickBot="1" x14ac:dyDescent="0.25">
      <c r="A11" s="201" t="s">
        <v>18</v>
      </c>
      <c r="B11" s="231">
        <f>SUM(B9:B10)</f>
        <v>0</v>
      </c>
      <c r="C11" s="231">
        <f>SUM(C9:C10)</f>
        <v>0</v>
      </c>
      <c r="D11" s="232">
        <f>IF(B11=0,0,(C11-B11)/B11)</f>
        <v>0</v>
      </c>
      <c r="E11" s="202">
        <f>MIN(E9:E10)</f>
        <v>0</v>
      </c>
      <c r="F11" s="202">
        <f>MAX(F9:F10)</f>
        <v>0</v>
      </c>
      <c r="G11" s="202">
        <f>MIN(G9:G10)</f>
        <v>0</v>
      </c>
      <c r="H11" s="202">
        <f>MAX(H9:H10)</f>
        <v>0</v>
      </c>
      <c r="I11" s="203">
        <f>IF(F11-E11=0,0,(H11-F11)/(F11-E11))</f>
        <v>0</v>
      </c>
      <c r="J11" s="204">
        <f>NETWORKDAYS(E11,F11)</f>
        <v>0</v>
      </c>
      <c r="K11" s="204">
        <f>NETWORKDAYS(G11,H11)</f>
        <v>0</v>
      </c>
      <c r="L11" s="205">
        <f>IF(J11=0,0,((K11-J11)/J11))</f>
        <v>0</v>
      </c>
      <c r="M11" s="206">
        <f t="shared" ref="M11:R11" si="0">SUM(M9:M10)</f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  <c r="R11" s="206">
        <f t="shared" si="0"/>
        <v>0</v>
      </c>
      <c r="S11" s="206" t="e">
        <f>O11/C11</f>
        <v>#DIV/0!</v>
      </c>
      <c r="T11" s="234">
        <f>SUM(T9:T10)</f>
        <v>0</v>
      </c>
    </row>
    <row r="12" spans="1:23" x14ac:dyDescent="0.2">
      <c r="A12" s="17"/>
      <c r="B12" s="10"/>
      <c r="C12" s="10"/>
      <c r="D12" s="17"/>
      <c r="E12" s="17"/>
      <c r="F12" s="17"/>
      <c r="G12" s="17"/>
      <c r="H12" s="17"/>
      <c r="I12" s="17"/>
      <c r="V12" s="30"/>
    </row>
    <row r="13" spans="1:23" x14ac:dyDescent="0.2">
      <c r="A13" s="212"/>
      <c r="B13" s="213"/>
      <c r="C13" s="213"/>
      <c r="D13" s="212"/>
      <c r="E13" s="212"/>
      <c r="F13" s="212"/>
      <c r="G13" s="212"/>
      <c r="H13" s="212"/>
      <c r="I13" s="212"/>
      <c r="J13" s="214"/>
      <c r="K13" s="215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6"/>
    </row>
    <row r="14" spans="1:23" ht="13.5" thickBot="1" x14ac:dyDescent="0.25">
      <c r="A14" s="16"/>
      <c r="B14" s="10"/>
      <c r="C14" s="10"/>
      <c r="D14" s="16"/>
      <c r="E14" s="16"/>
      <c r="F14" s="16"/>
      <c r="G14" s="16"/>
      <c r="H14" s="16"/>
      <c r="I14" s="16"/>
      <c r="J14" s="5"/>
      <c r="K14" s="11"/>
      <c r="L14" s="5"/>
      <c r="M14" s="5"/>
      <c r="N14" s="5"/>
      <c r="O14" s="5"/>
      <c r="P14" s="5"/>
      <c r="Q14" s="5"/>
      <c r="R14" s="5"/>
      <c r="S14" s="5"/>
      <c r="T14" s="5"/>
      <c r="V14" s="30"/>
    </row>
    <row r="15" spans="1:23" s="27" customFormat="1" ht="13.15" customHeight="1" x14ac:dyDescent="0.2">
      <c r="A15" s="298" t="s">
        <v>42</v>
      </c>
      <c r="B15" s="299"/>
      <c r="C15"/>
      <c r="D15" s="300" t="s">
        <v>54</v>
      </c>
      <c r="E15" s="301"/>
      <c r="F15" s="301"/>
      <c r="G15" s="301"/>
      <c r="H15" s="196" t="s">
        <v>43</v>
      </c>
      <c r="J15" s="251" t="s">
        <v>44</v>
      </c>
      <c r="K15" s="252"/>
      <c r="L15" s="252"/>
      <c r="M15" s="252" t="s">
        <v>173</v>
      </c>
      <c r="N15" s="253"/>
      <c r="Q15" s="302"/>
      <c r="R15" s="302"/>
      <c r="S15" s="251" t="s">
        <v>44</v>
      </c>
      <c r="T15" s="252"/>
      <c r="U15" s="252"/>
      <c r="V15" s="252" t="s">
        <v>195</v>
      </c>
      <c r="W15" s="253"/>
    </row>
    <row r="16" spans="1:23" s="27" customFormat="1" ht="11.25" x14ac:dyDescent="0.2">
      <c r="A16" s="227" t="s">
        <v>15</v>
      </c>
      <c r="B16" s="207" t="s">
        <v>43</v>
      </c>
      <c r="D16" s="303" t="s">
        <v>184</v>
      </c>
      <c r="E16" s="304"/>
      <c r="F16" s="304"/>
      <c r="G16" s="304"/>
      <c r="H16" s="197">
        <v>0</v>
      </c>
      <c r="J16" s="243" t="s">
        <v>169</v>
      </c>
      <c r="K16" s="244"/>
      <c r="L16" s="244"/>
      <c r="M16" s="311">
        <f>O11</f>
        <v>0</v>
      </c>
      <c r="N16" s="312"/>
      <c r="Q16" s="208"/>
      <c r="R16" s="240"/>
      <c r="S16" s="243" t="s">
        <v>196</v>
      </c>
      <c r="T16" s="244"/>
      <c r="U16" s="244"/>
      <c r="V16" s="245"/>
      <c r="W16" s="246"/>
    </row>
    <row r="17" spans="1:23" s="27" customFormat="1" ht="22.5" x14ac:dyDescent="0.2">
      <c r="A17" s="228" t="s">
        <v>188</v>
      </c>
      <c r="B17" s="225" t="e">
        <f>$C$9/$C$18</f>
        <v>#DIV/0!</v>
      </c>
      <c r="D17" s="303" t="s">
        <v>51</v>
      </c>
      <c r="E17" s="304"/>
      <c r="F17" s="304"/>
      <c r="G17" s="304"/>
      <c r="H17" s="197"/>
      <c r="J17" s="243" t="s">
        <v>170</v>
      </c>
      <c r="K17" s="244"/>
      <c r="L17" s="244"/>
      <c r="M17" s="311"/>
      <c r="N17" s="312"/>
      <c r="Q17" s="217"/>
      <c r="R17" s="72"/>
      <c r="S17" s="243" t="s">
        <v>197</v>
      </c>
      <c r="T17" s="244"/>
      <c r="U17" s="244"/>
      <c r="V17" s="245"/>
      <c r="W17" s="246"/>
    </row>
    <row r="18" spans="1:23" s="27" customFormat="1" ht="22.5" x14ac:dyDescent="0.2">
      <c r="A18" s="228" t="s">
        <v>189</v>
      </c>
      <c r="B18" s="225" t="e">
        <f>$C$10/$C$18</f>
        <v>#DIV/0!</v>
      </c>
      <c r="D18" s="303" t="s">
        <v>52</v>
      </c>
      <c r="E18" s="304"/>
      <c r="F18" s="304"/>
      <c r="G18" s="304"/>
      <c r="H18" s="197"/>
      <c r="J18" s="243" t="s">
        <v>171</v>
      </c>
      <c r="K18" s="244"/>
      <c r="L18" s="244"/>
      <c r="M18" s="311"/>
      <c r="N18" s="312"/>
      <c r="Q18" s="217"/>
      <c r="R18" s="72"/>
      <c r="S18" s="243" t="s">
        <v>198</v>
      </c>
      <c r="T18" s="244"/>
      <c r="U18" s="244"/>
      <c r="V18" s="245"/>
      <c r="W18" s="246"/>
    </row>
    <row r="19" spans="1:23" s="27" customFormat="1" ht="12.75" customHeight="1" thickBot="1" x14ac:dyDescent="0.25">
      <c r="A19" s="228" t="s">
        <v>190</v>
      </c>
      <c r="B19" s="225" t="e">
        <f>$C$11/$C$18</f>
        <v>#DIV/0!</v>
      </c>
      <c r="D19" s="303" t="s">
        <v>53</v>
      </c>
      <c r="E19" s="304"/>
      <c r="F19" s="304"/>
      <c r="G19" s="304"/>
      <c r="H19" s="197"/>
      <c r="J19" s="305" t="s">
        <v>172</v>
      </c>
      <c r="K19" s="306"/>
      <c r="L19" s="306"/>
      <c r="M19" s="307"/>
      <c r="N19" s="308"/>
      <c r="Q19" s="217"/>
      <c r="R19" s="72"/>
      <c r="S19" s="247" t="s">
        <v>199</v>
      </c>
      <c r="T19" s="248"/>
      <c r="U19" s="248"/>
      <c r="V19" s="249"/>
      <c r="W19" s="250"/>
    </row>
    <row r="20" spans="1:23" s="27" customFormat="1" ht="12.75" customHeight="1" thickBot="1" x14ac:dyDescent="0.25">
      <c r="A20" s="228" t="s">
        <v>191</v>
      </c>
      <c r="B20" s="225" t="e">
        <f>$C$12/$C$18</f>
        <v>#DIV/0!</v>
      </c>
      <c r="D20" s="315" t="s">
        <v>86</v>
      </c>
      <c r="E20" s="316"/>
      <c r="F20" s="316"/>
      <c r="G20" s="316"/>
      <c r="H20" s="210">
        <f>IF(O11=0,0,M11/O11)</f>
        <v>0</v>
      </c>
      <c r="Q20" s="217"/>
      <c r="R20" s="72"/>
      <c r="S20"/>
      <c r="T20"/>
      <c r="U20"/>
    </row>
    <row r="21" spans="1:23" s="27" customFormat="1" ht="12.75" customHeight="1" thickBot="1" x14ac:dyDescent="0.25">
      <c r="A21" s="228" t="s">
        <v>192</v>
      </c>
      <c r="B21" s="225" t="e">
        <f>$C$13/$C$18</f>
        <v>#DIV/0!</v>
      </c>
      <c r="L21" s="29"/>
      <c r="M21" s="29"/>
      <c r="N21" s="29"/>
      <c r="Q21" s="217"/>
      <c r="R21" s="72"/>
      <c r="S21"/>
      <c r="T21"/>
      <c r="U21"/>
    </row>
    <row r="22" spans="1:23" s="27" customFormat="1" x14ac:dyDescent="0.2">
      <c r="A22" s="228" t="s">
        <v>194</v>
      </c>
      <c r="B22" s="225" t="e">
        <f>$C$14/$C$18</f>
        <v>#DIV/0!</v>
      </c>
      <c r="D22" s="300" t="s">
        <v>56</v>
      </c>
      <c r="E22" s="301"/>
      <c r="F22" s="301"/>
      <c r="G22" s="301"/>
      <c r="H22" s="317"/>
      <c r="I22" s="95"/>
      <c r="J22" s="318" t="s">
        <v>5</v>
      </c>
      <c r="K22" s="318"/>
      <c r="L22" s="29"/>
      <c r="M22" s="29"/>
      <c r="N22" s="29"/>
      <c r="O22" s="29"/>
      <c r="P22" s="29"/>
      <c r="Q22" s="29"/>
      <c r="R22" s="29"/>
      <c r="S22" s="29"/>
      <c r="T22" s="29"/>
      <c r="U22"/>
    </row>
    <row r="23" spans="1:23" s="27" customFormat="1" ht="12.75" customHeight="1" x14ac:dyDescent="0.2">
      <c r="A23" s="228" t="s">
        <v>193</v>
      </c>
      <c r="B23" s="225" t="e">
        <f>$C$15/$C$18</f>
        <v>#DIV/0!</v>
      </c>
      <c r="D23" s="309" t="s">
        <v>46</v>
      </c>
      <c r="E23" s="310"/>
      <c r="F23" s="310"/>
      <c r="G23" s="310"/>
      <c r="H23" s="222">
        <f>D11</f>
        <v>0</v>
      </c>
      <c r="I23" s="93"/>
      <c r="J23" s="209" t="s">
        <v>44</v>
      </c>
      <c r="K23" s="224" t="s">
        <v>43</v>
      </c>
      <c r="L23" s="29"/>
      <c r="M23" s="29"/>
      <c r="N23" s="29"/>
      <c r="O23" s="29"/>
      <c r="P23" s="29"/>
      <c r="Q23" s="29"/>
      <c r="R23" s="29"/>
      <c r="S23" s="29"/>
      <c r="T23" s="29"/>
      <c r="U23"/>
    </row>
    <row r="24" spans="1:23" s="27" customFormat="1" ht="12.75" customHeight="1" x14ac:dyDescent="0.2">
      <c r="A24" s="228" t="s">
        <v>36</v>
      </c>
      <c r="B24" s="225" t="e">
        <f>$C$16/$C$18</f>
        <v>#DIV/0!</v>
      </c>
      <c r="D24" s="309" t="s">
        <v>47</v>
      </c>
      <c r="E24" s="310"/>
      <c r="F24" s="310"/>
      <c r="G24" s="310"/>
      <c r="H24" s="242">
        <f>I11</f>
        <v>0</v>
      </c>
      <c r="I24" s="94"/>
      <c r="J24" s="237" t="s">
        <v>19</v>
      </c>
      <c r="K24" s="225">
        <f>IF(H18=0,0,H10/H18)</f>
        <v>0</v>
      </c>
      <c r="L24" s="29"/>
      <c r="M24" s="29"/>
      <c r="N24" s="29"/>
      <c r="O24" s="29"/>
      <c r="P24" s="29"/>
      <c r="Q24" s="29"/>
      <c r="R24" s="29"/>
      <c r="S24" s="29"/>
      <c r="T24" s="29"/>
      <c r="U24"/>
    </row>
    <row r="25" spans="1:23" s="27" customFormat="1" ht="12.75" customHeight="1" x14ac:dyDescent="0.2">
      <c r="A25" s="228"/>
      <c r="B25" s="225"/>
      <c r="D25" s="309" t="s">
        <v>48</v>
      </c>
      <c r="E25" s="310"/>
      <c r="F25" s="310"/>
      <c r="G25" s="310"/>
      <c r="H25" s="222">
        <f>IF(K4=0,0,(K4+M4+O4+T4)/K4)</f>
        <v>0</v>
      </c>
      <c r="I25" s="94"/>
      <c r="J25" s="237" t="s">
        <v>0</v>
      </c>
      <c r="K25" s="225">
        <f>IF(H18=0,0,#REF!/H18)</f>
        <v>0</v>
      </c>
      <c r="L25" s="29"/>
      <c r="M25" s="29"/>
      <c r="N25" s="29"/>
      <c r="O25" s="29"/>
      <c r="P25" s="29"/>
      <c r="Q25" s="29"/>
      <c r="R25" s="29"/>
      <c r="S25" s="29"/>
      <c r="T25" s="29"/>
      <c r="U25"/>
    </row>
    <row r="26" spans="1:23" s="27" customFormat="1" ht="12.75" customHeight="1" x14ac:dyDescent="0.2">
      <c r="A26" s="228"/>
      <c r="B26" s="225"/>
      <c r="D26" s="309" t="s">
        <v>94</v>
      </c>
      <c r="E26" s="310"/>
      <c r="F26" s="310"/>
      <c r="G26" s="310"/>
      <c r="H26" s="222">
        <f>IF(C11=0,0,O11/C11)</f>
        <v>0</v>
      </c>
      <c r="I26" s="94"/>
      <c r="J26" s="237" t="s">
        <v>20</v>
      </c>
      <c r="K26" s="225">
        <f>IF(H18=0,0,#REF!/H18)</f>
        <v>0</v>
      </c>
      <c r="L26" s="29"/>
      <c r="M26" s="29"/>
      <c r="N26" s="29"/>
      <c r="O26" s="29"/>
      <c r="P26" s="29"/>
      <c r="Q26" s="29"/>
      <c r="R26" s="29"/>
      <c r="S26" s="29"/>
      <c r="T26" s="29"/>
      <c r="U26"/>
    </row>
    <row r="27" spans="1:23" s="27" customFormat="1" ht="13.5" customHeight="1" thickBot="1" x14ac:dyDescent="0.25">
      <c r="A27" s="229"/>
      <c r="B27" s="225"/>
      <c r="D27" s="313" t="s">
        <v>49</v>
      </c>
      <c r="E27" s="314"/>
      <c r="F27" s="314"/>
      <c r="G27" s="314"/>
      <c r="H27" s="223">
        <f>IF(C11=0,0,M18/C11)</f>
        <v>0</v>
      </c>
      <c r="I27" s="94"/>
      <c r="J27" s="237" t="s">
        <v>3</v>
      </c>
      <c r="K27" s="225">
        <f>IF(H18=0,0,SUM(H11:H13,#REF!))</f>
        <v>0</v>
      </c>
      <c r="L27" s="29"/>
      <c r="M27" s="29"/>
      <c r="N27" s="29"/>
      <c r="O27" s="29"/>
      <c r="P27" s="29"/>
      <c r="Q27" s="29"/>
      <c r="R27" s="29"/>
      <c r="S27" s="29"/>
      <c r="T27" s="29"/>
      <c r="U27"/>
    </row>
    <row r="28" spans="1:23" s="27" customFormat="1" ht="12.75" customHeight="1" x14ac:dyDescent="0.2">
      <c r="A28" s="229"/>
      <c r="B28" s="225"/>
      <c r="C28" s="63"/>
      <c r="H28" s="64"/>
      <c r="I28" s="64"/>
      <c r="J28" s="237" t="s">
        <v>11</v>
      </c>
      <c r="K28" s="225"/>
      <c r="L28" s="29"/>
      <c r="M28" s="29"/>
      <c r="N28" s="29"/>
      <c r="O28" s="29"/>
      <c r="P28" s="29"/>
      <c r="Q28" s="29"/>
      <c r="R28" s="29"/>
      <c r="S28" s="29"/>
      <c r="T28" s="29"/>
      <c r="U28"/>
    </row>
    <row r="29" spans="1:23" s="27" customFormat="1" x14ac:dyDescent="0.2">
      <c r="A29" s="18"/>
      <c r="B29" s="12"/>
      <c r="C29" s="65"/>
      <c r="D29" s="29"/>
      <c r="E29" s="29"/>
      <c r="F29" s="29"/>
      <c r="G29" s="29"/>
      <c r="H29" s="29"/>
      <c r="I29" s="29"/>
      <c r="J29" s="62"/>
      <c r="K29" s="61"/>
      <c r="L29" s="29"/>
      <c r="M29" s="29"/>
      <c r="N29"/>
      <c r="O29"/>
      <c r="P29"/>
      <c r="Q29" s="29"/>
      <c r="R29" s="29"/>
      <c r="U29"/>
    </row>
    <row r="30" spans="1:23" x14ac:dyDescent="0.2">
      <c r="A30" s="16"/>
      <c r="B30" s="15"/>
      <c r="C30" s="12"/>
      <c r="D30" s="1"/>
      <c r="E30" s="29"/>
      <c r="F30" s="29"/>
      <c r="G30" s="29"/>
      <c r="H30" s="29"/>
      <c r="I30" s="29"/>
    </row>
    <row r="31" spans="1:23" x14ac:dyDescent="0.2">
      <c r="A31" s="18"/>
      <c r="B31" s="15"/>
      <c r="D31" s="1"/>
      <c r="E31" s="1"/>
      <c r="F31" s="1"/>
      <c r="G31" s="1"/>
      <c r="H31" s="1"/>
      <c r="I31" s="1"/>
    </row>
    <row r="32" spans="1:23" x14ac:dyDescent="0.2">
      <c r="A32" s="18"/>
      <c r="B32" s="15"/>
      <c r="F32" s="1"/>
    </row>
    <row r="33" spans="1:9" x14ac:dyDescent="0.2">
      <c r="A33" s="18"/>
      <c r="B33" s="15"/>
      <c r="F33" s="1"/>
    </row>
    <row r="34" spans="1:9" x14ac:dyDescent="0.2">
      <c r="A34" s="18"/>
      <c r="B34" s="15"/>
      <c r="F34" s="1"/>
    </row>
    <row r="35" spans="1:9" x14ac:dyDescent="0.2">
      <c r="A35" s="16"/>
      <c r="B35" s="12"/>
      <c r="F35" s="1"/>
    </row>
    <row r="36" spans="1:9" x14ac:dyDescent="0.2">
      <c r="A36" s="18"/>
      <c r="B36" s="12"/>
      <c r="C36" s="12"/>
      <c r="F36" s="1"/>
    </row>
    <row r="37" spans="1:9" x14ac:dyDescent="0.2">
      <c r="A37" s="18"/>
      <c r="B37" s="12"/>
      <c r="C37" s="12"/>
      <c r="F37" s="1"/>
      <c r="G37" s="1"/>
      <c r="H37" s="1"/>
      <c r="I37" s="1"/>
    </row>
    <row r="38" spans="1:9" x14ac:dyDescent="0.2">
      <c r="A38" s="18"/>
      <c r="B38" s="12"/>
      <c r="C38" s="12"/>
      <c r="F38" s="1"/>
      <c r="G38" s="1"/>
      <c r="H38" s="1"/>
      <c r="I38" s="1"/>
    </row>
    <row r="39" spans="1:9" x14ac:dyDescent="0.2">
      <c r="A39" s="18"/>
      <c r="B39" s="12"/>
      <c r="C39" s="12"/>
      <c r="D39" s="1"/>
      <c r="E39" s="1"/>
      <c r="F39" s="1"/>
      <c r="G39" s="1"/>
      <c r="H39" s="1"/>
      <c r="I39" s="1"/>
    </row>
    <row r="40" spans="1:9" x14ac:dyDescent="0.2">
      <c r="A40" s="16"/>
      <c r="B40" s="12"/>
      <c r="C40" s="12"/>
      <c r="D40" s="1"/>
      <c r="E40" s="1"/>
      <c r="F40" s="1"/>
      <c r="G40" s="1"/>
      <c r="H40" s="1"/>
      <c r="I40" s="1"/>
    </row>
    <row r="41" spans="1:9" x14ac:dyDescent="0.2">
      <c r="A41" s="18"/>
      <c r="B41" s="12"/>
      <c r="C41" s="12"/>
      <c r="D41" s="1"/>
      <c r="E41" s="1"/>
      <c r="F41" s="1"/>
      <c r="G41" s="1"/>
      <c r="H41" s="1"/>
      <c r="I41" s="1"/>
    </row>
    <row r="42" spans="1:9" x14ac:dyDescent="0.2">
      <c r="A42" s="18"/>
      <c r="B42" s="12"/>
      <c r="C42" s="12"/>
      <c r="D42" s="1"/>
      <c r="E42" s="1"/>
      <c r="F42" s="1"/>
      <c r="G42" s="1"/>
      <c r="H42" s="1"/>
      <c r="I42" s="1"/>
    </row>
    <row r="43" spans="1:9" x14ac:dyDescent="0.2">
      <c r="A43" s="18"/>
      <c r="B43" s="12"/>
      <c r="C43" s="12"/>
      <c r="D43" s="1"/>
      <c r="E43" s="1"/>
      <c r="F43" s="1"/>
      <c r="G43" s="1"/>
      <c r="H43" s="1"/>
      <c r="I43" s="1"/>
    </row>
    <row r="44" spans="1:9" x14ac:dyDescent="0.2">
      <c r="A44" s="18"/>
      <c r="B44" s="12"/>
      <c r="C44" s="12"/>
      <c r="D44" s="1"/>
      <c r="E44" s="1"/>
      <c r="F44" s="1"/>
      <c r="G44" s="1"/>
      <c r="H44" s="1"/>
      <c r="I44" s="1"/>
    </row>
    <row r="45" spans="1:9" x14ac:dyDescent="0.2">
      <c r="A45" s="18"/>
      <c r="B45" s="12"/>
      <c r="C45" s="12"/>
      <c r="D45" s="1"/>
      <c r="E45" s="1"/>
      <c r="F45" s="1"/>
      <c r="G45" s="1"/>
      <c r="H45" s="1"/>
      <c r="I45" s="1"/>
    </row>
    <row r="46" spans="1:9" x14ac:dyDescent="0.2">
      <c r="A46" s="16"/>
      <c r="B46" s="12"/>
      <c r="C46" s="12"/>
      <c r="D46" s="1"/>
      <c r="E46" s="1"/>
      <c r="F46" s="1"/>
      <c r="G46" s="1"/>
      <c r="H46" s="1"/>
      <c r="I46" s="1"/>
    </row>
    <row r="47" spans="1:9" x14ac:dyDescent="0.2">
      <c r="A47" s="18"/>
      <c r="B47" s="12"/>
      <c r="C47" s="12"/>
      <c r="D47" s="1"/>
      <c r="E47" s="1"/>
      <c r="F47" s="1"/>
      <c r="G47" s="1"/>
      <c r="H47" s="1"/>
      <c r="I47" s="1"/>
    </row>
    <row r="48" spans="1:9" x14ac:dyDescent="0.2">
      <c r="A48" s="18"/>
      <c r="B48" s="12"/>
      <c r="C48" s="12"/>
      <c r="D48" s="1"/>
      <c r="E48" s="1"/>
      <c r="F48" s="1"/>
      <c r="G48" s="1"/>
      <c r="H48" s="1"/>
      <c r="I48" s="1"/>
    </row>
    <row r="49" spans="1:9" x14ac:dyDescent="0.2">
      <c r="A49" s="18"/>
      <c r="B49" s="12"/>
      <c r="C49" s="12"/>
      <c r="D49" s="1"/>
      <c r="E49" s="1"/>
      <c r="F49" s="1"/>
      <c r="G49" s="1"/>
      <c r="H49" s="1"/>
      <c r="I49" s="1"/>
    </row>
    <row r="50" spans="1:9" x14ac:dyDescent="0.2">
      <c r="A50" s="18"/>
      <c r="B50" s="12"/>
      <c r="C50" s="12"/>
      <c r="D50" s="1"/>
      <c r="E50" s="1"/>
      <c r="F50" s="1"/>
      <c r="G50" s="1"/>
      <c r="H50" s="1"/>
      <c r="I50" s="1"/>
    </row>
    <row r="51" spans="1:9" x14ac:dyDescent="0.2">
      <c r="A51" s="18"/>
      <c r="B51" s="12"/>
      <c r="C51" s="12"/>
      <c r="D51" s="1"/>
      <c r="E51" s="1"/>
      <c r="F51" s="1"/>
      <c r="G51" s="1"/>
      <c r="H51" s="1"/>
      <c r="I51" s="1"/>
    </row>
    <row r="52" spans="1:9" x14ac:dyDescent="0.2">
      <c r="A52" s="3"/>
      <c r="B52" s="12"/>
      <c r="C52" s="12"/>
      <c r="D52" s="1"/>
      <c r="E52" s="1"/>
      <c r="F52" s="1"/>
      <c r="G52" s="1"/>
      <c r="H52" s="1"/>
      <c r="I52" s="1"/>
    </row>
    <row r="53" spans="1:9" x14ac:dyDescent="0.2">
      <c r="A53" s="3"/>
      <c r="B53" s="19"/>
      <c r="C53" s="12"/>
      <c r="D53" s="1"/>
      <c r="E53" s="1"/>
      <c r="F53" s="1"/>
      <c r="G53" s="1"/>
      <c r="H53" s="1"/>
      <c r="I53" s="1"/>
    </row>
    <row r="54" spans="1:9" x14ac:dyDescent="0.2">
      <c r="A54" s="16"/>
      <c r="B54" s="12"/>
      <c r="C54" s="19"/>
      <c r="D54" s="1"/>
      <c r="E54" s="1"/>
      <c r="F54" s="1"/>
      <c r="G54" s="1"/>
      <c r="H54" s="1"/>
      <c r="I54" s="1"/>
    </row>
    <row r="55" spans="1:9" x14ac:dyDescent="0.2">
      <c r="A55" s="16"/>
      <c r="B55" s="12"/>
      <c r="C55" s="12"/>
      <c r="D55" s="1"/>
      <c r="E55" s="1"/>
      <c r="F55" s="1"/>
      <c r="G55" s="1"/>
      <c r="H55" s="1"/>
      <c r="I55" s="1"/>
    </row>
    <row r="56" spans="1:9" x14ac:dyDescent="0.2">
      <c r="A56" s="16"/>
      <c r="B56" s="12"/>
      <c r="C56" s="12"/>
      <c r="D56" s="1"/>
      <c r="E56" s="1"/>
      <c r="F56" s="1"/>
      <c r="G56" s="1"/>
      <c r="H56" s="1"/>
      <c r="I56" s="1"/>
    </row>
    <row r="57" spans="1:9" x14ac:dyDescent="0.2">
      <c r="A57" s="16"/>
      <c r="B57" s="12"/>
      <c r="C57" s="12"/>
      <c r="D57" s="1"/>
      <c r="E57" s="1"/>
      <c r="F57" s="1"/>
      <c r="G57" s="1"/>
      <c r="H57" s="1"/>
      <c r="I57" s="1"/>
    </row>
    <row r="58" spans="1:9" x14ac:dyDescent="0.2">
      <c r="A58" s="16"/>
      <c r="B58" s="12"/>
      <c r="C58" s="12"/>
      <c r="D58" s="1"/>
      <c r="E58" s="1"/>
      <c r="F58" s="1"/>
      <c r="G58" s="1"/>
      <c r="H58" s="1"/>
      <c r="I58" s="1"/>
    </row>
    <row r="59" spans="1:9" x14ac:dyDescent="0.2">
      <c r="A59" s="3"/>
      <c r="B59" s="12"/>
      <c r="C59" s="12"/>
      <c r="D59" s="1"/>
      <c r="E59" s="1"/>
      <c r="F59" s="1"/>
      <c r="G59" s="1"/>
      <c r="H59" s="1"/>
      <c r="I59" s="1"/>
    </row>
    <row r="60" spans="1:9" x14ac:dyDescent="0.2">
      <c r="A60" s="3"/>
      <c r="B60" s="11"/>
      <c r="C60" s="12"/>
      <c r="D60" s="1"/>
      <c r="E60" s="1"/>
      <c r="F60" s="1"/>
      <c r="G60" s="1"/>
      <c r="H60" s="1"/>
      <c r="I60" s="1"/>
    </row>
    <row r="61" spans="1:9" x14ac:dyDescent="0.2">
      <c r="A61" s="20"/>
      <c r="B61" s="11"/>
      <c r="C61" s="11"/>
    </row>
    <row r="62" spans="1:9" x14ac:dyDescent="0.2">
      <c r="A62" s="20"/>
      <c r="B62" s="11"/>
      <c r="C62" s="11"/>
    </row>
    <row r="63" spans="1:9" x14ac:dyDescent="0.2">
      <c r="A63" s="20"/>
      <c r="B63" s="11"/>
      <c r="C63" s="11"/>
    </row>
    <row r="64" spans="1:9" x14ac:dyDescent="0.2">
      <c r="A64" s="3"/>
      <c r="B64" s="10"/>
      <c r="C64" s="11"/>
    </row>
    <row r="65" spans="1:20" x14ac:dyDescent="0.2">
      <c r="A65" s="3"/>
      <c r="B65" s="21"/>
      <c r="C65" s="10"/>
    </row>
    <row r="66" spans="1:20" x14ac:dyDescent="0.2">
      <c r="A66" s="3"/>
      <c r="B66" s="21"/>
      <c r="C66" s="21"/>
    </row>
    <row r="67" spans="1:20" x14ac:dyDescent="0.2">
      <c r="A67" s="3"/>
      <c r="B67" s="10"/>
      <c r="C67" s="21"/>
    </row>
    <row r="68" spans="1:20" x14ac:dyDescent="0.2">
      <c r="A68" s="3"/>
      <c r="B68" s="11"/>
      <c r="C68" s="10"/>
    </row>
    <row r="69" spans="1:20" x14ac:dyDescent="0.2">
      <c r="A69" s="3"/>
      <c r="B69" s="10"/>
      <c r="C69" s="11"/>
    </row>
    <row r="70" spans="1:20" x14ac:dyDescent="0.2">
      <c r="A70" s="3"/>
      <c r="B70" s="5"/>
      <c r="C70" s="10"/>
    </row>
    <row r="71" spans="1:20" x14ac:dyDescent="0.2">
      <c r="A71" s="6"/>
      <c r="B71" s="5"/>
      <c r="C71" s="5"/>
      <c r="D71" s="9"/>
      <c r="E71" s="9"/>
      <c r="F71" s="9"/>
      <c r="G71" s="9"/>
      <c r="H71" s="9"/>
      <c r="I71" s="9"/>
    </row>
    <row r="72" spans="1:20" x14ac:dyDescent="0.2">
      <c r="A72" s="5"/>
      <c r="B72" s="5"/>
      <c r="C72" s="5"/>
      <c r="D72" s="9"/>
      <c r="E72" s="9"/>
      <c r="F72" s="9"/>
      <c r="G72" s="9"/>
      <c r="H72" s="9"/>
      <c r="I72" s="9"/>
    </row>
    <row r="73" spans="1:20" x14ac:dyDescent="0.2">
      <c r="A73" s="5"/>
      <c r="B73" s="5"/>
      <c r="C73" s="5"/>
      <c r="D73" s="9"/>
      <c r="E73" s="9"/>
      <c r="F73" s="9"/>
      <c r="G73" s="9"/>
      <c r="H73" s="9"/>
      <c r="I73" s="9"/>
    </row>
    <row r="74" spans="1:20" x14ac:dyDescent="0.2">
      <c r="A74" s="5"/>
      <c r="B74" s="5"/>
      <c r="C74" s="5"/>
      <c r="D74" s="9"/>
      <c r="E74" s="9"/>
      <c r="F74" s="9"/>
      <c r="G74" s="9"/>
      <c r="H74" s="9"/>
      <c r="I74" s="9"/>
    </row>
    <row r="75" spans="1:20" x14ac:dyDescent="0.2">
      <c r="A75" s="5"/>
      <c r="B75" s="5"/>
      <c r="C75" s="5"/>
      <c r="D75" s="9"/>
      <c r="E75" s="9"/>
      <c r="F75" s="9"/>
      <c r="G75" s="9"/>
      <c r="H75" s="9"/>
      <c r="I75" s="9"/>
    </row>
    <row r="76" spans="1:20" x14ac:dyDescent="0.2">
      <c r="A76" s="5"/>
      <c r="B76" s="10"/>
      <c r="C76" s="5"/>
      <c r="D76" s="9"/>
      <c r="E76" s="9"/>
      <c r="F76" s="9"/>
      <c r="G76" s="9"/>
      <c r="H76" s="9"/>
      <c r="I76" s="9"/>
      <c r="S76" s="9"/>
      <c r="T76" s="9"/>
    </row>
    <row r="77" spans="1:20" x14ac:dyDescent="0.2">
      <c r="A77" s="3"/>
      <c r="B77" s="10"/>
      <c r="C77" s="10"/>
      <c r="D77" s="9"/>
      <c r="E77" s="9"/>
      <c r="F77" s="9"/>
      <c r="G77" s="9"/>
      <c r="H77" s="9"/>
      <c r="I77" s="9"/>
      <c r="N77" s="9"/>
      <c r="O77" s="9"/>
      <c r="P77" s="9"/>
      <c r="S77" s="9"/>
      <c r="T77" s="9"/>
    </row>
    <row r="78" spans="1:20" x14ac:dyDescent="0.2">
      <c r="A78" s="3"/>
      <c r="B78" s="13"/>
      <c r="C78" s="10"/>
      <c r="D78" s="10"/>
      <c r="E78" s="10"/>
      <c r="F78" s="10"/>
      <c r="G78" s="10"/>
      <c r="H78" s="10"/>
      <c r="I78" s="10"/>
      <c r="J78" s="9"/>
      <c r="K78" s="46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6"/>
      <c r="B79" s="10"/>
      <c r="C79" s="13"/>
      <c r="D79" s="10"/>
      <c r="E79" s="10"/>
      <c r="F79" s="10"/>
      <c r="G79" s="10"/>
      <c r="H79" s="10"/>
      <c r="I79" s="10"/>
      <c r="J79" s="9"/>
      <c r="K79" s="46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5"/>
      <c r="B80" s="14"/>
      <c r="C80" s="10"/>
      <c r="D80" s="10"/>
      <c r="E80" s="10"/>
      <c r="F80" s="10"/>
      <c r="G80" s="10"/>
      <c r="H80" s="10"/>
      <c r="I80" s="10"/>
      <c r="J80" s="9"/>
      <c r="K80" s="46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5"/>
      <c r="B81" s="10"/>
      <c r="C81" s="14"/>
      <c r="D81" s="10"/>
      <c r="E81" s="10"/>
      <c r="F81" s="10"/>
      <c r="G81" s="10"/>
      <c r="H81" s="10"/>
      <c r="I81" s="10"/>
      <c r="J81" s="9"/>
      <c r="K81" s="46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5"/>
      <c r="B82" s="5"/>
      <c r="C82" s="10"/>
      <c r="D82" s="10"/>
      <c r="E82" s="10"/>
      <c r="F82" s="10"/>
      <c r="G82" s="10"/>
      <c r="H82" s="10"/>
      <c r="I82" s="10"/>
      <c r="J82" s="9"/>
      <c r="K82" s="46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5"/>
      <c r="B83" s="5"/>
      <c r="C83" s="5"/>
      <c r="D83" s="10"/>
      <c r="E83" s="10"/>
      <c r="F83" s="10"/>
      <c r="G83" s="10"/>
      <c r="H83" s="10"/>
      <c r="I83" s="10"/>
      <c r="J83" s="9"/>
      <c r="K83" s="46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5"/>
      <c r="B84" s="5"/>
      <c r="C84" s="5"/>
      <c r="D84" s="10"/>
      <c r="E84" s="10"/>
      <c r="F84" s="10"/>
      <c r="G84" s="10"/>
      <c r="H84" s="10"/>
      <c r="I84" s="10"/>
      <c r="J84" s="9"/>
      <c r="K84" s="46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5"/>
      <c r="B85" s="5"/>
      <c r="C85" s="5"/>
      <c r="D85" s="10"/>
      <c r="E85" s="10"/>
      <c r="F85" s="10"/>
      <c r="G85" s="10"/>
      <c r="H85" s="10"/>
      <c r="I85" s="10"/>
      <c r="J85" s="9"/>
      <c r="K85" s="46"/>
      <c r="L85" s="9"/>
      <c r="M85" s="9"/>
      <c r="N85" s="9"/>
      <c r="O85" s="9"/>
      <c r="P85" s="9"/>
      <c r="Q85" s="9"/>
      <c r="R85" s="9"/>
      <c r="S85" s="9"/>
      <c r="T85" s="9"/>
    </row>
    <row r="86" spans="1:20" ht="15" x14ac:dyDescent="0.2">
      <c r="A86" s="4"/>
      <c r="B86" s="12"/>
      <c r="C86" s="5"/>
      <c r="D86" s="10"/>
      <c r="E86" s="10"/>
      <c r="F86" s="10"/>
      <c r="G86" s="10"/>
      <c r="H86" s="10"/>
      <c r="I86" s="10"/>
      <c r="J86" s="9"/>
      <c r="K86" s="46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3"/>
      <c r="B87" s="12"/>
      <c r="C87" s="12"/>
      <c r="D87" s="10"/>
      <c r="E87" s="10"/>
      <c r="F87" s="10"/>
      <c r="G87" s="10"/>
      <c r="H87" s="10"/>
      <c r="I87" s="10"/>
      <c r="J87" s="9"/>
      <c r="K87" s="46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5"/>
      <c r="B88" s="12"/>
      <c r="C88" s="12"/>
      <c r="D88" s="11"/>
      <c r="E88" s="11"/>
      <c r="F88" s="11"/>
      <c r="G88" s="11"/>
      <c r="H88" s="11"/>
      <c r="I88" s="11"/>
      <c r="J88" s="9"/>
      <c r="K88" s="46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5"/>
      <c r="B89" s="12"/>
      <c r="C89" s="12"/>
      <c r="D89" s="5"/>
      <c r="E89" s="5"/>
      <c r="F89" s="5"/>
      <c r="G89" s="5"/>
      <c r="H89" s="5"/>
      <c r="I89" s="5"/>
      <c r="J89" s="9"/>
      <c r="K89" s="46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5"/>
      <c r="B90" s="12"/>
      <c r="C90" s="12"/>
      <c r="D90" s="5"/>
      <c r="E90" s="5"/>
      <c r="F90" s="5"/>
      <c r="G90" s="5"/>
      <c r="H90" s="5"/>
      <c r="I90" s="5"/>
      <c r="J90" s="9"/>
      <c r="K90" s="46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5"/>
      <c r="B91" s="12"/>
      <c r="C91" s="12"/>
      <c r="D91" s="5"/>
      <c r="E91" s="5"/>
      <c r="F91" s="5"/>
      <c r="G91" s="5"/>
      <c r="H91" s="5"/>
      <c r="I91" s="5"/>
      <c r="J91" s="9"/>
      <c r="K91" s="46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5"/>
      <c r="B92" s="12"/>
      <c r="C92" s="12"/>
      <c r="D92" s="5"/>
      <c r="E92" s="5"/>
      <c r="F92" s="5"/>
      <c r="G92" s="5"/>
      <c r="H92" s="5"/>
      <c r="I92" s="5"/>
      <c r="J92" s="9"/>
      <c r="K92" s="46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5"/>
      <c r="B93" s="12"/>
      <c r="C93" s="12"/>
      <c r="D93" s="5"/>
      <c r="E93" s="5"/>
      <c r="F93" s="5"/>
      <c r="G93" s="5"/>
      <c r="H93" s="5"/>
      <c r="I93" s="5"/>
      <c r="J93" s="9"/>
      <c r="K93" s="46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5"/>
      <c r="B94" s="15"/>
      <c r="C94" s="12"/>
      <c r="D94" s="11"/>
      <c r="E94" s="11"/>
      <c r="F94" s="11"/>
      <c r="G94" s="11"/>
      <c r="H94" s="11"/>
      <c r="I94" s="11"/>
      <c r="J94" s="9"/>
      <c r="K94" s="46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5"/>
      <c r="B95" s="12"/>
      <c r="D95" s="10"/>
      <c r="E95" s="10"/>
      <c r="F95" s="10"/>
      <c r="G95" s="10"/>
      <c r="H95" s="10"/>
      <c r="I95" s="10"/>
      <c r="J95" s="9"/>
      <c r="K95" s="46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5"/>
      <c r="B96" s="12"/>
      <c r="C96" s="12"/>
      <c r="D96" s="10"/>
      <c r="E96" s="10"/>
      <c r="F96" s="10"/>
      <c r="G96" s="10"/>
      <c r="H96" s="10"/>
      <c r="I96" s="10"/>
      <c r="J96" s="9"/>
      <c r="K96" s="46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5"/>
      <c r="B97" s="12"/>
      <c r="C97" s="12"/>
      <c r="D97" s="10"/>
      <c r="E97" s="10"/>
      <c r="F97" s="10"/>
      <c r="G97" s="10"/>
      <c r="H97" s="10"/>
      <c r="I97" s="10"/>
      <c r="J97" s="9"/>
      <c r="K97" s="46"/>
      <c r="L97" s="9"/>
      <c r="M97" s="9"/>
      <c r="N97" s="9"/>
      <c r="O97" s="9"/>
      <c r="P97" s="9"/>
      <c r="Q97" s="9"/>
      <c r="R97" s="9"/>
      <c r="S97" s="9"/>
      <c r="T97" s="9"/>
    </row>
    <row r="98" spans="1:20" ht="15" x14ac:dyDescent="0.2">
      <c r="A98" s="4"/>
      <c r="B98" s="12"/>
      <c r="C98" s="12"/>
      <c r="D98" s="10"/>
      <c r="E98" s="10"/>
      <c r="F98" s="10"/>
      <c r="G98" s="10"/>
      <c r="H98" s="10"/>
      <c r="I98" s="10"/>
      <c r="J98" s="9"/>
      <c r="K98" s="46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3"/>
      <c r="B99" s="12"/>
      <c r="C99" s="12"/>
      <c r="D99" s="12"/>
      <c r="E99" s="12"/>
      <c r="F99" s="12"/>
      <c r="G99" s="12"/>
      <c r="H99" s="12"/>
      <c r="I99" s="12"/>
      <c r="J99" s="9"/>
      <c r="K99" s="46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6"/>
      <c r="B100" s="12"/>
      <c r="C100" s="12"/>
      <c r="D100" s="11"/>
      <c r="E100" s="11"/>
      <c r="F100" s="11"/>
      <c r="G100" s="11"/>
      <c r="H100" s="11"/>
      <c r="I100" s="11"/>
      <c r="J100" s="9"/>
      <c r="K100" s="46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5"/>
      <c r="B101" s="12"/>
      <c r="C101" s="12"/>
      <c r="D101" s="12"/>
      <c r="E101" s="12"/>
      <c r="F101" s="12"/>
      <c r="G101" s="12"/>
      <c r="H101" s="12"/>
      <c r="I101" s="12"/>
      <c r="J101" s="9"/>
      <c r="K101" s="46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5"/>
      <c r="B102" s="12"/>
      <c r="C102" s="12"/>
      <c r="D102" s="10"/>
      <c r="E102" s="10"/>
      <c r="F102" s="10"/>
      <c r="G102" s="10"/>
      <c r="H102" s="10"/>
      <c r="I102" s="10"/>
      <c r="J102" s="9"/>
      <c r="K102" s="46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5"/>
      <c r="B103" s="12"/>
      <c r="C103" s="12"/>
      <c r="D103" s="10"/>
      <c r="E103" s="10"/>
      <c r="F103" s="10"/>
      <c r="G103" s="10"/>
      <c r="H103" s="10"/>
      <c r="I103" s="10"/>
      <c r="J103" s="9"/>
      <c r="K103" s="46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5"/>
      <c r="B104" s="12"/>
      <c r="C104" s="12"/>
      <c r="D104" s="11"/>
      <c r="E104" s="11"/>
      <c r="F104" s="11"/>
      <c r="G104" s="11"/>
      <c r="H104" s="11"/>
      <c r="I104" s="11"/>
      <c r="J104" s="9"/>
      <c r="K104" s="46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7"/>
      <c r="B105" s="12"/>
      <c r="C105" s="12"/>
      <c r="D105" s="11"/>
      <c r="E105" s="11"/>
      <c r="F105" s="11"/>
      <c r="G105" s="11"/>
      <c r="H105" s="11"/>
      <c r="I105" s="11"/>
      <c r="J105" s="9"/>
      <c r="K105" s="46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5"/>
      <c r="B106" s="12"/>
      <c r="C106" s="12"/>
      <c r="D106" s="11"/>
      <c r="E106" s="11"/>
      <c r="F106" s="11"/>
      <c r="G106" s="11"/>
      <c r="H106" s="11"/>
      <c r="I106" s="11"/>
      <c r="J106" s="9"/>
      <c r="K106" s="46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6"/>
      <c r="B107" s="12"/>
      <c r="C107" s="12"/>
      <c r="D107" s="5"/>
      <c r="E107" s="5"/>
      <c r="F107" s="5"/>
      <c r="G107" s="5"/>
      <c r="H107" s="5"/>
      <c r="I107" s="5"/>
      <c r="J107" s="9"/>
      <c r="K107" s="46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A108" s="5"/>
      <c r="B108" s="12"/>
      <c r="C108" s="12"/>
      <c r="D108" s="5"/>
      <c r="E108" s="5"/>
      <c r="F108" s="5"/>
      <c r="G108" s="5"/>
      <c r="H108" s="5"/>
      <c r="I108" s="5"/>
      <c r="J108" s="9"/>
      <c r="K108" s="46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A109" s="3"/>
      <c r="B109" s="12"/>
      <c r="C109" s="12"/>
      <c r="D109" s="5"/>
      <c r="E109" s="5"/>
      <c r="F109" s="5"/>
      <c r="G109" s="5"/>
      <c r="H109" s="5"/>
      <c r="I109" s="5"/>
      <c r="J109" s="9"/>
      <c r="K109" s="46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A110" s="3"/>
      <c r="B110" s="12"/>
      <c r="C110" s="12"/>
      <c r="D110" s="10"/>
      <c r="E110" s="10"/>
      <c r="F110" s="10"/>
      <c r="G110" s="10"/>
      <c r="H110" s="10"/>
      <c r="I110" s="10"/>
      <c r="J110" s="9"/>
      <c r="K110" s="46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3"/>
      <c r="B111" s="12"/>
      <c r="C111" s="12"/>
      <c r="D111" s="10"/>
      <c r="E111" s="10"/>
      <c r="F111" s="10"/>
      <c r="G111" s="10"/>
      <c r="H111" s="10"/>
      <c r="I111" s="10"/>
      <c r="J111" s="9"/>
      <c r="K111" s="46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A112" s="3"/>
      <c r="B112" s="12"/>
      <c r="C112" s="12"/>
      <c r="D112" s="11"/>
      <c r="E112" s="11"/>
      <c r="F112" s="11"/>
      <c r="G112" s="11"/>
      <c r="H112" s="11"/>
      <c r="I112" s="11"/>
      <c r="J112" s="9"/>
      <c r="K112" s="46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A113" s="3"/>
      <c r="B113" s="12"/>
      <c r="C113" s="12"/>
      <c r="D113" s="11"/>
      <c r="E113" s="11"/>
      <c r="F113" s="11"/>
      <c r="G113" s="11"/>
      <c r="H113" s="11"/>
      <c r="I113" s="11"/>
      <c r="J113" s="9"/>
      <c r="K113" s="46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A114" s="5"/>
      <c r="B114" s="12"/>
      <c r="C114" s="12"/>
      <c r="D114" s="5"/>
      <c r="E114" s="5"/>
      <c r="F114" s="5"/>
      <c r="G114" s="5"/>
      <c r="H114" s="5"/>
      <c r="I114" s="5"/>
      <c r="J114" s="9"/>
      <c r="K114" s="46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5"/>
      <c r="B115" s="12"/>
      <c r="C115" s="12"/>
      <c r="D115" s="5"/>
      <c r="E115" s="5"/>
      <c r="F115" s="5"/>
      <c r="G115" s="5"/>
      <c r="H115" s="5"/>
      <c r="I115" s="5"/>
      <c r="J115" s="9"/>
      <c r="K115" s="46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" x14ac:dyDescent="0.2">
      <c r="A116" s="4"/>
      <c r="B116" s="12"/>
      <c r="C116" s="12"/>
      <c r="D116" s="12"/>
      <c r="E116" s="12"/>
      <c r="F116" s="12"/>
      <c r="G116" s="12"/>
      <c r="H116" s="12"/>
      <c r="I116" s="12"/>
      <c r="J116" s="9"/>
      <c r="K116" s="46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3"/>
      <c r="B117" s="12"/>
      <c r="C117" s="12"/>
      <c r="D117" s="5"/>
      <c r="E117" s="5"/>
      <c r="F117" s="5"/>
      <c r="G117" s="5"/>
      <c r="H117" s="5"/>
      <c r="I117" s="5"/>
      <c r="J117" s="9"/>
      <c r="K117" s="46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3"/>
      <c r="B118" s="12"/>
      <c r="C118" s="12"/>
      <c r="D118" s="5"/>
      <c r="E118" s="5"/>
      <c r="F118" s="5"/>
      <c r="G118" s="5"/>
      <c r="H118" s="5"/>
      <c r="I118" s="5"/>
      <c r="J118" s="9"/>
      <c r="K118" s="46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3"/>
      <c r="B119" s="15"/>
      <c r="C119" s="12"/>
      <c r="D119" s="5"/>
      <c r="E119" s="5"/>
      <c r="F119" s="5"/>
      <c r="G119" s="5"/>
      <c r="H119" s="5"/>
      <c r="I119" s="5"/>
      <c r="J119" s="9"/>
      <c r="K119" s="46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3"/>
      <c r="B120" s="15"/>
      <c r="D120" s="5"/>
      <c r="E120" s="5"/>
      <c r="F120" s="5"/>
      <c r="G120" s="5"/>
      <c r="H120" s="5"/>
      <c r="I120" s="5"/>
      <c r="J120" s="9"/>
      <c r="K120" s="46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5"/>
      <c r="B121" s="15"/>
      <c r="D121" s="9"/>
      <c r="E121" s="9"/>
      <c r="F121" s="9"/>
      <c r="G121" s="9"/>
      <c r="H121" s="9"/>
      <c r="I121" s="9"/>
      <c r="J121" s="9"/>
      <c r="K121" s="46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5"/>
      <c r="B122" s="15"/>
      <c r="D122" s="9"/>
      <c r="E122" s="9"/>
      <c r="F122" s="9"/>
      <c r="G122" s="9"/>
      <c r="H122" s="9"/>
      <c r="I122" s="9"/>
      <c r="J122" s="9"/>
      <c r="K122" s="46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" x14ac:dyDescent="0.2">
      <c r="A123" s="4"/>
      <c r="B123" s="15"/>
      <c r="D123" s="9"/>
      <c r="E123" s="9"/>
      <c r="F123" s="9"/>
      <c r="G123" s="9"/>
      <c r="H123" s="9"/>
      <c r="I123" s="9"/>
      <c r="J123" s="9"/>
      <c r="K123" s="46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5"/>
      <c r="B124" s="15"/>
      <c r="D124" s="9"/>
      <c r="E124" s="9"/>
      <c r="F124" s="9"/>
      <c r="G124" s="9"/>
      <c r="H124" s="9"/>
      <c r="I124" s="9"/>
      <c r="J124" s="9"/>
      <c r="K124" s="46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5"/>
      <c r="B125" s="15"/>
      <c r="D125" s="9"/>
      <c r="E125" s="9"/>
      <c r="F125" s="9"/>
      <c r="G125" s="9"/>
      <c r="H125" s="9"/>
      <c r="I125" s="9"/>
      <c r="J125" s="9"/>
      <c r="K125" s="46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5"/>
      <c r="B126" s="15"/>
      <c r="D126" s="9"/>
      <c r="E126" s="9"/>
      <c r="F126" s="9"/>
      <c r="G126" s="9"/>
      <c r="H126" s="9"/>
      <c r="I126" s="9"/>
      <c r="J126" s="9"/>
      <c r="K126" s="46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8"/>
      <c r="B127" s="15"/>
      <c r="D127" s="9"/>
      <c r="E127" s="9"/>
      <c r="F127" s="9"/>
      <c r="G127" s="9"/>
      <c r="H127" s="9"/>
      <c r="I127" s="9"/>
      <c r="J127" s="9"/>
      <c r="K127" s="46"/>
      <c r="L127" s="9"/>
      <c r="M127" s="9"/>
      <c r="N127" s="9"/>
      <c r="O127" s="9"/>
      <c r="P127" s="9"/>
      <c r="Q127" s="9"/>
      <c r="R127" s="9"/>
    </row>
    <row r="128" spans="1:20" x14ac:dyDescent="0.2">
      <c r="B128" s="15"/>
      <c r="D128" s="9"/>
      <c r="E128" s="9"/>
      <c r="F128" s="9"/>
      <c r="G128" s="9"/>
      <c r="H128" s="9"/>
      <c r="I128" s="9"/>
      <c r="J128" s="9"/>
      <c r="K128" s="46"/>
      <c r="L128" s="9"/>
      <c r="M128" s="9"/>
      <c r="Q128" s="9"/>
      <c r="R128" s="9"/>
    </row>
    <row r="129" spans="1:22" s="15" customFormat="1" x14ac:dyDescent="0.2">
      <c r="A129" s="9"/>
      <c r="D129"/>
      <c r="E129"/>
      <c r="F129"/>
      <c r="G129"/>
      <c r="H129"/>
      <c r="I129"/>
      <c r="J129"/>
      <c r="K129" s="45"/>
      <c r="L129"/>
      <c r="M129"/>
      <c r="N129"/>
      <c r="O129"/>
      <c r="P129"/>
      <c r="Q129"/>
      <c r="R129"/>
      <c r="S129"/>
      <c r="T129"/>
      <c r="U129"/>
      <c r="V129"/>
    </row>
    <row r="130" spans="1:22" s="15" customFormat="1" x14ac:dyDescent="0.2">
      <c r="A130" s="9"/>
      <c r="D130"/>
      <c r="E130"/>
      <c r="F130"/>
      <c r="G130"/>
      <c r="H130"/>
      <c r="I130"/>
      <c r="J130"/>
      <c r="K130" s="45"/>
      <c r="L130"/>
      <c r="M130"/>
      <c r="N130"/>
      <c r="O130"/>
      <c r="P130"/>
      <c r="Q130"/>
      <c r="R130"/>
      <c r="S130"/>
      <c r="T130"/>
      <c r="U130"/>
      <c r="V130"/>
    </row>
    <row r="131" spans="1:22" s="15" customFormat="1" x14ac:dyDescent="0.2">
      <c r="A131" s="9"/>
      <c r="D131"/>
      <c r="E131"/>
      <c r="F131"/>
      <c r="G131"/>
      <c r="H131"/>
      <c r="I131"/>
      <c r="J131"/>
      <c r="K131" s="45"/>
      <c r="L131"/>
      <c r="M131"/>
      <c r="N131"/>
      <c r="O131"/>
      <c r="P131"/>
      <c r="Q131"/>
      <c r="R131"/>
      <c r="S131"/>
      <c r="T131"/>
      <c r="U131"/>
      <c r="V131"/>
    </row>
    <row r="132" spans="1:22" s="15" customFormat="1" x14ac:dyDescent="0.2">
      <c r="A132" s="9"/>
      <c r="D132"/>
      <c r="E132"/>
      <c r="F132"/>
      <c r="G132"/>
      <c r="H132"/>
      <c r="I132"/>
      <c r="J132"/>
      <c r="K132" s="45"/>
      <c r="L132"/>
      <c r="M132"/>
      <c r="N132"/>
      <c r="O132"/>
      <c r="P132"/>
      <c r="Q132"/>
      <c r="R132"/>
      <c r="S132"/>
      <c r="T132"/>
      <c r="U132"/>
      <c r="V132"/>
    </row>
    <row r="133" spans="1:22" s="15" customFormat="1" x14ac:dyDescent="0.2">
      <c r="A133" s="9"/>
      <c r="D133"/>
      <c r="E133"/>
      <c r="F133"/>
      <c r="G133"/>
      <c r="H133"/>
      <c r="I133"/>
      <c r="J133"/>
      <c r="K133" s="45"/>
      <c r="L133"/>
      <c r="M133"/>
      <c r="N133"/>
      <c r="O133"/>
      <c r="P133"/>
      <c r="Q133"/>
      <c r="R133"/>
      <c r="S133"/>
      <c r="T133"/>
      <c r="U133"/>
      <c r="V133"/>
    </row>
    <row r="134" spans="1:22" s="15" customFormat="1" x14ac:dyDescent="0.2">
      <c r="A134" s="9"/>
      <c r="D134"/>
      <c r="E134"/>
      <c r="F134"/>
      <c r="G134"/>
      <c r="H134"/>
      <c r="I134"/>
      <c r="J134"/>
      <c r="K134" s="45"/>
      <c r="L134"/>
      <c r="M134"/>
      <c r="N134"/>
      <c r="O134"/>
      <c r="P134"/>
      <c r="Q134"/>
      <c r="R134"/>
      <c r="S134"/>
      <c r="T134"/>
      <c r="U134"/>
      <c r="V134"/>
    </row>
    <row r="135" spans="1:22" s="15" customFormat="1" x14ac:dyDescent="0.2">
      <c r="A135" s="9"/>
      <c r="D135"/>
      <c r="E135"/>
      <c r="F135"/>
      <c r="G135"/>
      <c r="H135"/>
      <c r="I135"/>
      <c r="J135"/>
      <c r="K135" s="45"/>
      <c r="L135"/>
      <c r="M135"/>
      <c r="N135"/>
      <c r="O135"/>
      <c r="P135"/>
      <c r="Q135"/>
      <c r="R135"/>
      <c r="S135"/>
      <c r="T135"/>
      <c r="U135"/>
      <c r="V135"/>
    </row>
    <row r="136" spans="1:22" s="15" customFormat="1" x14ac:dyDescent="0.2">
      <c r="A136" s="9"/>
      <c r="D136"/>
      <c r="E136"/>
      <c r="F136"/>
      <c r="G136"/>
      <c r="H136"/>
      <c r="I136"/>
      <c r="J136"/>
      <c r="K136" s="45"/>
      <c r="L136"/>
      <c r="M136"/>
      <c r="N136"/>
      <c r="O136"/>
      <c r="P136"/>
      <c r="Q136"/>
      <c r="R136"/>
      <c r="S136"/>
      <c r="T136"/>
      <c r="U136"/>
      <c r="V136"/>
    </row>
    <row r="137" spans="1:22" s="15" customFormat="1" x14ac:dyDescent="0.2">
      <c r="A137" s="9"/>
      <c r="D137"/>
      <c r="E137"/>
      <c r="F137"/>
      <c r="G137"/>
      <c r="H137"/>
      <c r="I137"/>
      <c r="J137"/>
      <c r="K137" s="45"/>
      <c r="L137"/>
      <c r="M137"/>
      <c r="N137"/>
      <c r="O137"/>
      <c r="P137"/>
      <c r="Q137"/>
      <c r="R137"/>
      <c r="S137"/>
      <c r="T137"/>
      <c r="U137"/>
      <c r="V137"/>
    </row>
    <row r="138" spans="1:22" s="15" customFormat="1" x14ac:dyDescent="0.2">
      <c r="A138" s="9"/>
      <c r="D138"/>
      <c r="E138"/>
      <c r="F138"/>
      <c r="G138"/>
      <c r="H138"/>
      <c r="I138"/>
      <c r="J138"/>
      <c r="K138" s="45"/>
      <c r="L138"/>
      <c r="M138"/>
      <c r="N138"/>
      <c r="O138"/>
      <c r="P138"/>
      <c r="Q138"/>
      <c r="R138"/>
      <c r="S138"/>
      <c r="T138"/>
      <c r="U138"/>
      <c r="V138"/>
    </row>
    <row r="139" spans="1:22" s="15" customFormat="1" x14ac:dyDescent="0.2">
      <c r="A139" s="9"/>
      <c r="D139"/>
      <c r="E139"/>
      <c r="F139"/>
      <c r="G139"/>
      <c r="H139"/>
      <c r="I139"/>
      <c r="J139"/>
      <c r="K139" s="45"/>
      <c r="L139"/>
      <c r="M139"/>
      <c r="N139"/>
      <c r="O139"/>
      <c r="P139"/>
      <c r="Q139"/>
      <c r="R139"/>
      <c r="S139"/>
      <c r="T139"/>
      <c r="U139"/>
      <c r="V139"/>
    </row>
    <row r="140" spans="1:22" s="15" customFormat="1" x14ac:dyDescent="0.2">
      <c r="A140" s="9"/>
      <c r="D140"/>
      <c r="E140"/>
      <c r="F140"/>
      <c r="G140"/>
      <c r="H140"/>
      <c r="I140"/>
      <c r="J140"/>
      <c r="K140" s="45"/>
      <c r="L140"/>
      <c r="M140"/>
      <c r="N140"/>
      <c r="O140"/>
      <c r="P140"/>
      <c r="Q140"/>
      <c r="R140"/>
      <c r="S140"/>
      <c r="T140"/>
      <c r="U140"/>
      <c r="V140"/>
    </row>
    <row r="141" spans="1:22" s="15" customFormat="1" x14ac:dyDescent="0.2">
      <c r="A141" s="9"/>
      <c r="D141"/>
      <c r="E141"/>
      <c r="F141"/>
      <c r="G141"/>
      <c r="H141"/>
      <c r="I141"/>
      <c r="J141"/>
      <c r="K141" s="45"/>
      <c r="L141"/>
      <c r="M141"/>
      <c r="N141"/>
      <c r="O141"/>
      <c r="P141"/>
      <c r="Q141"/>
      <c r="R141"/>
      <c r="S141"/>
      <c r="T141"/>
      <c r="U141"/>
      <c r="V141"/>
    </row>
    <row r="142" spans="1:22" s="15" customFormat="1" x14ac:dyDescent="0.2">
      <c r="A142" s="9"/>
      <c r="D142"/>
      <c r="E142"/>
      <c r="F142"/>
      <c r="G142"/>
      <c r="H142"/>
      <c r="I142"/>
      <c r="J142"/>
      <c r="K142" s="45"/>
      <c r="L142"/>
      <c r="M142"/>
      <c r="N142"/>
      <c r="O142"/>
      <c r="P142"/>
      <c r="Q142"/>
      <c r="R142"/>
      <c r="S142"/>
      <c r="T142"/>
      <c r="U142"/>
      <c r="V142"/>
    </row>
    <row r="143" spans="1:22" s="15" customFormat="1" x14ac:dyDescent="0.2">
      <c r="A143" s="9"/>
      <c r="D143"/>
      <c r="E143"/>
      <c r="F143"/>
      <c r="G143"/>
      <c r="H143"/>
      <c r="I143"/>
      <c r="J143"/>
      <c r="K143" s="45"/>
      <c r="L143"/>
      <c r="M143"/>
      <c r="N143"/>
      <c r="O143"/>
      <c r="P143"/>
      <c r="Q143"/>
      <c r="R143"/>
      <c r="S143"/>
      <c r="T143"/>
      <c r="U143"/>
      <c r="V143"/>
    </row>
    <row r="144" spans="1:22" s="15" customFormat="1" x14ac:dyDescent="0.2">
      <c r="A144" s="9"/>
      <c r="D144"/>
      <c r="E144"/>
      <c r="F144"/>
      <c r="G144"/>
      <c r="H144"/>
      <c r="I144"/>
      <c r="J144"/>
      <c r="K144" s="45"/>
      <c r="L144"/>
      <c r="M144"/>
      <c r="N144"/>
      <c r="O144"/>
      <c r="P144"/>
      <c r="Q144"/>
      <c r="R144"/>
      <c r="S144"/>
      <c r="T144"/>
      <c r="U144"/>
      <c r="V144"/>
    </row>
    <row r="145" spans="1:22" s="15" customFormat="1" x14ac:dyDescent="0.2">
      <c r="A145" s="9"/>
      <c r="D145"/>
      <c r="E145"/>
      <c r="F145"/>
      <c r="G145"/>
      <c r="H145"/>
      <c r="I145"/>
      <c r="J145"/>
      <c r="K145" s="45"/>
      <c r="L145"/>
      <c r="M145"/>
      <c r="N145"/>
      <c r="O145"/>
      <c r="P145"/>
      <c r="Q145"/>
      <c r="R145"/>
      <c r="S145"/>
      <c r="T145"/>
      <c r="U145"/>
      <c r="V145"/>
    </row>
    <row r="146" spans="1:22" s="15" customFormat="1" x14ac:dyDescent="0.2">
      <c r="A146" s="9"/>
      <c r="D146"/>
      <c r="E146"/>
      <c r="F146"/>
      <c r="G146"/>
      <c r="H146"/>
      <c r="I146"/>
      <c r="J146"/>
      <c r="K146" s="45"/>
      <c r="L146"/>
      <c r="M146"/>
      <c r="N146"/>
      <c r="O146"/>
      <c r="P146"/>
      <c r="Q146"/>
      <c r="R146"/>
      <c r="S146"/>
      <c r="T146"/>
      <c r="U146"/>
      <c r="V146"/>
    </row>
    <row r="147" spans="1:22" s="15" customFormat="1" x14ac:dyDescent="0.2">
      <c r="A147" s="9"/>
      <c r="D147"/>
      <c r="E147"/>
      <c r="F147"/>
      <c r="G147"/>
      <c r="H147"/>
      <c r="I147"/>
      <c r="J147"/>
      <c r="K147" s="45"/>
      <c r="L147"/>
      <c r="M147"/>
      <c r="N147"/>
      <c r="O147"/>
      <c r="P147"/>
      <c r="Q147"/>
      <c r="R147"/>
      <c r="S147"/>
      <c r="T147"/>
      <c r="U147"/>
      <c r="V147"/>
    </row>
    <row r="148" spans="1:22" s="15" customFormat="1" x14ac:dyDescent="0.2">
      <c r="A148" s="9"/>
      <c r="D148"/>
      <c r="E148"/>
      <c r="F148"/>
      <c r="G148"/>
      <c r="H148"/>
      <c r="I148"/>
      <c r="J148"/>
      <c r="K148" s="45"/>
      <c r="L148"/>
      <c r="M148"/>
      <c r="N148"/>
      <c r="O148"/>
      <c r="P148"/>
      <c r="Q148"/>
      <c r="R148"/>
      <c r="S148"/>
      <c r="T148"/>
      <c r="U148"/>
      <c r="V148"/>
    </row>
    <row r="149" spans="1:22" s="15" customFormat="1" x14ac:dyDescent="0.2">
      <c r="A149" s="9"/>
      <c r="D149"/>
      <c r="E149"/>
      <c r="F149"/>
      <c r="G149"/>
      <c r="H149"/>
      <c r="I149"/>
      <c r="J149"/>
      <c r="K149" s="45"/>
      <c r="L149"/>
      <c r="M149"/>
      <c r="N149"/>
      <c r="O149"/>
      <c r="P149"/>
      <c r="Q149"/>
      <c r="R149"/>
      <c r="S149"/>
      <c r="T149"/>
      <c r="U149"/>
      <c r="V149"/>
    </row>
    <row r="150" spans="1:22" s="15" customFormat="1" x14ac:dyDescent="0.2">
      <c r="A150" s="9"/>
      <c r="D150"/>
      <c r="E150"/>
      <c r="F150"/>
      <c r="G150"/>
      <c r="H150"/>
      <c r="I150"/>
      <c r="J150"/>
      <c r="K150" s="45"/>
      <c r="L150"/>
      <c r="M150"/>
      <c r="N150"/>
      <c r="O150"/>
      <c r="P150"/>
      <c r="Q150"/>
      <c r="R150"/>
      <c r="S150"/>
      <c r="T150"/>
      <c r="U150"/>
      <c r="V150"/>
    </row>
    <row r="151" spans="1:22" s="15" customFormat="1" x14ac:dyDescent="0.2">
      <c r="A151" s="9"/>
      <c r="D151"/>
      <c r="E151"/>
      <c r="F151"/>
      <c r="G151"/>
      <c r="H151"/>
      <c r="I151"/>
      <c r="J151"/>
      <c r="K151" s="45"/>
      <c r="L151"/>
      <c r="M151"/>
      <c r="N151"/>
      <c r="O151"/>
      <c r="P151"/>
      <c r="Q151"/>
      <c r="R151"/>
      <c r="S151"/>
      <c r="T151"/>
      <c r="U151"/>
      <c r="V151"/>
    </row>
    <row r="152" spans="1:22" s="15" customFormat="1" x14ac:dyDescent="0.2">
      <c r="A152" s="9"/>
      <c r="D152"/>
      <c r="E152"/>
      <c r="F152"/>
      <c r="G152"/>
      <c r="H152"/>
      <c r="I152"/>
      <c r="J152"/>
      <c r="K152" s="45"/>
      <c r="L152"/>
      <c r="M152"/>
      <c r="N152"/>
      <c r="O152"/>
      <c r="P152"/>
      <c r="Q152"/>
      <c r="R152"/>
      <c r="S152"/>
      <c r="T152"/>
      <c r="U152"/>
      <c r="V152"/>
    </row>
    <row r="153" spans="1:22" s="15" customFormat="1" x14ac:dyDescent="0.2">
      <c r="A153" s="9"/>
      <c r="D153"/>
      <c r="E153"/>
      <c r="F153"/>
      <c r="G153"/>
      <c r="H153"/>
      <c r="I153"/>
      <c r="J153"/>
      <c r="K153" s="45"/>
      <c r="L153"/>
      <c r="M153"/>
      <c r="N153"/>
      <c r="O153"/>
      <c r="P153"/>
      <c r="Q153"/>
      <c r="R153"/>
      <c r="S153"/>
      <c r="T153"/>
      <c r="U153"/>
      <c r="V153"/>
    </row>
    <row r="154" spans="1:22" s="15" customFormat="1" x14ac:dyDescent="0.2">
      <c r="A154" s="9"/>
      <c r="D154"/>
      <c r="E154"/>
      <c r="F154"/>
      <c r="G154"/>
      <c r="H154"/>
      <c r="I154"/>
      <c r="J154"/>
      <c r="K154" s="45"/>
      <c r="L154"/>
      <c r="M154"/>
      <c r="N154"/>
      <c r="O154"/>
      <c r="P154"/>
      <c r="Q154"/>
      <c r="R154"/>
      <c r="S154"/>
      <c r="T154"/>
      <c r="U154"/>
      <c r="V154"/>
    </row>
    <row r="155" spans="1:22" s="15" customFormat="1" x14ac:dyDescent="0.2">
      <c r="A155" s="9"/>
      <c r="D155"/>
      <c r="E155"/>
      <c r="F155"/>
      <c r="G155"/>
      <c r="H155"/>
      <c r="I155"/>
      <c r="J155"/>
      <c r="K155" s="45"/>
      <c r="L155"/>
      <c r="M155"/>
      <c r="N155"/>
      <c r="O155"/>
      <c r="P155"/>
      <c r="Q155"/>
      <c r="R155"/>
      <c r="S155"/>
      <c r="T155"/>
      <c r="U155"/>
      <c r="V155"/>
    </row>
    <row r="156" spans="1:22" s="15" customFormat="1" x14ac:dyDescent="0.2">
      <c r="A156" s="9"/>
      <c r="D156"/>
      <c r="E156"/>
      <c r="F156"/>
      <c r="G156"/>
      <c r="H156"/>
      <c r="I156"/>
      <c r="J156"/>
      <c r="K156" s="45"/>
      <c r="L156"/>
      <c r="M156"/>
      <c r="N156"/>
      <c r="O156"/>
      <c r="P156"/>
      <c r="Q156"/>
      <c r="R156"/>
      <c r="S156"/>
      <c r="T156"/>
      <c r="U156"/>
      <c r="V156"/>
    </row>
    <row r="157" spans="1:22" s="15" customFormat="1" x14ac:dyDescent="0.2">
      <c r="A157" s="9"/>
      <c r="D157"/>
      <c r="E157"/>
      <c r="F157"/>
      <c r="G157"/>
      <c r="H157"/>
      <c r="I157"/>
      <c r="J157"/>
      <c r="K157" s="45"/>
      <c r="L157"/>
      <c r="M157"/>
      <c r="N157"/>
      <c r="O157"/>
      <c r="P157"/>
      <c r="Q157"/>
      <c r="R157"/>
      <c r="S157"/>
      <c r="T157"/>
      <c r="U157"/>
      <c r="V157"/>
    </row>
    <row r="158" spans="1:22" s="15" customFormat="1" x14ac:dyDescent="0.2">
      <c r="A158" s="9"/>
      <c r="D158"/>
      <c r="E158"/>
      <c r="F158"/>
      <c r="G158"/>
      <c r="H158"/>
      <c r="I158"/>
      <c r="J158"/>
      <c r="K158" s="45"/>
      <c r="L158"/>
      <c r="M158"/>
      <c r="N158"/>
      <c r="O158"/>
      <c r="P158"/>
      <c r="Q158"/>
      <c r="R158"/>
      <c r="S158"/>
      <c r="T158"/>
      <c r="U158"/>
      <c r="V158"/>
    </row>
    <row r="159" spans="1:22" s="15" customFormat="1" x14ac:dyDescent="0.2">
      <c r="A159" s="9"/>
      <c r="D159"/>
      <c r="E159"/>
      <c r="F159"/>
      <c r="G159"/>
      <c r="H159"/>
      <c r="I159"/>
      <c r="J159"/>
      <c r="K159" s="45"/>
      <c r="L159"/>
      <c r="M159"/>
      <c r="N159"/>
      <c r="O159"/>
      <c r="P159"/>
      <c r="Q159"/>
      <c r="R159"/>
      <c r="S159"/>
      <c r="T159"/>
      <c r="U159"/>
      <c r="V159"/>
    </row>
    <row r="160" spans="1:22" s="15" customFormat="1" x14ac:dyDescent="0.2">
      <c r="A160" s="9"/>
      <c r="D160"/>
      <c r="E160"/>
      <c r="F160"/>
      <c r="G160"/>
      <c r="H160"/>
      <c r="I160"/>
      <c r="J160"/>
      <c r="K160" s="45"/>
      <c r="L160"/>
      <c r="M160"/>
      <c r="N160"/>
      <c r="O160"/>
      <c r="P160"/>
      <c r="Q160"/>
      <c r="R160"/>
      <c r="S160"/>
      <c r="T160"/>
      <c r="U160"/>
      <c r="V160"/>
    </row>
    <row r="161" spans="1:22" s="15" customFormat="1" x14ac:dyDescent="0.2">
      <c r="A161" s="9"/>
      <c r="D161"/>
      <c r="E161"/>
      <c r="F161"/>
      <c r="G161"/>
      <c r="H161"/>
      <c r="I161"/>
      <c r="J161"/>
      <c r="K161" s="45"/>
      <c r="L161"/>
      <c r="M161"/>
      <c r="N161"/>
      <c r="O161"/>
      <c r="P161"/>
      <c r="Q161"/>
      <c r="R161"/>
      <c r="S161"/>
      <c r="T161"/>
      <c r="U161"/>
      <c r="V161"/>
    </row>
    <row r="162" spans="1:22" s="15" customFormat="1" x14ac:dyDescent="0.2">
      <c r="A162" s="9"/>
      <c r="D162"/>
      <c r="E162"/>
      <c r="F162"/>
      <c r="G162"/>
      <c r="H162"/>
      <c r="I162"/>
      <c r="J162"/>
      <c r="K162" s="45"/>
      <c r="L162"/>
      <c r="M162"/>
      <c r="N162"/>
      <c r="O162"/>
      <c r="P162"/>
      <c r="Q162"/>
      <c r="R162"/>
      <c r="S162"/>
      <c r="T162"/>
      <c r="U162"/>
      <c r="V162"/>
    </row>
    <row r="163" spans="1:22" s="15" customFormat="1" x14ac:dyDescent="0.2">
      <c r="A163" s="9"/>
      <c r="D163"/>
      <c r="E163"/>
      <c r="F163"/>
      <c r="G163"/>
      <c r="H163"/>
      <c r="I163"/>
      <c r="J163"/>
      <c r="K163" s="45"/>
      <c r="L163"/>
      <c r="M163"/>
      <c r="N163"/>
      <c r="O163"/>
      <c r="P163"/>
      <c r="Q163"/>
      <c r="R163"/>
      <c r="S163"/>
      <c r="T163"/>
      <c r="U163"/>
      <c r="V163"/>
    </row>
    <row r="164" spans="1:22" s="15" customFormat="1" x14ac:dyDescent="0.2">
      <c r="A164" s="9"/>
      <c r="D164"/>
      <c r="E164"/>
      <c r="F164"/>
      <c r="G164"/>
      <c r="H164"/>
      <c r="I164"/>
      <c r="J164"/>
      <c r="K164" s="45"/>
      <c r="L164"/>
      <c r="M164"/>
      <c r="N164"/>
      <c r="O164"/>
      <c r="P164"/>
      <c r="Q164"/>
      <c r="R164"/>
      <c r="S164"/>
      <c r="T164"/>
      <c r="U164"/>
      <c r="V164"/>
    </row>
    <row r="165" spans="1:22" s="15" customFormat="1" x14ac:dyDescent="0.2">
      <c r="A165" s="9"/>
      <c r="D165"/>
      <c r="E165"/>
      <c r="F165"/>
      <c r="G165"/>
      <c r="H165"/>
      <c r="I165"/>
      <c r="J165"/>
      <c r="K165" s="45"/>
      <c r="L165"/>
      <c r="M165"/>
      <c r="N165"/>
      <c r="O165"/>
      <c r="P165"/>
      <c r="Q165"/>
      <c r="R165"/>
      <c r="S165"/>
      <c r="T165"/>
      <c r="U165"/>
      <c r="V165"/>
    </row>
    <row r="166" spans="1:22" s="15" customFormat="1" x14ac:dyDescent="0.2">
      <c r="A166" s="9"/>
      <c r="D166"/>
      <c r="E166"/>
      <c r="F166"/>
      <c r="G166"/>
      <c r="H166"/>
      <c r="I166"/>
      <c r="J166"/>
      <c r="K166" s="45"/>
      <c r="L166"/>
      <c r="M166"/>
      <c r="N166"/>
      <c r="O166"/>
      <c r="P166"/>
      <c r="Q166"/>
      <c r="R166"/>
      <c r="S166"/>
      <c r="T166"/>
      <c r="U166"/>
      <c r="V166"/>
    </row>
    <row r="167" spans="1:22" s="15" customFormat="1" x14ac:dyDescent="0.2">
      <c r="A167" s="9"/>
      <c r="D167"/>
      <c r="E167"/>
      <c r="F167"/>
      <c r="G167"/>
      <c r="H167"/>
      <c r="I167"/>
      <c r="J167"/>
      <c r="K167" s="45"/>
      <c r="L167"/>
      <c r="M167"/>
      <c r="N167"/>
      <c r="O167"/>
      <c r="P167"/>
      <c r="Q167"/>
      <c r="R167"/>
      <c r="S167"/>
      <c r="T167"/>
      <c r="U167"/>
      <c r="V167"/>
    </row>
    <row r="168" spans="1:22" s="15" customFormat="1" x14ac:dyDescent="0.2">
      <c r="A168" s="9"/>
      <c r="D168"/>
      <c r="E168"/>
      <c r="F168"/>
      <c r="G168"/>
      <c r="H168"/>
      <c r="I168"/>
      <c r="J168"/>
      <c r="K168" s="45"/>
      <c r="L168"/>
      <c r="M168"/>
      <c r="N168"/>
      <c r="O168"/>
      <c r="P168"/>
      <c r="Q168"/>
      <c r="R168"/>
      <c r="S168"/>
      <c r="T168"/>
      <c r="U168"/>
      <c r="V168"/>
    </row>
    <row r="169" spans="1:22" s="15" customFormat="1" x14ac:dyDescent="0.2">
      <c r="A169" s="9"/>
      <c r="D169"/>
      <c r="E169"/>
      <c r="F169"/>
      <c r="G169"/>
      <c r="H169"/>
      <c r="I169"/>
      <c r="J169"/>
      <c r="K169" s="45"/>
      <c r="L169"/>
      <c r="M169"/>
      <c r="N169"/>
      <c r="O169"/>
      <c r="P169"/>
      <c r="Q169"/>
      <c r="R169"/>
      <c r="S169"/>
      <c r="T169"/>
      <c r="U169"/>
      <c r="V169"/>
    </row>
    <row r="170" spans="1:22" s="15" customFormat="1" x14ac:dyDescent="0.2">
      <c r="A170" s="9"/>
      <c r="D170"/>
      <c r="E170"/>
      <c r="F170"/>
      <c r="G170"/>
      <c r="H170"/>
      <c r="I170"/>
      <c r="J170"/>
      <c r="K170" s="45"/>
      <c r="L170"/>
      <c r="M170"/>
      <c r="N170"/>
      <c r="O170"/>
      <c r="P170"/>
      <c r="Q170"/>
      <c r="R170"/>
      <c r="S170"/>
      <c r="T170"/>
      <c r="U170"/>
      <c r="V170"/>
    </row>
    <row r="171" spans="1:22" s="15" customFormat="1" x14ac:dyDescent="0.2">
      <c r="A171" s="9"/>
      <c r="D171"/>
      <c r="E171"/>
      <c r="F171"/>
      <c r="G171"/>
      <c r="H171"/>
      <c r="I171"/>
      <c r="J171"/>
      <c r="K171" s="45"/>
      <c r="L171"/>
      <c r="M171"/>
      <c r="N171"/>
      <c r="O171"/>
      <c r="P171"/>
      <c r="Q171"/>
      <c r="R171"/>
      <c r="S171"/>
      <c r="T171"/>
      <c r="U171"/>
      <c r="V171"/>
    </row>
    <row r="172" spans="1:22" s="15" customFormat="1" x14ac:dyDescent="0.2">
      <c r="A172" s="9"/>
      <c r="D172"/>
      <c r="E172"/>
      <c r="F172"/>
      <c r="G172"/>
      <c r="H172"/>
      <c r="I172"/>
      <c r="J172"/>
      <c r="K172" s="45"/>
      <c r="L172"/>
      <c r="M172"/>
      <c r="N172"/>
      <c r="O172"/>
      <c r="P172"/>
      <c r="Q172"/>
      <c r="R172"/>
      <c r="S172"/>
      <c r="T172"/>
      <c r="U172"/>
      <c r="V172"/>
    </row>
    <row r="173" spans="1:22" s="15" customFormat="1" x14ac:dyDescent="0.2">
      <c r="A173" s="9"/>
      <c r="D173"/>
      <c r="E173"/>
      <c r="F173"/>
      <c r="G173"/>
      <c r="H173"/>
      <c r="I173"/>
      <c r="J173"/>
      <c r="K173" s="45"/>
      <c r="L173"/>
      <c r="M173"/>
      <c r="N173"/>
      <c r="O173"/>
      <c r="P173"/>
      <c r="Q173"/>
      <c r="R173"/>
      <c r="S173"/>
      <c r="T173"/>
      <c r="U173"/>
      <c r="V173"/>
    </row>
    <row r="174" spans="1:22" s="15" customFormat="1" x14ac:dyDescent="0.2">
      <c r="A174" s="9"/>
      <c r="D174"/>
      <c r="E174"/>
      <c r="F174"/>
      <c r="G174"/>
      <c r="H174"/>
      <c r="I174"/>
      <c r="J174"/>
      <c r="K174" s="45"/>
      <c r="L174"/>
      <c r="M174"/>
      <c r="N174"/>
      <c r="O174"/>
      <c r="P174"/>
      <c r="Q174"/>
      <c r="R174"/>
      <c r="S174"/>
      <c r="T174"/>
      <c r="U174"/>
      <c r="V174"/>
    </row>
    <row r="175" spans="1:22" s="15" customFormat="1" x14ac:dyDescent="0.2">
      <c r="A175" s="9"/>
      <c r="D175"/>
      <c r="E175"/>
      <c r="F175"/>
      <c r="G175"/>
      <c r="H175"/>
      <c r="I175"/>
      <c r="J175"/>
      <c r="K175" s="45"/>
      <c r="L175"/>
      <c r="M175"/>
      <c r="N175"/>
      <c r="O175"/>
      <c r="P175"/>
      <c r="Q175"/>
      <c r="R175"/>
      <c r="S175"/>
      <c r="T175"/>
      <c r="U175"/>
      <c r="V175"/>
    </row>
    <row r="176" spans="1:22" s="15" customFormat="1" x14ac:dyDescent="0.2">
      <c r="A176" s="9"/>
      <c r="D176"/>
      <c r="E176"/>
      <c r="F176"/>
      <c r="G176"/>
      <c r="H176"/>
      <c r="I176"/>
      <c r="J176"/>
      <c r="K176" s="45"/>
      <c r="L176"/>
      <c r="M176"/>
      <c r="N176"/>
      <c r="O176"/>
      <c r="P176"/>
      <c r="Q176"/>
      <c r="R176"/>
      <c r="S176"/>
      <c r="T176"/>
      <c r="U176"/>
      <c r="V176"/>
    </row>
    <row r="177" spans="1:22" s="15" customFormat="1" x14ac:dyDescent="0.2">
      <c r="A177" s="9"/>
      <c r="D177"/>
      <c r="E177"/>
      <c r="F177"/>
      <c r="G177"/>
      <c r="H177"/>
      <c r="I177"/>
      <c r="J177"/>
      <c r="K177" s="45"/>
      <c r="L177"/>
      <c r="M177"/>
      <c r="N177"/>
      <c r="O177"/>
      <c r="P177"/>
      <c r="Q177"/>
      <c r="R177"/>
      <c r="S177"/>
      <c r="T177"/>
      <c r="U177"/>
      <c r="V177"/>
    </row>
    <row r="178" spans="1:22" s="15" customFormat="1" x14ac:dyDescent="0.2">
      <c r="A178" s="9"/>
      <c r="D178"/>
      <c r="E178"/>
      <c r="F178"/>
      <c r="G178"/>
      <c r="H178"/>
      <c r="I178"/>
      <c r="J178"/>
      <c r="K178" s="45"/>
      <c r="L178"/>
      <c r="M178"/>
      <c r="N178"/>
      <c r="O178"/>
      <c r="P178"/>
      <c r="Q178"/>
      <c r="R178"/>
      <c r="S178"/>
      <c r="T178"/>
      <c r="U178"/>
      <c r="V178"/>
    </row>
    <row r="179" spans="1:22" s="15" customFormat="1" x14ac:dyDescent="0.2">
      <c r="A179" s="9"/>
      <c r="D179"/>
      <c r="E179"/>
      <c r="F179"/>
      <c r="G179"/>
      <c r="H179"/>
      <c r="I179"/>
      <c r="J179"/>
      <c r="K179" s="45"/>
      <c r="L179"/>
      <c r="M179"/>
      <c r="N179"/>
      <c r="O179"/>
      <c r="P179"/>
      <c r="Q179"/>
      <c r="R179"/>
      <c r="S179"/>
      <c r="T179"/>
      <c r="U179"/>
      <c r="V179"/>
    </row>
    <row r="180" spans="1:22" s="15" customFormat="1" x14ac:dyDescent="0.2">
      <c r="A180" s="9"/>
      <c r="D180"/>
      <c r="E180"/>
      <c r="F180"/>
      <c r="G180"/>
      <c r="H180"/>
      <c r="I180"/>
      <c r="J180"/>
      <c r="K180" s="45"/>
      <c r="L180"/>
      <c r="M180"/>
      <c r="N180"/>
      <c r="O180"/>
      <c r="P180"/>
      <c r="Q180"/>
      <c r="R180"/>
      <c r="S180"/>
      <c r="T180"/>
      <c r="U180"/>
      <c r="V180"/>
    </row>
    <row r="181" spans="1:22" s="15" customFormat="1" x14ac:dyDescent="0.2">
      <c r="A181" s="9"/>
      <c r="D181"/>
      <c r="E181"/>
      <c r="F181"/>
      <c r="G181"/>
      <c r="H181"/>
      <c r="I181"/>
      <c r="J181"/>
      <c r="K181" s="45"/>
      <c r="L181"/>
      <c r="M181"/>
      <c r="N181"/>
      <c r="O181"/>
      <c r="P181"/>
      <c r="Q181"/>
      <c r="R181"/>
      <c r="S181"/>
      <c r="T181"/>
      <c r="U181"/>
      <c r="V181"/>
    </row>
    <row r="182" spans="1:22" s="15" customFormat="1" x14ac:dyDescent="0.2">
      <c r="A182" s="9"/>
      <c r="D182"/>
      <c r="E182"/>
      <c r="F182"/>
      <c r="G182"/>
      <c r="H182"/>
      <c r="I182"/>
      <c r="J182"/>
      <c r="K182" s="45"/>
      <c r="L182"/>
      <c r="M182"/>
      <c r="N182"/>
      <c r="O182"/>
      <c r="P182"/>
      <c r="Q182"/>
      <c r="R182"/>
      <c r="S182"/>
      <c r="T182"/>
      <c r="U182"/>
      <c r="V182"/>
    </row>
    <row r="183" spans="1:22" s="15" customFormat="1" x14ac:dyDescent="0.2">
      <c r="A183" s="9"/>
      <c r="D183"/>
      <c r="E183"/>
      <c r="F183"/>
      <c r="G183"/>
      <c r="H183"/>
      <c r="I183"/>
      <c r="J183"/>
      <c r="K183" s="45"/>
      <c r="L183"/>
      <c r="M183"/>
      <c r="N183"/>
      <c r="O183"/>
      <c r="P183"/>
      <c r="Q183"/>
      <c r="R183"/>
      <c r="S183"/>
      <c r="T183"/>
      <c r="U183"/>
      <c r="V183"/>
    </row>
    <row r="184" spans="1:22" s="15" customFormat="1" x14ac:dyDescent="0.2">
      <c r="A184" s="9"/>
      <c r="D184"/>
      <c r="E184"/>
      <c r="F184"/>
      <c r="G184"/>
      <c r="H184"/>
      <c r="I184"/>
      <c r="J184"/>
      <c r="K184" s="45"/>
      <c r="L184"/>
      <c r="M184"/>
      <c r="N184"/>
      <c r="O184"/>
      <c r="P184"/>
      <c r="Q184"/>
      <c r="R184"/>
      <c r="S184"/>
      <c r="T184"/>
      <c r="U184"/>
      <c r="V184"/>
    </row>
    <row r="185" spans="1:22" s="15" customFormat="1" x14ac:dyDescent="0.2">
      <c r="A185" s="9"/>
      <c r="D185"/>
      <c r="E185"/>
      <c r="F185"/>
      <c r="G185"/>
      <c r="H185"/>
      <c r="I185"/>
      <c r="J185"/>
      <c r="K185" s="45"/>
      <c r="L185"/>
      <c r="M185"/>
      <c r="N185"/>
      <c r="O185"/>
      <c r="P185"/>
      <c r="Q185"/>
      <c r="R185"/>
      <c r="S185"/>
      <c r="T185"/>
      <c r="U185"/>
      <c r="V185"/>
    </row>
    <row r="186" spans="1:22" s="15" customFormat="1" x14ac:dyDescent="0.2">
      <c r="A186" s="9"/>
      <c r="D186"/>
      <c r="E186"/>
      <c r="F186"/>
      <c r="G186"/>
      <c r="H186"/>
      <c r="I186"/>
      <c r="J186"/>
      <c r="K186" s="45"/>
      <c r="L186"/>
      <c r="M186"/>
      <c r="N186"/>
      <c r="O186"/>
      <c r="P186"/>
      <c r="Q186"/>
      <c r="R186"/>
      <c r="S186"/>
      <c r="T186"/>
      <c r="U186"/>
      <c r="V186"/>
    </row>
    <row r="187" spans="1:22" s="15" customFormat="1" x14ac:dyDescent="0.2">
      <c r="A187" s="9"/>
      <c r="D187"/>
      <c r="E187"/>
      <c r="F187"/>
      <c r="G187"/>
      <c r="H187"/>
      <c r="I187"/>
      <c r="J187"/>
      <c r="K187" s="45"/>
      <c r="L187"/>
      <c r="M187"/>
      <c r="N187"/>
      <c r="O187"/>
      <c r="P187"/>
      <c r="Q187"/>
      <c r="R187"/>
      <c r="S187"/>
      <c r="T187"/>
      <c r="U187"/>
      <c r="V187"/>
    </row>
    <row r="188" spans="1:22" s="15" customFormat="1" x14ac:dyDescent="0.2">
      <c r="A188" s="9"/>
      <c r="D188"/>
      <c r="E188"/>
      <c r="F188"/>
      <c r="G188"/>
      <c r="H188"/>
      <c r="I188"/>
      <c r="J188"/>
      <c r="K188" s="45"/>
      <c r="L188"/>
      <c r="M188"/>
      <c r="N188"/>
      <c r="O188"/>
      <c r="P188"/>
      <c r="Q188"/>
      <c r="R188"/>
      <c r="S188"/>
      <c r="T188"/>
      <c r="U188"/>
      <c r="V188"/>
    </row>
    <row r="189" spans="1:22" s="15" customFormat="1" x14ac:dyDescent="0.2">
      <c r="A189" s="9"/>
      <c r="D189"/>
      <c r="E189"/>
      <c r="F189"/>
      <c r="G189"/>
      <c r="H189"/>
      <c r="I189"/>
      <c r="J189"/>
      <c r="K189" s="45"/>
      <c r="L189"/>
      <c r="M189"/>
      <c r="N189"/>
      <c r="O189"/>
      <c r="P189"/>
      <c r="Q189"/>
      <c r="R189"/>
      <c r="S189"/>
      <c r="T189"/>
      <c r="U189"/>
      <c r="V189"/>
    </row>
    <row r="190" spans="1:22" s="15" customFormat="1" x14ac:dyDescent="0.2">
      <c r="A190" s="9"/>
      <c r="D190"/>
      <c r="E190"/>
      <c r="F190"/>
      <c r="G190"/>
      <c r="H190"/>
      <c r="I190"/>
      <c r="J190"/>
      <c r="K190" s="45"/>
      <c r="L190"/>
      <c r="M190"/>
      <c r="N190"/>
      <c r="O190"/>
      <c r="P190"/>
      <c r="Q190"/>
      <c r="R190"/>
      <c r="S190"/>
      <c r="T190"/>
      <c r="U190"/>
      <c r="V190"/>
    </row>
    <row r="191" spans="1:22" s="15" customFormat="1" x14ac:dyDescent="0.2">
      <c r="A191" s="9"/>
      <c r="D191"/>
      <c r="E191"/>
      <c r="F191"/>
      <c r="G191"/>
      <c r="H191"/>
      <c r="I191"/>
      <c r="J191"/>
      <c r="K191" s="45"/>
      <c r="L191"/>
      <c r="M191"/>
      <c r="N191"/>
      <c r="O191"/>
      <c r="P191"/>
      <c r="Q191"/>
      <c r="R191"/>
      <c r="S191"/>
      <c r="T191"/>
      <c r="U191"/>
      <c r="V191"/>
    </row>
    <row r="192" spans="1:22" s="15" customFormat="1" x14ac:dyDescent="0.2">
      <c r="A192" s="9"/>
      <c r="D192"/>
      <c r="E192"/>
      <c r="F192"/>
      <c r="G192"/>
      <c r="H192"/>
      <c r="I192"/>
      <c r="J192"/>
      <c r="K192" s="45"/>
      <c r="L192"/>
      <c r="M192"/>
      <c r="N192"/>
      <c r="O192"/>
      <c r="P192"/>
      <c r="Q192"/>
      <c r="R192"/>
      <c r="S192"/>
      <c r="T192"/>
      <c r="U192"/>
      <c r="V192"/>
    </row>
    <row r="193" spans="1:22" s="15" customFormat="1" x14ac:dyDescent="0.2">
      <c r="A193" s="9"/>
      <c r="D193"/>
      <c r="E193"/>
      <c r="F193"/>
      <c r="G193"/>
      <c r="H193"/>
      <c r="I193"/>
      <c r="J193"/>
      <c r="K193" s="45"/>
      <c r="L193"/>
      <c r="M193"/>
      <c r="N193"/>
      <c r="O193"/>
      <c r="P193"/>
      <c r="Q193"/>
      <c r="R193"/>
      <c r="S193"/>
      <c r="T193"/>
      <c r="U193"/>
      <c r="V193"/>
    </row>
    <row r="194" spans="1:22" s="15" customFormat="1" x14ac:dyDescent="0.2">
      <c r="A194" s="9"/>
      <c r="D194"/>
      <c r="E194"/>
      <c r="F194"/>
      <c r="G194"/>
      <c r="H194"/>
      <c r="I194"/>
      <c r="J194"/>
      <c r="K194" s="45"/>
      <c r="L194"/>
      <c r="M194"/>
      <c r="N194"/>
      <c r="O194"/>
      <c r="P194"/>
      <c r="Q194"/>
      <c r="R194"/>
      <c r="S194"/>
      <c r="T194"/>
      <c r="U194"/>
      <c r="V194"/>
    </row>
    <row r="195" spans="1:22" s="15" customFormat="1" x14ac:dyDescent="0.2">
      <c r="A195" s="9"/>
      <c r="D195"/>
      <c r="E195"/>
      <c r="F195"/>
      <c r="G195"/>
      <c r="H195"/>
      <c r="I195"/>
      <c r="J195"/>
      <c r="K195" s="45"/>
      <c r="L195"/>
      <c r="M195"/>
      <c r="N195"/>
      <c r="O195"/>
      <c r="P195"/>
      <c r="Q195"/>
      <c r="R195"/>
      <c r="S195"/>
      <c r="T195"/>
      <c r="U195"/>
      <c r="V195"/>
    </row>
    <row r="196" spans="1:22" s="15" customFormat="1" x14ac:dyDescent="0.2">
      <c r="A196" s="9"/>
      <c r="D196"/>
      <c r="E196"/>
      <c r="F196"/>
      <c r="G196"/>
      <c r="H196"/>
      <c r="I196"/>
      <c r="J196"/>
      <c r="K196" s="45"/>
      <c r="L196"/>
      <c r="M196"/>
      <c r="N196"/>
      <c r="O196"/>
      <c r="P196"/>
      <c r="Q196"/>
      <c r="R196"/>
      <c r="S196"/>
      <c r="T196"/>
      <c r="U196"/>
      <c r="V196"/>
    </row>
    <row r="197" spans="1:22" s="15" customFormat="1" x14ac:dyDescent="0.2">
      <c r="A197" s="9"/>
      <c r="D197"/>
      <c r="E197"/>
      <c r="F197"/>
      <c r="G197"/>
      <c r="H197"/>
      <c r="I197"/>
      <c r="J197"/>
      <c r="K197" s="45"/>
      <c r="L197"/>
      <c r="M197"/>
      <c r="N197"/>
      <c r="O197"/>
      <c r="P197"/>
      <c r="Q197"/>
      <c r="R197"/>
      <c r="S197"/>
      <c r="T197"/>
      <c r="U197"/>
      <c r="V197"/>
    </row>
    <row r="198" spans="1:22" s="15" customFormat="1" x14ac:dyDescent="0.2">
      <c r="A198" s="9"/>
      <c r="D198"/>
      <c r="E198"/>
      <c r="F198"/>
      <c r="G198"/>
      <c r="H198"/>
      <c r="I198"/>
      <c r="J198"/>
      <c r="K198" s="45"/>
      <c r="L198"/>
      <c r="M198"/>
      <c r="N198"/>
      <c r="O198"/>
      <c r="P198"/>
      <c r="Q198"/>
      <c r="R198"/>
      <c r="S198"/>
      <c r="T198"/>
      <c r="U198"/>
      <c r="V198"/>
    </row>
    <row r="199" spans="1:22" s="15" customFormat="1" x14ac:dyDescent="0.2">
      <c r="A199" s="9"/>
      <c r="D199"/>
      <c r="E199"/>
      <c r="F199"/>
      <c r="G199"/>
      <c r="H199"/>
      <c r="I199"/>
      <c r="J199"/>
      <c r="K199" s="45"/>
      <c r="L199"/>
      <c r="M199"/>
      <c r="N199"/>
      <c r="O199"/>
      <c r="P199"/>
      <c r="Q199"/>
      <c r="R199"/>
      <c r="S199"/>
      <c r="T199"/>
      <c r="U199"/>
      <c r="V199"/>
    </row>
    <row r="200" spans="1:22" s="15" customFormat="1" x14ac:dyDescent="0.2">
      <c r="A200" s="9"/>
      <c r="D200"/>
      <c r="E200"/>
      <c r="F200"/>
      <c r="G200"/>
      <c r="H200"/>
      <c r="I200"/>
      <c r="J200"/>
      <c r="K200" s="45"/>
      <c r="L200"/>
      <c r="M200"/>
      <c r="N200"/>
      <c r="O200"/>
      <c r="P200"/>
      <c r="Q200"/>
      <c r="R200"/>
      <c r="S200"/>
      <c r="T200"/>
      <c r="U200"/>
      <c r="V200"/>
    </row>
    <row r="201" spans="1:22" s="15" customFormat="1" x14ac:dyDescent="0.2">
      <c r="A201" s="9"/>
      <c r="D201"/>
      <c r="E201"/>
      <c r="F201"/>
      <c r="G201"/>
      <c r="H201"/>
      <c r="I201"/>
      <c r="J201"/>
      <c r="K201" s="45"/>
      <c r="L201"/>
      <c r="M201"/>
      <c r="N201"/>
      <c r="O201"/>
      <c r="P201"/>
      <c r="Q201"/>
      <c r="R201"/>
      <c r="S201"/>
      <c r="T201"/>
      <c r="U201"/>
      <c r="V201"/>
    </row>
    <row r="202" spans="1:22" s="15" customFormat="1" x14ac:dyDescent="0.2">
      <c r="A202" s="9"/>
      <c r="D202"/>
      <c r="E202"/>
      <c r="F202"/>
      <c r="G202"/>
      <c r="H202"/>
      <c r="I202"/>
      <c r="J202"/>
      <c r="K202" s="45"/>
      <c r="L202"/>
      <c r="M202"/>
      <c r="N202"/>
      <c r="O202"/>
      <c r="P202"/>
      <c r="Q202"/>
      <c r="R202"/>
      <c r="S202"/>
      <c r="T202"/>
      <c r="U202"/>
      <c r="V202"/>
    </row>
    <row r="203" spans="1:22" s="15" customFormat="1" x14ac:dyDescent="0.2">
      <c r="A203" s="9"/>
      <c r="D203"/>
      <c r="E203"/>
      <c r="F203"/>
      <c r="G203"/>
      <c r="H203"/>
      <c r="I203"/>
      <c r="J203"/>
      <c r="K203" s="45"/>
      <c r="L203"/>
      <c r="M203"/>
      <c r="N203"/>
      <c r="O203"/>
      <c r="P203"/>
      <c r="Q203"/>
      <c r="R203"/>
      <c r="S203"/>
      <c r="T203"/>
      <c r="U203"/>
      <c r="V203"/>
    </row>
    <row r="204" spans="1:22" s="15" customFormat="1" x14ac:dyDescent="0.2">
      <c r="A204" s="9"/>
      <c r="D204"/>
      <c r="E204"/>
      <c r="F204"/>
      <c r="G204"/>
      <c r="H204"/>
      <c r="I204"/>
      <c r="J204"/>
      <c r="K204" s="45"/>
      <c r="L204"/>
      <c r="M204"/>
      <c r="N204"/>
      <c r="O204"/>
      <c r="P204"/>
      <c r="Q204"/>
      <c r="R204"/>
      <c r="S204"/>
      <c r="T204"/>
      <c r="U204"/>
      <c r="V204"/>
    </row>
    <row r="205" spans="1:22" s="15" customFormat="1" x14ac:dyDescent="0.2">
      <c r="A205" s="9"/>
      <c r="D205"/>
      <c r="E205"/>
      <c r="F205"/>
      <c r="G205"/>
      <c r="H205"/>
      <c r="I205"/>
      <c r="J205"/>
      <c r="K205" s="45"/>
      <c r="L205"/>
      <c r="M205"/>
      <c r="N205"/>
      <c r="O205"/>
      <c r="P205"/>
      <c r="Q205"/>
      <c r="R205"/>
      <c r="S205"/>
      <c r="T205"/>
      <c r="U205"/>
      <c r="V205"/>
    </row>
    <row r="206" spans="1:22" s="15" customFormat="1" x14ac:dyDescent="0.2">
      <c r="A206" s="9"/>
      <c r="D206"/>
      <c r="E206"/>
      <c r="F206"/>
      <c r="G206"/>
      <c r="H206"/>
      <c r="I206"/>
      <c r="J206"/>
      <c r="K206" s="45"/>
      <c r="L206"/>
      <c r="M206"/>
      <c r="N206"/>
      <c r="O206"/>
      <c r="P206"/>
      <c r="Q206"/>
      <c r="R206"/>
      <c r="S206"/>
      <c r="T206"/>
      <c r="U206"/>
      <c r="V206"/>
    </row>
    <row r="207" spans="1:22" s="15" customFormat="1" x14ac:dyDescent="0.2">
      <c r="A207" s="9"/>
      <c r="D207"/>
      <c r="E207"/>
      <c r="F207"/>
      <c r="G207"/>
      <c r="H207"/>
      <c r="I207"/>
      <c r="J207"/>
      <c r="K207" s="45"/>
      <c r="L207"/>
      <c r="M207"/>
      <c r="N207"/>
      <c r="O207"/>
      <c r="P207"/>
      <c r="Q207"/>
      <c r="R207"/>
      <c r="S207"/>
      <c r="T207"/>
      <c r="U207"/>
      <c r="V207"/>
    </row>
    <row r="208" spans="1:22" s="15" customFormat="1" x14ac:dyDescent="0.2">
      <c r="A208" s="9"/>
      <c r="D208"/>
      <c r="E208"/>
      <c r="F208"/>
      <c r="G208"/>
      <c r="H208"/>
      <c r="I208"/>
      <c r="J208"/>
      <c r="K208" s="45"/>
      <c r="L208"/>
      <c r="M208"/>
      <c r="N208"/>
      <c r="O208"/>
      <c r="P208"/>
      <c r="Q208"/>
      <c r="R208"/>
      <c r="S208"/>
      <c r="T208"/>
      <c r="U208"/>
      <c r="V208"/>
    </row>
    <row r="209" spans="1:22" s="15" customFormat="1" x14ac:dyDescent="0.2">
      <c r="A209" s="9"/>
      <c r="D209"/>
      <c r="E209"/>
      <c r="F209"/>
      <c r="G209"/>
      <c r="H209"/>
      <c r="I209"/>
      <c r="J209"/>
      <c r="K209" s="45"/>
      <c r="L209"/>
      <c r="M209"/>
      <c r="N209"/>
      <c r="O209"/>
      <c r="P209"/>
      <c r="Q209"/>
      <c r="R209"/>
      <c r="S209"/>
      <c r="T209"/>
      <c r="U209"/>
      <c r="V209"/>
    </row>
    <row r="210" spans="1:22" s="15" customFormat="1" x14ac:dyDescent="0.2">
      <c r="A210" s="9"/>
      <c r="B210" s="2"/>
      <c r="D210"/>
      <c r="E210"/>
      <c r="F210"/>
      <c r="G210"/>
      <c r="H210"/>
      <c r="I210"/>
      <c r="J210"/>
      <c r="K210" s="45"/>
      <c r="L210"/>
      <c r="M210"/>
      <c r="N210"/>
      <c r="O210"/>
      <c r="P210"/>
      <c r="Q210"/>
      <c r="R210"/>
      <c r="S210"/>
      <c r="T210"/>
      <c r="U210"/>
      <c r="V210"/>
    </row>
  </sheetData>
  <mergeCells count="64">
    <mergeCell ref="D27:G27"/>
    <mergeCell ref="D20:G20"/>
    <mergeCell ref="D22:H22"/>
    <mergeCell ref="J22:K22"/>
    <mergeCell ref="D23:G23"/>
    <mergeCell ref="D25:G25"/>
    <mergeCell ref="D19:G19"/>
    <mergeCell ref="J19:L19"/>
    <mergeCell ref="M19:N19"/>
    <mergeCell ref="D26:G26"/>
    <mergeCell ref="D16:G16"/>
    <mergeCell ref="J16:L16"/>
    <mergeCell ref="M16:N16"/>
    <mergeCell ref="D24:G24"/>
    <mergeCell ref="D17:G17"/>
    <mergeCell ref="J17:L17"/>
    <mergeCell ref="M17:N17"/>
    <mergeCell ref="D18:G18"/>
    <mergeCell ref="J18:L18"/>
    <mergeCell ref="M18:N18"/>
    <mergeCell ref="A15:B15"/>
    <mergeCell ref="D15:G15"/>
    <mergeCell ref="J15:L15"/>
    <mergeCell ref="M15:N15"/>
    <mergeCell ref="Q15:R15"/>
    <mergeCell ref="M6:Q6"/>
    <mergeCell ref="A6:A8"/>
    <mergeCell ref="B6:D6"/>
    <mergeCell ref="E6:I6"/>
    <mergeCell ref="J6:L6"/>
    <mergeCell ref="L7:L8"/>
    <mergeCell ref="P7:R7"/>
    <mergeCell ref="M7:O7"/>
    <mergeCell ref="R6:T6"/>
    <mergeCell ref="J7:J8"/>
    <mergeCell ref="F7:F8"/>
    <mergeCell ref="I7:I8"/>
    <mergeCell ref="T7:T8"/>
    <mergeCell ref="K7:K8"/>
    <mergeCell ref="S7:S8"/>
    <mergeCell ref="B4:C4"/>
    <mergeCell ref="D4:E4"/>
    <mergeCell ref="G4:H4"/>
    <mergeCell ref="B7:B8"/>
    <mergeCell ref="C7:C8"/>
    <mergeCell ref="D7:D8"/>
    <mergeCell ref="E7:E8"/>
    <mergeCell ref="G7:G8"/>
    <mergeCell ref="H7:H8"/>
    <mergeCell ref="A1:V1"/>
    <mergeCell ref="B3:C3"/>
    <mergeCell ref="D3:E3"/>
    <mergeCell ref="G3:H3"/>
    <mergeCell ref="J3:T3"/>
    <mergeCell ref="S18:U18"/>
    <mergeCell ref="V18:W18"/>
    <mergeCell ref="S19:U19"/>
    <mergeCell ref="V19:W19"/>
    <mergeCell ref="S15:U15"/>
    <mergeCell ref="V15:W15"/>
    <mergeCell ref="S16:U16"/>
    <mergeCell ref="V16:W16"/>
    <mergeCell ref="S17:U17"/>
    <mergeCell ref="V17:W17"/>
  </mergeCells>
  <pageMargins left="0.22" right="0.17" top="0.36" bottom="0.3" header="0.17" footer="0.17"/>
  <pageSetup paperSize="9" orientation="landscape" r:id="rId1"/>
  <headerFooter alignWithMargins="0"/>
  <ignoredErrors>
    <ignoredError sqref="L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242"/>
  <sheetViews>
    <sheetView topLeftCell="B40" workbookViewId="0">
      <selection activeCell="M24" sqref="M24:M28"/>
    </sheetView>
  </sheetViews>
  <sheetFormatPr defaultRowHeight="12.75" x14ac:dyDescent="0.2"/>
  <cols>
    <col min="1" max="1" width="23.28515625" style="9" customWidth="1"/>
    <col min="2" max="2" width="7.85546875" style="2" customWidth="1"/>
    <col min="3" max="3" width="6.140625" style="15" customWidth="1"/>
    <col min="4" max="4" width="21" customWidth="1"/>
    <col min="5" max="5" width="28" customWidth="1"/>
    <col min="6" max="6" width="16.28515625" customWidth="1"/>
    <col min="7" max="7" width="12.7109375" customWidth="1"/>
    <col min="8" max="8" width="12" customWidth="1"/>
    <col min="9" max="9" width="10.28515625" customWidth="1"/>
    <col min="10" max="10" width="8.140625" customWidth="1"/>
    <col min="11" max="11" width="14.5703125" style="45" customWidth="1"/>
    <col min="12" max="12" width="14.5703125" customWidth="1"/>
    <col min="13" max="13" width="16.85546875" customWidth="1"/>
    <col min="14" max="14" width="8.28515625" customWidth="1"/>
    <col min="15" max="15" width="12.140625" customWidth="1"/>
    <col min="16" max="16" width="12.85546875" customWidth="1"/>
    <col min="17" max="17" width="6.140625" customWidth="1"/>
    <col min="18" max="18" width="7.140625" customWidth="1"/>
    <col min="19" max="19" width="4.85546875" customWidth="1"/>
    <col min="20" max="20" width="6.140625" customWidth="1"/>
    <col min="21" max="21" width="13.5703125" customWidth="1"/>
    <col min="22" max="22" width="9.7109375" customWidth="1"/>
    <col min="23" max="24" width="13.5703125" bestFit="1" customWidth="1"/>
    <col min="25" max="25" width="13.28515625" customWidth="1"/>
    <col min="26" max="28" width="4" customWidth="1"/>
    <col min="29" max="29" width="7.7109375" customWidth="1"/>
    <col min="30" max="30" width="8.28515625" customWidth="1"/>
    <col min="31" max="31" width="6.7109375" customWidth="1"/>
    <col min="32" max="32" width="7" customWidth="1"/>
    <col min="33" max="34" width="7.28515625" customWidth="1"/>
    <col min="35" max="35" width="6.42578125" customWidth="1"/>
    <col min="36" max="37" width="7.42578125" customWidth="1"/>
    <col min="38" max="39" width="6.42578125" customWidth="1"/>
    <col min="40" max="42" width="12.140625" customWidth="1"/>
    <col min="43" max="59" width="9.140625" customWidth="1"/>
  </cols>
  <sheetData>
    <row r="1" spans="1:48" ht="15.75" x14ac:dyDescent="0.25">
      <c r="A1" s="328" t="s">
        <v>93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112"/>
      <c r="AC1" s="23"/>
      <c r="AD1" s="23"/>
      <c r="AE1" s="23"/>
      <c r="AF1" s="23"/>
    </row>
    <row r="2" spans="1:48" ht="10.1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"/>
      <c r="AC2" s="22"/>
      <c r="AD2" s="22"/>
      <c r="AE2" s="22"/>
      <c r="AF2" s="22"/>
    </row>
    <row r="3" spans="1:48" ht="9.6" customHeight="1" thickBot="1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4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AC3" s="22"/>
      <c r="AD3" s="22"/>
      <c r="AE3" s="22"/>
      <c r="AF3" s="22"/>
    </row>
    <row r="4" spans="1:48" x14ac:dyDescent="0.2">
      <c r="A4" s="34" t="s">
        <v>8</v>
      </c>
      <c r="B4" s="35" t="s">
        <v>96</v>
      </c>
      <c r="C4" s="36" t="s">
        <v>97</v>
      </c>
      <c r="D4" s="189" t="s">
        <v>95</v>
      </c>
      <c r="E4" s="190"/>
      <c r="F4" s="336" t="s">
        <v>58</v>
      </c>
      <c r="G4" s="336"/>
      <c r="H4" s="335" t="s">
        <v>59</v>
      </c>
      <c r="I4" s="335"/>
      <c r="J4" s="335"/>
      <c r="K4" s="336" t="s">
        <v>55</v>
      </c>
      <c r="L4" s="336"/>
      <c r="M4" s="336"/>
      <c r="N4" s="33"/>
      <c r="V4" s="128"/>
    </row>
    <row r="5" spans="1:48" ht="10.9" customHeight="1" thickBot="1" x14ac:dyDescent="0.25">
      <c r="A5" s="37"/>
      <c r="B5" s="38"/>
      <c r="C5" s="39"/>
      <c r="D5" s="191"/>
      <c r="E5" s="192"/>
      <c r="F5" s="331"/>
      <c r="G5" s="331"/>
      <c r="H5" s="331"/>
      <c r="I5" s="331"/>
      <c r="J5" s="331"/>
      <c r="K5" s="331"/>
      <c r="L5" s="331"/>
      <c r="M5" s="331"/>
      <c r="N5" s="33"/>
      <c r="V5" s="129"/>
    </row>
    <row r="6" spans="1:48" ht="22.5" customHeight="1" x14ac:dyDescent="0.2">
      <c r="A6" s="25"/>
      <c r="B6" s="26"/>
      <c r="C6" s="26"/>
      <c r="D6" s="27"/>
      <c r="E6" s="27"/>
      <c r="F6" s="27"/>
      <c r="G6" s="27"/>
      <c r="H6" s="27"/>
      <c r="I6" s="27"/>
      <c r="K6" s="193" t="s">
        <v>175</v>
      </c>
      <c r="L6" s="193" t="s">
        <v>179</v>
      </c>
      <c r="M6" s="194"/>
      <c r="N6" s="27"/>
      <c r="O6" s="27"/>
      <c r="P6" s="27"/>
      <c r="Q6" s="27"/>
      <c r="R6" s="27"/>
      <c r="S6" s="27"/>
      <c r="T6" s="27"/>
      <c r="U6" s="27"/>
      <c r="V6" s="27"/>
    </row>
    <row r="7" spans="1:48" ht="14.45" customHeight="1" x14ac:dyDescent="0.2">
      <c r="A7" s="97" t="s">
        <v>88</v>
      </c>
      <c r="B7" s="98" t="s">
        <v>13</v>
      </c>
      <c r="C7" s="73"/>
      <c r="D7" s="101" t="s">
        <v>14</v>
      </c>
      <c r="E7" s="127"/>
      <c r="F7" s="103" t="s">
        <v>12</v>
      </c>
      <c r="G7" s="74">
        <f>IF(C7=0,0,(E7-C7)/C7)</f>
        <v>0</v>
      </c>
      <c r="H7" s="45"/>
      <c r="I7" s="45"/>
      <c r="K7" s="188" t="s">
        <v>178</v>
      </c>
      <c r="L7" s="188" t="s">
        <v>176</v>
      </c>
      <c r="M7" s="188" t="s">
        <v>177</v>
      </c>
      <c r="O7" s="69"/>
      <c r="P7" s="70"/>
      <c r="Q7" s="71"/>
      <c r="R7" s="330"/>
      <c r="S7" s="330"/>
      <c r="T7" s="72"/>
    </row>
    <row r="8" spans="1:48" x14ac:dyDescent="0.2">
      <c r="A8" s="99" t="s">
        <v>24</v>
      </c>
      <c r="B8" s="100" t="s">
        <v>35</v>
      </c>
      <c r="C8" s="40"/>
      <c r="D8" s="102" t="s">
        <v>25</v>
      </c>
      <c r="E8" s="127"/>
      <c r="F8" s="104" t="s">
        <v>27</v>
      </c>
      <c r="G8" s="42"/>
      <c r="H8" s="102" t="s">
        <v>26</v>
      </c>
      <c r="I8" s="41"/>
      <c r="J8" s="45"/>
      <c r="K8" s="187"/>
      <c r="L8" s="127"/>
      <c r="M8" s="127" t="e">
        <f>(L8-K8)/K8*100</f>
        <v>#DIV/0!</v>
      </c>
      <c r="O8" s="29"/>
      <c r="P8" s="25"/>
      <c r="Q8" s="29"/>
      <c r="R8" s="25"/>
      <c r="S8" s="25"/>
      <c r="T8" s="25"/>
      <c r="U8" s="27"/>
      <c r="V8" s="27"/>
    </row>
    <row r="9" spans="1:48" ht="13.5" thickBot="1" x14ac:dyDescent="0.25">
      <c r="A9" s="17"/>
      <c r="B9" s="15"/>
      <c r="D9" s="17"/>
      <c r="E9" s="17"/>
      <c r="F9" s="17"/>
      <c r="G9" s="17"/>
      <c r="H9" s="17"/>
      <c r="I9" s="17"/>
      <c r="M9" s="3"/>
    </row>
    <row r="10" spans="1:48" ht="12.75" customHeight="1" thickBot="1" x14ac:dyDescent="0.25">
      <c r="A10" s="272" t="s">
        <v>15</v>
      </c>
      <c r="B10" s="337" t="s">
        <v>76</v>
      </c>
      <c r="C10" s="338"/>
      <c r="D10" s="339"/>
      <c r="E10" s="364" t="s">
        <v>158</v>
      </c>
      <c r="F10" s="365"/>
      <c r="G10" s="365"/>
      <c r="H10" s="365"/>
      <c r="I10" s="366"/>
      <c r="J10" s="340" t="s">
        <v>16</v>
      </c>
      <c r="K10" s="340"/>
      <c r="L10" s="341"/>
      <c r="M10" s="323" t="s">
        <v>91</v>
      </c>
      <c r="N10" s="324"/>
      <c r="O10" s="324"/>
      <c r="P10" s="324"/>
      <c r="Q10" s="324"/>
      <c r="R10" s="324"/>
      <c r="S10" s="324"/>
      <c r="T10" s="324"/>
      <c r="U10" s="324"/>
      <c r="V10" s="324"/>
      <c r="W10" s="319" t="s">
        <v>166</v>
      </c>
      <c r="X10" s="319"/>
      <c r="Y10" s="320"/>
      <c r="AP10" s="30"/>
      <c r="AQ10" s="30"/>
      <c r="AR10" s="30"/>
      <c r="AS10" s="30"/>
      <c r="AU10" s="30"/>
      <c r="AV10" s="30"/>
    </row>
    <row r="11" spans="1:48" ht="12.75" customHeight="1" thickBot="1" x14ac:dyDescent="0.25">
      <c r="A11" s="356"/>
      <c r="B11" s="357" t="s">
        <v>79</v>
      </c>
      <c r="C11" s="362" t="s">
        <v>14</v>
      </c>
      <c r="D11" s="342" t="s">
        <v>17</v>
      </c>
      <c r="E11" s="346" t="s">
        <v>159</v>
      </c>
      <c r="F11" s="367" t="s">
        <v>160</v>
      </c>
      <c r="G11" s="346" t="s">
        <v>161</v>
      </c>
      <c r="H11" s="346" t="s">
        <v>162</v>
      </c>
      <c r="I11" s="334" t="s">
        <v>17</v>
      </c>
      <c r="J11" s="360" t="s">
        <v>79</v>
      </c>
      <c r="K11" s="358" t="s">
        <v>14</v>
      </c>
      <c r="L11" s="344" t="s">
        <v>17</v>
      </c>
      <c r="M11" s="133"/>
      <c r="N11" s="325" t="s">
        <v>64</v>
      </c>
      <c r="O11" s="326"/>
      <c r="P11" s="326"/>
      <c r="Q11" s="326"/>
      <c r="R11" s="327"/>
      <c r="S11" s="332" t="s">
        <v>45</v>
      </c>
      <c r="T11" s="333"/>
      <c r="U11" s="333"/>
      <c r="V11" s="322" t="s">
        <v>167</v>
      </c>
      <c r="W11" s="321" t="s">
        <v>163</v>
      </c>
      <c r="X11" s="321" t="s">
        <v>164</v>
      </c>
      <c r="Y11" s="321" t="s">
        <v>165</v>
      </c>
      <c r="AO11" t="s">
        <v>88</v>
      </c>
      <c r="AP11" s="30"/>
      <c r="AQ11" s="30" t="s">
        <v>89</v>
      </c>
      <c r="AR11" s="30"/>
      <c r="AS11" s="30"/>
      <c r="AT11" s="30"/>
      <c r="AU11" s="30"/>
      <c r="AV11" s="30"/>
    </row>
    <row r="12" spans="1:48" ht="34.5" customHeight="1" x14ac:dyDescent="0.2">
      <c r="A12" s="356"/>
      <c r="B12" s="357"/>
      <c r="C12" s="363"/>
      <c r="D12" s="343"/>
      <c r="E12" s="346"/>
      <c r="F12" s="367"/>
      <c r="G12" s="346"/>
      <c r="H12" s="346"/>
      <c r="I12" s="334"/>
      <c r="J12" s="361"/>
      <c r="K12" s="359"/>
      <c r="L12" s="345"/>
      <c r="M12" s="134" t="s">
        <v>18</v>
      </c>
      <c r="N12" s="135" t="s">
        <v>19</v>
      </c>
      <c r="O12" s="136" t="s">
        <v>0</v>
      </c>
      <c r="P12" s="136" t="s">
        <v>20</v>
      </c>
      <c r="Q12" s="136" t="s">
        <v>4</v>
      </c>
      <c r="R12" s="136" t="s">
        <v>37</v>
      </c>
      <c r="S12" s="137" t="s">
        <v>21</v>
      </c>
      <c r="T12" s="136" t="s">
        <v>22</v>
      </c>
      <c r="U12" s="138" t="s">
        <v>23</v>
      </c>
      <c r="V12" s="285"/>
      <c r="W12" s="321"/>
      <c r="X12" s="321"/>
      <c r="Y12" s="321"/>
      <c r="AO12" t="s">
        <v>60</v>
      </c>
      <c r="AP12" s="30" t="s">
        <v>61</v>
      </c>
      <c r="AQ12" s="30" t="s">
        <v>60</v>
      </c>
      <c r="AR12" s="30" t="s">
        <v>14</v>
      </c>
      <c r="AS12" s="30"/>
      <c r="AT12" s="30"/>
      <c r="AU12" s="30"/>
    </row>
    <row r="13" spans="1:48" ht="15.75" customHeight="1" x14ac:dyDescent="0.2">
      <c r="A13" s="81" t="s">
        <v>1</v>
      </c>
      <c r="B13" s="83">
        <v>36</v>
      </c>
      <c r="C13" s="75">
        <v>42</v>
      </c>
      <c r="D13" s="122">
        <f t="shared" ref="D13:D37" si="0">IF(B13=0,0,(C13-B13)/B13)</f>
        <v>0.16666666666666666</v>
      </c>
      <c r="E13" s="125"/>
      <c r="F13" s="125"/>
      <c r="G13" s="125"/>
      <c r="H13" s="126"/>
      <c r="I13" s="124" t="e">
        <f>(H13-F13)/(F13-E13)</f>
        <v>#DIV/0!</v>
      </c>
      <c r="J13" s="88">
        <v>6</v>
      </c>
      <c r="K13" s="89">
        <v>7</v>
      </c>
      <c r="L13" s="90">
        <f>IF($J$13=0,0,($K$13-$J$13)/$J$13)</f>
        <v>0.16666666666666666</v>
      </c>
      <c r="M13" s="139"/>
      <c r="N13" s="140"/>
      <c r="O13" s="141"/>
      <c r="P13" s="141"/>
      <c r="Q13" s="141"/>
      <c r="R13" s="141"/>
      <c r="S13" s="142"/>
      <c r="T13" s="141"/>
      <c r="U13" s="143"/>
      <c r="V13" s="143"/>
      <c r="W13" s="127"/>
      <c r="X13" s="127"/>
      <c r="Y13" s="127" t="e">
        <f>W13/X13*100</f>
        <v>#DIV/0!</v>
      </c>
      <c r="AO13" s="30" t="e">
        <f>+SUM(B13,0.1*#REF!,0.02*#REF!,0.05*#REF!)</f>
        <v>#REF!</v>
      </c>
      <c r="AP13" s="30" t="e">
        <f>SUM(C13+#REF!+#REF!+#REF!)</f>
        <v>#REF!</v>
      </c>
      <c r="AQ13" s="30">
        <f>+J13</f>
        <v>6</v>
      </c>
      <c r="AR13" s="30">
        <f>+K13</f>
        <v>7</v>
      </c>
      <c r="AS13" s="30"/>
      <c r="AT13" s="30"/>
      <c r="AU13" s="30"/>
    </row>
    <row r="14" spans="1:48" ht="15.75" customHeight="1" x14ac:dyDescent="0.2">
      <c r="A14" s="81" t="s">
        <v>6</v>
      </c>
      <c r="B14" s="83">
        <v>12</v>
      </c>
      <c r="C14" s="75">
        <v>18</v>
      </c>
      <c r="D14" s="122">
        <f t="shared" si="0"/>
        <v>0.5</v>
      </c>
      <c r="E14" s="126"/>
      <c r="F14" s="126"/>
      <c r="G14" s="126"/>
      <c r="H14" s="126"/>
      <c r="I14" s="124" t="e">
        <f>(H14-F14)/(F14-E14)</f>
        <v>#DIV/0!</v>
      </c>
      <c r="J14" s="88">
        <v>2</v>
      </c>
      <c r="K14" s="89">
        <v>3</v>
      </c>
      <c r="L14" s="90">
        <f t="shared" ref="L14:L37" si="1">IF(J14=0,0,(K14-J14)/J14)</f>
        <v>0.5</v>
      </c>
      <c r="M14" s="144">
        <v>38</v>
      </c>
      <c r="N14" s="145"/>
      <c r="O14" s="146" t="s">
        <v>90</v>
      </c>
      <c r="P14" s="146"/>
      <c r="Q14" s="146"/>
      <c r="R14" s="147">
        <v>38</v>
      </c>
      <c r="S14" s="148">
        <v>0</v>
      </c>
      <c r="T14" s="147">
        <v>11</v>
      </c>
      <c r="U14" s="149">
        <v>27</v>
      </c>
      <c r="V14" s="149">
        <f>M14/C14</f>
        <v>2.1111111111111112</v>
      </c>
      <c r="W14" s="127"/>
      <c r="X14" s="127"/>
      <c r="Y14" s="127" t="e">
        <f t="shared" ref="Y14:Y37" si="2">W14/X14*100</f>
        <v>#DIV/0!</v>
      </c>
      <c r="AO14" s="30" t="e">
        <f>SUM($B$13:B14,0.1*#REF!,0.02*#REF!,0.05*#REF!)</f>
        <v>#REF!</v>
      </c>
      <c r="AP14" s="30" t="e">
        <f>+SUM($C$13:C14,#REF!+#REF!+#REF!)</f>
        <v>#REF!</v>
      </c>
      <c r="AQ14" s="30">
        <f>SUM($J$13:J14)</f>
        <v>8</v>
      </c>
      <c r="AR14" s="30">
        <f>+SUM($K$13:K14)</f>
        <v>10</v>
      </c>
      <c r="AS14" s="30"/>
      <c r="AT14" s="30"/>
      <c r="AU14" s="30"/>
    </row>
    <row r="15" spans="1:48" ht="15.75" customHeight="1" x14ac:dyDescent="0.2">
      <c r="A15" s="81" t="s">
        <v>29</v>
      </c>
      <c r="B15" s="76">
        <v>24</v>
      </c>
      <c r="C15" s="77">
        <v>24</v>
      </c>
      <c r="D15" s="122">
        <f t="shared" si="0"/>
        <v>0</v>
      </c>
      <c r="E15" s="126"/>
      <c r="F15" s="126"/>
      <c r="G15" s="126"/>
      <c r="H15" s="126"/>
      <c r="I15" s="124" t="e">
        <f t="shared" ref="I15:I37" si="3">(H15-F15)/(F15-E15)</f>
        <v>#DIV/0!</v>
      </c>
      <c r="J15" s="88">
        <v>4</v>
      </c>
      <c r="K15" s="89">
        <v>4</v>
      </c>
      <c r="L15" s="90">
        <f t="shared" si="1"/>
        <v>0</v>
      </c>
      <c r="M15" s="150"/>
      <c r="N15" s="151"/>
      <c r="O15" s="146"/>
      <c r="P15" s="146"/>
      <c r="Q15" s="146"/>
      <c r="R15" s="146"/>
      <c r="S15" s="152"/>
      <c r="T15" s="146"/>
      <c r="U15" s="153"/>
      <c r="V15" s="153"/>
      <c r="W15" s="127"/>
      <c r="X15" s="127"/>
      <c r="Y15" s="127" t="e">
        <f t="shared" si="2"/>
        <v>#DIV/0!</v>
      </c>
      <c r="AO15" s="30" t="e">
        <f>SUM($B$13:B15,0.1*#REF!,0.02*#REF!,0.05*#REF!)</f>
        <v>#REF!</v>
      </c>
      <c r="AP15" s="30" t="e">
        <f>+SUM($C$13:C15,#REF!+#REF!+#REF!)</f>
        <v>#REF!</v>
      </c>
      <c r="AQ15" s="30">
        <f>SUM($J$13:J15)</f>
        <v>12</v>
      </c>
      <c r="AR15" s="30">
        <f>+SUM($K$13:K15)</f>
        <v>14</v>
      </c>
      <c r="AS15" s="30"/>
      <c r="AT15" s="30"/>
      <c r="AU15" s="30"/>
    </row>
    <row r="16" spans="1:48" ht="15.75" customHeight="1" x14ac:dyDescent="0.2">
      <c r="A16" s="81" t="s">
        <v>30</v>
      </c>
      <c r="B16" s="76">
        <v>6</v>
      </c>
      <c r="C16" s="77">
        <v>11.5</v>
      </c>
      <c r="D16" s="122">
        <f t="shared" si="0"/>
        <v>0.91666666666666663</v>
      </c>
      <c r="E16" s="126"/>
      <c r="F16" s="126"/>
      <c r="G16" s="126"/>
      <c r="H16" s="126"/>
      <c r="I16" s="124" t="e">
        <f t="shared" si="3"/>
        <v>#DIV/0!</v>
      </c>
      <c r="J16" s="88">
        <v>1</v>
      </c>
      <c r="K16" s="89">
        <v>1.9</v>
      </c>
      <c r="L16" s="90">
        <f t="shared" si="1"/>
        <v>0.89999999999999991</v>
      </c>
      <c r="M16" s="144">
        <v>64</v>
      </c>
      <c r="N16" s="145"/>
      <c r="O16" s="146"/>
      <c r="P16" s="146"/>
      <c r="Q16" s="154">
        <v>6</v>
      </c>
      <c r="R16" s="147">
        <v>58</v>
      </c>
      <c r="S16" s="148">
        <v>6</v>
      </c>
      <c r="T16" s="147">
        <v>9</v>
      </c>
      <c r="U16" s="149">
        <v>49</v>
      </c>
      <c r="V16" s="149"/>
      <c r="W16" s="127"/>
      <c r="X16" s="127"/>
      <c r="Y16" s="127" t="e">
        <f t="shared" si="2"/>
        <v>#DIV/0!</v>
      </c>
      <c r="AO16" s="30" t="e">
        <f>SUM($B$13:B16,0.1*#REF!,0.02*#REF!,0.05*#REF!)</f>
        <v>#REF!</v>
      </c>
      <c r="AP16" s="30" t="e">
        <f>+SUM($C$13:C16,#REF!+#REF!+#REF!)</f>
        <v>#REF!</v>
      </c>
      <c r="AQ16" s="30">
        <f>SUM($J$13:J16)</f>
        <v>13</v>
      </c>
      <c r="AR16" s="30">
        <f>+SUM($K$13:K16)</f>
        <v>15.9</v>
      </c>
      <c r="AS16" s="30"/>
      <c r="AT16" s="30"/>
      <c r="AU16" s="30"/>
    </row>
    <row r="17" spans="1:47" ht="15.75" customHeight="1" x14ac:dyDescent="0.2">
      <c r="A17" s="81" t="s">
        <v>92</v>
      </c>
      <c r="B17" s="76">
        <v>36</v>
      </c>
      <c r="C17" s="77">
        <v>66</v>
      </c>
      <c r="D17" s="122">
        <f>IF(B17=0,0,(C17-B17)/B17)</f>
        <v>0.83333333333333337</v>
      </c>
      <c r="E17" s="126"/>
      <c r="F17" s="126"/>
      <c r="G17" s="126"/>
      <c r="H17" s="126"/>
      <c r="I17" s="124" t="e">
        <f t="shared" si="3"/>
        <v>#DIV/0!</v>
      </c>
      <c r="J17" s="88">
        <v>6</v>
      </c>
      <c r="K17" s="89">
        <v>11</v>
      </c>
      <c r="L17" s="90">
        <f t="shared" si="1"/>
        <v>0.83333333333333337</v>
      </c>
      <c r="M17" s="155"/>
      <c r="N17" s="156"/>
      <c r="O17" s="146"/>
      <c r="P17" s="146"/>
      <c r="Q17" s="146"/>
      <c r="R17" s="146"/>
      <c r="S17" s="152"/>
      <c r="T17" s="146"/>
      <c r="U17" s="153"/>
      <c r="V17" s="153"/>
      <c r="W17" s="127"/>
      <c r="X17" s="127"/>
      <c r="Y17" s="127" t="e">
        <f t="shared" si="2"/>
        <v>#DIV/0!</v>
      </c>
      <c r="AO17" s="30" t="e">
        <f>SUM($B$13:B17,0.1*#REF!,0.02*#REF!,0.05*#REF!)</f>
        <v>#REF!</v>
      </c>
      <c r="AP17" s="30" t="e">
        <f>+SUM($C$13:C17,#REF!+#REF!+#REF!)</f>
        <v>#REF!</v>
      </c>
      <c r="AQ17" s="30">
        <f>SUM($J$13:J17)</f>
        <v>19</v>
      </c>
      <c r="AR17" s="30">
        <f>+SUM($K$13:K17)</f>
        <v>26.9</v>
      </c>
      <c r="AS17" s="30"/>
      <c r="AT17" s="30"/>
      <c r="AU17" s="30"/>
    </row>
    <row r="18" spans="1:47" ht="15.75" customHeight="1" x14ac:dyDescent="0.2">
      <c r="A18" s="81" t="s">
        <v>28</v>
      </c>
      <c r="B18" s="76">
        <v>14</v>
      </c>
      <c r="C18" s="77">
        <v>24.5</v>
      </c>
      <c r="D18" s="122">
        <f t="shared" si="0"/>
        <v>0.75</v>
      </c>
      <c r="E18" s="126"/>
      <c r="F18" s="126"/>
      <c r="G18" s="126"/>
      <c r="H18" s="126"/>
      <c r="I18" s="124" t="e">
        <f t="shared" si="3"/>
        <v>#DIV/0!</v>
      </c>
      <c r="J18" s="88">
        <v>2</v>
      </c>
      <c r="K18" s="89">
        <v>3.5</v>
      </c>
      <c r="L18" s="90">
        <f t="shared" si="1"/>
        <v>0.75</v>
      </c>
      <c r="M18" s="144">
        <f>SUM(N18:R18)</f>
        <v>205</v>
      </c>
      <c r="N18" s="145"/>
      <c r="O18" s="147">
        <v>113</v>
      </c>
      <c r="P18" s="146"/>
      <c r="Q18" s="146"/>
      <c r="R18" s="147">
        <v>92</v>
      </c>
      <c r="S18" s="148">
        <v>46</v>
      </c>
      <c r="T18" s="147">
        <v>67</v>
      </c>
      <c r="U18" s="149">
        <v>92</v>
      </c>
      <c r="V18" s="149"/>
      <c r="W18" s="127"/>
      <c r="X18" s="127"/>
      <c r="Y18" s="127" t="e">
        <f t="shared" si="2"/>
        <v>#DIV/0!</v>
      </c>
      <c r="AO18" s="30" t="e">
        <f>SUM($B$13:B18,0.1*#REF!,0.02*#REF!,0.05*#REF!)</f>
        <v>#REF!</v>
      </c>
      <c r="AP18" s="30" t="e">
        <f>+SUM($C$13:C18,#REF!+#REF!+#REF!)</f>
        <v>#REF!</v>
      </c>
      <c r="AQ18" s="30">
        <f>SUM($J$13:J18)</f>
        <v>21</v>
      </c>
      <c r="AR18" s="30">
        <f>+SUM($K$13:K18)</f>
        <v>30.4</v>
      </c>
      <c r="AS18" s="30"/>
      <c r="AT18" s="30"/>
      <c r="AU18" s="30"/>
    </row>
    <row r="19" spans="1:47" ht="15.75" customHeight="1" x14ac:dyDescent="0.2">
      <c r="A19" s="81" t="s">
        <v>31</v>
      </c>
      <c r="B19" s="76">
        <v>28</v>
      </c>
      <c r="C19" s="77">
        <v>35</v>
      </c>
      <c r="D19" s="122">
        <f t="shared" si="0"/>
        <v>0.25</v>
      </c>
      <c r="E19" s="126"/>
      <c r="F19" s="126"/>
      <c r="G19" s="126"/>
      <c r="H19" s="126"/>
      <c r="I19" s="124" t="e">
        <f t="shared" si="3"/>
        <v>#DIV/0!</v>
      </c>
      <c r="J19" s="88">
        <v>4</v>
      </c>
      <c r="K19" s="89">
        <v>5</v>
      </c>
      <c r="L19" s="90">
        <f t="shared" si="1"/>
        <v>0.25</v>
      </c>
      <c r="M19" s="155"/>
      <c r="N19" s="156"/>
      <c r="O19" s="146"/>
      <c r="P19" s="146"/>
      <c r="Q19" s="146"/>
      <c r="R19" s="146"/>
      <c r="S19" s="152"/>
      <c r="T19" s="146"/>
      <c r="U19" s="153"/>
      <c r="V19" s="153"/>
      <c r="W19" s="127"/>
      <c r="X19" s="127"/>
      <c r="Y19" s="127" t="e">
        <f t="shared" si="2"/>
        <v>#DIV/0!</v>
      </c>
      <c r="AO19" s="30" t="e">
        <f>SUM($B$13:B19,0.1*#REF!,0.02*#REF!,0.05*#REF!)</f>
        <v>#REF!</v>
      </c>
      <c r="AP19" s="30" t="e">
        <f>+SUM($C$13:C19,#REF!+#REF!+#REF!)</f>
        <v>#REF!</v>
      </c>
      <c r="AQ19" s="30">
        <f>SUM($J$13:J19)</f>
        <v>25</v>
      </c>
      <c r="AR19" s="30">
        <f>+SUM($K$13:K19)</f>
        <v>35.4</v>
      </c>
      <c r="AS19" s="30"/>
      <c r="AT19" s="30"/>
      <c r="AU19" s="30"/>
    </row>
    <row r="20" spans="1:47" ht="15.75" customHeight="1" x14ac:dyDescent="0.2">
      <c r="A20" s="81" t="s">
        <v>32</v>
      </c>
      <c r="B20" s="76">
        <v>14</v>
      </c>
      <c r="C20" s="77">
        <v>14</v>
      </c>
      <c r="D20" s="122">
        <f t="shared" si="0"/>
        <v>0</v>
      </c>
      <c r="E20" s="126"/>
      <c r="F20" s="126"/>
      <c r="G20" s="126"/>
      <c r="H20" s="126"/>
      <c r="I20" s="124" t="e">
        <f t="shared" si="3"/>
        <v>#DIV/0!</v>
      </c>
      <c r="J20" s="88">
        <v>2</v>
      </c>
      <c r="K20" s="89">
        <v>2</v>
      </c>
      <c r="L20" s="90">
        <f t="shared" si="1"/>
        <v>0</v>
      </c>
      <c r="M20" s="144">
        <f>SUM(N20:R20)</f>
        <v>113</v>
      </c>
      <c r="N20" s="145"/>
      <c r="O20" s="147"/>
      <c r="P20" s="146"/>
      <c r="Q20" s="147">
        <v>84</v>
      </c>
      <c r="R20" s="147">
        <v>29</v>
      </c>
      <c r="S20" s="148">
        <v>32</v>
      </c>
      <c r="T20" s="147">
        <v>52</v>
      </c>
      <c r="U20" s="149">
        <v>29</v>
      </c>
      <c r="V20" s="149"/>
      <c r="W20" s="127"/>
      <c r="X20" s="127"/>
      <c r="Y20" s="127" t="e">
        <f t="shared" si="2"/>
        <v>#DIV/0!</v>
      </c>
      <c r="AO20" s="30" t="e">
        <f>SUM($B$13:B20,0.1*#REF!,0.02*#REF!,0.05*#REF!)</f>
        <v>#REF!</v>
      </c>
      <c r="AP20" s="30" t="e">
        <f>+SUM($C$13:C20,#REF!+#REF!+#REF!)</f>
        <v>#REF!</v>
      </c>
      <c r="AQ20" s="30">
        <f>SUM($J$13:J20)</f>
        <v>27</v>
      </c>
      <c r="AR20" s="30">
        <f>+SUM($K$13:K20)</f>
        <v>37.4</v>
      </c>
      <c r="AS20" s="30"/>
      <c r="AT20" s="30"/>
      <c r="AU20" s="30"/>
    </row>
    <row r="21" spans="1:47" ht="15.75" customHeight="1" x14ac:dyDescent="0.2">
      <c r="A21" s="81" t="s">
        <v>2</v>
      </c>
      <c r="B21" s="76">
        <v>30</v>
      </c>
      <c r="C21" s="77">
        <v>36</v>
      </c>
      <c r="D21" s="122">
        <f t="shared" si="0"/>
        <v>0.2</v>
      </c>
      <c r="E21" s="126"/>
      <c r="F21" s="126"/>
      <c r="G21" s="126"/>
      <c r="H21" s="126"/>
      <c r="I21" s="124" t="e">
        <f t="shared" si="3"/>
        <v>#DIV/0!</v>
      </c>
      <c r="J21" s="88">
        <v>5</v>
      </c>
      <c r="K21" s="89">
        <v>6</v>
      </c>
      <c r="L21" s="90">
        <f t="shared" si="1"/>
        <v>0.2</v>
      </c>
      <c r="M21" s="155"/>
      <c r="N21" s="156"/>
      <c r="O21" s="146"/>
      <c r="P21" s="146"/>
      <c r="Q21" s="146"/>
      <c r="R21" s="146"/>
      <c r="S21" s="152"/>
      <c r="T21" s="146"/>
      <c r="U21" s="153"/>
      <c r="V21" s="153"/>
      <c r="W21" s="127"/>
      <c r="X21" s="127"/>
      <c r="Y21" s="127" t="e">
        <f t="shared" si="2"/>
        <v>#DIV/0!</v>
      </c>
      <c r="AO21" s="30" t="e">
        <f>SUM($B$13:B21,0.1*#REF!,0.02*#REF!,0.05*#REF!)</f>
        <v>#REF!</v>
      </c>
      <c r="AP21" s="30" t="e">
        <f>+SUM($C$13:C21,#REF!+#REF!+#REF!)</f>
        <v>#REF!</v>
      </c>
      <c r="AQ21" s="30">
        <f>SUM($J$13:J21)</f>
        <v>32</v>
      </c>
      <c r="AR21" s="30">
        <f>+SUM($K$13:K21)</f>
        <v>43.4</v>
      </c>
      <c r="AS21" s="30"/>
      <c r="AT21" s="30"/>
      <c r="AU21" s="30"/>
    </row>
    <row r="22" spans="1:47" ht="15.75" customHeight="1" x14ac:dyDescent="0.2">
      <c r="A22" s="81" t="s">
        <v>7</v>
      </c>
      <c r="B22" s="76">
        <v>18</v>
      </c>
      <c r="C22" s="77">
        <v>22</v>
      </c>
      <c r="D22" s="122">
        <f t="shared" si="0"/>
        <v>0.22222222222222221</v>
      </c>
      <c r="E22" s="126"/>
      <c r="F22" s="126"/>
      <c r="G22" s="126"/>
      <c r="H22" s="126"/>
      <c r="I22" s="124" t="e">
        <f t="shared" si="3"/>
        <v>#DIV/0!</v>
      </c>
      <c r="J22" s="88">
        <v>3</v>
      </c>
      <c r="K22" s="89">
        <v>4</v>
      </c>
      <c r="L22" s="90">
        <f t="shared" si="1"/>
        <v>0.33333333333333331</v>
      </c>
      <c r="M22" s="144">
        <f>SUM(N22:R22)</f>
        <v>158</v>
      </c>
      <c r="N22" s="145"/>
      <c r="O22" s="147"/>
      <c r="P22" s="147">
        <v>158</v>
      </c>
      <c r="Q22" s="147"/>
      <c r="R22" s="147"/>
      <c r="S22" s="148">
        <v>65</v>
      </c>
      <c r="T22" s="147">
        <v>58</v>
      </c>
      <c r="U22" s="149">
        <v>35</v>
      </c>
      <c r="V22" s="149"/>
      <c r="W22" s="127"/>
      <c r="X22" s="127"/>
      <c r="Y22" s="127" t="e">
        <f t="shared" si="2"/>
        <v>#DIV/0!</v>
      </c>
      <c r="AO22" s="30" t="e">
        <f>SUM($B$13:B22,0.1*#REF!,0.02*#REF!,0.05*#REF!)</f>
        <v>#REF!</v>
      </c>
      <c r="AP22" s="30" t="e">
        <f>+SUM($C$13:C22,#REF!+#REF!+#REF!)</f>
        <v>#REF!</v>
      </c>
      <c r="AQ22" s="30">
        <f>SUM($J$13:J22)</f>
        <v>35</v>
      </c>
      <c r="AR22" s="30">
        <f>+SUM($K$13:K22)</f>
        <v>47.4</v>
      </c>
      <c r="AS22" s="30"/>
      <c r="AT22" s="30"/>
      <c r="AU22" s="30"/>
    </row>
    <row r="23" spans="1:47" ht="15.75" customHeight="1" x14ac:dyDescent="0.2">
      <c r="A23" s="81" t="s">
        <v>33</v>
      </c>
      <c r="B23" s="76">
        <v>24</v>
      </c>
      <c r="C23" s="77">
        <v>26</v>
      </c>
      <c r="D23" s="122">
        <f t="shared" si="0"/>
        <v>8.3333333333333329E-2</v>
      </c>
      <c r="E23" s="126"/>
      <c r="F23" s="126"/>
      <c r="G23" s="126"/>
      <c r="H23" s="126"/>
      <c r="I23" s="124" t="e">
        <f t="shared" si="3"/>
        <v>#DIV/0!</v>
      </c>
      <c r="J23" s="88">
        <v>4</v>
      </c>
      <c r="K23" s="89">
        <v>4.5</v>
      </c>
      <c r="L23" s="90">
        <f t="shared" si="1"/>
        <v>0.125</v>
      </c>
      <c r="M23" s="155"/>
      <c r="N23" s="156"/>
      <c r="O23" s="146"/>
      <c r="P23" s="146"/>
      <c r="Q23" s="146"/>
      <c r="R23" s="146"/>
      <c r="S23" s="152"/>
      <c r="T23" s="146"/>
      <c r="U23" s="153"/>
      <c r="V23" s="153"/>
      <c r="W23" s="127"/>
      <c r="X23" s="127"/>
      <c r="Y23" s="127" t="e">
        <f t="shared" si="2"/>
        <v>#DIV/0!</v>
      </c>
      <c r="AO23" s="30" t="e">
        <f>SUM($B$13:B23,0.1*#REF!,0.02*#REF!,0.05*#REF!)</f>
        <v>#REF!</v>
      </c>
      <c r="AP23" s="30" t="e">
        <f>+SUM($C$13:C23,#REF!+#REF!+#REF!)</f>
        <v>#REF!</v>
      </c>
      <c r="AQ23" s="30">
        <f>SUM($J$13:J23)</f>
        <v>39</v>
      </c>
      <c r="AR23" s="30">
        <f>+SUM($K$13:K23)</f>
        <v>51.9</v>
      </c>
      <c r="AS23" s="30"/>
      <c r="AT23" s="30"/>
      <c r="AU23" s="30"/>
    </row>
    <row r="24" spans="1:47" ht="15.75" customHeight="1" x14ac:dyDescent="0.2">
      <c r="A24" s="81" t="s">
        <v>34</v>
      </c>
      <c r="B24" s="76">
        <v>12</v>
      </c>
      <c r="C24" s="77">
        <v>12</v>
      </c>
      <c r="D24" s="122">
        <f t="shared" si="0"/>
        <v>0</v>
      </c>
      <c r="E24" s="126"/>
      <c r="F24" s="126"/>
      <c r="G24" s="126"/>
      <c r="H24" s="126"/>
      <c r="I24" s="124" t="e">
        <f t="shared" si="3"/>
        <v>#DIV/0!</v>
      </c>
      <c r="J24" s="88">
        <v>2</v>
      </c>
      <c r="K24" s="89">
        <v>2.2999999999999998</v>
      </c>
      <c r="L24" s="90">
        <f t="shared" si="1"/>
        <v>0.14999999999999991</v>
      </c>
      <c r="M24" s="144">
        <v>121</v>
      </c>
      <c r="N24" s="145"/>
      <c r="O24" s="147"/>
      <c r="P24" s="146"/>
      <c r="Q24" s="147">
        <v>121</v>
      </c>
      <c r="R24" s="147"/>
      <c r="S24" s="148">
        <v>28</v>
      </c>
      <c r="T24" s="147">
        <v>53</v>
      </c>
      <c r="U24" s="149">
        <v>40</v>
      </c>
      <c r="V24" s="149"/>
      <c r="W24" s="127"/>
      <c r="X24" s="127"/>
      <c r="Y24" s="127" t="e">
        <f t="shared" si="2"/>
        <v>#DIV/0!</v>
      </c>
      <c r="AO24" s="30" t="e">
        <f>SUM($B$13:B24,0.1*#REF!,0.02*#REF!,0.05*#REF!)</f>
        <v>#REF!</v>
      </c>
      <c r="AP24" s="30" t="e">
        <f>+SUM($C$13:C24,#REF!+#REF!+#REF!)</f>
        <v>#REF!</v>
      </c>
      <c r="AQ24" s="30">
        <f>SUM($J$13:J24)</f>
        <v>41</v>
      </c>
      <c r="AR24" s="30">
        <f>+SUM($K$13:K24)</f>
        <v>54.199999999999996</v>
      </c>
      <c r="AS24" s="30"/>
      <c r="AT24" s="30"/>
      <c r="AU24" s="30"/>
    </row>
    <row r="25" spans="1:47" ht="15.75" customHeight="1" x14ac:dyDescent="0.2">
      <c r="A25" s="81" t="s">
        <v>40</v>
      </c>
      <c r="B25" s="76">
        <v>96</v>
      </c>
      <c r="C25" s="77">
        <v>108</v>
      </c>
      <c r="D25" s="122">
        <f t="shared" si="0"/>
        <v>0.125</v>
      </c>
      <c r="E25" s="126"/>
      <c r="F25" s="126"/>
      <c r="G25" s="126"/>
      <c r="H25" s="126"/>
      <c r="I25" s="124" t="e">
        <f t="shared" si="3"/>
        <v>#DIV/0!</v>
      </c>
      <c r="J25" s="88">
        <v>16</v>
      </c>
      <c r="K25" s="89">
        <v>18</v>
      </c>
      <c r="L25" s="90">
        <f t="shared" si="1"/>
        <v>0.125</v>
      </c>
      <c r="M25" s="144">
        <v>44</v>
      </c>
      <c r="N25" s="145"/>
      <c r="O25" s="147"/>
      <c r="P25" s="147">
        <v>44</v>
      </c>
      <c r="Q25" s="147"/>
      <c r="R25" s="147"/>
      <c r="S25" s="148">
        <v>8</v>
      </c>
      <c r="T25" s="147">
        <v>23</v>
      </c>
      <c r="U25" s="149">
        <v>13</v>
      </c>
      <c r="V25" s="149">
        <f>M25/C25</f>
        <v>0.40740740740740738</v>
      </c>
      <c r="W25" s="127"/>
      <c r="X25" s="127"/>
      <c r="Y25" s="127" t="e">
        <f t="shared" si="2"/>
        <v>#DIV/0!</v>
      </c>
      <c r="AO25" s="30" t="e">
        <f>SUM($B$13:B25,0.1*#REF!,0.02*#REF!,0.05*#REF!)</f>
        <v>#REF!</v>
      </c>
      <c r="AP25" s="30" t="e">
        <f>+SUM($C$13:C25,#REF!+#REF!+#REF!)</f>
        <v>#REF!</v>
      </c>
      <c r="AQ25" s="30">
        <f>SUM($J$13:J25)</f>
        <v>57</v>
      </c>
      <c r="AR25" s="30">
        <f>+SUM($K$13:K25)</f>
        <v>72.199999999999989</v>
      </c>
      <c r="AS25" s="30"/>
      <c r="AT25" s="30"/>
      <c r="AU25" s="30"/>
    </row>
    <row r="26" spans="1:47" ht="15.75" customHeight="1" x14ac:dyDescent="0.2">
      <c r="A26" s="81" t="s">
        <v>39</v>
      </c>
      <c r="B26" s="76">
        <v>48</v>
      </c>
      <c r="C26" s="77">
        <v>60</v>
      </c>
      <c r="D26" s="122">
        <f t="shared" si="0"/>
        <v>0.25</v>
      </c>
      <c r="E26" s="126"/>
      <c r="F26" s="126"/>
      <c r="G26" s="126"/>
      <c r="H26" s="126"/>
      <c r="I26" s="124" t="e">
        <f t="shared" si="3"/>
        <v>#DIV/0!</v>
      </c>
      <c r="J26" s="88">
        <v>8</v>
      </c>
      <c r="K26" s="89">
        <v>10</v>
      </c>
      <c r="L26" s="90">
        <f t="shared" si="1"/>
        <v>0.25</v>
      </c>
      <c r="M26" s="144">
        <v>36</v>
      </c>
      <c r="N26" s="145"/>
      <c r="O26" s="147">
        <v>1</v>
      </c>
      <c r="P26" s="147">
        <v>35</v>
      </c>
      <c r="Q26" s="147"/>
      <c r="R26" s="147"/>
      <c r="S26" s="148">
        <v>17</v>
      </c>
      <c r="T26" s="147">
        <v>15</v>
      </c>
      <c r="U26" s="149">
        <v>4</v>
      </c>
      <c r="V26" s="149"/>
      <c r="W26" s="127"/>
      <c r="X26" s="127"/>
      <c r="Y26" s="127" t="e">
        <f t="shared" si="2"/>
        <v>#DIV/0!</v>
      </c>
      <c r="AO26" s="30" t="e">
        <f>SUM($B$13:B26,0.1*#REF!,0.02*#REF!,0.05*#REF!)</f>
        <v>#REF!</v>
      </c>
      <c r="AP26" s="30" t="e">
        <f>+SUM($C$13:C26,#REF!+#REF!+#REF!)</f>
        <v>#REF!</v>
      </c>
      <c r="AQ26" s="30">
        <f>SUM($J$13:J26)</f>
        <v>65</v>
      </c>
      <c r="AR26" s="30">
        <f>+SUM($K$13:K26)</f>
        <v>82.199999999999989</v>
      </c>
      <c r="AS26" s="30"/>
      <c r="AT26" s="30"/>
      <c r="AU26" s="30"/>
    </row>
    <row r="27" spans="1:47" ht="15.75" customHeight="1" x14ac:dyDescent="0.2">
      <c r="A27" s="81" t="s">
        <v>38</v>
      </c>
      <c r="B27" s="76">
        <v>60</v>
      </c>
      <c r="C27" s="77">
        <v>66</v>
      </c>
      <c r="D27" s="122">
        <f t="shared" si="0"/>
        <v>0.1</v>
      </c>
      <c r="E27" s="126"/>
      <c r="F27" s="126"/>
      <c r="G27" s="126"/>
      <c r="H27" s="126"/>
      <c r="I27" s="124" t="e">
        <f t="shared" si="3"/>
        <v>#DIV/0!</v>
      </c>
      <c r="J27" s="88">
        <v>10</v>
      </c>
      <c r="K27" s="89">
        <v>11</v>
      </c>
      <c r="L27" s="90">
        <f t="shared" si="1"/>
        <v>0.1</v>
      </c>
      <c r="M27" s="144">
        <v>31</v>
      </c>
      <c r="N27" s="145"/>
      <c r="O27" s="147">
        <v>4</v>
      </c>
      <c r="P27" s="147">
        <v>27</v>
      </c>
      <c r="Q27" s="147"/>
      <c r="R27" s="147"/>
      <c r="S27" s="148">
        <v>3</v>
      </c>
      <c r="T27" s="147">
        <v>25</v>
      </c>
      <c r="U27" s="149">
        <v>3</v>
      </c>
      <c r="V27" s="149">
        <f>M27/C27</f>
        <v>0.46969696969696972</v>
      </c>
      <c r="W27" s="127"/>
      <c r="X27" s="127"/>
      <c r="Y27" s="127" t="e">
        <f t="shared" si="2"/>
        <v>#DIV/0!</v>
      </c>
      <c r="AO27" s="30" t="e">
        <f>SUM($B$13:B27,0.1*#REF!,0.02*#REF!,0.05*#REF!)</f>
        <v>#REF!</v>
      </c>
      <c r="AP27" s="30" t="e">
        <f>+SUM($C$13:C27,#REF!+#REF!+#REF!)</f>
        <v>#REF!</v>
      </c>
      <c r="AQ27" s="30">
        <f>SUM($J$13:J27)</f>
        <v>75</v>
      </c>
      <c r="AR27" s="30">
        <f>+SUM($K$13:K27)</f>
        <v>93.199999999999989</v>
      </c>
      <c r="AS27" s="30"/>
      <c r="AT27" s="30"/>
      <c r="AU27" s="30"/>
    </row>
    <row r="28" spans="1:47" ht="15.75" customHeight="1" x14ac:dyDescent="0.2">
      <c r="A28" s="81" t="s">
        <v>168</v>
      </c>
      <c r="B28" s="76"/>
      <c r="C28" s="113"/>
      <c r="D28" s="122">
        <f t="shared" si="0"/>
        <v>0</v>
      </c>
      <c r="E28" s="126"/>
      <c r="F28" s="126"/>
      <c r="G28" s="126"/>
      <c r="H28" s="126"/>
      <c r="I28" s="124" t="e">
        <f t="shared" si="3"/>
        <v>#DIV/0!</v>
      </c>
      <c r="J28" s="88"/>
      <c r="K28" s="111"/>
      <c r="L28" s="90">
        <f t="shared" si="1"/>
        <v>0</v>
      </c>
      <c r="M28" s="144"/>
      <c r="N28" s="145"/>
      <c r="O28" s="147"/>
      <c r="P28" s="147"/>
      <c r="Q28" s="147"/>
      <c r="R28" s="147"/>
      <c r="S28" s="148"/>
      <c r="T28" s="147"/>
      <c r="U28" s="149"/>
      <c r="V28" s="149" t="e">
        <f>M28/C28</f>
        <v>#DIV/0!</v>
      </c>
      <c r="W28" s="127"/>
      <c r="X28" s="127"/>
      <c r="Y28" s="127" t="e">
        <f t="shared" si="2"/>
        <v>#DIV/0!</v>
      </c>
      <c r="AO28" s="30"/>
      <c r="AP28" s="30"/>
      <c r="AQ28" s="30"/>
      <c r="AR28" s="30"/>
      <c r="AS28" s="30"/>
      <c r="AT28" s="30"/>
      <c r="AU28" s="30"/>
    </row>
    <row r="29" spans="1:47" ht="15.75" customHeight="1" x14ac:dyDescent="0.2">
      <c r="A29" s="81" t="s">
        <v>10</v>
      </c>
      <c r="B29" s="76"/>
      <c r="C29" s="77"/>
      <c r="D29" s="122">
        <f t="shared" si="0"/>
        <v>0</v>
      </c>
      <c r="E29" s="126"/>
      <c r="F29" s="126"/>
      <c r="G29" s="126"/>
      <c r="H29" s="126"/>
      <c r="I29" s="124" t="e">
        <f t="shared" si="3"/>
        <v>#DIV/0!</v>
      </c>
      <c r="J29" s="88"/>
      <c r="K29" s="89"/>
      <c r="L29" s="90">
        <f t="shared" si="1"/>
        <v>0</v>
      </c>
      <c r="M29" s="144">
        <f>SUM(N29:R29)</f>
        <v>0</v>
      </c>
      <c r="N29" s="145"/>
      <c r="O29" s="147"/>
      <c r="P29" s="147"/>
      <c r="Q29" s="147"/>
      <c r="R29" s="147"/>
      <c r="S29" s="148"/>
      <c r="T29" s="147"/>
      <c r="U29" s="149"/>
      <c r="V29" s="149" t="e">
        <f>M29/C29</f>
        <v>#DIV/0!</v>
      </c>
      <c r="W29" s="127"/>
      <c r="X29" s="127"/>
      <c r="Y29" s="127" t="e">
        <f t="shared" si="2"/>
        <v>#DIV/0!</v>
      </c>
      <c r="AO29" s="30" t="e">
        <f>SUM($B$13:B29,0.1*#REF!,0.02*#REF!,0.05*#REF!)</f>
        <v>#REF!</v>
      </c>
      <c r="AP29" s="30" t="e">
        <f>+SUM($C$13:C29,#REF!+#REF!+#REF!)</f>
        <v>#REF!</v>
      </c>
      <c r="AQ29" s="30">
        <f>SUM($J$13:J29)</f>
        <v>75</v>
      </c>
      <c r="AR29" s="30">
        <f>+SUM($K$13:K29)</f>
        <v>93.199999999999989</v>
      </c>
      <c r="AS29" s="30"/>
      <c r="AT29" s="30"/>
      <c r="AU29" s="30"/>
    </row>
    <row r="30" spans="1:47" x14ac:dyDescent="0.2">
      <c r="A30" s="81" t="s">
        <v>9</v>
      </c>
      <c r="B30" s="78"/>
      <c r="C30" s="77"/>
      <c r="D30" s="122">
        <f t="shared" si="0"/>
        <v>0</v>
      </c>
      <c r="E30" s="126"/>
      <c r="F30" s="126"/>
      <c r="G30" s="126"/>
      <c r="H30" s="126"/>
      <c r="I30" s="124" t="e">
        <f t="shared" si="3"/>
        <v>#DIV/0!</v>
      </c>
      <c r="J30" s="88"/>
      <c r="K30" s="89"/>
      <c r="L30" s="90">
        <f t="shared" si="1"/>
        <v>0</v>
      </c>
      <c r="M30" s="144">
        <f>SUM(N30:R30)</f>
        <v>0</v>
      </c>
      <c r="N30" s="145"/>
      <c r="O30" s="147"/>
      <c r="P30" s="147"/>
      <c r="Q30" s="147"/>
      <c r="R30" s="147"/>
      <c r="S30" s="148"/>
      <c r="T30" s="147"/>
      <c r="U30" s="149"/>
      <c r="V30" s="149"/>
      <c r="W30" s="127"/>
      <c r="X30" s="127"/>
      <c r="Y30" s="127" t="e">
        <f t="shared" si="2"/>
        <v>#DIV/0!</v>
      </c>
      <c r="AP30" s="30"/>
      <c r="AQ30" s="30"/>
      <c r="AR30" s="30"/>
      <c r="AS30" s="30"/>
      <c r="AT30" s="30"/>
      <c r="AU30" s="30"/>
    </row>
    <row r="31" spans="1:47" x14ac:dyDescent="0.2">
      <c r="A31" s="81" t="s">
        <v>36</v>
      </c>
      <c r="B31" s="78">
        <v>53</v>
      </c>
      <c r="C31" s="79">
        <v>65</v>
      </c>
      <c r="D31" s="122">
        <f t="shared" si="0"/>
        <v>0.22641509433962265</v>
      </c>
      <c r="E31" s="126"/>
      <c r="F31" s="126"/>
      <c r="G31" s="126"/>
      <c r="H31" s="126"/>
      <c r="I31" s="124" t="e">
        <f t="shared" si="3"/>
        <v>#DIV/0!</v>
      </c>
      <c r="J31" s="91"/>
      <c r="K31" s="92"/>
      <c r="L31" s="90">
        <f t="shared" si="1"/>
        <v>0</v>
      </c>
      <c r="M31" s="155"/>
      <c r="N31" s="156"/>
      <c r="O31" s="146"/>
      <c r="P31" s="146"/>
      <c r="Q31" s="146"/>
      <c r="R31" s="146"/>
      <c r="S31" s="152"/>
      <c r="T31" s="146"/>
      <c r="U31" s="153"/>
      <c r="V31" s="153"/>
      <c r="W31" s="127"/>
      <c r="X31" s="127"/>
      <c r="Y31" s="127" t="e">
        <f t="shared" si="2"/>
        <v>#DIV/0!</v>
      </c>
      <c r="AP31" s="30"/>
      <c r="AQ31" s="30"/>
      <c r="AR31" s="30"/>
      <c r="AS31" s="30"/>
      <c r="AT31" s="30"/>
      <c r="AU31" s="30"/>
    </row>
    <row r="32" spans="1:47" x14ac:dyDescent="0.2">
      <c r="A32" s="81" t="s">
        <v>41</v>
      </c>
      <c r="B32" s="78">
        <v>2</v>
      </c>
      <c r="C32" s="77">
        <v>2</v>
      </c>
      <c r="D32" s="122">
        <f t="shared" si="0"/>
        <v>0</v>
      </c>
      <c r="E32" s="126"/>
      <c r="F32" s="126"/>
      <c r="G32" s="126"/>
      <c r="H32" s="126"/>
      <c r="I32" s="124" t="e">
        <f t="shared" si="3"/>
        <v>#DIV/0!</v>
      </c>
      <c r="J32" s="91"/>
      <c r="K32" s="92"/>
      <c r="L32" s="90">
        <f t="shared" si="1"/>
        <v>0</v>
      </c>
      <c r="M32" s="155"/>
      <c r="N32" s="156"/>
      <c r="O32" s="146"/>
      <c r="P32" s="146"/>
      <c r="Q32" s="146"/>
      <c r="R32" s="146"/>
      <c r="S32" s="152"/>
      <c r="T32" s="146"/>
      <c r="U32" s="153"/>
      <c r="V32" s="149">
        <f>M32/C32</f>
        <v>0</v>
      </c>
      <c r="W32" s="127"/>
      <c r="X32" s="127"/>
      <c r="Y32" s="127" t="e">
        <f t="shared" si="2"/>
        <v>#DIV/0!</v>
      </c>
      <c r="AP32" s="30"/>
      <c r="AQ32" s="30"/>
      <c r="AR32" s="30"/>
      <c r="AS32" s="30"/>
      <c r="AT32" s="30"/>
      <c r="AU32" s="30"/>
    </row>
    <row r="33" spans="1:50" x14ac:dyDescent="0.2">
      <c r="A33" s="81" t="s">
        <v>62</v>
      </c>
      <c r="B33" s="78"/>
      <c r="C33" s="77"/>
      <c r="D33" s="122">
        <f t="shared" si="0"/>
        <v>0</v>
      </c>
      <c r="E33" s="126"/>
      <c r="F33" s="126"/>
      <c r="G33" s="126"/>
      <c r="H33" s="126"/>
      <c r="I33" s="124" t="e">
        <f t="shared" si="3"/>
        <v>#DIV/0!</v>
      </c>
      <c r="J33" s="91"/>
      <c r="K33" s="92"/>
      <c r="L33" s="90">
        <f t="shared" si="1"/>
        <v>0</v>
      </c>
      <c r="M33" s="155"/>
      <c r="N33" s="156"/>
      <c r="O33" s="146"/>
      <c r="P33" s="146"/>
      <c r="Q33" s="146"/>
      <c r="R33" s="146"/>
      <c r="S33" s="152"/>
      <c r="T33" s="146"/>
      <c r="U33" s="153"/>
      <c r="V33" s="153"/>
      <c r="W33" s="127"/>
      <c r="X33" s="127"/>
      <c r="Y33" s="127" t="e">
        <f t="shared" si="2"/>
        <v>#DIV/0!</v>
      </c>
      <c r="AP33" s="30"/>
      <c r="AQ33" s="30"/>
      <c r="AR33" s="30"/>
      <c r="AS33" s="30"/>
      <c r="AT33" s="30"/>
      <c r="AU33" s="30"/>
    </row>
    <row r="34" spans="1:50" x14ac:dyDescent="0.2">
      <c r="A34" s="81" t="s">
        <v>63</v>
      </c>
      <c r="B34" s="78"/>
      <c r="C34" s="77"/>
      <c r="D34" s="122">
        <f t="shared" si="0"/>
        <v>0</v>
      </c>
      <c r="E34" s="126"/>
      <c r="F34" s="126"/>
      <c r="G34" s="126"/>
      <c r="H34" s="126"/>
      <c r="I34" s="124" t="e">
        <f t="shared" si="3"/>
        <v>#DIV/0!</v>
      </c>
      <c r="J34" s="91"/>
      <c r="K34" s="92"/>
      <c r="L34" s="90">
        <f t="shared" si="1"/>
        <v>0</v>
      </c>
      <c r="M34" s="155"/>
      <c r="N34" s="156"/>
      <c r="O34" s="146"/>
      <c r="P34" s="146"/>
      <c r="Q34" s="146"/>
      <c r="R34" s="146"/>
      <c r="S34" s="152"/>
      <c r="T34" s="146"/>
      <c r="U34" s="153"/>
      <c r="V34" s="153"/>
      <c r="W34" s="127"/>
      <c r="X34" s="127"/>
      <c r="Y34" s="127" t="e">
        <f t="shared" si="2"/>
        <v>#DIV/0!</v>
      </c>
      <c r="AP34" s="30"/>
      <c r="AQ34" s="30"/>
      <c r="AR34" s="30"/>
      <c r="AS34" s="30"/>
      <c r="AT34" s="30"/>
      <c r="AU34" s="30"/>
    </row>
    <row r="35" spans="1:50" x14ac:dyDescent="0.2">
      <c r="A35" s="81" t="s">
        <v>57</v>
      </c>
      <c r="B35" s="78">
        <v>6</v>
      </c>
      <c r="C35" s="77">
        <v>6</v>
      </c>
      <c r="D35" s="122">
        <f t="shared" si="0"/>
        <v>0</v>
      </c>
      <c r="E35" s="126"/>
      <c r="F35" s="126"/>
      <c r="G35" s="126"/>
      <c r="H35" s="126"/>
      <c r="I35" s="124" t="e">
        <f t="shared" si="3"/>
        <v>#DIV/0!</v>
      </c>
      <c r="J35" s="91"/>
      <c r="K35" s="92"/>
      <c r="L35" s="90">
        <f t="shared" si="1"/>
        <v>0</v>
      </c>
      <c r="M35" s="155"/>
      <c r="N35" s="156"/>
      <c r="O35" s="146"/>
      <c r="P35" s="146"/>
      <c r="Q35" s="146"/>
      <c r="R35" s="146"/>
      <c r="S35" s="152"/>
      <c r="T35" s="146"/>
      <c r="U35" s="153"/>
      <c r="V35" s="153"/>
      <c r="W35" s="127"/>
      <c r="X35" s="127"/>
      <c r="Y35" s="127" t="e">
        <f t="shared" si="2"/>
        <v>#DIV/0!</v>
      </c>
      <c r="AP35" s="30"/>
      <c r="AQ35" s="30"/>
      <c r="AR35" s="30"/>
      <c r="AS35" s="30"/>
      <c r="AT35" s="30"/>
      <c r="AU35" s="30"/>
    </row>
    <row r="36" spans="1:50" ht="13.5" thickBot="1" x14ac:dyDescent="0.25">
      <c r="A36" s="82" t="s">
        <v>11</v>
      </c>
      <c r="B36" s="84"/>
      <c r="C36" s="85"/>
      <c r="D36" s="123">
        <f t="shared" si="0"/>
        <v>0</v>
      </c>
      <c r="E36" s="157"/>
      <c r="F36" s="157"/>
      <c r="G36" s="157"/>
      <c r="H36" s="157"/>
      <c r="I36" s="158" t="e">
        <f t="shared" si="3"/>
        <v>#DIV/0!</v>
      </c>
      <c r="J36" s="159"/>
      <c r="K36" s="160"/>
      <c r="L36" s="161">
        <f t="shared" si="1"/>
        <v>0</v>
      </c>
      <c r="M36" s="162"/>
      <c r="N36" s="163"/>
      <c r="O36" s="164"/>
      <c r="P36" s="164"/>
      <c r="Q36" s="164"/>
      <c r="R36" s="164"/>
      <c r="S36" s="165"/>
      <c r="T36" s="164"/>
      <c r="U36" s="166"/>
      <c r="V36" s="166"/>
      <c r="W36" s="167"/>
      <c r="X36" s="167"/>
      <c r="Y36" s="167" t="e">
        <f t="shared" si="2"/>
        <v>#DIV/0!</v>
      </c>
      <c r="AP36" s="30"/>
      <c r="AQ36" s="30"/>
      <c r="AR36" s="30"/>
      <c r="AS36" s="30"/>
      <c r="AT36" s="30"/>
      <c r="AU36" s="30"/>
    </row>
    <row r="37" spans="1:50" ht="13.5" thickBot="1" x14ac:dyDescent="0.25">
      <c r="A37" s="80" t="s">
        <v>18</v>
      </c>
      <c r="B37" s="86">
        <f>SUM(B13:B36)</f>
        <v>519</v>
      </c>
      <c r="C37" s="87">
        <f>SUM(C13:C36)</f>
        <v>638</v>
      </c>
      <c r="D37" s="121">
        <f t="shared" si="0"/>
        <v>0.22928709055876687</v>
      </c>
      <c r="E37" s="168">
        <f>MIN(E13:E36)</f>
        <v>0</v>
      </c>
      <c r="F37" s="169">
        <f>MAX(F13:F36)</f>
        <v>0</v>
      </c>
      <c r="G37" s="169">
        <f>MIN(G13:G36)</f>
        <v>0</v>
      </c>
      <c r="H37" s="169">
        <f>MAX(H13:H36)</f>
        <v>0</v>
      </c>
      <c r="I37" s="170" t="e">
        <f t="shared" si="3"/>
        <v>#DIV/0!</v>
      </c>
      <c r="J37" s="171">
        <f>SUM(J13:J36)</f>
        <v>75</v>
      </c>
      <c r="K37" s="172">
        <f>SUM(K13:K36)</f>
        <v>93.199999999999989</v>
      </c>
      <c r="L37" s="173">
        <f t="shared" si="1"/>
        <v>0.2426666666666665</v>
      </c>
      <c r="M37" s="174">
        <f t="shared" ref="M37:U37" si="4">SUM(M13:M36)</f>
        <v>810</v>
      </c>
      <c r="N37" s="175">
        <f t="shared" si="4"/>
        <v>0</v>
      </c>
      <c r="O37" s="176">
        <f t="shared" si="4"/>
        <v>118</v>
      </c>
      <c r="P37" s="176">
        <f t="shared" si="4"/>
        <v>264</v>
      </c>
      <c r="Q37" s="176">
        <f t="shared" si="4"/>
        <v>211</v>
      </c>
      <c r="R37" s="176">
        <f t="shared" si="4"/>
        <v>217</v>
      </c>
      <c r="S37" s="177">
        <f t="shared" si="4"/>
        <v>205</v>
      </c>
      <c r="T37" s="176">
        <f t="shared" si="4"/>
        <v>313</v>
      </c>
      <c r="U37" s="178">
        <f t="shared" si="4"/>
        <v>292</v>
      </c>
      <c r="V37" s="178">
        <f>M37/C37</f>
        <v>1.2695924764890283</v>
      </c>
      <c r="W37" s="179">
        <f>SUM(W13:W36)</f>
        <v>0</v>
      </c>
      <c r="X37" s="179">
        <f>SUM(X13:X36)</f>
        <v>0</v>
      </c>
      <c r="Y37" s="180" t="e">
        <f t="shared" si="2"/>
        <v>#DIV/0!</v>
      </c>
      <c r="AP37" s="30"/>
      <c r="AQ37" s="30"/>
      <c r="AR37" s="30"/>
      <c r="AS37" s="30"/>
      <c r="AT37" s="30"/>
      <c r="AU37" s="30"/>
    </row>
    <row r="38" spans="1:50" x14ac:dyDescent="0.2">
      <c r="A38" s="17"/>
      <c r="B38" s="10"/>
      <c r="C38" s="10"/>
      <c r="D38" s="17"/>
      <c r="E38" s="17"/>
      <c r="F38" s="17"/>
      <c r="G38" s="17"/>
      <c r="H38" s="17"/>
      <c r="I38" s="17"/>
      <c r="AG38" s="30"/>
      <c r="AH38" s="30"/>
      <c r="AI38" s="30"/>
      <c r="AN38" s="30"/>
      <c r="AQ38" s="30"/>
      <c r="AR38" s="30"/>
      <c r="AS38" s="30"/>
      <c r="AT38" s="30"/>
      <c r="AU38" s="30"/>
      <c r="AV38" s="30"/>
      <c r="AW38" s="30"/>
      <c r="AX38" s="30"/>
    </row>
    <row r="39" spans="1:50" x14ac:dyDescent="0.2">
      <c r="A39" s="17"/>
      <c r="B39" s="10"/>
      <c r="C39" s="10"/>
      <c r="D39" s="17"/>
      <c r="E39" s="17"/>
      <c r="F39" s="17"/>
      <c r="G39" s="17"/>
      <c r="H39" s="17"/>
      <c r="I39" s="17"/>
      <c r="AG39" s="30"/>
      <c r="AH39" s="30"/>
      <c r="AI39" s="30"/>
      <c r="AN39" s="30"/>
      <c r="AQ39" s="30"/>
      <c r="AR39" s="30"/>
      <c r="AS39" s="30"/>
      <c r="AT39" s="30"/>
      <c r="AU39" s="30"/>
      <c r="AV39" s="30"/>
      <c r="AW39" s="30"/>
      <c r="AX39" s="30"/>
    </row>
    <row r="40" spans="1:50" x14ac:dyDescent="0.2">
      <c r="A40" s="16"/>
      <c r="B40" s="10"/>
      <c r="C40" s="10"/>
      <c r="D40" s="16"/>
      <c r="E40" s="16"/>
      <c r="F40" s="16"/>
      <c r="G40" s="16"/>
      <c r="H40" s="16"/>
      <c r="I40" s="16"/>
      <c r="J40" s="5"/>
      <c r="K40" s="11"/>
      <c r="L40" s="5"/>
      <c r="M40" s="16"/>
      <c r="N40" s="5"/>
      <c r="O40" s="5"/>
      <c r="P40" s="5"/>
      <c r="Q40" s="5"/>
      <c r="R40" s="5"/>
      <c r="S40" s="5"/>
      <c r="T40" s="5"/>
      <c r="U40" s="5"/>
      <c r="V40" s="5"/>
      <c r="AC40" s="5"/>
      <c r="AD40" s="5"/>
      <c r="AE40" s="5"/>
      <c r="AF40" s="5"/>
      <c r="AG40" s="30"/>
      <c r="AH40" s="30"/>
      <c r="AI40" s="30"/>
      <c r="AN40" s="30"/>
      <c r="AQ40" s="30"/>
      <c r="AR40" s="30"/>
      <c r="AS40" s="30"/>
      <c r="AT40" s="30"/>
      <c r="AU40" s="30"/>
      <c r="AV40" s="30"/>
      <c r="AW40" s="30"/>
      <c r="AX40" s="30"/>
    </row>
    <row r="41" spans="1:50" s="27" customFormat="1" ht="13.15" customHeight="1" x14ac:dyDescent="0.2">
      <c r="A41" s="347" t="s">
        <v>42</v>
      </c>
      <c r="B41" s="348"/>
      <c r="C41"/>
      <c r="D41" s="347" t="s">
        <v>5</v>
      </c>
      <c r="E41" s="349"/>
      <c r="F41" s="130"/>
      <c r="G41" s="130"/>
      <c r="H41" s="130"/>
      <c r="I41" s="347" t="s">
        <v>54</v>
      </c>
      <c r="J41" s="349"/>
      <c r="K41" s="349"/>
      <c r="L41" s="348"/>
      <c r="M41" s="68" t="s">
        <v>43</v>
      </c>
      <c r="N41" s="67"/>
      <c r="O41" s="350" t="s">
        <v>56</v>
      </c>
      <c r="P41" s="351"/>
      <c r="R41"/>
      <c r="S41"/>
      <c r="T41"/>
      <c r="U41"/>
      <c r="V41"/>
      <c r="W41"/>
      <c r="X41" s="47"/>
      <c r="Y41" s="47"/>
      <c r="Z41" s="47"/>
      <c r="AA41" s="47"/>
      <c r="AB41" s="48" t="s">
        <v>1</v>
      </c>
      <c r="AC41" s="48" t="s">
        <v>66</v>
      </c>
      <c r="AD41" s="48" t="s">
        <v>68</v>
      </c>
      <c r="AI41" s="48" t="s">
        <v>67</v>
      </c>
      <c r="AL41" s="48" t="s">
        <v>69</v>
      </c>
      <c r="AM41" s="48" t="s">
        <v>70</v>
      </c>
      <c r="AN41" s="48" t="s">
        <v>71</v>
      </c>
      <c r="AO41" s="48" t="s">
        <v>72</v>
      </c>
      <c r="AP41" s="48" t="s">
        <v>73</v>
      </c>
      <c r="AQ41" s="49" t="s">
        <v>74</v>
      </c>
      <c r="AR41" s="49" t="s">
        <v>57</v>
      </c>
      <c r="AS41" s="49" t="s">
        <v>75</v>
      </c>
    </row>
    <row r="42" spans="1:50" s="27" customFormat="1" ht="12.75" customHeight="1" x14ac:dyDescent="0.2">
      <c r="A42" s="50" t="s">
        <v>15</v>
      </c>
      <c r="B42" s="51" t="s">
        <v>43</v>
      </c>
      <c r="D42" s="52" t="s">
        <v>44</v>
      </c>
      <c r="E42" s="31" t="s">
        <v>43</v>
      </c>
      <c r="F42" s="31" t="s">
        <v>45</v>
      </c>
      <c r="G42" s="31" t="s">
        <v>43</v>
      </c>
      <c r="H42" s="95"/>
      <c r="I42" s="352" t="s">
        <v>50</v>
      </c>
      <c r="J42" s="353"/>
      <c r="K42" s="353"/>
      <c r="L42" s="354"/>
      <c r="M42" s="53">
        <f>IF(N37=0,0,N14/N37)</f>
        <v>0</v>
      </c>
      <c r="N42" s="53"/>
      <c r="O42" s="355" t="s">
        <v>46</v>
      </c>
      <c r="P42" s="355"/>
      <c r="Q42" s="181">
        <f>D37</f>
        <v>0.22928709055876687</v>
      </c>
      <c r="R42"/>
      <c r="S42"/>
      <c r="T42"/>
      <c r="U42"/>
      <c r="V42"/>
      <c r="W42"/>
      <c r="X42" s="54"/>
      <c r="Y42" s="54"/>
      <c r="Z42" s="54"/>
      <c r="AA42" s="54" t="s">
        <v>77</v>
      </c>
      <c r="AB42" s="55">
        <f xml:space="preserve">  (SUM(C13:C14) - SUM(B13:B14))/ SUM(B13:B14)</f>
        <v>0.25</v>
      </c>
      <c r="AC42" s="55">
        <f xml:space="preserve">  (SUM(C17:C18) - SUM(B17:B18))/ SUM(B17:B18)</f>
        <v>0.81</v>
      </c>
      <c r="AD42" s="55">
        <f xml:space="preserve">  (SUM(C21:C22) - SUM(B21:B22))/ SUM(B21:B22)</f>
        <v>0.20833333333333334</v>
      </c>
      <c r="AI42" s="55" t="e">
        <f xml:space="preserve">  (SUM(#REF!,#REF!,C15,C16,C19,C20,C23,C24) - SUM(#REF!,#REF!,B15,B16,B19,B20,B23,B24))/ SUM(#REF!,#REF!,B15,B16,B19,B20,B23,B24)</f>
        <v>#REF!</v>
      </c>
      <c r="AL42" s="55" t="e">
        <f xml:space="preserve">  (SUM(C25:C27) - SUM(B25:J27))/ SUM(B25:J27)</f>
        <v>#DIV/0!</v>
      </c>
      <c r="AM42" s="55" t="e">
        <f>(C29-B29)/B29</f>
        <v>#DIV/0!</v>
      </c>
      <c r="AN42" s="55" t="e">
        <f>(C30-B30)/B30</f>
        <v>#DIV/0!</v>
      </c>
      <c r="AO42" s="55">
        <f>(C31-B31)/B31</f>
        <v>0.22641509433962265</v>
      </c>
      <c r="AP42" s="55">
        <f>(C32-B32)/B32</f>
        <v>0</v>
      </c>
      <c r="AQ42" s="55" t="e">
        <f>((C33+C34)-(B33+B34))/(B33+B34)</f>
        <v>#DIV/0!</v>
      </c>
      <c r="AR42" s="55">
        <f>+C35-B35/B35</f>
        <v>5</v>
      </c>
      <c r="AS42" s="55" t="e">
        <f>C36-B36/B36</f>
        <v>#DIV/0!</v>
      </c>
    </row>
    <row r="43" spans="1:50" s="27" customFormat="1" ht="12.75" customHeight="1" x14ac:dyDescent="0.2">
      <c r="A43" s="56" t="s">
        <v>1</v>
      </c>
      <c r="B43" s="57">
        <f>IF(C37=0,0,(C13+C14)/C37)</f>
        <v>9.4043887147335428E-2</v>
      </c>
      <c r="D43" s="24" t="s">
        <v>19</v>
      </c>
      <c r="E43" s="28">
        <f>IF(M37=0,0,N37/M37)</f>
        <v>0</v>
      </c>
      <c r="F43" s="24" t="s">
        <v>21</v>
      </c>
      <c r="G43" s="28">
        <f>IF((S37+T37+U37)=0,0,S37/(S37+T37+U37))</f>
        <v>0.25308641975308643</v>
      </c>
      <c r="H43" s="95"/>
      <c r="I43" s="352" t="s">
        <v>51</v>
      </c>
      <c r="J43" s="353"/>
      <c r="K43" s="353"/>
      <c r="L43" s="354"/>
      <c r="M43" s="53">
        <f>IF(O37=0,0,O18/O37)</f>
        <v>0.9576271186440678</v>
      </c>
      <c r="N43" s="53"/>
      <c r="O43" s="355" t="s">
        <v>47</v>
      </c>
      <c r="P43" s="355"/>
      <c r="Q43" s="181" t="e">
        <f>I37</f>
        <v>#DIV/0!</v>
      </c>
      <c r="R43"/>
      <c r="S43"/>
      <c r="T43"/>
      <c r="U43"/>
      <c r="V43"/>
      <c r="W43"/>
      <c r="X43" s="54"/>
      <c r="Y43" s="54"/>
      <c r="Z43" s="54"/>
      <c r="AA43" s="54" t="s">
        <v>78</v>
      </c>
      <c r="AB43" s="55">
        <f xml:space="preserve">  (SUM(K13:K14) - SUM(J13:J14))/ SUM(J13:J14)</f>
        <v>0.25</v>
      </c>
      <c r="AC43" s="55">
        <f xml:space="preserve">  (SUM(K17:K18) - SUM(J17:J18))/ SUM(J17:J18)</f>
        <v>0.8125</v>
      </c>
      <c r="AD43" s="55">
        <f xml:space="preserve">  (SUM(K21:K22) - SUM(J21:J22))/ SUM(J21:J22)</f>
        <v>0.25</v>
      </c>
      <c r="AI43" s="55" t="e">
        <f>(SUM(#REF!,#REF!,K15,K16,K19,K20,K23,K24)-SUM(#REF!,#REF!,J15,J16,J19,J20,J23,J24))/SUM(#REF!,#REF!,J15,J16,J19,J20,J23,J24)</f>
        <v>#REF!</v>
      </c>
      <c r="AL43" s="55">
        <f xml:space="preserve">  (SUM(K25:K27) - SUM(J25:J27))/ SUM(J25:J27)</f>
        <v>0.14705882352941177</v>
      </c>
      <c r="AM43" s="55" t="e">
        <f>(K29-J29)/J29</f>
        <v>#DIV/0!</v>
      </c>
      <c r="AN43" s="55" t="e">
        <f>(K30-J30)/J30</f>
        <v>#DIV/0!</v>
      </c>
      <c r="AO43" s="55" t="e">
        <f>(K31-J31)/J31</f>
        <v>#DIV/0!</v>
      </c>
      <c r="AP43" s="55" t="e">
        <f>(K32-J32)/J32</f>
        <v>#DIV/0!</v>
      </c>
      <c r="AQ43" s="55" t="e">
        <f>((K33+K34)-(J33+J34))/(J33+J34)</f>
        <v>#DIV/0!</v>
      </c>
      <c r="AR43" s="55" t="e">
        <f>(K35-J35)/J35</f>
        <v>#DIV/0!</v>
      </c>
      <c r="AS43" s="55" t="e">
        <f>(K36-J36)/J36</f>
        <v>#DIV/0!</v>
      </c>
    </row>
    <row r="44" spans="1:50" s="27" customFormat="1" ht="12.75" customHeight="1" x14ac:dyDescent="0.2">
      <c r="A44" s="56" t="s">
        <v>0</v>
      </c>
      <c r="B44" s="57">
        <f>IF(C37=0,0,(C17+C18)/C37)</f>
        <v>0.14184952978056425</v>
      </c>
      <c r="D44" s="24" t="s">
        <v>0</v>
      </c>
      <c r="E44" s="28">
        <f>IF(M37=0,0,O37/M37)</f>
        <v>0.14567901234567901</v>
      </c>
      <c r="F44" s="24" t="s">
        <v>22</v>
      </c>
      <c r="G44" s="28">
        <f>IF((S37+T37+U37)=0,0,T37/(S37+T37+U37))</f>
        <v>0.38641975308641974</v>
      </c>
      <c r="H44" s="95"/>
      <c r="I44" s="352" t="s">
        <v>52</v>
      </c>
      <c r="J44" s="353"/>
      <c r="K44" s="353"/>
      <c r="L44" s="354"/>
      <c r="M44" s="53">
        <f>IF(P37=0,0,P22/P37)</f>
        <v>0.59848484848484851</v>
      </c>
      <c r="N44" s="53"/>
      <c r="O44" s="355" t="s">
        <v>87</v>
      </c>
      <c r="P44" s="355"/>
      <c r="Q44" s="181" t="e">
        <f>M8</f>
        <v>#DIV/0!</v>
      </c>
      <c r="R44"/>
      <c r="S44"/>
      <c r="T44"/>
      <c r="U44"/>
      <c r="V44"/>
      <c r="W44"/>
      <c r="X44" s="54"/>
      <c r="Y44" s="54"/>
      <c r="Z44" s="54"/>
      <c r="AA44" s="54"/>
      <c r="AB44" s="58"/>
      <c r="AC44" s="58"/>
      <c r="AD44" s="58"/>
      <c r="AI44" s="58"/>
      <c r="AL44" s="58"/>
      <c r="AM44" s="58"/>
      <c r="AN44" s="58"/>
      <c r="AO44" s="58"/>
      <c r="AP44" s="58"/>
      <c r="AQ44" s="58"/>
      <c r="AR44" s="58"/>
      <c r="AS44" s="58"/>
    </row>
    <row r="45" spans="1:50" s="27" customFormat="1" ht="12.75" customHeight="1" x14ac:dyDescent="0.2">
      <c r="A45" s="56" t="s">
        <v>2</v>
      </c>
      <c r="B45" s="57">
        <f>IF(C37=0,0,(C21+C22)/C37)</f>
        <v>9.0909090909090912E-2</v>
      </c>
      <c r="D45" s="24" t="s">
        <v>20</v>
      </c>
      <c r="E45" s="28">
        <f>IF(M37=0,0,P37/M37)</f>
        <v>0.32592592592592595</v>
      </c>
      <c r="F45" s="24" t="s">
        <v>23</v>
      </c>
      <c r="G45" s="28">
        <f>IF((S37+T37+U37)=0,0,U37/(S37+T37+U37))</f>
        <v>0.36049382716049383</v>
      </c>
      <c r="H45" s="95"/>
      <c r="I45" s="352" t="s">
        <v>53</v>
      </c>
      <c r="J45" s="353"/>
      <c r="K45" s="353"/>
      <c r="L45" s="354"/>
      <c r="M45" s="53">
        <f>IF((M25+M26+M27+M29+M30)=0,0,(M25+M26+M27)/(M25+M26+M27+M29+M30))</f>
        <v>1</v>
      </c>
      <c r="N45" s="53"/>
      <c r="O45" s="355" t="s">
        <v>48</v>
      </c>
      <c r="P45" s="355"/>
      <c r="Q45" s="182">
        <f>IF(C8=0,0,(E8+G8+I8)/C8)</f>
        <v>0</v>
      </c>
      <c r="R45"/>
      <c r="S45"/>
      <c r="T45"/>
      <c r="U45"/>
      <c r="V45"/>
      <c r="W45"/>
      <c r="X45" s="25"/>
      <c r="Y45" s="25"/>
      <c r="Z45" s="25"/>
      <c r="AA45" s="25"/>
    </row>
    <row r="46" spans="1:50" s="27" customFormat="1" ht="12.75" customHeight="1" x14ac:dyDescent="0.2">
      <c r="A46" s="56" t="s">
        <v>4</v>
      </c>
      <c r="B46" s="57">
        <f>IF(C37=0,0,(C15+C16+C19+C20+C23+C24)/C37)</f>
        <v>0.19200626959247649</v>
      </c>
      <c r="D46" s="59" t="s">
        <v>80</v>
      </c>
      <c r="E46" s="60">
        <f>IF(M37=0,0,Q37/M37)</f>
        <v>0.26049382716049385</v>
      </c>
      <c r="I46" s="371" t="s">
        <v>86</v>
      </c>
      <c r="J46" s="372"/>
      <c r="K46" s="372"/>
      <c r="L46" s="373"/>
      <c r="M46" s="60">
        <f>IF(M37=0,0,((M37-SUM(M25:M30))/M37))</f>
        <v>0.86296296296296293</v>
      </c>
      <c r="N46" s="53"/>
      <c r="O46" s="376" t="s">
        <v>94</v>
      </c>
      <c r="P46" s="377"/>
      <c r="Q46" s="182">
        <f>IF(E7=0,0,M37/E7)</f>
        <v>0</v>
      </c>
      <c r="R46"/>
      <c r="S46"/>
      <c r="T46"/>
      <c r="U46"/>
      <c r="V46"/>
      <c r="W46"/>
      <c r="X46" s="25"/>
      <c r="Y46" s="25"/>
      <c r="Z46" s="25"/>
      <c r="AA46" s="25"/>
    </row>
    <row r="47" spans="1:50" s="27" customFormat="1" ht="12.75" customHeight="1" x14ac:dyDescent="0.2">
      <c r="A47" s="56" t="s">
        <v>3</v>
      </c>
      <c r="B47" s="57">
        <f>IF(C37=0,0,(C25+C26+C27+C28)/C37)</f>
        <v>0.36677115987460818</v>
      </c>
      <c r="D47" s="24" t="s">
        <v>37</v>
      </c>
      <c r="E47" s="28">
        <f>IF(M37=0,0,R37/M37)</f>
        <v>0.26790123456790121</v>
      </c>
      <c r="N47" s="29"/>
      <c r="O47" s="376" t="s">
        <v>49</v>
      </c>
      <c r="P47" s="377"/>
      <c r="Q47" s="182">
        <f>IF(E7=0,0,(M29+M30)/E7)</f>
        <v>0</v>
      </c>
      <c r="R47"/>
      <c r="S47"/>
      <c r="T47"/>
      <c r="U47"/>
      <c r="V47"/>
      <c r="W47"/>
      <c r="X47" s="25"/>
      <c r="Y47" s="25"/>
      <c r="Z47" s="25"/>
      <c r="AA47" s="25"/>
    </row>
    <row r="48" spans="1:50" s="27" customFormat="1" ht="12.75" customHeight="1" x14ac:dyDescent="0.2">
      <c r="A48" s="56" t="s">
        <v>10</v>
      </c>
      <c r="B48" s="57">
        <f>IF(C37=0,0,C29/C37)</f>
        <v>0</v>
      </c>
      <c r="D48" s="24" t="s">
        <v>11</v>
      </c>
      <c r="E48" s="28"/>
      <c r="I48" s="95"/>
      <c r="J48" s="95"/>
      <c r="K48" s="61"/>
      <c r="L48" s="62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/>
      <c r="X48"/>
      <c r="Y48"/>
      <c r="Z48"/>
      <c r="AA48"/>
      <c r="AB48"/>
      <c r="AC48" s="25"/>
      <c r="AD48" s="25"/>
      <c r="AE48" s="25"/>
      <c r="AF48" s="25"/>
    </row>
    <row r="49" spans="1:32" s="27" customFormat="1" x14ac:dyDescent="0.2">
      <c r="A49" s="56" t="s">
        <v>9</v>
      </c>
      <c r="B49" s="57">
        <f>IF(C37=0,0,C30/C37)</f>
        <v>0</v>
      </c>
      <c r="D49" s="93"/>
      <c r="E49" s="93"/>
      <c r="F49" s="93"/>
      <c r="G49" s="93"/>
      <c r="H49" s="93"/>
      <c r="I49" s="93"/>
      <c r="J49" s="93"/>
      <c r="K49" s="61"/>
      <c r="L49" s="6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/>
      <c r="X49"/>
      <c r="Y49"/>
      <c r="Z49"/>
      <c r="AA49"/>
      <c r="AB49"/>
    </row>
    <row r="50" spans="1:32" s="27" customFormat="1" x14ac:dyDescent="0.2">
      <c r="A50" s="56" t="s">
        <v>36</v>
      </c>
      <c r="B50" s="57">
        <f>IF(C37=0,0,C31/C37)</f>
        <v>0.10188087774294671</v>
      </c>
      <c r="D50" s="132" t="s">
        <v>44</v>
      </c>
      <c r="E50" s="132" t="s">
        <v>173</v>
      </c>
      <c r="F50" s="94"/>
      <c r="G50" s="94"/>
      <c r="H50" s="94"/>
      <c r="I50" s="94"/>
      <c r="J50" s="94"/>
      <c r="K50" s="61"/>
      <c r="L50" s="6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/>
      <c r="X50"/>
      <c r="Y50"/>
      <c r="Z50"/>
      <c r="AA50"/>
      <c r="AB50"/>
    </row>
    <row r="51" spans="1:32" s="27" customFormat="1" x14ac:dyDescent="0.2">
      <c r="A51" s="56" t="s">
        <v>41</v>
      </c>
      <c r="B51" s="57">
        <f>IF(C37=0,0,C32/C37)</f>
        <v>3.134796238244514E-3</v>
      </c>
      <c r="D51" s="131" t="s">
        <v>169</v>
      </c>
      <c r="E51" s="131"/>
      <c r="F51" s="94"/>
      <c r="G51" s="94"/>
      <c r="H51" s="94"/>
      <c r="I51" s="94"/>
      <c r="J51" s="95"/>
      <c r="K51" s="61"/>
      <c r="L51" s="62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/>
      <c r="X51"/>
      <c r="Y51"/>
      <c r="Z51"/>
      <c r="AA51"/>
      <c r="AB51"/>
    </row>
    <row r="52" spans="1:32" s="27" customFormat="1" x14ac:dyDescent="0.2">
      <c r="A52" s="56" t="s">
        <v>62</v>
      </c>
      <c r="B52" s="57">
        <f>IF(C37=0,0,C33/C37)</f>
        <v>0</v>
      </c>
      <c r="D52" s="131" t="s">
        <v>170</v>
      </c>
      <c r="E52" s="131"/>
      <c r="F52" s="94"/>
      <c r="G52" s="94"/>
      <c r="H52" s="94"/>
      <c r="I52" s="94"/>
      <c r="J52" s="95"/>
      <c r="K52" s="61"/>
      <c r="L52" s="6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/>
      <c r="X52"/>
      <c r="Y52"/>
      <c r="Z52"/>
      <c r="AA52"/>
      <c r="AB52"/>
    </row>
    <row r="53" spans="1:32" s="27" customFormat="1" ht="22.5" x14ac:dyDescent="0.2">
      <c r="A53" s="56" t="s">
        <v>65</v>
      </c>
      <c r="B53" s="57">
        <f>IF(C37=0,0,C34/C37)</f>
        <v>0</v>
      </c>
      <c r="D53" s="131" t="s">
        <v>171</v>
      </c>
      <c r="E53" s="131"/>
      <c r="F53" s="94"/>
      <c r="G53" s="94"/>
      <c r="H53" s="94"/>
      <c r="I53" s="94"/>
      <c r="J53" s="96"/>
      <c r="K53" s="61"/>
      <c r="L53" s="62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/>
      <c r="X53"/>
      <c r="Y53"/>
      <c r="Z53"/>
      <c r="AA53"/>
      <c r="AB53"/>
    </row>
    <row r="54" spans="1:32" s="27" customFormat="1" x14ac:dyDescent="0.2">
      <c r="A54" s="56" t="s">
        <v>57</v>
      </c>
      <c r="B54" s="57">
        <f>IF(C37=0,0,C35/C37)</f>
        <v>9.4043887147335428E-3</v>
      </c>
      <c r="C54" s="63"/>
      <c r="D54" s="368" t="s">
        <v>172</v>
      </c>
      <c r="E54" s="368" t="e">
        <f>(E51)/(E51+E52+E53)*100</f>
        <v>#DIV/0!</v>
      </c>
      <c r="F54" s="64"/>
      <c r="G54" s="64"/>
      <c r="H54" s="64"/>
      <c r="I54" s="64"/>
      <c r="J54" s="29"/>
      <c r="K54" s="61"/>
      <c r="L54" s="62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/>
      <c r="X54"/>
      <c r="Y54"/>
      <c r="Z54"/>
      <c r="AA54"/>
      <c r="AB54"/>
    </row>
    <row r="55" spans="1:32" s="27" customFormat="1" x14ac:dyDescent="0.2">
      <c r="A55" s="56" t="s">
        <v>11</v>
      </c>
      <c r="B55" s="57">
        <f>IF(C37=0,0,C36/C37)</f>
        <v>0</v>
      </c>
      <c r="C55" s="63"/>
      <c r="D55" s="369"/>
      <c r="E55" s="369"/>
      <c r="F55" s="64"/>
      <c r="G55" s="64"/>
      <c r="H55" s="64"/>
      <c r="I55" s="64"/>
      <c r="J55" s="29"/>
      <c r="K55" s="61"/>
      <c r="L55" s="6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/>
      <c r="X55"/>
      <c r="Y55"/>
      <c r="Z55"/>
      <c r="AA55"/>
      <c r="AB55"/>
    </row>
    <row r="56" spans="1:32" s="27" customFormat="1" x14ac:dyDescent="0.2">
      <c r="A56" s="62"/>
      <c r="B56" s="65"/>
      <c r="C56" s="65"/>
      <c r="D56" s="29"/>
      <c r="E56" s="29"/>
      <c r="F56" s="29"/>
      <c r="G56" s="29"/>
      <c r="H56" s="29"/>
      <c r="I56" s="29"/>
      <c r="J56" s="62"/>
      <c r="K56" s="61"/>
      <c r="L56" s="29"/>
      <c r="M56" s="29"/>
      <c r="N56" s="29"/>
      <c r="O56" s="29"/>
      <c r="P56" s="29"/>
      <c r="Q56" s="29"/>
      <c r="R56" s="29"/>
      <c r="S56" s="29"/>
      <c r="W56"/>
      <c r="X56"/>
      <c r="Y56"/>
      <c r="Z56"/>
      <c r="AA56"/>
      <c r="AB56"/>
    </row>
    <row r="57" spans="1:32" s="27" customFormat="1" ht="16.899999999999999" customHeight="1" x14ac:dyDescent="0.2">
      <c r="A57" s="370" t="s">
        <v>81</v>
      </c>
      <c r="B57" s="370"/>
      <c r="C57" s="370"/>
      <c r="D57" s="66">
        <f>IF(C13+C14=0,0, C14/(C13+C14))</f>
        <v>0.3</v>
      </c>
      <c r="E57" s="29"/>
      <c r="F57" s="29"/>
      <c r="G57" s="29"/>
      <c r="H57" s="29"/>
      <c r="I57" s="29"/>
      <c r="J57" s="29"/>
      <c r="K57" s="61"/>
      <c r="L57" s="29"/>
      <c r="M57" s="62"/>
      <c r="N57" s="29"/>
      <c r="O57" s="29"/>
      <c r="P57" s="29"/>
      <c r="Q57" s="29"/>
      <c r="R57" s="29"/>
      <c r="S57" s="29"/>
      <c r="W57"/>
      <c r="X57"/>
      <c r="Y57"/>
      <c r="Z57"/>
      <c r="AA57"/>
      <c r="AB57"/>
      <c r="AC57" s="29"/>
      <c r="AD57" s="29"/>
      <c r="AE57" s="29"/>
      <c r="AF57" s="29"/>
    </row>
    <row r="58" spans="1:32" s="27" customFormat="1" ht="18.600000000000001" customHeight="1" x14ac:dyDescent="0.2">
      <c r="A58" s="375" t="s">
        <v>84</v>
      </c>
      <c r="B58" s="375"/>
      <c r="C58" s="375"/>
      <c r="D58" s="60">
        <f>IF(C15+C16+C19+C20+C23+C24=0,0, (C16+C20+C24)/(C15+C16+C19+C20+C23+C24))</f>
        <v>0.30612244897959184</v>
      </c>
      <c r="E58" s="29"/>
      <c r="F58" s="29"/>
      <c r="G58" s="29"/>
      <c r="H58" s="29"/>
      <c r="I58" s="29"/>
      <c r="K58" s="44"/>
      <c r="W58"/>
      <c r="X58"/>
      <c r="Y58"/>
      <c r="Z58"/>
      <c r="AA58"/>
      <c r="AB58"/>
    </row>
    <row r="59" spans="1:32" s="27" customFormat="1" ht="18" customHeight="1" x14ac:dyDescent="0.2">
      <c r="A59" s="374" t="s">
        <v>82</v>
      </c>
      <c r="B59" s="374"/>
      <c r="C59" s="374"/>
      <c r="D59" s="60">
        <f>IF(C17+C18=0,0, C18/(C17+C18))</f>
        <v>0.27071823204419887</v>
      </c>
      <c r="E59" s="29"/>
      <c r="F59" s="29"/>
      <c r="G59" s="29"/>
      <c r="H59" s="29"/>
      <c r="I59" s="29"/>
      <c r="K59" s="44"/>
      <c r="W59"/>
      <c r="X59"/>
      <c r="Y59"/>
      <c r="Z59"/>
      <c r="AA59"/>
      <c r="AB59"/>
    </row>
    <row r="60" spans="1:32" s="27" customFormat="1" ht="16.149999999999999" customHeight="1" x14ac:dyDescent="0.2">
      <c r="A60" s="370" t="s">
        <v>83</v>
      </c>
      <c r="B60" s="370"/>
      <c r="C60" s="370"/>
      <c r="D60" s="60">
        <f>IF((C21+C22)=0,0,C22/(C21+C22))</f>
        <v>0.37931034482758619</v>
      </c>
      <c r="E60" s="29"/>
      <c r="F60" s="29"/>
      <c r="G60" s="29"/>
      <c r="H60" s="29"/>
      <c r="I60" s="29"/>
      <c r="K60" s="44"/>
      <c r="T60"/>
      <c r="U60"/>
      <c r="V60"/>
      <c r="W60"/>
      <c r="X60"/>
      <c r="Y60"/>
      <c r="Z60"/>
      <c r="AA60"/>
      <c r="AB60"/>
    </row>
    <row r="61" spans="1:32" s="27" customFormat="1" ht="18.600000000000001" customHeight="1" x14ac:dyDescent="0.2">
      <c r="A61" s="370" t="s">
        <v>85</v>
      </c>
      <c r="B61" s="370"/>
      <c r="C61" s="370"/>
      <c r="D61" s="60">
        <f>IF(C37=0,0,SUM(C14,C16,C18,C20,C22,C24)/C37)</f>
        <v>0.15987460815047022</v>
      </c>
      <c r="E61" s="29"/>
      <c r="F61" s="29"/>
      <c r="G61" s="29"/>
      <c r="H61" s="29"/>
      <c r="I61" s="29"/>
      <c r="K61" s="44"/>
      <c r="T61"/>
      <c r="U61"/>
      <c r="V61"/>
      <c r="W61"/>
      <c r="X61"/>
      <c r="Y61"/>
      <c r="Z61"/>
      <c r="AA61"/>
      <c r="AB61"/>
    </row>
    <row r="62" spans="1:32" x14ac:dyDescent="0.2">
      <c r="A62" s="18"/>
      <c r="B62" s="12"/>
      <c r="C62" s="12"/>
      <c r="D62" s="1"/>
      <c r="E62" s="29"/>
      <c r="F62" s="29"/>
      <c r="G62" s="29"/>
      <c r="H62" s="29"/>
      <c r="I62" s="29"/>
    </row>
    <row r="63" spans="1:32" x14ac:dyDescent="0.2">
      <c r="A63" s="16"/>
      <c r="B63" s="15"/>
      <c r="D63" s="1"/>
      <c r="E63" s="1"/>
      <c r="F63" s="1"/>
      <c r="G63" s="1"/>
      <c r="H63" s="1"/>
      <c r="I63" s="1"/>
    </row>
    <row r="64" spans="1:32" x14ac:dyDescent="0.2">
      <c r="A64" s="18"/>
      <c r="B64" s="15"/>
      <c r="D64" s="1"/>
      <c r="E64" s="1"/>
      <c r="F64" s="1"/>
      <c r="G64" s="1"/>
      <c r="H64" s="1"/>
      <c r="I64" s="1"/>
    </row>
    <row r="65" spans="1:9" x14ac:dyDescent="0.2">
      <c r="A65" s="18"/>
      <c r="B65" s="15"/>
      <c r="D65" s="1"/>
      <c r="E65" s="1"/>
      <c r="F65" s="1"/>
      <c r="G65" s="1"/>
      <c r="H65" s="1"/>
      <c r="I65" s="1"/>
    </row>
    <row r="66" spans="1:9" x14ac:dyDescent="0.2">
      <c r="A66" s="18"/>
      <c r="B66" s="15"/>
      <c r="D66" s="1"/>
      <c r="E66" s="1"/>
      <c r="F66" s="1"/>
      <c r="G66" s="1"/>
      <c r="H66" s="1"/>
      <c r="I66" s="1"/>
    </row>
    <row r="67" spans="1:9" x14ac:dyDescent="0.2">
      <c r="A67" s="18"/>
      <c r="B67" s="15"/>
      <c r="D67" s="1"/>
      <c r="E67" s="1"/>
      <c r="F67" s="1"/>
      <c r="G67" s="1"/>
      <c r="H67" s="1"/>
      <c r="I67" s="1"/>
    </row>
    <row r="68" spans="1:9" x14ac:dyDescent="0.2">
      <c r="A68" s="16"/>
      <c r="B68" s="12"/>
      <c r="C68" s="12"/>
      <c r="D68" s="1"/>
      <c r="E68" s="1"/>
      <c r="F68" s="1"/>
      <c r="G68" s="1"/>
      <c r="H68" s="1"/>
      <c r="I68" s="1"/>
    </row>
    <row r="69" spans="1:9" x14ac:dyDescent="0.2">
      <c r="A69" s="18"/>
      <c r="B69" s="12"/>
      <c r="C69" s="12"/>
      <c r="D69" s="1"/>
      <c r="E69" s="1"/>
      <c r="F69" s="1"/>
      <c r="G69" s="1"/>
      <c r="H69" s="1"/>
      <c r="I69" s="1"/>
    </row>
    <row r="70" spans="1:9" x14ac:dyDescent="0.2">
      <c r="A70" s="18"/>
      <c r="B70" s="12"/>
      <c r="C70" s="12"/>
      <c r="D70" s="1"/>
      <c r="E70" s="1"/>
      <c r="F70" s="1"/>
      <c r="G70" s="1"/>
      <c r="H70" s="1"/>
      <c r="I70" s="1"/>
    </row>
    <row r="71" spans="1:9" x14ac:dyDescent="0.2">
      <c r="A71" s="18"/>
      <c r="B71" s="12"/>
      <c r="C71" s="12"/>
      <c r="D71" s="1"/>
      <c r="E71" s="1"/>
      <c r="F71" s="1"/>
      <c r="G71" s="1"/>
      <c r="H71" s="1"/>
      <c r="I71" s="1"/>
    </row>
    <row r="72" spans="1:9" x14ac:dyDescent="0.2">
      <c r="A72" s="18"/>
      <c r="B72" s="12"/>
      <c r="C72" s="12"/>
      <c r="D72" s="1"/>
      <c r="E72" s="1"/>
      <c r="F72" s="1"/>
      <c r="G72" s="1"/>
      <c r="H72" s="1"/>
      <c r="I72" s="1"/>
    </row>
    <row r="73" spans="1:9" x14ac:dyDescent="0.2">
      <c r="A73" s="16"/>
      <c r="B73" s="12"/>
      <c r="C73" s="12"/>
      <c r="D73" s="1"/>
      <c r="E73" s="1"/>
      <c r="F73" s="1"/>
      <c r="G73" s="1"/>
      <c r="H73" s="1"/>
      <c r="I73" s="1"/>
    </row>
    <row r="74" spans="1:9" x14ac:dyDescent="0.2">
      <c r="A74" s="18"/>
      <c r="B74" s="12"/>
      <c r="C74" s="12"/>
      <c r="D74" s="1"/>
      <c r="E74" s="1"/>
      <c r="F74" s="1"/>
      <c r="G74" s="1"/>
      <c r="H74" s="1"/>
      <c r="I74" s="1"/>
    </row>
    <row r="75" spans="1:9" x14ac:dyDescent="0.2">
      <c r="A75" s="18"/>
      <c r="B75" s="12"/>
      <c r="C75" s="12"/>
      <c r="D75" s="1"/>
      <c r="E75" s="1"/>
      <c r="F75" s="1"/>
      <c r="G75" s="1"/>
      <c r="H75" s="1"/>
      <c r="I75" s="1"/>
    </row>
    <row r="76" spans="1:9" x14ac:dyDescent="0.2">
      <c r="A76" s="18"/>
      <c r="B76" s="12"/>
      <c r="C76" s="12"/>
      <c r="D76" s="1"/>
      <c r="E76" s="1"/>
      <c r="F76" s="1"/>
      <c r="G76" s="1"/>
      <c r="H76" s="1"/>
      <c r="I76" s="1"/>
    </row>
    <row r="77" spans="1:9" x14ac:dyDescent="0.2">
      <c r="A77" s="18"/>
      <c r="B77" s="12"/>
      <c r="C77" s="12"/>
      <c r="D77" s="1"/>
      <c r="E77" s="1"/>
      <c r="F77" s="1"/>
      <c r="G77" s="1"/>
      <c r="H77" s="1"/>
      <c r="I77" s="1"/>
    </row>
    <row r="78" spans="1:9" x14ac:dyDescent="0.2">
      <c r="A78" s="18"/>
      <c r="B78" s="12"/>
      <c r="C78" s="12"/>
      <c r="D78" s="1"/>
      <c r="E78" s="1"/>
      <c r="F78" s="1"/>
      <c r="G78" s="1"/>
      <c r="H78" s="1"/>
      <c r="I78" s="1"/>
    </row>
    <row r="79" spans="1:9" x14ac:dyDescent="0.2">
      <c r="A79" s="16"/>
      <c r="B79" s="12"/>
      <c r="C79" s="12"/>
      <c r="D79" s="1"/>
      <c r="E79" s="1"/>
      <c r="F79" s="1"/>
      <c r="G79" s="1"/>
      <c r="H79" s="1"/>
      <c r="I79" s="1"/>
    </row>
    <row r="80" spans="1:9" x14ac:dyDescent="0.2">
      <c r="A80" s="18"/>
      <c r="B80" s="12"/>
      <c r="C80" s="12"/>
      <c r="D80" s="1"/>
      <c r="E80" s="1"/>
      <c r="F80" s="1"/>
      <c r="G80" s="1"/>
      <c r="H80" s="1"/>
      <c r="I80" s="1"/>
    </row>
    <row r="81" spans="1:9" x14ac:dyDescent="0.2">
      <c r="A81" s="18"/>
      <c r="B81" s="12"/>
      <c r="C81" s="12"/>
      <c r="D81" s="1"/>
      <c r="E81" s="1"/>
      <c r="F81" s="1"/>
      <c r="G81" s="1"/>
      <c r="H81" s="1"/>
      <c r="I81" s="1"/>
    </row>
    <row r="82" spans="1:9" x14ac:dyDescent="0.2">
      <c r="A82" s="18"/>
      <c r="B82" s="12"/>
      <c r="C82" s="12"/>
      <c r="D82" s="1"/>
      <c r="E82" s="1"/>
      <c r="F82" s="1"/>
      <c r="G82" s="1"/>
      <c r="H82" s="1"/>
      <c r="I82" s="1"/>
    </row>
    <row r="83" spans="1:9" x14ac:dyDescent="0.2">
      <c r="A83" s="18"/>
      <c r="B83" s="12"/>
      <c r="C83" s="12"/>
      <c r="D83" s="1"/>
      <c r="E83" s="1"/>
      <c r="F83" s="1"/>
      <c r="G83" s="1"/>
      <c r="H83" s="1"/>
      <c r="I83" s="1"/>
    </row>
    <row r="84" spans="1:9" x14ac:dyDescent="0.2">
      <c r="A84" s="18"/>
      <c r="B84" s="12"/>
      <c r="C84" s="12"/>
      <c r="D84" s="1"/>
      <c r="E84" s="1"/>
      <c r="F84" s="1"/>
      <c r="G84" s="1"/>
      <c r="H84" s="1"/>
      <c r="I84" s="1"/>
    </row>
    <row r="85" spans="1:9" x14ac:dyDescent="0.2">
      <c r="A85" s="3"/>
      <c r="B85" s="12"/>
      <c r="C85" s="12"/>
      <c r="D85" s="1"/>
      <c r="E85" s="1"/>
      <c r="F85" s="1"/>
      <c r="G85" s="1"/>
      <c r="H85" s="1"/>
      <c r="I85" s="1"/>
    </row>
    <row r="86" spans="1:9" x14ac:dyDescent="0.2">
      <c r="A86" s="3"/>
      <c r="B86" s="19"/>
      <c r="C86" s="19"/>
      <c r="D86" s="1"/>
      <c r="E86" s="1"/>
      <c r="F86" s="1"/>
      <c r="G86" s="1"/>
      <c r="H86" s="1"/>
      <c r="I86" s="1"/>
    </row>
    <row r="87" spans="1:9" x14ac:dyDescent="0.2">
      <c r="A87" s="16"/>
      <c r="B87" s="12"/>
      <c r="C87" s="12"/>
      <c r="D87" s="1"/>
      <c r="E87" s="1"/>
      <c r="F87" s="1"/>
      <c r="G87" s="1"/>
      <c r="H87" s="1"/>
      <c r="I87" s="1"/>
    </row>
    <row r="88" spans="1:9" x14ac:dyDescent="0.2">
      <c r="A88" s="16"/>
      <c r="B88" s="12"/>
      <c r="C88" s="12"/>
      <c r="D88" s="1"/>
      <c r="E88" s="1"/>
      <c r="F88" s="1"/>
      <c r="G88" s="1"/>
      <c r="H88" s="1"/>
      <c r="I88" s="1"/>
    </row>
    <row r="89" spans="1:9" x14ac:dyDescent="0.2">
      <c r="A89" s="16"/>
      <c r="B89" s="12"/>
      <c r="C89" s="12"/>
      <c r="D89" s="1"/>
      <c r="E89" s="1"/>
      <c r="F89" s="1"/>
      <c r="G89" s="1"/>
      <c r="H89" s="1"/>
      <c r="I89" s="1"/>
    </row>
    <row r="90" spans="1:9" x14ac:dyDescent="0.2">
      <c r="A90" s="16"/>
      <c r="B90" s="12"/>
      <c r="C90" s="12"/>
      <c r="D90" s="1"/>
      <c r="E90" s="1"/>
      <c r="F90" s="1"/>
      <c r="G90" s="1"/>
      <c r="H90" s="1"/>
      <c r="I90" s="1"/>
    </row>
    <row r="91" spans="1:9" x14ac:dyDescent="0.2">
      <c r="A91" s="16"/>
      <c r="B91" s="12"/>
      <c r="C91" s="12"/>
      <c r="D91" s="1"/>
      <c r="E91" s="1"/>
      <c r="F91" s="1"/>
      <c r="G91" s="1"/>
      <c r="H91" s="1"/>
      <c r="I91" s="1"/>
    </row>
    <row r="92" spans="1:9" x14ac:dyDescent="0.2">
      <c r="A92" s="3"/>
      <c r="B92" s="12"/>
      <c r="C92" s="12"/>
      <c r="D92" s="1"/>
      <c r="E92" s="1"/>
      <c r="F92" s="1"/>
      <c r="G92" s="1"/>
      <c r="H92" s="1"/>
      <c r="I92" s="1"/>
    </row>
    <row r="93" spans="1:9" x14ac:dyDescent="0.2">
      <c r="A93" s="3"/>
      <c r="B93" s="11"/>
      <c r="C93" s="11"/>
    </row>
    <row r="94" spans="1:9" x14ac:dyDescent="0.2">
      <c r="A94" s="20"/>
      <c r="B94" s="11"/>
      <c r="C94" s="11"/>
    </row>
    <row r="95" spans="1:9" x14ac:dyDescent="0.2">
      <c r="A95" s="20"/>
      <c r="B95" s="11"/>
      <c r="C95" s="11"/>
    </row>
    <row r="96" spans="1:9" x14ac:dyDescent="0.2">
      <c r="A96" s="20"/>
      <c r="B96" s="11"/>
      <c r="C96" s="11"/>
    </row>
    <row r="97" spans="1:22" x14ac:dyDescent="0.2">
      <c r="A97" s="3"/>
      <c r="B97" s="10"/>
      <c r="C97" s="10"/>
    </row>
    <row r="98" spans="1:22" x14ac:dyDescent="0.2">
      <c r="A98" s="3"/>
      <c r="B98" s="21"/>
      <c r="C98" s="21"/>
    </row>
    <row r="99" spans="1:22" x14ac:dyDescent="0.2">
      <c r="A99" s="3"/>
      <c r="B99" s="21"/>
      <c r="C99" s="21"/>
    </row>
    <row r="100" spans="1:22" x14ac:dyDescent="0.2">
      <c r="A100" s="3"/>
      <c r="B100" s="10"/>
      <c r="C100" s="10"/>
    </row>
    <row r="101" spans="1:22" x14ac:dyDescent="0.2">
      <c r="A101" s="3"/>
      <c r="B101" s="11"/>
      <c r="C101" s="11"/>
    </row>
    <row r="102" spans="1:22" x14ac:dyDescent="0.2">
      <c r="A102" s="3"/>
      <c r="B102" s="10"/>
      <c r="C102" s="10"/>
    </row>
    <row r="103" spans="1:22" x14ac:dyDescent="0.2">
      <c r="A103" s="3"/>
      <c r="B103" s="5"/>
      <c r="C103" s="5"/>
      <c r="D103" s="9"/>
      <c r="E103" s="9"/>
      <c r="F103" s="9"/>
      <c r="G103" s="9"/>
      <c r="H103" s="9"/>
      <c r="I103" s="9"/>
    </row>
    <row r="104" spans="1:22" x14ac:dyDescent="0.2">
      <c r="A104" s="6"/>
      <c r="B104" s="5"/>
      <c r="C104" s="5"/>
      <c r="D104" s="9"/>
      <c r="E104" s="9"/>
      <c r="F104" s="9"/>
      <c r="G104" s="9"/>
      <c r="H104" s="9"/>
      <c r="I104" s="9"/>
    </row>
    <row r="105" spans="1:22" x14ac:dyDescent="0.2">
      <c r="A105" s="5"/>
      <c r="B105" s="5"/>
      <c r="C105" s="5"/>
      <c r="D105" s="9"/>
      <c r="E105" s="9"/>
      <c r="F105" s="9"/>
      <c r="G105" s="9"/>
      <c r="H105" s="9"/>
      <c r="I105" s="9"/>
    </row>
    <row r="106" spans="1:22" x14ac:dyDescent="0.2">
      <c r="A106" s="5"/>
      <c r="B106" s="5"/>
      <c r="C106" s="5"/>
      <c r="D106" s="9"/>
      <c r="E106" s="9"/>
      <c r="F106" s="9"/>
      <c r="G106" s="9"/>
      <c r="H106" s="9"/>
      <c r="I106" s="9"/>
    </row>
    <row r="107" spans="1:22" x14ac:dyDescent="0.2">
      <c r="A107" s="5"/>
      <c r="B107" s="5"/>
      <c r="C107" s="5"/>
      <c r="D107" s="9"/>
      <c r="E107" s="9"/>
      <c r="F107" s="9"/>
      <c r="G107" s="9"/>
      <c r="H107" s="9"/>
      <c r="I107" s="9"/>
    </row>
    <row r="108" spans="1:22" x14ac:dyDescent="0.2">
      <c r="A108" s="5"/>
      <c r="B108" s="5"/>
      <c r="C108" s="5"/>
      <c r="D108" s="9"/>
      <c r="E108" s="9"/>
      <c r="F108" s="9"/>
      <c r="G108" s="9"/>
      <c r="H108" s="9"/>
      <c r="I108" s="9"/>
      <c r="T108" s="9"/>
      <c r="U108" s="9"/>
      <c r="V108" s="9"/>
    </row>
    <row r="109" spans="1:22" x14ac:dyDescent="0.2">
      <c r="A109" s="5"/>
      <c r="B109" s="10"/>
      <c r="C109" s="10"/>
      <c r="D109" s="9"/>
      <c r="E109" s="9"/>
      <c r="F109" s="9"/>
      <c r="G109" s="9"/>
      <c r="H109" s="9"/>
      <c r="I109" s="9"/>
      <c r="T109" s="9"/>
      <c r="U109" s="9"/>
      <c r="V109" s="9"/>
    </row>
    <row r="110" spans="1:22" x14ac:dyDescent="0.2">
      <c r="A110" s="3"/>
      <c r="B110" s="10"/>
      <c r="C110" s="10"/>
      <c r="D110" s="10"/>
      <c r="E110" s="10"/>
      <c r="F110" s="10"/>
      <c r="G110" s="10"/>
      <c r="H110" s="10"/>
      <c r="I110" s="10"/>
      <c r="J110" s="9"/>
      <c r="K110" s="4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">
      <c r="A111" s="3"/>
      <c r="B111" s="13"/>
      <c r="C111" s="13"/>
      <c r="D111" s="10"/>
      <c r="E111" s="10"/>
      <c r="F111" s="10"/>
      <c r="G111" s="10"/>
      <c r="H111" s="10"/>
      <c r="I111" s="10"/>
      <c r="J111" s="9"/>
      <c r="K111" s="4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">
      <c r="A112" s="6"/>
      <c r="B112" s="10"/>
      <c r="C112" s="10"/>
      <c r="D112" s="10"/>
      <c r="E112" s="10"/>
      <c r="F112" s="10"/>
      <c r="G112" s="10"/>
      <c r="H112" s="10"/>
      <c r="I112" s="10"/>
      <c r="J112" s="9"/>
      <c r="K112" s="46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">
      <c r="A113" s="5"/>
      <c r="B113" s="14"/>
      <c r="C113" s="14"/>
      <c r="D113" s="10"/>
      <c r="E113" s="10"/>
      <c r="F113" s="10"/>
      <c r="G113" s="10"/>
      <c r="H113" s="10"/>
      <c r="I113" s="10"/>
      <c r="J113" s="9"/>
      <c r="K113" s="46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">
      <c r="A114" s="5"/>
      <c r="B114" s="10"/>
      <c r="C114" s="10"/>
      <c r="D114" s="10"/>
      <c r="E114" s="10"/>
      <c r="F114" s="10"/>
      <c r="G114" s="10"/>
      <c r="H114" s="10"/>
      <c r="I114" s="10"/>
      <c r="J114" s="9"/>
      <c r="K114" s="46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">
      <c r="A115" s="5"/>
      <c r="B115" s="5"/>
      <c r="C115" s="5"/>
      <c r="D115" s="10"/>
      <c r="E115" s="10"/>
      <c r="F115" s="10"/>
      <c r="G115" s="10"/>
      <c r="H115" s="10"/>
      <c r="I115" s="10"/>
      <c r="J115" s="9"/>
      <c r="K115" s="4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">
      <c r="A116" s="5"/>
      <c r="B116" s="5"/>
      <c r="C116" s="5"/>
      <c r="D116" s="10"/>
      <c r="E116" s="10"/>
      <c r="F116" s="10"/>
      <c r="G116" s="10"/>
      <c r="H116" s="10"/>
      <c r="I116" s="10"/>
      <c r="J116" s="9"/>
      <c r="K116" s="4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">
      <c r="A117" s="5"/>
      <c r="B117" s="5"/>
      <c r="C117" s="5"/>
      <c r="D117" s="10"/>
      <c r="E117" s="10"/>
      <c r="F117" s="10"/>
      <c r="G117" s="10"/>
      <c r="H117" s="10"/>
      <c r="I117" s="10"/>
      <c r="J117" s="9"/>
      <c r="K117" s="46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">
      <c r="A118" s="5"/>
      <c r="B118" s="5"/>
      <c r="C118" s="5"/>
      <c r="D118" s="10"/>
      <c r="E118" s="10"/>
      <c r="F118" s="10"/>
      <c r="G118" s="10"/>
      <c r="H118" s="10"/>
      <c r="I118" s="10"/>
      <c r="J118" s="9"/>
      <c r="K118" s="46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5" x14ac:dyDescent="0.2">
      <c r="A119" s="4"/>
      <c r="B119" s="12"/>
      <c r="C119" s="12"/>
      <c r="D119" s="10"/>
      <c r="E119" s="10"/>
      <c r="F119" s="10"/>
      <c r="G119" s="10"/>
      <c r="H119" s="10"/>
      <c r="I119" s="10"/>
      <c r="J119" s="9"/>
      <c r="K119" s="46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">
      <c r="A120" s="3"/>
      <c r="B120" s="12"/>
      <c r="C120" s="12"/>
      <c r="D120" s="11"/>
      <c r="E120" s="11"/>
      <c r="F120" s="11"/>
      <c r="G120" s="11"/>
      <c r="H120" s="11"/>
      <c r="I120" s="11"/>
      <c r="J120" s="9"/>
      <c r="K120" s="46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">
      <c r="A121" s="5"/>
      <c r="B121" s="12"/>
      <c r="C121" s="12"/>
      <c r="D121" s="5"/>
      <c r="E121" s="5"/>
      <c r="F121" s="5"/>
      <c r="G121" s="5"/>
      <c r="H121" s="5"/>
      <c r="I121" s="5"/>
      <c r="J121" s="9"/>
      <c r="K121" s="46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">
      <c r="A122" s="5"/>
      <c r="B122" s="12"/>
      <c r="C122" s="12"/>
      <c r="D122" s="5"/>
      <c r="E122" s="5"/>
      <c r="F122" s="5"/>
      <c r="G122" s="5"/>
      <c r="H122" s="5"/>
      <c r="I122" s="5"/>
      <c r="J122" s="9"/>
      <c r="K122" s="46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">
      <c r="A123" s="5"/>
      <c r="B123" s="12"/>
      <c r="C123" s="12"/>
      <c r="D123" s="5"/>
      <c r="E123" s="5"/>
      <c r="F123" s="5"/>
      <c r="G123" s="5"/>
      <c r="H123" s="5"/>
      <c r="I123" s="5"/>
      <c r="J123" s="9"/>
      <c r="K123" s="46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">
      <c r="A124" s="5"/>
      <c r="B124" s="12"/>
      <c r="C124" s="12"/>
      <c r="D124" s="5"/>
      <c r="E124" s="5"/>
      <c r="F124" s="5"/>
      <c r="G124" s="5"/>
      <c r="H124" s="5"/>
      <c r="I124" s="5"/>
      <c r="J124" s="9"/>
      <c r="K124" s="46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">
      <c r="A125" s="5"/>
      <c r="B125" s="12"/>
      <c r="C125" s="12"/>
      <c r="D125" s="5"/>
      <c r="E125" s="5"/>
      <c r="F125" s="5"/>
      <c r="G125" s="5"/>
      <c r="H125" s="5"/>
      <c r="I125" s="5"/>
      <c r="J125" s="9"/>
      <c r="K125" s="46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">
      <c r="A126" s="5"/>
      <c r="B126" s="12"/>
      <c r="C126" s="12"/>
      <c r="D126" s="11"/>
      <c r="E126" s="11"/>
      <c r="F126" s="11"/>
      <c r="G126" s="11"/>
      <c r="H126" s="11"/>
      <c r="I126" s="11"/>
      <c r="J126" s="9"/>
      <c r="K126" s="46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">
      <c r="A127" s="5"/>
      <c r="B127" s="15"/>
      <c r="D127" s="10"/>
      <c r="E127" s="10"/>
      <c r="F127" s="10"/>
      <c r="G127" s="10"/>
      <c r="H127" s="10"/>
      <c r="I127" s="10"/>
      <c r="J127" s="9"/>
      <c r="K127" s="4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">
      <c r="A128" s="5"/>
      <c r="B128" s="12"/>
      <c r="C128" s="12"/>
      <c r="D128" s="10"/>
      <c r="E128" s="10"/>
      <c r="F128" s="10"/>
      <c r="G128" s="10"/>
      <c r="H128" s="10"/>
      <c r="I128" s="10"/>
      <c r="J128" s="9"/>
      <c r="K128" s="4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">
      <c r="A129" s="5"/>
      <c r="B129" s="12"/>
      <c r="C129" s="12"/>
      <c r="D129" s="10"/>
      <c r="E129" s="10"/>
      <c r="F129" s="10"/>
      <c r="G129" s="10"/>
      <c r="H129" s="10"/>
      <c r="I129" s="10"/>
      <c r="J129" s="9"/>
      <c r="K129" s="46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">
      <c r="A130" s="5"/>
      <c r="B130" s="12"/>
      <c r="C130" s="12"/>
      <c r="D130" s="10"/>
      <c r="E130" s="10"/>
      <c r="F130" s="10"/>
      <c r="G130" s="10"/>
      <c r="H130" s="10"/>
      <c r="I130" s="10"/>
      <c r="J130" s="9"/>
      <c r="K130" s="4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5" x14ac:dyDescent="0.2">
      <c r="A131" s="4"/>
      <c r="B131" s="12"/>
      <c r="C131" s="12"/>
      <c r="D131" s="12"/>
      <c r="E131" s="12"/>
      <c r="F131" s="12"/>
      <c r="G131" s="12"/>
      <c r="H131" s="12"/>
      <c r="I131" s="12"/>
      <c r="J131" s="9"/>
      <c r="K131" s="46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">
      <c r="A132" s="3"/>
      <c r="B132" s="12"/>
      <c r="C132" s="12"/>
      <c r="D132" s="11"/>
      <c r="E132" s="11"/>
      <c r="F132" s="11"/>
      <c r="G132" s="11"/>
      <c r="H132" s="11"/>
      <c r="I132" s="11"/>
      <c r="J132" s="9"/>
      <c r="K132" s="46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">
      <c r="A133" s="6"/>
      <c r="B133" s="12"/>
      <c r="C133" s="12"/>
      <c r="D133" s="12"/>
      <c r="E133" s="12"/>
      <c r="F133" s="12"/>
      <c r="G133" s="12"/>
      <c r="H133" s="12"/>
      <c r="I133" s="12"/>
      <c r="J133" s="9"/>
      <c r="K133" s="4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">
      <c r="A134" s="5"/>
      <c r="B134" s="12"/>
      <c r="C134" s="12"/>
      <c r="D134" s="10"/>
      <c r="E134" s="10"/>
      <c r="F134" s="10"/>
      <c r="G134" s="10"/>
      <c r="H134" s="10"/>
      <c r="I134" s="10"/>
      <c r="J134" s="9"/>
      <c r="K134" s="4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">
      <c r="A135" s="5"/>
      <c r="B135" s="12"/>
      <c r="C135" s="12"/>
      <c r="D135" s="10"/>
      <c r="E135" s="10"/>
      <c r="F135" s="10"/>
      <c r="G135" s="10"/>
      <c r="H135" s="10"/>
      <c r="I135" s="10"/>
      <c r="J135" s="9"/>
      <c r="K135" s="46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">
      <c r="A136" s="5"/>
      <c r="B136" s="12"/>
      <c r="C136" s="12"/>
      <c r="D136" s="11"/>
      <c r="E136" s="11"/>
      <c r="F136" s="11"/>
      <c r="G136" s="11"/>
      <c r="H136" s="11"/>
      <c r="I136" s="11"/>
      <c r="J136" s="9"/>
      <c r="K136" s="46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">
      <c r="A137" s="5"/>
      <c r="B137" s="12"/>
      <c r="C137" s="12"/>
      <c r="D137" s="11"/>
      <c r="E137" s="11"/>
      <c r="F137" s="11"/>
      <c r="G137" s="11"/>
      <c r="H137" s="11"/>
      <c r="I137" s="11"/>
      <c r="J137" s="9"/>
      <c r="K137" s="4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">
      <c r="A138" s="7"/>
      <c r="B138" s="12"/>
      <c r="C138" s="12"/>
      <c r="D138" s="11"/>
      <c r="E138" s="11"/>
      <c r="F138" s="11"/>
      <c r="G138" s="11"/>
      <c r="H138" s="11"/>
      <c r="I138" s="11"/>
      <c r="J138" s="9"/>
      <c r="K138" s="4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">
      <c r="A139" s="5"/>
      <c r="B139" s="12"/>
      <c r="C139" s="12"/>
      <c r="D139" s="5"/>
      <c r="E139" s="5"/>
      <c r="F139" s="5"/>
      <c r="G139" s="5"/>
      <c r="H139" s="5"/>
      <c r="I139" s="5"/>
      <c r="J139" s="9"/>
      <c r="K139" s="46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">
      <c r="A140" s="6"/>
      <c r="B140" s="12"/>
      <c r="C140" s="12"/>
      <c r="D140" s="5"/>
      <c r="E140" s="5"/>
      <c r="F140" s="5"/>
      <c r="G140" s="5"/>
      <c r="H140" s="5"/>
      <c r="I140" s="5"/>
      <c r="J140" s="9"/>
      <c r="K140" s="46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">
      <c r="A141" s="5"/>
      <c r="B141" s="12"/>
      <c r="C141" s="12"/>
      <c r="D141" s="5"/>
      <c r="E141" s="5"/>
      <c r="F141" s="5"/>
      <c r="G141" s="5"/>
      <c r="H141" s="5"/>
      <c r="I141" s="5"/>
      <c r="J141" s="9"/>
      <c r="K141" s="4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">
      <c r="A142" s="3"/>
      <c r="B142" s="12"/>
      <c r="C142" s="12"/>
      <c r="D142" s="10"/>
      <c r="E142" s="10"/>
      <c r="F142" s="10"/>
      <c r="G142" s="10"/>
      <c r="H142" s="10"/>
      <c r="I142" s="10"/>
      <c r="J142" s="9"/>
      <c r="K142" s="4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">
      <c r="A143" s="3"/>
      <c r="B143" s="12"/>
      <c r="C143" s="12"/>
      <c r="D143" s="10"/>
      <c r="E143" s="10"/>
      <c r="F143" s="10"/>
      <c r="G143" s="10"/>
      <c r="H143" s="10"/>
      <c r="I143" s="10"/>
      <c r="J143" s="9"/>
      <c r="K143" s="4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">
      <c r="A144" s="3"/>
      <c r="B144" s="12"/>
      <c r="C144" s="12"/>
      <c r="D144" s="11"/>
      <c r="E144" s="11"/>
      <c r="F144" s="11"/>
      <c r="G144" s="11"/>
      <c r="H144" s="11"/>
      <c r="I144" s="11"/>
      <c r="J144" s="9"/>
      <c r="K144" s="46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">
      <c r="A145" s="3"/>
      <c r="B145" s="12"/>
      <c r="C145" s="12"/>
      <c r="D145" s="11"/>
      <c r="E145" s="11"/>
      <c r="F145" s="11"/>
      <c r="G145" s="11"/>
      <c r="H145" s="11"/>
      <c r="I145" s="11"/>
      <c r="J145" s="9"/>
      <c r="K145" s="4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">
      <c r="A146" s="3"/>
      <c r="B146" s="12"/>
      <c r="C146" s="12"/>
      <c r="D146" s="5"/>
      <c r="E146" s="5"/>
      <c r="F146" s="5"/>
      <c r="G146" s="5"/>
      <c r="H146" s="5"/>
      <c r="I146" s="5"/>
      <c r="J146" s="9"/>
      <c r="K146" s="46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">
      <c r="A147" s="5"/>
      <c r="B147" s="12"/>
      <c r="C147" s="12"/>
      <c r="D147" s="5"/>
      <c r="E147" s="5"/>
      <c r="F147" s="5"/>
      <c r="G147" s="5"/>
      <c r="H147" s="5"/>
      <c r="I147" s="5"/>
      <c r="J147" s="9"/>
      <c r="K147" s="4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">
      <c r="A148" s="5"/>
      <c r="B148" s="12"/>
      <c r="C148" s="12"/>
      <c r="D148" s="12"/>
      <c r="E148" s="12"/>
      <c r="F148" s="12"/>
      <c r="G148" s="12"/>
      <c r="H148" s="12"/>
      <c r="I148" s="12"/>
      <c r="J148" s="9"/>
      <c r="K148" s="4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5" x14ac:dyDescent="0.2">
      <c r="A149" s="4"/>
      <c r="B149" s="12"/>
      <c r="C149" s="12"/>
      <c r="D149" s="5"/>
      <c r="E149" s="5"/>
      <c r="F149" s="5"/>
      <c r="G149" s="5"/>
      <c r="H149" s="5"/>
      <c r="I149" s="5"/>
      <c r="J149" s="9"/>
      <c r="K149" s="46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">
      <c r="A150" s="3"/>
      <c r="B150" s="12"/>
      <c r="C150" s="12"/>
      <c r="D150" s="5"/>
      <c r="E150" s="5"/>
      <c r="F150" s="5"/>
      <c r="G150" s="5"/>
      <c r="H150" s="5"/>
      <c r="I150" s="5"/>
      <c r="J150" s="9"/>
      <c r="K150" s="4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">
      <c r="A151" s="3"/>
      <c r="B151" s="12"/>
      <c r="C151" s="12"/>
      <c r="D151" s="5"/>
      <c r="E151" s="5"/>
      <c r="F151" s="5"/>
      <c r="G151" s="5"/>
      <c r="H151" s="5"/>
      <c r="I151" s="5"/>
      <c r="J151" s="9"/>
      <c r="K151" s="4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">
      <c r="A152" s="3"/>
      <c r="B152" s="15"/>
      <c r="D152" s="5"/>
      <c r="E152" s="5"/>
      <c r="F152" s="5"/>
      <c r="G152" s="5"/>
      <c r="H152" s="5"/>
      <c r="I152" s="5"/>
      <c r="J152" s="9"/>
      <c r="K152" s="4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">
      <c r="A153" s="3"/>
      <c r="B153" s="15"/>
      <c r="D153" s="9"/>
      <c r="E153" s="9"/>
      <c r="F153" s="9"/>
      <c r="G153" s="9"/>
      <c r="H153" s="9"/>
      <c r="I153" s="9"/>
      <c r="J153" s="9"/>
      <c r="K153" s="4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">
      <c r="A154" s="5"/>
      <c r="B154" s="15"/>
      <c r="D154" s="9"/>
      <c r="E154" s="9"/>
      <c r="F154" s="9"/>
      <c r="G154" s="9"/>
      <c r="H154" s="9"/>
      <c r="I154" s="9"/>
      <c r="J154" s="9"/>
      <c r="K154" s="4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">
      <c r="A155" s="5"/>
      <c r="B155" s="15"/>
      <c r="D155" s="9"/>
      <c r="E155" s="9"/>
      <c r="F155" s="9"/>
      <c r="G155" s="9"/>
      <c r="H155" s="9"/>
      <c r="I155" s="9"/>
      <c r="J155" s="9"/>
      <c r="K155" s="46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5" x14ac:dyDescent="0.2">
      <c r="A156" s="4"/>
      <c r="B156" s="15"/>
      <c r="D156" s="9"/>
      <c r="E156" s="9"/>
      <c r="F156" s="9"/>
      <c r="G156" s="9"/>
      <c r="H156" s="9"/>
      <c r="I156" s="9"/>
      <c r="J156" s="9"/>
      <c r="K156" s="46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">
      <c r="A157" s="5"/>
      <c r="B157" s="15"/>
      <c r="D157" s="9"/>
      <c r="E157" s="9"/>
      <c r="F157" s="9"/>
      <c r="G157" s="9"/>
      <c r="H157" s="9"/>
      <c r="I157" s="9"/>
      <c r="J157" s="9"/>
      <c r="K157" s="4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">
      <c r="A158" s="5"/>
      <c r="B158" s="15"/>
      <c r="D158" s="9"/>
      <c r="E158" s="9"/>
      <c r="F158" s="9"/>
      <c r="G158" s="9"/>
      <c r="H158" s="9"/>
      <c r="I158" s="9"/>
      <c r="J158" s="9"/>
      <c r="K158" s="46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">
      <c r="A159" s="5"/>
      <c r="B159" s="15"/>
      <c r="D159" s="9"/>
      <c r="E159" s="9"/>
      <c r="F159" s="9"/>
      <c r="G159" s="9"/>
      <c r="H159" s="9"/>
      <c r="I159" s="9"/>
      <c r="J159" s="9"/>
      <c r="K159" s="46"/>
      <c r="L159" s="9"/>
      <c r="M159" s="9"/>
      <c r="N159" s="9"/>
      <c r="O159" s="9"/>
      <c r="P159" s="9"/>
      <c r="Q159" s="9"/>
      <c r="R159" s="9"/>
      <c r="S159" s="9"/>
    </row>
    <row r="160" spans="1:22" x14ac:dyDescent="0.2">
      <c r="A160" s="8"/>
      <c r="B160" s="15"/>
      <c r="D160" s="9"/>
      <c r="E160" s="9"/>
      <c r="F160" s="9"/>
      <c r="G160" s="9"/>
      <c r="H160" s="9"/>
      <c r="I160" s="9"/>
      <c r="J160" s="9"/>
      <c r="K160" s="46"/>
      <c r="L160" s="9"/>
      <c r="M160" s="9"/>
      <c r="N160" s="9"/>
      <c r="O160" s="9"/>
      <c r="P160" s="9"/>
      <c r="Q160" s="9"/>
      <c r="R160" s="9"/>
      <c r="S160" s="9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</sheetData>
  <mergeCells count="54">
    <mergeCell ref="E54:E55"/>
    <mergeCell ref="I45:L45"/>
    <mergeCell ref="O43:P43"/>
    <mergeCell ref="D54:D55"/>
    <mergeCell ref="A61:C61"/>
    <mergeCell ref="I46:L46"/>
    <mergeCell ref="A57:C57"/>
    <mergeCell ref="A59:C59"/>
    <mergeCell ref="A58:C58"/>
    <mergeCell ref="A60:C60"/>
    <mergeCell ref="O44:P44"/>
    <mergeCell ref="O47:P47"/>
    <mergeCell ref="O46:P46"/>
    <mergeCell ref="O45:P45"/>
    <mergeCell ref="I44:L44"/>
    <mergeCell ref="A10:A12"/>
    <mergeCell ref="B11:B12"/>
    <mergeCell ref="K11:K12"/>
    <mergeCell ref="J11:J12"/>
    <mergeCell ref="C11:C12"/>
    <mergeCell ref="E10:I10"/>
    <mergeCell ref="E11:E12"/>
    <mergeCell ref="F11:F12"/>
    <mergeCell ref="H11:H12"/>
    <mergeCell ref="A41:B41"/>
    <mergeCell ref="I41:L41"/>
    <mergeCell ref="O41:P41"/>
    <mergeCell ref="I43:L43"/>
    <mergeCell ref="O42:P42"/>
    <mergeCell ref="I42:L42"/>
    <mergeCell ref="D41:E41"/>
    <mergeCell ref="A1:U1"/>
    <mergeCell ref="A2:U2"/>
    <mergeCell ref="R7:S7"/>
    <mergeCell ref="H5:J5"/>
    <mergeCell ref="S11:U11"/>
    <mergeCell ref="I11:I12"/>
    <mergeCell ref="H4:J4"/>
    <mergeCell ref="K4:M4"/>
    <mergeCell ref="B10:D10"/>
    <mergeCell ref="J10:L10"/>
    <mergeCell ref="K5:M5"/>
    <mergeCell ref="F4:G4"/>
    <mergeCell ref="F5:G5"/>
    <mergeCell ref="D11:D12"/>
    <mergeCell ref="L11:L12"/>
    <mergeCell ref="G11:G12"/>
    <mergeCell ref="W10:Y10"/>
    <mergeCell ref="W11:W12"/>
    <mergeCell ref="X11:X12"/>
    <mergeCell ref="Y11:Y12"/>
    <mergeCell ref="V11:V12"/>
    <mergeCell ref="M10:V10"/>
    <mergeCell ref="N11:R11"/>
  </mergeCells>
  <phoneticPr fontId="0" type="noConversion"/>
  <dataValidations disablePrompts="1" count="1">
    <dataValidation operator="greaterThan" allowBlank="1" showInputMessage="1" showErrorMessage="1" sqref="T7 I13:I37 D13:D36 E14:G36 H13:H36 L13:L36"/>
  </dataValidations>
  <pageMargins left="0.22" right="0.17" top="0.36" bottom="0.3" header="0.17" footer="0.17"/>
  <pageSetup paperSize="9" orientation="landscape" r:id="rId1"/>
  <headerFooter alignWithMargins="0"/>
  <ignoredErrors>
    <ignoredError sqref="F37" formula="1"/>
    <ignoredError sqref="V37" formula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2.75" x14ac:dyDescent="0.2"/>
  <cols>
    <col min="1" max="1" width="5.42578125" bestFit="1" customWidth="1"/>
    <col min="2" max="2" width="29.7109375" customWidth="1"/>
    <col min="3" max="3" width="180.42578125" bestFit="1" customWidth="1"/>
    <col min="4" max="4" width="18.7109375" bestFit="1" customWidth="1"/>
    <col min="5" max="5" width="19.42578125" customWidth="1"/>
    <col min="6" max="6" width="16.85546875" bestFit="1" customWidth="1"/>
    <col min="7" max="7" width="29.7109375" customWidth="1"/>
    <col min="8" max="8" width="19" customWidth="1"/>
  </cols>
  <sheetData>
    <row r="1" spans="1:9" s="116" customFormat="1" ht="26.25" thickBot="1" x14ac:dyDescent="0.25">
      <c r="A1" s="114" t="s">
        <v>98</v>
      </c>
      <c r="B1" s="114" t="s">
        <v>99</v>
      </c>
      <c r="C1" s="114" t="s">
        <v>100</v>
      </c>
      <c r="D1" s="114" t="s">
        <v>101</v>
      </c>
      <c r="E1" s="115" t="s">
        <v>154</v>
      </c>
      <c r="F1" s="114" t="s">
        <v>102</v>
      </c>
      <c r="G1" s="114" t="s">
        <v>103</v>
      </c>
      <c r="H1" s="114" t="s">
        <v>156</v>
      </c>
      <c r="I1" s="114" t="s">
        <v>157</v>
      </c>
    </row>
    <row r="2" spans="1:9" ht="14.25" thickTop="1" thickBot="1" x14ac:dyDescent="0.25">
      <c r="A2" s="105">
        <v>1</v>
      </c>
      <c r="B2" s="105" t="s">
        <v>104</v>
      </c>
      <c r="C2" s="105" t="s">
        <v>105</v>
      </c>
      <c r="D2" s="105" t="s">
        <v>106</v>
      </c>
      <c r="E2" s="105" t="s">
        <v>107</v>
      </c>
      <c r="F2" s="105" t="s">
        <v>108</v>
      </c>
      <c r="G2" s="105" t="s">
        <v>109</v>
      </c>
      <c r="H2" s="117">
        <f>MetricsData!Q45</f>
        <v>0</v>
      </c>
    </row>
    <row r="3" spans="1:9" ht="13.5" thickBot="1" x14ac:dyDescent="0.25">
      <c r="A3" s="106">
        <v>2</v>
      </c>
      <c r="B3" s="106" t="s">
        <v>110</v>
      </c>
      <c r="C3" s="106" t="s">
        <v>111</v>
      </c>
      <c r="D3" s="106" t="s">
        <v>106</v>
      </c>
      <c r="E3" s="106" t="s">
        <v>112</v>
      </c>
      <c r="F3" s="106" t="s">
        <v>108</v>
      </c>
      <c r="G3" s="106" t="s">
        <v>113</v>
      </c>
      <c r="H3" s="184">
        <f>MetricsData!M43</f>
        <v>0.9576271186440678</v>
      </c>
    </row>
    <row r="4" spans="1:9" ht="13.5" thickBot="1" x14ac:dyDescent="0.25">
      <c r="A4" s="106">
        <v>4</v>
      </c>
      <c r="B4" s="106" t="s">
        <v>117</v>
      </c>
      <c r="C4" s="106" t="s">
        <v>118</v>
      </c>
      <c r="D4" s="106" t="s">
        <v>106</v>
      </c>
      <c r="E4" s="106" t="s">
        <v>119</v>
      </c>
      <c r="F4" s="106" t="s">
        <v>120</v>
      </c>
      <c r="G4" s="106" t="s">
        <v>121</v>
      </c>
      <c r="H4" s="183" t="e">
        <f>MetricsData!I37</f>
        <v>#DIV/0!</v>
      </c>
      <c r="I4" s="118" t="s">
        <v>155</v>
      </c>
    </row>
    <row r="5" spans="1:9" ht="13.5" thickBot="1" x14ac:dyDescent="0.25">
      <c r="A5" s="106">
        <v>6</v>
      </c>
      <c r="B5" s="106" t="s">
        <v>52</v>
      </c>
      <c r="C5" s="106" t="s">
        <v>123</v>
      </c>
      <c r="D5" s="106" t="s">
        <v>106</v>
      </c>
      <c r="E5" s="106" t="s">
        <v>124</v>
      </c>
      <c r="F5" s="106" t="s">
        <v>108</v>
      </c>
      <c r="G5" s="106" t="s">
        <v>125</v>
      </c>
      <c r="H5" s="184">
        <f>MetricsData!M44</f>
        <v>0.59848484848484851</v>
      </c>
    </row>
    <row r="6" spans="1:9" ht="13.5" thickBot="1" x14ac:dyDescent="0.25">
      <c r="A6" s="106">
        <v>8</v>
      </c>
      <c r="B6" s="106" t="s">
        <v>130</v>
      </c>
      <c r="C6" s="120" t="s">
        <v>131</v>
      </c>
      <c r="D6" s="106" t="s">
        <v>106</v>
      </c>
      <c r="E6" s="106" t="s">
        <v>132</v>
      </c>
      <c r="F6" s="106" t="s">
        <v>108</v>
      </c>
      <c r="G6" s="106" t="s">
        <v>133</v>
      </c>
      <c r="H6" s="118" t="e">
        <f>MetricsData!Y25</f>
        <v>#DIV/0!</v>
      </c>
      <c r="I6">
        <f>SUM(MetricsData!P25:P27)-MetricsData!P25/SUM(MetricsData!P25:P27)</f>
        <v>105.58490566037736</v>
      </c>
    </row>
    <row r="7" spans="1:9" ht="13.5" thickBot="1" x14ac:dyDescent="0.25">
      <c r="A7" s="107">
        <v>9</v>
      </c>
      <c r="B7" s="107" t="s">
        <v>134</v>
      </c>
      <c r="C7" s="107" t="s">
        <v>135</v>
      </c>
      <c r="D7" s="107" t="s">
        <v>106</v>
      </c>
      <c r="E7" s="107" t="s">
        <v>136</v>
      </c>
      <c r="F7" s="107" t="s">
        <v>108</v>
      </c>
      <c r="G7" s="107" t="s">
        <v>137</v>
      </c>
      <c r="H7" s="119">
        <f>MetricsData!V25</f>
        <v>0.40740740740740738</v>
      </c>
      <c r="I7">
        <f>MetricsData!P25/MetricsData!C37</f>
        <v>6.8965517241379309E-2</v>
      </c>
    </row>
    <row r="8" spans="1:9" ht="13.5" thickBot="1" x14ac:dyDescent="0.25">
      <c r="A8" s="106">
        <v>11</v>
      </c>
      <c r="B8" s="106" t="s">
        <v>141</v>
      </c>
      <c r="C8" s="106" t="s">
        <v>142</v>
      </c>
      <c r="D8" s="106" t="s">
        <v>106</v>
      </c>
      <c r="E8" s="106" t="s">
        <v>143</v>
      </c>
      <c r="F8" s="106" t="s">
        <v>108</v>
      </c>
      <c r="G8" s="106" t="s">
        <v>137</v>
      </c>
      <c r="H8" s="118" t="e">
        <f>MetricsData!V28</f>
        <v>#DIV/0!</v>
      </c>
    </row>
    <row r="9" spans="1:9" ht="13.5" thickBot="1" x14ac:dyDescent="0.25">
      <c r="A9" s="107">
        <v>12</v>
      </c>
      <c r="B9" s="107" t="s">
        <v>144</v>
      </c>
      <c r="C9" s="107" t="s">
        <v>145</v>
      </c>
      <c r="D9" s="107" t="s">
        <v>106</v>
      </c>
      <c r="E9" s="107" t="s">
        <v>146</v>
      </c>
      <c r="F9" s="107" t="s">
        <v>108</v>
      </c>
      <c r="G9" s="107" t="s">
        <v>137</v>
      </c>
      <c r="H9" s="119"/>
      <c r="I9" s="186" t="s">
        <v>174</v>
      </c>
    </row>
    <row r="10" spans="1:9" ht="13.5" thickBot="1" x14ac:dyDescent="0.25">
      <c r="A10" s="106">
        <v>13</v>
      </c>
      <c r="B10" s="106" t="s">
        <v>147</v>
      </c>
      <c r="C10" s="106" t="s">
        <v>148</v>
      </c>
      <c r="D10" s="106" t="s">
        <v>106</v>
      </c>
      <c r="E10" s="106" t="s">
        <v>149</v>
      </c>
      <c r="F10" s="106" t="s">
        <v>108</v>
      </c>
      <c r="G10" s="106" t="s">
        <v>133</v>
      </c>
      <c r="H10" s="118" t="e">
        <f>MetricsData!Y37</f>
        <v>#DIV/0!</v>
      </c>
      <c r="I10" s="106"/>
    </row>
    <row r="11" spans="1:9" ht="18.75" customHeight="1" thickBot="1" x14ac:dyDescent="0.25">
      <c r="A11" s="106">
        <v>15</v>
      </c>
      <c r="B11" s="106" t="s">
        <v>151</v>
      </c>
      <c r="C11" s="106" t="s">
        <v>152</v>
      </c>
      <c r="D11" s="106" t="s">
        <v>106</v>
      </c>
      <c r="E11" s="106" t="s">
        <v>153</v>
      </c>
      <c r="F11" s="106" t="s">
        <v>108</v>
      </c>
      <c r="G11" s="106" t="s">
        <v>140</v>
      </c>
      <c r="H11" s="118" t="e">
        <f>MetricsData!E54</f>
        <v>#DIV/0!</v>
      </c>
    </row>
    <row r="12" spans="1:9" ht="35.25" customHeight="1" thickTop="1" thickBot="1" x14ac:dyDescent="0.25">
      <c r="A12" s="105">
        <v>10</v>
      </c>
      <c r="B12" s="105" t="s">
        <v>138</v>
      </c>
      <c r="C12" s="105" t="s">
        <v>139</v>
      </c>
      <c r="D12" s="105" t="s">
        <v>106</v>
      </c>
      <c r="E12" s="105" t="s">
        <v>128</v>
      </c>
      <c r="F12" s="105" t="s">
        <v>108</v>
      </c>
      <c r="G12" s="105" t="s">
        <v>140</v>
      </c>
      <c r="H12" s="378"/>
    </row>
    <row r="13" spans="1:9" ht="46.5" customHeight="1" thickBot="1" x14ac:dyDescent="0.25">
      <c r="A13" s="107">
        <v>14</v>
      </c>
      <c r="B13" s="107" t="s">
        <v>150</v>
      </c>
      <c r="C13" s="110"/>
      <c r="D13" s="107" t="s">
        <v>106</v>
      </c>
      <c r="E13" s="107" t="s">
        <v>128</v>
      </c>
      <c r="F13" s="107" t="s">
        <v>108</v>
      </c>
      <c r="G13" s="107" t="s">
        <v>140</v>
      </c>
      <c r="H13" s="378"/>
    </row>
    <row r="14" spans="1:9" ht="41.25" customHeight="1" thickBot="1" x14ac:dyDescent="0.25">
      <c r="A14" s="107">
        <v>7</v>
      </c>
      <c r="B14" s="107" t="s">
        <v>126</v>
      </c>
      <c r="C14" s="109"/>
      <c r="D14" s="107" t="s">
        <v>127</v>
      </c>
      <c r="E14" s="107" t="s">
        <v>128</v>
      </c>
      <c r="F14" s="107" t="s">
        <v>120</v>
      </c>
      <c r="G14" s="107" t="s">
        <v>129</v>
      </c>
      <c r="H14" s="185"/>
    </row>
    <row r="15" spans="1:9" ht="13.5" thickBot="1" x14ac:dyDescent="0.25">
      <c r="A15" s="107">
        <v>3</v>
      </c>
      <c r="B15" s="107" t="s">
        <v>114</v>
      </c>
      <c r="C15" s="108" t="s">
        <v>115</v>
      </c>
      <c r="D15" s="107" t="s">
        <v>106</v>
      </c>
      <c r="E15" s="108" t="s">
        <v>116</v>
      </c>
      <c r="F15" s="107" t="s">
        <v>108</v>
      </c>
      <c r="G15" s="108" t="s">
        <v>116</v>
      </c>
    </row>
    <row r="16" spans="1:9" ht="13.5" thickBot="1" x14ac:dyDescent="0.25">
      <c r="A16" s="107">
        <v>5</v>
      </c>
      <c r="B16" s="107" t="s">
        <v>122</v>
      </c>
      <c r="C16" s="108" t="s">
        <v>115</v>
      </c>
      <c r="D16" s="107" t="s">
        <v>106</v>
      </c>
      <c r="E16" s="108" t="s">
        <v>116</v>
      </c>
      <c r="F16" s="107" t="s">
        <v>108</v>
      </c>
      <c r="G16" s="108" t="s">
        <v>116</v>
      </c>
    </row>
  </sheetData>
  <mergeCells count="1">
    <mergeCell ref="H12:H13"/>
  </mergeCells>
  <hyperlinks>
    <hyperlink ref="H2" location="MetricsData!S44" display="Yes"/>
    <hyperlink ref="H3" location="MetricsData!M42" display="Yes"/>
    <hyperlink ref="H5" location="MetricsData!M43" display="Yes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link="[1]!''''" oleUpdate="OLEUPDATE_ONCALL" shapeId="2049">
          <objectPr defaultSize="0" dde="1" r:id="rId3">
            <anchor moveWithCells="1">
              <from>
                <xdr:col>7</xdr:col>
                <xdr:colOff>114300</xdr:colOff>
                <xdr:row>11</xdr:row>
                <xdr:rowOff>257175</xdr:rowOff>
              </from>
              <to>
                <xdr:col>7</xdr:col>
                <xdr:colOff>1028700</xdr:colOff>
                <xdr:row>12</xdr:row>
                <xdr:rowOff>495300</xdr:rowOff>
              </to>
            </anchor>
          </objectPr>
        </oleObject>
      </mc:Choice>
      <mc:Fallback>
        <oleObject link="[1]!''''" oleUpdate="OLEUPDATE_ONCALL" shapeId="204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</vt:lpstr>
      <vt:lpstr>MetricsData</vt:lpstr>
      <vt:lpstr>Metrics Analysis</vt:lpstr>
      <vt:lpstr>MetricsData!Print_Area</vt:lpstr>
      <vt:lpstr>Project!Print_Area</vt:lpstr>
      <vt:lpstr>MetricsData!Print_Titles</vt:lpstr>
      <vt:lpstr>Project!Print_Titles</vt:lpstr>
    </vt:vector>
  </TitlesOfParts>
  <Company>Future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subject>Project Metrics Sheet</dc:subject>
  <dc:creator>Parthasarathy Srinivasan</dc:creator>
  <dc:description>This is a prototype for Prudential</dc:description>
  <cp:lastModifiedBy>Vethanayagam, SamJacob (Cognizant)</cp:lastModifiedBy>
  <cp:lastPrinted>2013-08-21T08:54:43Z</cp:lastPrinted>
  <dcterms:created xsi:type="dcterms:W3CDTF">1998-12-01T05:43:55Z</dcterms:created>
  <dcterms:modified xsi:type="dcterms:W3CDTF">2014-04-08T11:57:50Z</dcterms:modified>
</cp:coreProperties>
</file>