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3450" windowWidth="12120" windowHeight="3375" tabRatio="926"/>
  </bookViews>
  <sheets>
    <sheet name="Project" sheetId="13234" r:id="rId1"/>
    <sheet name="MetricsData" sheetId="13192" state="hidden" r:id="rId2"/>
    <sheet name="Metrics Analysis" sheetId="13193" state="hidden" r:id="rId3"/>
  </sheets>
  <externalReferences>
    <externalReference r:id="rId4"/>
  </externalReferences>
  <definedNames>
    <definedName name="_xlnm.Print_Area" localSheetId="1">MetricsData!$A$1:$U$62</definedName>
    <definedName name="_xlnm.Print_Area" localSheetId="0">Project!$A$2:$T$36</definedName>
    <definedName name="_xlnm.Print_Titles" localSheetId="1">MetricsData!$1:$6</definedName>
    <definedName name="_xlnm.Print_Titles" localSheetId="0">Project!$2:$4</definedName>
  </definedNames>
  <calcPr calcId="145621"/>
</workbook>
</file>

<file path=xl/calcChain.xml><?xml version="1.0" encoding="utf-8"?>
<calcChain xmlns="http://schemas.openxmlformats.org/spreadsheetml/2006/main">
  <c r="I10" i="13234" l="1"/>
  <c r="I11" i="13234"/>
  <c r="I12" i="13234"/>
  <c r="I13" i="13234"/>
  <c r="I14" i="13234"/>
  <c r="I15" i="13234"/>
  <c r="I16" i="13234"/>
  <c r="I9" i="13234"/>
  <c r="H31" i="13234" l="1"/>
  <c r="M25" i="13234"/>
  <c r="U17" i="13234"/>
  <c r="T17" i="13234"/>
  <c r="V17" i="13234" s="1"/>
  <c r="R17" i="13234"/>
  <c r="Q17" i="13234"/>
  <c r="P17" i="13234"/>
  <c r="N17" i="13234"/>
  <c r="M17" i="13234"/>
  <c r="H17" i="13234"/>
  <c r="G17" i="13234"/>
  <c r="F17" i="13234"/>
  <c r="E17" i="13234"/>
  <c r="C17" i="13234"/>
  <c r="B34" i="13234" s="1"/>
  <c r="B17" i="13234"/>
  <c r="D17" i="13234" s="1"/>
  <c r="H29" i="13234" s="1"/>
  <c r="V16" i="13234"/>
  <c r="V15" i="13234"/>
  <c r="V14" i="13234"/>
  <c r="V13" i="13234"/>
  <c r="V12" i="13234"/>
  <c r="V11" i="13234"/>
  <c r="V10" i="13234"/>
  <c r="V9" i="13234"/>
  <c r="O17" i="13234"/>
  <c r="K17" i="13234"/>
  <c r="J17" i="13234"/>
  <c r="L17" i="13234" s="1"/>
  <c r="I17" i="13234" l="1"/>
  <c r="H30" i="13234" s="1"/>
  <c r="H25" i="13234"/>
  <c r="H24" i="13234"/>
  <c r="H23" i="13234"/>
  <c r="H22" i="13234"/>
  <c r="S17" i="13234"/>
  <c r="H26" i="13234"/>
  <c r="B23" i="13234"/>
  <c r="B24" i="13234"/>
  <c r="B25" i="13234"/>
  <c r="B28" i="13234"/>
  <c r="B31" i="13234"/>
  <c r="H32" i="13234"/>
  <c r="B33" i="13234"/>
  <c r="B26" i="13234"/>
  <c r="B27" i="13234"/>
  <c r="B29" i="13234"/>
  <c r="B30" i="13234"/>
  <c r="B32" i="13234"/>
  <c r="H33" i="13234"/>
  <c r="K32" i="13234" l="1"/>
  <c r="K30" i="13234"/>
  <c r="K33" i="13234"/>
  <c r="K31" i="13234"/>
  <c r="M8" i="13192" l="1"/>
  <c r="Q44" i="13192" s="1"/>
  <c r="D60" i="13192"/>
  <c r="D59" i="13192"/>
  <c r="D58" i="13192"/>
  <c r="D57" i="13192"/>
  <c r="Q47" i="13192"/>
  <c r="Q46" i="13192"/>
  <c r="Q45" i="13192"/>
  <c r="H2" i="13193" s="1"/>
  <c r="X37" i="13192"/>
  <c r="W37" i="13192"/>
  <c r="Y37" i="13192"/>
  <c r="H10" i="13193" s="1"/>
  <c r="Y28" i="13192"/>
  <c r="G7" i="13192"/>
  <c r="E54" i="13192"/>
  <c r="H11" i="13193" s="1"/>
  <c r="V27" i="13192"/>
  <c r="V32" i="13192"/>
  <c r="V28" i="13192"/>
  <c r="H8" i="13193" s="1"/>
  <c r="L28" i="13192"/>
  <c r="I28" i="13192"/>
  <c r="D28" i="13192"/>
  <c r="V25" i="13192"/>
  <c r="H7" i="13193"/>
  <c r="V14" i="13192"/>
  <c r="Y36" i="13192"/>
  <c r="Y35" i="13192"/>
  <c r="Y34" i="13192"/>
  <c r="Y33" i="13192"/>
  <c r="Y32" i="13192"/>
  <c r="Y31" i="13192"/>
  <c r="Y30" i="13192"/>
  <c r="Y29" i="13192"/>
  <c r="Y27" i="13192"/>
  <c r="Y26" i="13192"/>
  <c r="Y25" i="13192"/>
  <c r="H6" i="13193" s="1"/>
  <c r="Y24" i="13192"/>
  <c r="Y23" i="13192"/>
  <c r="Y22" i="13192"/>
  <c r="Y21" i="13192"/>
  <c r="Y20" i="13192"/>
  <c r="Y19" i="13192"/>
  <c r="Y18" i="13192"/>
  <c r="Y17" i="13192"/>
  <c r="Y16" i="13192"/>
  <c r="Y15" i="13192"/>
  <c r="Y14" i="13192"/>
  <c r="Y13" i="13192"/>
  <c r="F37" i="13192"/>
  <c r="H37" i="13192"/>
  <c r="G37" i="13192"/>
  <c r="E37" i="13192"/>
  <c r="I37" i="13192"/>
  <c r="I36" i="13192"/>
  <c r="I35" i="13192"/>
  <c r="I34" i="13192"/>
  <c r="I33" i="13192"/>
  <c r="I32" i="13192"/>
  <c r="I31" i="13192"/>
  <c r="I30" i="13192"/>
  <c r="I29" i="13192"/>
  <c r="I27" i="13192"/>
  <c r="I26" i="13192"/>
  <c r="I25" i="13192"/>
  <c r="I24" i="13192"/>
  <c r="I23" i="13192"/>
  <c r="I22" i="13192"/>
  <c r="I21" i="13192"/>
  <c r="I20" i="13192"/>
  <c r="I19" i="13192"/>
  <c r="I18" i="13192"/>
  <c r="I17" i="13192"/>
  <c r="I16" i="13192"/>
  <c r="I15" i="13192"/>
  <c r="I13" i="13192"/>
  <c r="I14" i="13192"/>
  <c r="I6" i="13193"/>
  <c r="D13" i="13192"/>
  <c r="L13" i="13192"/>
  <c r="AO13" i="13192"/>
  <c r="AP13" i="13192"/>
  <c r="AQ13" i="13192"/>
  <c r="AR13" i="13192"/>
  <c r="D14" i="13192"/>
  <c r="L14" i="13192"/>
  <c r="AO14" i="13192"/>
  <c r="AP14" i="13192"/>
  <c r="AQ14" i="13192"/>
  <c r="AR14" i="13192"/>
  <c r="D15" i="13192"/>
  <c r="L15" i="13192"/>
  <c r="AO15" i="13192"/>
  <c r="AP15" i="13192"/>
  <c r="AQ15" i="13192"/>
  <c r="AR15" i="13192"/>
  <c r="D16" i="13192"/>
  <c r="L16" i="13192"/>
  <c r="AO16" i="13192"/>
  <c r="AP16" i="13192"/>
  <c r="AQ16" i="13192"/>
  <c r="AR16" i="13192"/>
  <c r="D17" i="13192"/>
  <c r="L17" i="13192"/>
  <c r="AO17" i="13192"/>
  <c r="AP17" i="13192"/>
  <c r="AQ17" i="13192"/>
  <c r="AR17" i="13192"/>
  <c r="D18" i="13192"/>
  <c r="L18" i="13192"/>
  <c r="M18" i="13192"/>
  <c r="AO18" i="13192"/>
  <c r="AP18" i="13192"/>
  <c r="AQ18" i="13192"/>
  <c r="AR18" i="13192"/>
  <c r="D19" i="13192"/>
  <c r="L19" i="13192"/>
  <c r="AO19" i="13192"/>
  <c r="AP19" i="13192"/>
  <c r="AQ19" i="13192"/>
  <c r="AR19" i="13192"/>
  <c r="D20" i="13192"/>
  <c r="L20" i="13192"/>
  <c r="M20" i="13192"/>
  <c r="AO20" i="13192"/>
  <c r="AP20" i="13192"/>
  <c r="AQ20" i="13192"/>
  <c r="AR20" i="13192"/>
  <c r="D21" i="13192"/>
  <c r="L21" i="13192"/>
  <c r="AO21" i="13192"/>
  <c r="AP21" i="13192"/>
  <c r="AQ21" i="13192"/>
  <c r="AR21" i="13192"/>
  <c r="D22" i="13192"/>
  <c r="L22" i="13192"/>
  <c r="M22" i="13192"/>
  <c r="AO22" i="13192"/>
  <c r="AP22" i="13192"/>
  <c r="AQ22" i="13192"/>
  <c r="AR22" i="13192"/>
  <c r="D23" i="13192"/>
  <c r="L23" i="13192"/>
  <c r="AO23" i="13192"/>
  <c r="AP23" i="13192"/>
  <c r="AQ23" i="13192"/>
  <c r="AR23" i="13192"/>
  <c r="D24" i="13192"/>
  <c r="L24" i="13192"/>
  <c r="AO24" i="13192"/>
  <c r="AP24" i="13192"/>
  <c r="AQ24" i="13192"/>
  <c r="AR24" i="13192"/>
  <c r="D25" i="13192"/>
  <c r="AL42" i="13192" s="1"/>
  <c r="L25" i="13192"/>
  <c r="AO25" i="13192"/>
  <c r="AP25" i="13192"/>
  <c r="AQ25" i="13192"/>
  <c r="AR25" i="13192"/>
  <c r="D26" i="13192"/>
  <c r="L26" i="13192"/>
  <c r="AO26" i="13192"/>
  <c r="AP26" i="13192"/>
  <c r="AQ26" i="13192"/>
  <c r="AR26" i="13192"/>
  <c r="D27" i="13192"/>
  <c r="L27" i="13192"/>
  <c r="AO27" i="13192"/>
  <c r="AP27" i="13192"/>
  <c r="AQ27" i="13192"/>
  <c r="AR27" i="13192"/>
  <c r="D29" i="13192"/>
  <c r="L29" i="13192"/>
  <c r="M29" i="13192"/>
  <c r="V29" i="13192"/>
  <c r="AO29" i="13192"/>
  <c r="AP29" i="13192"/>
  <c r="AQ29" i="13192"/>
  <c r="AR29" i="13192"/>
  <c r="D30" i="13192"/>
  <c r="L30" i="13192"/>
  <c r="M30" i="13192"/>
  <c r="M45" i="13192"/>
  <c r="D31" i="13192"/>
  <c r="L31" i="13192"/>
  <c r="D32" i="13192"/>
  <c r="L32" i="13192"/>
  <c r="D33" i="13192"/>
  <c r="L33" i="13192"/>
  <c r="D34" i="13192"/>
  <c r="L34" i="13192"/>
  <c r="D35" i="13192"/>
  <c r="L35" i="13192"/>
  <c r="D36" i="13192"/>
  <c r="L36" i="13192"/>
  <c r="B37" i="13192"/>
  <c r="C37" i="13192"/>
  <c r="B54" i="13192" s="1"/>
  <c r="J37" i="13192"/>
  <c r="K37" i="13192"/>
  <c r="L37" i="13192" s="1"/>
  <c r="N37" i="13192"/>
  <c r="M42" i="13192"/>
  <c r="O37" i="13192"/>
  <c r="M43" i="13192"/>
  <c r="H3" i="13193" s="1"/>
  <c r="P37" i="13192"/>
  <c r="M44" i="13192" s="1"/>
  <c r="H5" i="13193" s="1"/>
  <c r="Q37" i="13192"/>
  <c r="R37" i="13192"/>
  <c r="S37" i="13192"/>
  <c r="T37" i="13192"/>
  <c r="G44" i="13192" s="1"/>
  <c r="U37" i="13192"/>
  <c r="AB42" i="13192"/>
  <c r="AC42" i="13192"/>
  <c r="AD42" i="13192"/>
  <c r="AI42" i="13192"/>
  <c r="AM42" i="13192"/>
  <c r="AN42" i="13192"/>
  <c r="AO42" i="13192"/>
  <c r="AP42" i="13192"/>
  <c r="AQ42" i="13192"/>
  <c r="AR42" i="13192"/>
  <c r="AS42" i="13192"/>
  <c r="AB43" i="13192"/>
  <c r="AC43" i="13192"/>
  <c r="AD43" i="13192"/>
  <c r="AI43" i="13192"/>
  <c r="AL43" i="13192"/>
  <c r="AM43" i="13192"/>
  <c r="AN43" i="13192"/>
  <c r="AO43" i="13192"/>
  <c r="AP43" i="13192"/>
  <c r="AQ43" i="13192"/>
  <c r="AR43" i="13192"/>
  <c r="AS43" i="13192"/>
  <c r="G45" i="13192"/>
  <c r="B55" i="13192"/>
  <c r="I7" i="13193"/>
  <c r="B48" i="13192"/>
  <c r="B45" i="13192"/>
  <c r="B50" i="13192"/>
  <c r="D61" i="13192"/>
  <c r="B52" i="13192"/>
  <c r="D37" i="13192"/>
  <c r="Q42" i="13192" s="1"/>
  <c r="G43" i="13192"/>
  <c r="M37" i="13192"/>
  <c r="E47" i="13192" s="1"/>
  <c r="M46" i="13192"/>
  <c r="E44" i="13192"/>
  <c r="E46" i="13192"/>
  <c r="H4" i="13193"/>
  <c r="Q43" i="13192"/>
  <c r="E45" i="13192" l="1"/>
  <c r="V37" i="13192"/>
  <c r="E43" i="13192"/>
  <c r="B49" i="13192"/>
  <c r="B46" i="13192"/>
  <c r="B44" i="13192"/>
  <c r="B53" i="13192"/>
  <c r="B51" i="13192"/>
  <c r="B43" i="13192"/>
  <c r="B47" i="13192"/>
</calcChain>
</file>

<file path=xl/sharedStrings.xml><?xml version="1.0" encoding="utf-8"?>
<sst xmlns="http://schemas.openxmlformats.org/spreadsheetml/2006/main" count="336" uniqueCount="190">
  <si>
    <t>Design</t>
  </si>
  <si>
    <t>SRS</t>
  </si>
  <si>
    <t xml:space="preserve">Coding    </t>
  </si>
  <si>
    <t>Testing</t>
  </si>
  <si>
    <t>Test Planning</t>
  </si>
  <si>
    <t>Defect Distribution</t>
  </si>
  <si>
    <t>SRS Review</t>
  </si>
  <si>
    <t>Code Review</t>
  </si>
  <si>
    <t>Project Name</t>
  </si>
  <si>
    <t>Support</t>
  </si>
  <si>
    <t>Acceptance</t>
  </si>
  <si>
    <t>Others</t>
  </si>
  <si>
    <t>Variance</t>
  </si>
  <si>
    <t>Estimated</t>
  </si>
  <si>
    <t>Actual</t>
  </si>
  <si>
    <t>Activity</t>
  </si>
  <si>
    <t>Schedule (duration in days)</t>
  </si>
  <si>
    <t>Variance (%)</t>
  </si>
  <si>
    <t>Total</t>
  </si>
  <si>
    <t>Reqs</t>
  </si>
  <si>
    <t>Code</t>
  </si>
  <si>
    <t>High</t>
  </si>
  <si>
    <t>Medium</t>
  </si>
  <si>
    <t>Low</t>
  </si>
  <si>
    <t>Requirements</t>
  </si>
  <si>
    <t>Added</t>
  </si>
  <si>
    <t>Changed</t>
  </si>
  <si>
    <t>Deleted</t>
  </si>
  <si>
    <t>DD Review</t>
  </si>
  <si>
    <t>ST Planning</t>
  </si>
  <si>
    <t>ST Plan Review</t>
  </si>
  <si>
    <t>IT Planning</t>
  </si>
  <si>
    <t>IT Plan Review</t>
  </si>
  <si>
    <t>UT Planning</t>
  </si>
  <si>
    <t>UT Plan Review</t>
  </si>
  <si>
    <t>Initial</t>
  </si>
  <si>
    <t>Project mgmt.</t>
  </si>
  <si>
    <t>Doc</t>
  </si>
  <si>
    <t>System test</t>
  </si>
  <si>
    <t>Integration test</t>
  </si>
  <si>
    <t>Unit test</t>
  </si>
  <si>
    <t>QA</t>
  </si>
  <si>
    <t>Effort Distribution</t>
  </si>
  <si>
    <t>%</t>
  </si>
  <si>
    <t>Category</t>
  </si>
  <si>
    <t>Severity</t>
  </si>
  <si>
    <t>Effort variance (%)</t>
  </si>
  <si>
    <t>Schedule Variance (%)</t>
  </si>
  <si>
    <t>Requirements Stability Index</t>
  </si>
  <si>
    <t>Residual Defect Density</t>
  </si>
  <si>
    <t>SRS Review Efficiency</t>
  </si>
  <si>
    <t>Design Review Efficiency</t>
  </si>
  <si>
    <t>Code Review Efficiency</t>
  </si>
  <si>
    <t>Test Efficiency</t>
  </si>
  <si>
    <t>Process Efficiency</t>
  </si>
  <si>
    <t>Project type</t>
  </si>
  <si>
    <t>Other Metrics</t>
  </si>
  <si>
    <t>CM</t>
  </si>
  <si>
    <t xml:space="preserve">Start Date </t>
  </si>
  <si>
    <t>End Date</t>
  </si>
  <si>
    <t>Baseline</t>
  </si>
  <si>
    <t xml:space="preserve">Actual </t>
  </si>
  <si>
    <t>Training - team</t>
  </si>
  <si>
    <t>Training -  user</t>
  </si>
  <si>
    <t>Deliverable</t>
  </si>
  <si>
    <t>Training - user</t>
  </si>
  <si>
    <t>DESIGN</t>
  </si>
  <si>
    <t>TEST PLANNING</t>
  </si>
  <si>
    <t xml:space="preserve">CODING </t>
  </si>
  <si>
    <t>TESTING</t>
  </si>
  <si>
    <t>ACCEPTANCE</t>
  </si>
  <si>
    <t>SUPPORT</t>
  </si>
  <si>
    <t>PROJECT MGT.</t>
  </si>
  <si>
    <t xml:space="preserve">QA </t>
  </si>
  <si>
    <t>TRG.</t>
  </si>
  <si>
    <t>OTHERS</t>
  </si>
  <si>
    <t>Effort (Person days)</t>
  </si>
  <si>
    <t>effort</t>
  </si>
  <si>
    <t>Schedl</t>
  </si>
  <si>
    <t xml:space="preserve">Estimated </t>
  </si>
  <si>
    <t>Test Pln</t>
  </si>
  <si>
    <t>SRS review to SRS total</t>
  </si>
  <si>
    <t>Design review to design total</t>
  </si>
  <si>
    <t>Code Review to code total</t>
  </si>
  <si>
    <t>Test Plan review to plan total</t>
  </si>
  <si>
    <t>Overall Review Effort to total effort</t>
  </si>
  <si>
    <t>Overall review efficiency</t>
  </si>
  <si>
    <t>Size Variance (%)(KLOC)</t>
  </si>
  <si>
    <t>Effort</t>
  </si>
  <si>
    <t>Schedule</t>
  </si>
  <si>
    <t xml:space="preserve"> </t>
  </si>
  <si>
    <r>
      <t xml:space="preserve">Defects (shaded cells </t>
    </r>
    <r>
      <rPr>
        <b/>
        <sz val="8"/>
        <rFont val="Arial"/>
        <family val="2"/>
      </rPr>
      <t>MUST NOT</t>
    </r>
    <r>
      <rPr>
        <sz val="8"/>
        <rFont val="Arial"/>
        <family val="2"/>
      </rPr>
      <t xml:space="preserve"> contain entries)</t>
    </r>
  </si>
  <si>
    <t>DD (HLD + LLD)</t>
  </si>
  <si>
    <t>Metrics Sheet</t>
  </si>
  <si>
    <t>Defect Density by effort</t>
  </si>
  <si>
    <t>Project Manager</t>
  </si>
  <si>
    <t>Sub Project</t>
  </si>
  <si>
    <t>PM ID</t>
  </si>
  <si>
    <t>Sl No.</t>
  </si>
  <si>
    <t>Metrics</t>
  </si>
  <si>
    <t>Formula</t>
  </si>
  <si>
    <t>Frequency</t>
  </si>
  <si>
    <t>Service Level Metric</t>
  </si>
  <si>
    <t>Source of Metrics</t>
  </si>
  <si>
    <t>Requirements Stability Index (RSI)</t>
  </si>
  <si>
    <t>(No of Original requirements + No of CRs)/No of Original Requirements</t>
  </si>
  <si>
    <t>Monthly</t>
  </si>
  <si>
    <t>1.00 - 1.05 - 1.18</t>
  </si>
  <si>
    <t>Project Level</t>
  </si>
  <si>
    <t>Interface Dashboard XL</t>
  </si>
  <si>
    <t>Design Review Efficiency (Tech Design)</t>
  </si>
  <si>
    <t>No of Design Review Defects/(total no of review + testing defects)</t>
  </si>
  <si>
    <t xml:space="preserve">76.84– 83.37 –85.76 </t>
  </si>
  <si>
    <t>Design Review Tracker, JIRA</t>
  </si>
  <si>
    <t>Design Accuracy</t>
  </si>
  <si>
    <t>TBD (BSC PMO to provide inputs)</t>
  </si>
  <si>
    <t>TBD</t>
  </si>
  <si>
    <t>Schedule Deviation (Tech Design)</t>
  </si>
  <si>
    <t>Actual end date – planned end date/(planned end date – planned start date)</t>
  </si>
  <si>
    <t>0.0 – 1.32 - 5.18</t>
  </si>
  <si>
    <t>Work Item Level</t>
  </si>
  <si>
    <t>Project Plan</t>
  </si>
  <si>
    <t>Build Accuracy</t>
  </si>
  <si>
    <t>No of Code Review Defects/(total no of review + testing defects)</t>
  </si>
  <si>
    <t>92.5 – 86.65 – 81.11</t>
  </si>
  <si>
    <t>Code review Tracker, JIRA</t>
  </si>
  <si>
    <t>Code Quality (From Platinum or SONAR tool)</t>
  </si>
  <si>
    <t>At the Time of Delivery</t>
  </si>
  <si>
    <t>N/A</t>
  </si>
  <si>
    <t>Tool</t>
  </si>
  <si>
    <t>Defect Leakage (Unit Testing)</t>
  </si>
  <si>
    <t>Sum((Number of defects attributed to a stage but only captured in subsequent stages) / (Total number of defects captured in that stage + Total Number of defects attributed to a stage but only captured in subsequent stages))</t>
  </si>
  <si>
    <t>15.5 – 17.26 – 23.74</t>
  </si>
  <si>
    <t>JIRA, Defect Tracker</t>
  </si>
  <si>
    <t>Defect Density (Unit Testing)</t>
  </si>
  <si>
    <t>Total unit testing Defects/Actual Effort</t>
  </si>
  <si>
    <t>0.06 – 0.09 – 0.29</t>
  </si>
  <si>
    <t>JIRA, Project Plan</t>
  </si>
  <si>
    <t>Code Release Defect RCA</t>
  </si>
  <si>
    <t>Root Cause Analysis for each of the Code Deployment Defects</t>
  </si>
  <si>
    <t>Defect Tracker, JIRA</t>
  </si>
  <si>
    <t>Defect Density (Only Performance defects identified in Performance Testing)</t>
  </si>
  <si>
    <t>Total Performance Defects/Actual Effort</t>
  </si>
  <si>
    <t>0.06 – 0.07 – 0.24</t>
  </si>
  <si>
    <t>Defect Density (for each of the Testing phases - QA/SIT/UAT)</t>
  </si>
  <si>
    <t>Total Defects in each phase/Actual Effort</t>
  </si>
  <si>
    <t>0.07 – 0.10 – 0.33</t>
  </si>
  <si>
    <t>Defect Leakage (for each of the Testing phases -QA/SIT/UAT)</t>
  </si>
  <si>
    <t>Sum(no of defects attributed to a stage but captured in subsequent stage)/ total defects captured in that stage + no of defects attributed to a stage but captured in subsequent stage</t>
  </si>
  <si>
    <t>15.16 – 16.00 – 28.2</t>
  </si>
  <si>
    <t>RCA (for each of the testing phases - QA/SIT/UAT)</t>
  </si>
  <si>
    <t xml:space="preserve">Defect Removal Efficiency </t>
  </si>
  <si>
    <t>Total Preshipment defects/ (total preshipment defects + post shipment defects + post production defects)</t>
  </si>
  <si>
    <t>88.46 – 93.94 – 98.13</t>
  </si>
  <si>
    <t>Expected Range(LSL - Goal - USL)</t>
  </si>
  <si>
    <t>Planned and actual end dates required</t>
  </si>
  <si>
    <t>Data availability</t>
  </si>
  <si>
    <t>Remarks</t>
  </si>
  <si>
    <t>Schedule Variance</t>
  </si>
  <si>
    <t>Planned start date</t>
  </si>
  <si>
    <t>Planned End date</t>
  </si>
  <si>
    <t>Actual Start Date</t>
  </si>
  <si>
    <t>Actual end Date</t>
  </si>
  <si>
    <t>Defects Leaked</t>
  </si>
  <si>
    <t>Total no of Defects Attributed to PD</t>
  </si>
  <si>
    <t>Defect Leakage %</t>
  </si>
  <si>
    <t>Defect Leakage</t>
  </si>
  <si>
    <t>Defect Density</t>
  </si>
  <si>
    <t>Performance Testing</t>
  </si>
  <si>
    <t xml:space="preserve"># of Pre-Shipment Defects </t>
  </si>
  <si>
    <t># of Post-Shipment Defects</t>
  </si>
  <si>
    <t># of Post-Production Defects</t>
  </si>
  <si>
    <t>Defect Removal Efficiency</t>
  </si>
  <si>
    <t>Defect count</t>
  </si>
  <si>
    <t>Can be selected based on the Testing phase</t>
  </si>
  <si>
    <t>Size</t>
  </si>
  <si>
    <t>Actual Size</t>
  </si>
  <si>
    <t>% Size Variation</t>
  </si>
  <si>
    <t>Estimated Size</t>
  </si>
  <si>
    <t>UOM</t>
  </si>
  <si>
    <t>Unit testing</t>
  </si>
  <si>
    <t>Training</t>
  </si>
  <si>
    <t># of Defects</t>
  </si>
  <si>
    <t>Review Defects</t>
  </si>
  <si>
    <t>Testing Defects</t>
  </si>
  <si>
    <t>Total Defects</t>
  </si>
  <si>
    <t>Requirement  Review Efficiency</t>
  </si>
  <si>
    <t xml:space="preserve">Blue Shield of California - Project Metrics </t>
  </si>
  <si>
    <t>Start Date</t>
  </si>
  <si>
    <t>Project Manager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</si>
</sst>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4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2" tint="-0.249977111117893"/>
        <bgColor indexed="23"/>
      </patternFill>
    </fill>
    <fill>
      <patternFill patternType="solid">
        <fgColor theme="8" tint="0.59999389629810485"/>
        <bgColor indexed="64"/>
      </patternFill>
    </fill>
    <fill>
      <patternFill patternType="gray0625">
        <bgColor theme="8" tint="0.59999389629810485"/>
      </patternFill>
    </fill>
    <fill>
      <patternFill patternType="solid">
        <fgColor theme="0"/>
        <bgColor indexed="55"/>
      </patternFill>
    </fill>
    <fill>
      <patternFill patternType="solid">
        <fgColor theme="9" tint="0.79998168889431442"/>
        <bgColor indexed="55"/>
      </patternFill>
    </fill>
    <fill>
      <patternFill patternType="solid">
        <fgColor theme="9" tint="0.79998168889431442"/>
        <bgColor indexed="22"/>
      </patternFill>
    </fill>
    <fill>
      <patternFill patternType="solid">
        <fgColor rgb="FFD3E3F5"/>
        <bgColor indexed="64"/>
      </patternFill>
    </fill>
    <fill>
      <patternFill patternType="solid">
        <fgColor rgb="FFEAF2FA"/>
        <bgColor indexed="64"/>
      </patternFill>
    </fill>
    <fill>
      <patternFill patternType="solid">
        <fgColor rgb="FF2E749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2"/>
      </patternFill>
    </fill>
    <fill>
      <patternFill patternType="gray0625">
        <bgColor theme="5" tint="0.79998168889431442"/>
      </patternFill>
    </fill>
    <fill>
      <patternFill patternType="solid">
        <fgColor rgb="FFFFFF99"/>
        <bgColor indexed="23"/>
      </patternFill>
    </fill>
    <fill>
      <patternFill patternType="solid">
        <fgColor theme="8" tint="0.39997558519241921"/>
        <bgColor indexed="23"/>
      </patternFill>
    </fill>
    <fill>
      <patternFill patternType="solid">
        <fgColor theme="5" tint="0.59999389629810485"/>
        <bgColor indexed="2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55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5" tint="0.79998168889431442"/>
        <bgColor indexed="55"/>
      </patternFill>
    </fill>
    <fill>
      <patternFill patternType="solid">
        <fgColor theme="0" tint="-0.14999847407452621"/>
        <b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22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4" fillId="0" borderId="0"/>
  </cellStyleXfs>
  <cellXfs count="377">
    <xf numFmtId="0" fontId="0" fillId="0" borderId="0" xfId="0"/>
    <xf numFmtId="0" fontId="0" fillId="0" borderId="0" xfId="0" applyAlignment="1">
      <alignment wrapText="1"/>
    </xf>
    <xf numFmtId="2" fontId="0" fillId="0" borderId="1" xfId="0" applyNumberForma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2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horizontal="right" wrapText="1"/>
    </xf>
    <xf numFmtId="2" fontId="3" fillId="0" borderId="0" xfId="0" applyNumberFormat="1" applyFont="1" applyBorder="1" applyAlignment="1">
      <alignment wrapText="1"/>
    </xf>
    <xf numFmtId="2" fontId="0" fillId="0" borderId="0" xfId="0" applyNumberFormat="1" applyBorder="1"/>
    <xf numFmtId="0" fontId="0" fillId="0" borderId="0" xfId="0" applyBorder="1" applyAlignment="1">
      <alignment horizontal="left" wrapText="1" indent="2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 indent="4"/>
    </xf>
    <xf numFmtId="2" fontId="1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left" wrapText="1" indent="2"/>
    </xf>
    <xf numFmtId="2" fontId="0" fillId="0" borderId="0" xfId="0" applyNumberFormat="1" applyBorder="1" applyAlignment="1">
      <alignment horizontal="right"/>
    </xf>
    <xf numFmtId="0" fontId="0" fillId="0" borderId="0" xfId="0" applyAlignment="1"/>
    <xf numFmtId="0" fontId="5" fillId="0" borderId="0" xfId="0" applyFont="1" applyAlignment="1">
      <alignment horizontal="center"/>
    </xf>
    <xf numFmtId="0" fontId="7" fillId="2" borderId="2" xfId="0" applyFont="1" applyFill="1" applyBorder="1" applyAlignment="1">
      <alignment wrapText="1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0" xfId="0" applyFont="1"/>
    <xf numFmtId="10" fontId="7" fillId="0" borderId="2" xfId="0" applyNumberFormat="1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NumberFormat="1"/>
    <xf numFmtId="0" fontId="7" fillId="2" borderId="2" xfId="0" applyFont="1" applyFill="1" applyBorder="1" applyAlignment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 wrapText="1"/>
      <protection locked="0"/>
    </xf>
    <xf numFmtId="2" fontId="7" fillId="4" borderId="4" xfId="0" applyNumberFormat="1" applyFont="1" applyFill="1" applyBorder="1" applyProtection="1">
      <protection locked="0"/>
    </xf>
    <xf numFmtId="0" fontId="7" fillId="3" borderId="4" xfId="0" applyFont="1" applyFill="1" applyBorder="1" applyAlignment="1" applyProtection="1">
      <alignment horizontal="center" wrapText="1"/>
      <protection locked="0"/>
    </xf>
    <xf numFmtId="0" fontId="7" fillId="4" borderId="5" xfId="0" applyFont="1" applyFill="1" applyBorder="1" applyAlignment="1" applyProtection="1">
      <alignment wrapText="1"/>
      <protection locked="0"/>
    </xf>
    <xf numFmtId="2" fontId="7" fillId="4" borderId="6" xfId="0" applyNumberFormat="1" applyFont="1" applyFill="1" applyBorder="1" applyAlignment="1" applyProtection="1">
      <alignment wrapText="1"/>
      <protection locked="0"/>
    </xf>
    <xf numFmtId="2" fontId="7" fillId="4" borderId="7" xfId="0" applyNumberFormat="1" applyFont="1" applyFill="1" applyBorder="1" applyAlignment="1" applyProtection="1">
      <alignment wrapText="1"/>
      <protection locked="0"/>
    </xf>
    <xf numFmtId="2" fontId="7" fillId="0" borderId="2" xfId="0" applyNumberFormat="1" applyFont="1" applyFill="1" applyBorder="1" applyAlignment="1" applyProtection="1">
      <alignment wrapText="1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7" fillId="5" borderId="0" xfId="0" applyFont="1" applyFill="1" applyBorder="1" applyAlignment="1">
      <alignment horizontal="center"/>
    </xf>
    <xf numFmtId="0" fontId="7" fillId="6" borderId="2" xfId="0" applyNumberFormat="1" applyFont="1" applyFill="1" applyBorder="1"/>
    <xf numFmtId="0" fontId="10" fillId="6" borderId="2" xfId="0" applyNumberFormat="1" applyFont="1" applyFill="1" applyBorder="1"/>
    <xf numFmtId="0" fontId="7" fillId="2" borderId="2" xfId="0" applyFont="1" applyFill="1" applyBorder="1" applyAlignment="1">
      <alignment horizontal="left" wrapText="1" indent="2"/>
    </xf>
    <xf numFmtId="2" fontId="7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10" fontId="7" fillId="0" borderId="8" xfId="0" applyNumberFormat="1" applyFont="1" applyBorder="1" applyAlignment="1">
      <alignment wrapText="1"/>
    </xf>
    <xf numFmtId="10" fontId="7" fillId="0" borderId="0" xfId="0" applyNumberFormat="1" applyFont="1" applyBorder="1"/>
    <xf numFmtId="0" fontId="7" fillId="0" borderId="2" xfId="0" applyNumberFormat="1" applyFont="1" applyBorder="1"/>
    <xf numFmtId="0" fontId="7" fillId="2" borderId="2" xfId="0" applyFont="1" applyFill="1" applyBorder="1" applyAlignment="1">
      <alignment horizontal="left" wrapText="1"/>
    </xf>
    <xf numFmtId="10" fontId="7" fillId="0" borderId="2" xfId="0" applyNumberFormat="1" applyFont="1" applyBorder="1" applyAlignment="1">
      <alignment horizontal="right" wrapText="1"/>
    </xf>
    <xf numFmtId="0" fontId="7" fillId="0" borderId="0" xfId="0" applyNumberFormat="1" applyFont="1"/>
    <xf numFmtId="0" fontId="7" fillId="7" borderId="2" xfId="0" applyFont="1" applyFill="1" applyBorder="1" applyAlignment="1">
      <alignment wrapText="1"/>
    </xf>
    <xf numFmtId="10" fontId="7" fillId="8" borderId="2" xfId="0" applyNumberFormat="1" applyFont="1" applyFill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left" wrapText="1" indent="2"/>
    </xf>
    <xf numFmtId="10" fontId="7" fillId="0" borderId="0" xfId="0" applyNumberFormat="1" applyFont="1" applyBorder="1" applyAlignment="1">
      <alignment horizontal="right" wrapText="1"/>
    </xf>
    <xf numFmtId="0" fontId="7" fillId="0" borderId="0" xfId="0" applyFont="1" applyFill="1" applyBorder="1"/>
    <xf numFmtId="2" fontId="7" fillId="0" borderId="0" xfId="0" applyNumberFormat="1" applyFont="1" applyBorder="1" applyAlignment="1">
      <alignment horizontal="right" wrapText="1"/>
    </xf>
    <xf numFmtId="10" fontId="7" fillId="8" borderId="2" xfId="0" applyNumberFormat="1" applyFont="1" applyFill="1" applyBorder="1" applyAlignment="1">
      <alignment horizontal="right" wrapText="1"/>
    </xf>
    <xf numFmtId="0" fontId="7" fillId="9" borderId="8" xfId="0" applyFont="1" applyFill="1" applyBorder="1" applyAlignment="1">
      <alignment horizontal="center" wrapText="1"/>
    </xf>
    <xf numFmtId="0" fontId="8" fillId="9" borderId="8" xfId="0" applyFont="1" applyFill="1" applyBorder="1" applyAlignment="1">
      <alignment horizontal="center" wrapText="1"/>
    </xf>
    <xf numFmtId="0" fontId="7" fillId="11" borderId="0" xfId="0" applyFont="1" applyFill="1" applyBorder="1" applyProtection="1">
      <protection locked="0"/>
    </xf>
    <xf numFmtId="0" fontId="7" fillId="12" borderId="0" xfId="0" applyFont="1" applyFill="1" applyBorder="1" applyAlignment="1" applyProtection="1">
      <alignment wrapText="1"/>
      <protection locked="0"/>
    </xf>
    <xf numFmtId="0" fontId="7" fillId="11" borderId="0" xfId="0" applyFont="1" applyFill="1" applyBorder="1" applyAlignment="1" applyProtection="1">
      <alignment wrapText="1"/>
      <protection locked="0"/>
    </xf>
    <xf numFmtId="10" fontId="7" fillId="11" borderId="0" xfId="0" applyNumberFormat="1" applyFont="1" applyFill="1" applyBorder="1" applyAlignment="1">
      <alignment wrapText="1"/>
    </xf>
    <xf numFmtId="2" fontId="7" fillId="0" borderId="9" xfId="0" applyNumberFormat="1" applyFont="1" applyFill="1" applyBorder="1" applyAlignment="1" applyProtection="1">
      <alignment wrapText="1"/>
      <protection locked="0"/>
    </xf>
    <xf numFmtId="10" fontId="7" fillId="0" borderId="9" xfId="0" applyNumberFormat="1" applyFont="1" applyBorder="1"/>
    <xf numFmtId="0" fontId="7" fillId="13" borderId="2" xfId="0" applyFont="1" applyFill="1" applyBorder="1" applyAlignment="1" applyProtection="1">
      <alignment horizontal="center"/>
      <protection locked="0"/>
    </xf>
    <xf numFmtId="0" fontId="7" fillId="13" borderId="10" xfId="0" applyFont="1" applyFill="1" applyBorder="1" applyAlignment="1" applyProtection="1">
      <alignment horizontal="center" wrapText="1"/>
      <protection locked="0"/>
    </xf>
    <xf numFmtId="0" fontId="7" fillId="13" borderId="2" xfId="0" applyFont="1" applyFill="1" applyBorder="1" applyAlignment="1" applyProtection="1">
      <alignment horizontal="center" wrapText="1"/>
      <protection locked="0"/>
    </xf>
    <xf numFmtId="2" fontId="7" fillId="13" borderId="10" xfId="0" applyNumberFormat="1" applyFont="1" applyFill="1" applyBorder="1" applyAlignment="1" applyProtection="1">
      <alignment horizontal="center" wrapText="1"/>
      <protection locked="0"/>
    </xf>
    <xf numFmtId="0" fontId="7" fillId="13" borderId="2" xfId="0" applyNumberFormat="1" applyFont="1" applyFill="1" applyBorder="1" applyAlignment="1" applyProtection="1">
      <alignment horizontal="center" wrapText="1"/>
      <protection locked="0"/>
    </xf>
    <xf numFmtId="0" fontId="8" fillId="10" borderId="11" xfId="0" applyFont="1" applyFill="1" applyBorder="1" applyAlignment="1">
      <alignment horizontal="left" wrapText="1"/>
    </xf>
    <xf numFmtId="0" fontId="7" fillId="14" borderId="12" xfId="0" applyFont="1" applyFill="1" applyBorder="1" applyAlignment="1">
      <alignment horizontal="left" wrapText="1" indent="2"/>
    </xf>
    <xf numFmtId="0" fontId="7" fillId="14" borderId="13" xfId="0" applyFont="1" applyFill="1" applyBorder="1" applyAlignment="1">
      <alignment horizontal="left" wrapText="1" indent="2"/>
    </xf>
    <xf numFmtId="0" fontId="7" fillId="13" borderId="10" xfId="0" applyFont="1" applyFill="1" applyBorder="1" applyAlignment="1" applyProtection="1">
      <alignment horizontal="center"/>
      <protection locked="0"/>
    </xf>
    <xf numFmtId="2" fontId="7" fillId="13" borderId="5" xfId="0" applyNumberFormat="1" applyFont="1" applyFill="1" applyBorder="1" applyAlignment="1" applyProtection="1">
      <alignment horizontal="center" wrapText="1"/>
      <protection locked="0"/>
    </xf>
    <xf numFmtId="0" fontId="7" fillId="13" borderId="6" xfId="0" applyFont="1" applyFill="1" applyBorder="1" applyAlignment="1" applyProtection="1">
      <alignment horizontal="center" wrapText="1"/>
      <protection locked="0"/>
    </xf>
    <xf numFmtId="2" fontId="11" fillId="15" borderId="14" xfId="0" applyNumberFormat="1" applyFont="1" applyFill="1" applyBorder="1" applyAlignment="1">
      <alignment horizontal="center" wrapText="1"/>
    </xf>
    <xf numFmtId="2" fontId="11" fillId="15" borderId="15" xfId="0" applyNumberFormat="1" applyFont="1" applyFill="1" applyBorder="1" applyAlignment="1">
      <alignment horizontal="center" wrapText="1"/>
    </xf>
    <xf numFmtId="0" fontId="7" fillId="16" borderId="16" xfId="0" applyFont="1" applyFill="1" applyBorder="1" applyAlignment="1" applyProtection="1">
      <alignment horizontal="center" wrapText="1"/>
      <protection locked="0"/>
    </xf>
    <xf numFmtId="0" fontId="7" fillId="16" borderId="2" xfId="0" applyFont="1" applyFill="1" applyBorder="1" applyAlignment="1" applyProtection="1">
      <alignment horizontal="center" wrapText="1"/>
      <protection locked="0"/>
    </xf>
    <xf numFmtId="10" fontId="7" fillId="16" borderId="17" xfId="0" applyNumberFormat="1" applyFont="1" applyFill="1" applyBorder="1" applyAlignment="1">
      <alignment horizontal="center" wrapText="1"/>
    </xf>
    <xf numFmtId="0" fontId="7" fillId="17" borderId="16" xfId="0" applyFont="1" applyFill="1" applyBorder="1" applyAlignment="1" applyProtection="1">
      <alignment horizontal="center" wrapText="1"/>
      <protection locked="0"/>
    </xf>
    <xf numFmtId="0" fontId="7" fillId="17" borderId="2" xfId="0" applyFont="1" applyFill="1" applyBorder="1" applyAlignment="1" applyProtection="1">
      <alignment horizontal="center" wrapText="1"/>
      <protection locked="0"/>
    </xf>
    <xf numFmtId="0" fontId="7" fillId="18" borderId="0" xfId="0" applyFont="1" applyFill="1" applyBorder="1" applyAlignment="1"/>
    <xf numFmtId="0" fontId="7" fillId="12" borderId="0" xfId="0" applyFont="1" applyFill="1" applyBorder="1"/>
    <xf numFmtId="0" fontId="7" fillId="11" borderId="0" xfId="0" applyFont="1" applyFill="1" applyBorder="1"/>
    <xf numFmtId="0" fontId="7" fillId="11" borderId="0" xfId="0" applyFont="1" applyFill="1" applyBorder="1" applyAlignment="1">
      <alignment wrapText="1"/>
    </xf>
    <xf numFmtId="0" fontId="7" fillId="19" borderId="9" xfId="0" applyFont="1" applyFill="1" applyBorder="1" applyAlignment="1">
      <alignment wrapText="1"/>
    </xf>
    <xf numFmtId="2" fontId="7" fillId="20" borderId="9" xfId="0" applyNumberFormat="1" applyFont="1" applyFill="1" applyBorder="1" applyAlignment="1">
      <alignment wrapText="1"/>
    </xf>
    <xf numFmtId="0" fontId="7" fillId="19" borderId="2" xfId="0" applyFont="1" applyFill="1" applyBorder="1" applyAlignment="1">
      <alignment horizontal="left" wrapText="1"/>
    </xf>
    <xf numFmtId="2" fontId="7" fillId="20" borderId="2" xfId="0" applyNumberFormat="1" applyFont="1" applyFill="1" applyBorder="1" applyAlignment="1">
      <alignment wrapText="1"/>
    </xf>
    <xf numFmtId="0" fontId="7" fillId="20" borderId="9" xfId="0" applyFont="1" applyFill="1" applyBorder="1" applyAlignment="1" applyProtection="1">
      <alignment wrapText="1"/>
      <protection locked="0"/>
    </xf>
    <xf numFmtId="0" fontId="7" fillId="20" borderId="2" xfId="0" applyFont="1" applyFill="1" applyBorder="1" applyAlignment="1" applyProtection="1">
      <alignment wrapText="1"/>
      <protection locked="0"/>
    </xf>
    <xf numFmtId="0" fontId="7" fillId="20" borderId="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wrapText="1"/>
    </xf>
    <xf numFmtId="0" fontId="15" fillId="21" borderId="53" xfId="0" applyFont="1" applyFill="1" applyBorder="1" applyAlignment="1">
      <alignment horizontal="left" vertical="center" readingOrder="1"/>
    </xf>
    <xf numFmtId="0" fontId="15" fillId="22" borderId="54" xfId="0" applyFont="1" applyFill="1" applyBorder="1" applyAlignment="1">
      <alignment horizontal="left" vertical="center" readingOrder="1"/>
    </xf>
    <xf numFmtId="0" fontId="15" fillId="21" borderId="54" xfId="0" applyFont="1" applyFill="1" applyBorder="1" applyAlignment="1">
      <alignment horizontal="left" vertical="center" readingOrder="1"/>
    </xf>
    <xf numFmtId="0" fontId="16" fillId="21" borderId="54" xfId="0" applyFont="1" applyFill="1" applyBorder="1" applyAlignment="1">
      <alignment horizontal="left" vertical="center" readingOrder="1"/>
    </xf>
    <xf numFmtId="0" fontId="12" fillId="21" borderId="54" xfId="0" applyFont="1" applyFill="1" applyBorder="1" applyAlignment="1">
      <alignment vertical="top" readingOrder="1"/>
    </xf>
    <xf numFmtId="0" fontId="12" fillId="21" borderId="54" xfId="0" applyFont="1" applyFill="1" applyBorder="1" applyAlignment="1">
      <alignment vertical="top"/>
    </xf>
    <xf numFmtId="0" fontId="7" fillId="16" borderId="2" xfId="0" applyFont="1" applyFill="1" applyBorder="1" applyAlignment="1" applyProtection="1">
      <alignment horizontal="center" wrapText="1"/>
      <protection locked="0"/>
    </xf>
    <xf numFmtId="0" fontId="5" fillId="0" borderId="0" xfId="0" applyFont="1" applyBorder="1" applyAlignment="1">
      <alignment horizontal="center"/>
    </xf>
    <xf numFmtId="0" fontId="7" fillId="13" borderId="2" xfId="0" applyFont="1" applyFill="1" applyBorder="1" applyAlignment="1" applyProtection="1">
      <alignment horizontal="center" wrapText="1"/>
      <protection locked="0"/>
    </xf>
    <xf numFmtId="0" fontId="17" fillId="23" borderId="55" xfId="0" applyFont="1" applyFill="1" applyBorder="1" applyAlignment="1">
      <alignment vertical="center" wrapText="1" readingOrder="1"/>
    </xf>
    <xf numFmtId="0" fontId="17" fillId="23" borderId="55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 readingOrder="1"/>
    </xf>
    <xf numFmtId="0" fontId="6" fillId="21" borderId="56" xfId="1" applyFill="1" applyBorder="1" applyAlignment="1" applyProtection="1">
      <alignment horizontal="left" vertical="center" readingOrder="1"/>
    </xf>
    <xf numFmtId="0" fontId="15" fillId="22" borderId="56" xfId="0" applyFont="1" applyFill="1" applyBorder="1" applyAlignment="1">
      <alignment horizontal="left" vertical="center" readingOrder="1"/>
    </xf>
    <xf numFmtId="0" fontId="15" fillId="21" borderId="56" xfId="0" applyFont="1" applyFill="1" applyBorder="1" applyAlignment="1">
      <alignment horizontal="left" vertical="center" readingOrder="1"/>
    </xf>
    <xf numFmtId="0" fontId="15" fillId="22" borderId="54" xfId="0" applyFont="1" applyFill="1" applyBorder="1" applyAlignment="1">
      <alignment horizontal="left" vertical="center" readingOrder="1"/>
    </xf>
    <xf numFmtId="10" fontId="11" fillId="15" borderId="18" xfId="0" applyNumberFormat="1" applyFont="1" applyFill="1" applyBorder="1" applyAlignment="1">
      <alignment horizontal="center"/>
    </xf>
    <xf numFmtId="10" fontId="7" fillId="13" borderId="8" xfId="0" applyNumberFormat="1" applyFont="1" applyFill="1" applyBorder="1" applyAlignment="1">
      <alignment horizontal="center" wrapText="1"/>
    </xf>
    <xf numFmtId="10" fontId="7" fillId="13" borderId="7" xfId="0" applyNumberFormat="1" applyFont="1" applyFill="1" applyBorder="1" applyAlignment="1">
      <alignment horizontal="center" wrapText="1"/>
    </xf>
    <xf numFmtId="10" fontId="7" fillId="24" borderId="2" xfId="0" applyNumberFormat="1" applyFont="1" applyFill="1" applyBorder="1" applyAlignment="1">
      <alignment horizontal="center" wrapText="1"/>
    </xf>
    <xf numFmtId="15" fontId="7" fillId="24" borderId="2" xfId="0" applyNumberFormat="1" applyFont="1" applyFill="1" applyBorder="1" applyAlignment="1" applyProtection="1">
      <alignment wrapText="1"/>
      <protection locked="0"/>
    </xf>
    <xf numFmtId="15" fontId="7" fillId="24" borderId="2" xfId="0" applyNumberFormat="1" applyFont="1" applyFill="1" applyBorder="1" applyAlignment="1">
      <alignment horizontal="center" wrapText="1"/>
    </xf>
    <xf numFmtId="0" fontId="0" fillId="0" borderId="2" xfId="0" applyBorder="1"/>
    <xf numFmtId="0" fontId="7" fillId="3" borderId="0" xfId="0" applyFont="1" applyFill="1" applyBorder="1" applyAlignment="1" applyProtection="1">
      <alignment horizontal="center" wrapText="1"/>
      <protection locked="0"/>
    </xf>
    <xf numFmtId="0" fontId="7" fillId="24" borderId="0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>
      <alignment wrapText="1"/>
    </xf>
    <xf numFmtId="0" fontId="7" fillId="25" borderId="2" xfId="0" applyFont="1" applyFill="1" applyBorder="1" applyAlignment="1">
      <alignment wrapText="1"/>
    </xf>
    <xf numFmtId="0" fontId="8" fillId="25" borderId="2" xfId="0" applyFont="1" applyFill="1" applyBorder="1" applyAlignment="1">
      <alignment horizontal="center"/>
    </xf>
    <xf numFmtId="0" fontId="7" fillId="26" borderId="20" xfId="0" applyFont="1" applyFill="1" applyBorder="1" applyAlignment="1">
      <alignment wrapText="1"/>
    </xf>
    <xf numFmtId="0" fontId="7" fillId="27" borderId="21" xfId="0" applyFont="1" applyFill="1" applyBorder="1" applyAlignment="1">
      <alignment horizontal="center" wrapText="1"/>
    </xf>
    <xf numFmtId="0" fontId="7" fillId="27" borderId="22" xfId="0" applyFont="1" applyFill="1" applyBorder="1" applyAlignment="1" applyProtection="1">
      <alignment horizontal="center" wrapText="1"/>
      <protection locked="0"/>
    </xf>
    <xf numFmtId="0" fontId="7" fillId="27" borderId="23" xfId="0" applyFont="1" applyFill="1" applyBorder="1" applyAlignment="1" applyProtection="1">
      <alignment horizontal="center" wrapText="1"/>
      <protection locked="0"/>
    </xf>
    <xf numFmtId="0" fontId="7" fillId="27" borderId="24" xfId="0" applyFont="1" applyFill="1" applyBorder="1" applyAlignment="1" applyProtection="1">
      <alignment horizontal="center" wrapText="1"/>
      <protection locked="0"/>
    </xf>
    <xf numFmtId="0" fontId="7" fillId="27" borderId="11" xfId="0" applyFont="1" applyFill="1" applyBorder="1" applyAlignment="1" applyProtection="1">
      <alignment horizontal="center" wrapText="1"/>
      <protection locked="0"/>
    </xf>
    <xf numFmtId="0" fontId="9" fillId="28" borderId="25" xfId="0" applyFont="1" applyFill="1" applyBorder="1" applyAlignment="1">
      <alignment wrapText="1"/>
    </xf>
    <xf numFmtId="0" fontId="9" fillId="28" borderId="10" xfId="0" applyFont="1" applyFill="1" applyBorder="1" applyAlignment="1" applyProtection="1">
      <alignment wrapText="1"/>
      <protection locked="0"/>
    </xf>
    <xf numFmtId="0" fontId="9" fillId="28" borderId="2" xfId="0" applyFont="1" applyFill="1" applyBorder="1" applyAlignment="1" applyProtection="1">
      <alignment wrapText="1"/>
      <protection locked="0"/>
    </xf>
    <xf numFmtId="0" fontId="9" fillId="28" borderId="16" xfId="0" applyFont="1" applyFill="1" applyBorder="1" applyAlignment="1" applyProtection="1">
      <alignment wrapText="1"/>
      <protection locked="0"/>
    </xf>
    <xf numFmtId="0" fontId="9" fillId="28" borderId="8" xfId="0" applyFont="1" applyFill="1" applyBorder="1" applyAlignment="1" applyProtection="1">
      <alignment wrapText="1"/>
      <protection locked="0"/>
    </xf>
    <xf numFmtId="0" fontId="7" fillId="26" borderId="25" xfId="0" applyFont="1" applyFill="1" applyBorder="1" applyAlignment="1">
      <alignment horizontal="center" wrapText="1"/>
    </xf>
    <xf numFmtId="0" fontId="7" fillId="26" borderId="10" xfId="0" applyFont="1" applyFill="1" applyBorder="1" applyAlignment="1" applyProtection="1">
      <alignment horizontal="center" wrapText="1"/>
      <protection locked="0"/>
    </xf>
    <xf numFmtId="0" fontId="7" fillId="28" borderId="2" xfId="0" applyFont="1" applyFill="1" applyBorder="1" applyAlignment="1" applyProtection="1">
      <alignment horizontal="center" wrapText="1"/>
      <protection locked="0"/>
    </xf>
    <xf numFmtId="0" fontId="7" fillId="26" borderId="2" xfId="0" applyFont="1" applyFill="1" applyBorder="1" applyAlignment="1" applyProtection="1">
      <alignment horizontal="center" wrapText="1"/>
      <protection locked="0"/>
    </xf>
    <xf numFmtId="0" fontId="7" fillId="26" borderId="16" xfId="0" applyFont="1" applyFill="1" applyBorder="1" applyAlignment="1" applyProtection="1">
      <alignment horizontal="center" wrapText="1"/>
      <protection locked="0"/>
    </xf>
    <xf numFmtId="0" fontId="7" fillId="26" borderId="8" xfId="0" applyFont="1" applyFill="1" applyBorder="1" applyAlignment="1" applyProtection="1">
      <alignment horizontal="center" wrapText="1"/>
      <protection locked="0"/>
    </xf>
    <xf numFmtId="0" fontId="9" fillId="28" borderId="25" xfId="0" applyFont="1" applyFill="1" applyBorder="1" applyAlignment="1">
      <alignment horizontal="center" wrapText="1"/>
    </xf>
    <xf numFmtId="0" fontId="9" fillId="28" borderId="10" xfId="0" applyFont="1" applyFill="1" applyBorder="1" applyAlignment="1" applyProtection="1">
      <alignment horizontal="center" wrapText="1"/>
      <protection locked="0"/>
    </xf>
    <xf numFmtId="0" fontId="7" fillId="28" borderId="16" xfId="0" applyFont="1" applyFill="1" applyBorder="1" applyAlignment="1" applyProtection="1">
      <alignment horizontal="center" wrapText="1"/>
      <protection locked="0"/>
    </xf>
    <xf numFmtId="0" fontId="7" fillId="28" borderId="8" xfId="0" applyFont="1" applyFill="1" applyBorder="1" applyAlignment="1" applyProtection="1">
      <alignment horizontal="center" wrapText="1"/>
      <protection locked="0"/>
    </xf>
    <xf numFmtId="0" fontId="7" fillId="26" borderId="0" xfId="0" applyFont="1" applyFill="1" applyBorder="1" applyAlignment="1" applyProtection="1">
      <alignment horizontal="center"/>
      <protection locked="0"/>
    </xf>
    <xf numFmtId="0" fontId="7" fillId="28" borderId="25" xfId="0" applyFont="1" applyFill="1" applyBorder="1" applyAlignment="1">
      <alignment horizontal="center" wrapText="1"/>
    </xf>
    <xf numFmtId="0" fontId="7" fillId="28" borderId="10" xfId="0" applyFont="1" applyFill="1" applyBorder="1" applyAlignment="1" applyProtection="1">
      <alignment horizontal="center" wrapText="1"/>
      <protection locked="0"/>
    </xf>
    <xf numFmtId="15" fontId="7" fillId="24" borderId="9" xfId="0" applyNumberFormat="1" applyFont="1" applyFill="1" applyBorder="1" applyAlignment="1">
      <alignment horizontal="center" wrapText="1"/>
    </xf>
    <xf numFmtId="10" fontId="7" fillId="24" borderId="9" xfId="0" applyNumberFormat="1" applyFont="1" applyFill="1" applyBorder="1" applyAlignment="1">
      <alignment horizontal="center" wrapText="1"/>
    </xf>
    <xf numFmtId="0" fontId="7" fillId="17" borderId="26" xfId="0" applyFont="1" applyFill="1" applyBorder="1" applyAlignment="1" applyProtection="1">
      <alignment horizontal="center" wrapText="1"/>
      <protection locked="0"/>
    </xf>
    <xf numFmtId="0" fontId="7" fillId="17" borderId="9" xfId="0" applyFont="1" applyFill="1" applyBorder="1" applyAlignment="1" applyProtection="1">
      <alignment horizontal="center" wrapText="1"/>
      <protection locked="0"/>
    </xf>
    <xf numFmtId="10" fontId="7" fillId="16" borderId="27" xfId="0" applyNumberFormat="1" applyFont="1" applyFill="1" applyBorder="1" applyAlignment="1">
      <alignment horizontal="center" wrapText="1"/>
    </xf>
    <xf numFmtId="0" fontId="7" fillId="28" borderId="28" xfId="0" applyFont="1" applyFill="1" applyBorder="1" applyAlignment="1">
      <alignment horizontal="center" wrapText="1"/>
    </xf>
    <xf numFmtId="0" fontId="7" fillId="28" borderId="29" xfId="0" applyFont="1" applyFill="1" applyBorder="1" applyAlignment="1" applyProtection="1">
      <alignment horizontal="center" wrapText="1"/>
      <protection locked="0"/>
    </xf>
    <xf numFmtId="0" fontId="7" fillId="28" borderId="9" xfId="0" applyFont="1" applyFill="1" applyBorder="1" applyAlignment="1" applyProtection="1">
      <alignment horizontal="center" wrapText="1"/>
      <protection locked="0"/>
    </xf>
    <xf numFmtId="0" fontId="7" fillId="28" borderId="26" xfId="0" applyFont="1" applyFill="1" applyBorder="1" applyAlignment="1" applyProtection="1">
      <alignment horizontal="center" wrapText="1"/>
      <protection locked="0"/>
    </xf>
    <xf numFmtId="0" fontId="7" fillId="28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/>
    <xf numFmtId="15" fontId="11" fillId="29" borderId="31" xfId="0" applyNumberFormat="1" applyFont="1" applyFill="1" applyBorder="1" applyAlignment="1">
      <alignment horizontal="center"/>
    </xf>
    <xf numFmtId="15" fontId="11" fillId="29" borderId="32" xfId="0" applyNumberFormat="1" applyFont="1" applyFill="1" applyBorder="1" applyAlignment="1">
      <alignment horizontal="center"/>
    </xf>
    <xf numFmtId="10" fontId="8" fillId="24" borderId="32" xfId="0" applyNumberFormat="1" applyFont="1" applyFill="1" applyBorder="1" applyAlignment="1">
      <alignment horizontal="center" wrapText="1"/>
    </xf>
    <xf numFmtId="2" fontId="8" fillId="30" borderId="33" xfId="0" applyNumberFormat="1" applyFont="1" applyFill="1" applyBorder="1" applyAlignment="1">
      <alignment horizontal="center" wrapText="1"/>
    </xf>
    <xf numFmtId="2" fontId="8" fillId="30" borderId="32" xfId="0" applyNumberFormat="1" applyFont="1" applyFill="1" applyBorder="1" applyAlignment="1">
      <alignment horizontal="center" wrapText="1"/>
    </xf>
    <xf numFmtId="10" fontId="8" fillId="30" borderId="34" xfId="0" applyNumberFormat="1" applyFont="1" applyFill="1" applyBorder="1" applyAlignment="1">
      <alignment horizontal="center"/>
    </xf>
    <xf numFmtId="0" fontId="8" fillId="31" borderId="35" xfId="0" applyFont="1" applyFill="1" applyBorder="1" applyAlignment="1">
      <alignment horizontal="center" wrapText="1"/>
    </xf>
    <xf numFmtId="0" fontId="8" fillId="31" borderId="31" xfId="0" applyFont="1" applyFill="1" applyBorder="1" applyAlignment="1">
      <alignment horizontal="center" wrapText="1"/>
    </xf>
    <xf numFmtId="0" fontId="8" fillId="31" borderId="32" xfId="0" applyFont="1" applyFill="1" applyBorder="1" applyAlignment="1">
      <alignment horizontal="center" wrapText="1"/>
    </xf>
    <xf numFmtId="0" fontId="8" fillId="31" borderId="33" xfId="0" applyFont="1" applyFill="1" applyBorder="1" applyAlignment="1">
      <alignment horizontal="center" wrapText="1"/>
    </xf>
    <xf numFmtId="0" fontId="8" fillId="31" borderId="36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7" xfId="0" applyFont="1" applyBorder="1"/>
    <xf numFmtId="10" fontId="7" fillId="0" borderId="2" xfId="0" applyNumberFormat="1" applyFont="1" applyBorder="1"/>
    <xf numFmtId="0" fontId="7" fillId="0" borderId="2" xfId="0" applyFont="1" applyBorder="1"/>
    <xf numFmtId="10" fontId="15" fillId="22" borderId="56" xfId="0" applyNumberFormat="1" applyFont="1" applyFill="1" applyBorder="1" applyAlignment="1">
      <alignment horizontal="left" vertical="center" readingOrder="1"/>
    </xf>
    <xf numFmtId="10" fontId="6" fillId="22" borderId="56" xfId="1" applyNumberFormat="1" applyFill="1" applyBorder="1" applyAlignment="1" applyProtection="1">
      <alignment horizontal="left" vertical="center" readingOrder="1"/>
    </xf>
    <xf numFmtId="0" fontId="15" fillId="21" borderId="57" xfId="0" applyFont="1" applyFill="1" applyBorder="1" applyAlignment="1">
      <alignment vertical="center"/>
    </xf>
    <xf numFmtId="0" fontId="15" fillId="22" borderId="56" xfId="0" applyFont="1" applyFill="1" applyBorder="1" applyAlignment="1">
      <alignment horizontal="left" vertical="center" readingOrder="1"/>
    </xf>
    <xf numFmtId="0" fontId="0" fillId="0" borderId="2" xfId="0" applyBorder="1" applyAlignment="1">
      <alignment horizontal="right"/>
    </xf>
    <xf numFmtId="0" fontId="1" fillId="32" borderId="2" xfId="0" applyFont="1" applyFill="1" applyBorder="1" applyAlignment="1">
      <alignment horizontal="center"/>
    </xf>
    <xf numFmtId="0" fontId="7" fillId="3" borderId="38" xfId="0" applyFont="1" applyFill="1" applyBorder="1" applyAlignment="1" applyProtection="1">
      <alignment wrapText="1"/>
      <protection locked="0"/>
    </xf>
    <xf numFmtId="0" fontId="7" fillId="3" borderId="39" xfId="0" applyFont="1" applyFill="1" applyBorder="1" applyAlignment="1" applyProtection="1">
      <alignment wrapText="1"/>
      <protection locked="0"/>
    </xf>
    <xf numFmtId="0" fontId="7" fillId="4" borderId="30" xfId="0" applyFont="1" applyFill="1" applyBorder="1" applyAlignment="1" applyProtection="1">
      <alignment wrapText="1"/>
      <protection locked="0"/>
    </xf>
    <xf numFmtId="0" fontId="7" fillId="4" borderId="40" xfId="0" applyFont="1" applyFill="1" applyBorder="1" applyAlignment="1" applyProtection="1">
      <alignment wrapText="1"/>
      <protection locked="0"/>
    </xf>
    <xf numFmtId="0" fontId="3" fillId="32" borderId="23" xfId="0" applyFont="1" applyFill="1" applyBorder="1" applyAlignment="1">
      <alignment horizontal="right"/>
    </xf>
    <xf numFmtId="0" fontId="7" fillId="0" borderId="23" xfId="0" applyFont="1" applyBorder="1"/>
    <xf numFmtId="3" fontId="7" fillId="26" borderId="2" xfId="0" applyNumberFormat="1" applyFont="1" applyFill="1" applyBorder="1" applyAlignment="1" applyProtection="1">
      <alignment horizontal="center" wrapText="1"/>
      <protection locked="0"/>
    </xf>
    <xf numFmtId="0" fontId="8" fillId="18" borderId="4" xfId="0" applyFont="1" applyFill="1" applyBorder="1" applyAlignment="1">
      <alignment horizontal="center" wrapText="1"/>
    </xf>
    <xf numFmtId="10" fontId="7" fillId="0" borderId="2" xfId="0" applyNumberFormat="1" applyFont="1" applyBorder="1" applyAlignment="1">
      <alignment horizontal="center" vertical="center" wrapText="1"/>
    </xf>
    <xf numFmtId="15" fontId="7" fillId="24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27" borderId="2" xfId="0" applyFont="1" applyFill="1" applyBorder="1" applyAlignment="1" applyProtection="1">
      <alignment horizontal="center" wrapText="1"/>
      <protection locked="0"/>
    </xf>
    <xf numFmtId="10" fontId="7" fillId="16" borderId="2" xfId="0" applyNumberFormat="1" applyFont="1" applyFill="1" applyBorder="1" applyAlignment="1">
      <alignment horizontal="center" wrapText="1"/>
    </xf>
    <xf numFmtId="0" fontId="0" fillId="0" borderId="41" xfId="0" applyBorder="1"/>
    <xf numFmtId="0" fontId="8" fillId="10" borderId="5" xfId="0" applyFont="1" applyFill="1" applyBorder="1" applyAlignment="1">
      <alignment horizontal="left" wrapText="1"/>
    </xf>
    <xf numFmtId="15" fontId="11" fillId="29" borderId="6" xfId="0" applyNumberFormat="1" applyFont="1" applyFill="1" applyBorder="1" applyAlignment="1">
      <alignment horizontal="center"/>
    </xf>
    <xf numFmtId="10" fontId="8" fillId="24" borderId="6" xfId="0" applyNumberFormat="1" applyFont="1" applyFill="1" applyBorder="1" applyAlignment="1">
      <alignment horizontal="center" wrapText="1"/>
    </xf>
    <xf numFmtId="2" fontId="8" fillId="30" borderId="6" xfId="0" applyNumberFormat="1" applyFont="1" applyFill="1" applyBorder="1" applyAlignment="1">
      <alignment horizontal="center" wrapText="1"/>
    </xf>
    <xf numFmtId="10" fontId="8" fillId="30" borderId="6" xfId="0" applyNumberFormat="1" applyFont="1" applyFill="1" applyBorder="1" applyAlignment="1">
      <alignment horizontal="center"/>
    </xf>
    <xf numFmtId="0" fontId="8" fillId="31" borderId="6" xfId="0" applyFont="1" applyFill="1" applyBorder="1" applyAlignment="1">
      <alignment horizontal="center" wrapText="1"/>
    </xf>
    <xf numFmtId="0" fontId="0" fillId="0" borderId="42" xfId="0" applyBorder="1"/>
    <xf numFmtId="2" fontId="7" fillId="12" borderId="2" xfId="0" applyNumberFormat="1" applyFont="1" applyFill="1" applyBorder="1" applyAlignment="1">
      <alignment horizontal="center" wrapText="1"/>
    </xf>
    <xf numFmtId="0" fontId="7" fillId="12" borderId="0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10" fontId="7" fillId="33" borderId="6" xfId="0" applyNumberFormat="1" applyFont="1" applyFill="1" applyBorder="1" applyAlignment="1">
      <alignment horizontal="center" vertical="center" wrapText="1"/>
    </xf>
    <xf numFmtId="0" fontId="8" fillId="26" borderId="2" xfId="0" applyFont="1" applyFill="1" applyBorder="1" applyAlignment="1" applyProtection="1">
      <alignment horizontal="center" vertical="center" textRotation="90" wrapText="1"/>
      <protection locked="0"/>
    </xf>
    <xf numFmtId="0" fontId="1" fillId="34" borderId="0" xfId="0" applyFont="1" applyFill="1" applyBorder="1" applyAlignment="1">
      <alignment horizontal="left" wrapText="1"/>
    </xf>
    <xf numFmtId="2" fontId="0" fillId="34" borderId="0" xfId="0" applyNumberFormat="1" applyFill="1" applyBorder="1" applyAlignment="1">
      <alignment horizontal="right" wrapText="1"/>
    </xf>
    <xf numFmtId="0" fontId="0" fillId="34" borderId="0" xfId="0" applyFill="1"/>
    <xf numFmtId="0" fontId="0" fillId="34" borderId="0" xfId="0" applyFill="1" applyAlignment="1">
      <alignment horizontal="right"/>
    </xf>
    <xf numFmtId="0" fontId="0" fillId="34" borderId="0" xfId="0" applyNumberFormat="1" applyFill="1"/>
    <xf numFmtId="0" fontId="7" fillId="12" borderId="0" xfId="0" applyFont="1" applyFill="1" applyBorder="1" applyAlignment="1">
      <alignment wrapText="1"/>
    </xf>
    <xf numFmtId="0" fontId="0" fillId="0" borderId="0" xfId="0" applyBorder="1" applyAlignment="1" applyProtection="1"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2" fontId="7" fillId="0" borderId="17" xfId="0" applyNumberFormat="1" applyFont="1" applyBorder="1" applyAlignment="1">
      <alignment horizontal="center" vertical="center"/>
    </xf>
    <xf numFmtId="2" fontId="7" fillId="0" borderId="43" xfId="0" applyNumberFormat="1" applyFont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10" fontId="7" fillId="11" borderId="2" xfId="0" applyNumberFormat="1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left" wrapText="1" indent="1"/>
    </xf>
    <xf numFmtId="0" fontId="7" fillId="12" borderId="2" xfId="0" applyFont="1" applyFill="1" applyBorder="1" applyAlignment="1">
      <alignment horizontal="left" wrapText="1" indent="1"/>
    </xf>
    <xf numFmtId="0" fontId="7" fillId="12" borderId="12" xfId="0" applyFont="1" applyFill="1" applyBorder="1" applyAlignment="1">
      <alignment horizontal="left" wrapText="1" indent="1"/>
    </xf>
    <xf numFmtId="0" fontId="7" fillId="12" borderId="44" xfId="0" applyFont="1" applyFill="1" applyBorder="1" applyAlignment="1">
      <alignment horizontal="left" wrapText="1" indent="1"/>
    </xf>
    <xf numFmtId="10" fontId="18" fillId="35" borderId="2" xfId="0" applyNumberFormat="1" applyFont="1" applyFill="1" applyBorder="1" applyAlignment="1">
      <alignment horizontal="center" wrapText="1"/>
    </xf>
    <xf numFmtId="2" fontId="19" fillId="36" borderId="6" xfId="0" applyNumberFormat="1" applyFont="1" applyFill="1" applyBorder="1" applyAlignment="1">
      <alignment horizontal="center" wrapText="1"/>
    </xf>
    <xf numFmtId="10" fontId="19" fillId="36" borderId="6" xfId="0" applyNumberFormat="1" applyFont="1" applyFill="1" applyBorder="1" applyAlignment="1">
      <alignment horizontal="center"/>
    </xf>
    <xf numFmtId="0" fontId="20" fillId="35" borderId="2" xfId="0" applyFont="1" applyFill="1" applyBorder="1"/>
    <xf numFmtId="4" fontId="21" fillId="35" borderId="6" xfId="0" applyNumberFormat="1" applyFont="1" applyFill="1" applyBorder="1" applyAlignment="1">
      <alignment horizontal="center" wrapText="1"/>
    </xf>
    <xf numFmtId="0" fontId="18" fillId="35" borderId="2" xfId="0" applyFont="1" applyFill="1" applyBorder="1" applyAlignment="1" applyProtection="1">
      <alignment horizontal="center"/>
      <protection locked="0"/>
    </xf>
    <xf numFmtId="0" fontId="18" fillId="35" borderId="2" xfId="0" applyFont="1" applyFill="1" applyBorder="1" applyAlignment="1" applyProtection="1">
      <alignment horizontal="center" wrapText="1"/>
      <protection locked="0"/>
    </xf>
    <xf numFmtId="0" fontId="20" fillId="35" borderId="17" xfId="0" applyFont="1" applyFill="1" applyBorder="1"/>
    <xf numFmtId="10" fontId="21" fillId="35" borderId="43" xfId="0" applyNumberFormat="1" applyFont="1" applyFill="1" applyBorder="1" applyAlignment="1">
      <alignment horizontal="center" wrapText="1"/>
    </xf>
    <xf numFmtId="0" fontId="7" fillId="12" borderId="2" xfId="0" applyFont="1" applyFill="1" applyBorder="1" applyAlignment="1">
      <alignment wrapText="1"/>
    </xf>
    <xf numFmtId="0" fontId="1" fillId="37" borderId="2" xfId="0" applyFont="1" applyFill="1" applyBorder="1" applyAlignment="1" applyProtection="1">
      <alignment horizontal="center" vertical="center"/>
      <protection locked="0"/>
    </xf>
    <xf numFmtId="0" fontId="7" fillId="16" borderId="2" xfId="0" applyFont="1" applyFill="1" applyBorder="1" applyAlignment="1" applyProtection="1">
      <alignment horizontal="center" wrapText="1"/>
      <protection locked="0"/>
    </xf>
    <xf numFmtId="0" fontId="7" fillId="12" borderId="0" xfId="0" applyFont="1" applyFill="1" applyBorder="1" applyAlignment="1">
      <alignment horizontal="center" wrapText="1"/>
    </xf>
    <xf numFmtId="16" fontId="0" fillId="0" borderId="2" xfId="0" applyNumberFormat="1" applyBorder="1" applyAlignment="1" applyProtection="1">
      <alignment horizontal="center"/>
      <protection locked="0"/>
    </xf>
    <xf numFmtId="0" fontId="7" fillId="12" borderId="10" xfId="0" applyFont="1" applyFill="1" applyBorder="1" applyAlignment="1">
      <alignment horizontal="left" vertical="center" wrapText="1"/>
    </xf>
    <xf numFmtId="0" fontId="7" fillId="12" borderId="2" xfId="0" applyFont="1" applyFill="1" applyBorder="1" applyAlignment="1">
      <alignment horizontal="left" vertical="center" wrapText="1"/>
    </xf>
    <xf numFmtId="0" fontId="7" fillId="12" borderId="5" xfId="0" applyFont="1" applyFill="1" applyBorder="1" applyAlignment="1">
      <alignment horizontal="left" vertical="center" wrapText="1"/>
    </xf>
    <xf numFmtId="0" fontId="7" fillId="12" borderId="6" xfId="0" applyFont="1" applyFill="1" applyBorder="1" applyAlignment="1">
      <alignment horizontal="left" vertical="center" wrapText="1"/>
    </xf>
    <xf numFmtId="0" fontId="7" fillId="33" borderId="5" xfId="0" applyFont="1" applyFill="1" applyBorder="1" applyAlignment="1">
      <alignment horizontal="center" wrapText="1"/>
    </xf>
    <xf numFmtId="0" fontId="7" fillId="33" borderId="6" xfId="0" applyFont="1" applyFill="1" applyBorder="1" applyAlignment="1">
      <alignment horizontal="center" wrapText="1"/>
    </xf>
    <xf numFmtId="0" fontId="8" fillId="38" borderId="3" xfId="0" applyFont="1" applyFill="1" applyBorder="1" applyAlignment="1">
      <alignment horizontal="center" wrapText="1"/>
    </xf>
    <xf numFmtId="0" fontId="8" fillId="38" borderId="4" xfId="0" applyFont="1" applyFill="1" applyBorder="1" applyAlignment="1">
      <alignment horizontal="center" wrapText="1"/>
    </xf>
    <xf numFmtId="0" fontId="8" fillId="38" borderId="41" xfId="0" applyFont="1" applyFill="1" applyBorder="1" applyAlignment="1">
      <alignment horizontal="center" wrapText="1"/>
    </xf>
    <xf numFmtId="0" fontId="8" fillId="18" borderId="2" xfId="0" applyFont="1" applyFill="1" applyBorder="1" applyAlignment="1">
      <alignment horizontal="center" wrapText="1"/>
    </xf>
    <xf numFmtId="0" fontId="7" fillId="12" borderId="10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7" fillId="12" borderId="10" xfId="0" applyFont="1" applyFill="1" applyBorder="1" applyAlignment="1">
      <alignment horizontal="left" wrapText="1"/>
    </xf>
    <xf numFmtId="0" fontId="7" fillId="12" borderId="2" xfId="0" applyFont="1" applyFill="1" applyBorder="1" applyAlignment="1">
      <alignment horizontal="left" wrapText="1"/>
    </xf>
    <xf numFmtId="0" fontId="8" fillId="12" borderId="2" xfId="0" applyFont="1" applyFill="1" applyBorder="1" applyAlignment="1">
      <alignment vertical="center"/>
    </xf>
    <xf numFmtId="0" fontId="8" fillId="12" borderId="17" xfId="0" applyFont="1" applyFill="1" applyBorder="1" applyAlignment="1">
      <alignment vertical="center"/>
    </xf>
    <xf numFmtId="0" fontId="8" fillId="12" borderId="5" xfId="0" applyFont="1" applyFill="1" applyBorder="1" applyAlignment="1">
      <alignment horizontal="left" wrapText="1"/>
    </xf>
    <xf numFmtId="0" fontId="8" fillId="12" borderId="6" xfId="0" applyFont="1" applyFill="1" applyBorder="1" applyAlignment="1">
      <alignment horizontal="left" wrapText="1"/>
    </xf>
    <xf numFmtId="0" fontId="8" fillId="12" borderId="6" xfId="0" applyFont="1" applyFill="1" applyBorder="1" applyAlignment="1">
      <alignment vertical="center" wrapText="1"/>
    </xf>
    <xf numFmtId="0" fontId="8" fillId="12" borderId="43" xfId="0" applyFont="1" applyFill="1" applyBorder="1" applyAlignment="1">
      <alignment vertical="center" wrapText="1"/>
    </xf>
    <xf numFmtId="0" fontId="8" fillId="38" borderId="8" xfId="0" applyFont="1" applyFill="1" applyBorder="1" applyAlignment="1">
      <alignment horizontal="center" wrapText="1"/>
    </xf>
    <xf numFmtId="0" fontId="8" fillId="38" borderId="16" xfId="0" applyFont="1" applyFill="1" applyBorder="1" applyAlignment="1">
      <alignment horizontal="center" wrapText="1"/>
    </xf>
    <xf numFmtId="0" fontId="8" fillId="39" borderId="3" xfId="0" applyFont="1" applyFill="1" applyBorder="1" applyAlignment="1">
      <alignment horizontal="center"/>
    </xf>
    <xf numFmtId="0" fontId="8" fillId="39" borderId="4" xfId="0" applyFont="1" applyFill="1" applyBorder="1" applyAlignment="1">
      <alignment horizontal="center"/>
    </xf>
    <xf numFmtId="0" fontId="8" fillId="39" borderId="41" xfId="0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 wrapText="1"/>
    </xf>
    <xf numFmtId="0" fontId="8" fillId="41" borderId="46" xfId="0" applyFont="1" applyFill="1" applyBorder="1" applyAlignment="1">
      <alignment horizontal="center" wrapText="1"/>
    </xf>
    <xf numFmtId="0" fontId="8" fillId="42" borderId="10" xfId="0" applyFont="1" applyFill="1" applyBorder="1" applyAlignment="1">
      <alignment horizontal="center" wrapText="1"/>
    </xf>
    <xf numFmtId="0" fontId="21" fillId="35" borderId="31" xfId="0" applyFont="1" applyFill="1" applyBorder="1" applyAlignment="1">
      <alignment horizontal="center"/>
    </xf>
    <xf numFmtId="0" fontId="21" fillId="35" borderId="32" xfId="0" applyFont="1" applyFill="1" applyBorder="1" applyAlignment="1">
      <alignment horizontal="center"/>
    </xf>
    <xf numFmtId="0" fontId="21" fillId="35" borderId="37" xfId="0" applyFont="1" applyFill="1" applyBorder="1" applyAlignment="1">
      <alignment horizontal="center"/>
    </xf>
    <xf numFmtId="0" fontId="8" fillId="24" borderId="31" xfId="0" applyFont="1" applyFill="1" applyBorder="1" applyAlignment="1">
      <alignment horizontal="center"/>
    </xf>
    <xf numFmtId="0" fontId="8" fillId="24" borderId="32" xfId="0" applyFont="1" applyFill="1" applyBorder="1" applyAlignment="1">
      <alignment horizontal="center"/>
    </xf>
    <xf numFmtId="0" fontId="8" fillId="24" borderId="37" xfId="0" applyFont="1" applyFill="1" applyBorder="1" applyAlignment="1">
      <alignment horizontal="center"/>
    </xf>
    <xf numFmtId="0" fontId="8" fillId="16" borderId="31" xfId="0" applyFont="1" applyFill="1" applyBorder="1" applyAlignment="1">
      <alignment horizontal="center"/>
    </xf>
    <xf numFmtId="0" fontId="8" fillId="16" borderId="32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2" fontId="18" fillId="35" borderId="17" xfId="0" applyNumberFormat="1" applyFont="1" applyFill="1" applyBorder="1" applyAlignment="1" applyProtection="1">
      <alignment horizontal="center" vertical="center" wrapText="1"/>
      <protection locked="0"/>
    </xf>
    <xf numFmtId="0" fontId="7" fillId="25" borderId="23" xfId="0" applyFont="1" applyFill="1" applyBorder="1" applyAlignment="1">
      <alignment horizontal="center" textRotation="90" wrapText="1"/>
    </xf>
    <xf numFmtId="0" fontId="7" fillId="16" borderId="2" xfId="0" applyFont="1" applyFill="1" applyBorder="1" applyAlignment="1">
      <alignment horizontal="center" textRotation="90" wrapText="1"/>
    </xf>
    <xf numFmtId="0" fontId="8" fillId="26" borderId="23" xfId="0" applyFont="1" applyFill="1" applyBorder="1" applyAlignment="1" applyProtection="1">
      <alignment horizontal="center" wrapText="1"/>
      <protection locked="0"/>
    </xf>
    <xf numFmtId="0" fontId="8" fillId="40" borderId="23" xfId="0" applyFont="1" applyFill="1" applyBorder="1" applyAlignment="1">
      <alignment horizontal="center" wrapText="1"/>
    </xf>
    <xf numFmtId="0" fontId="8" fillId="40" borderId="45" xfId="0" applyFont="1" applyFill="1" applyBorder="1" applyAlignment="1">
      <alignment horizontal="center" vertical="center" wrapText="1"/>
    </xf>
    <xf numFmtId="0" fontId="8" fillId="40" borderId="23" xfId="0" applyFont="1" applyFill="1" applyBorder="1" applyAlignment="1">
      <alignment horizontal="center" vertical="center" wrapText="1"/>
    </xf>
    <xf numFmtId="2" fontId="18" fillId="35" borderId="23" xfId="0" applyNumberFormat="1" applyFont="1" applyFill="1" applyBorder="1" applyAlignment="1" applyProtection="1">
      <alignment horizontal="center" vertical="center" wrapText="1"/>
      <protection locked="0"/>
    </xf>
    <xf numFmtId="2" fontId="18" fillId="35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24" borderId="23" xfId="0" applyFont="1" applyFill="1" applyBorder="1" applyAlignment="1" applyProtection="1">
      <alignment horizontal="center" textRotation="90" wrapText="1"/>
      <protection locked="0"/>
    </xf>
    <xf numFmtId="0" fontId="7" fillId="24" borderId="2" xfId="0" applyFont="1" applyFill="1" applyBorder="1" applyAlignment="1" applyProtection="1">
      <alignment horizontal="center" textRotation="90" wrapText="1"/>
      <protection locked="0"/>
    </xf>
    <xf numFmtId="2" fontId="7" fillId="24" borderId="23" xfId="0" applyNumberFormat="1" applyFont="1" applyFill="1" applyBorder="1" applyAlignment="1" applyProtection="1">
      <alignment horizontal="center" textRotation="90" wrapText="1"/>
      <protection locked="0"/>
    </xf>
    <xf numFmtId="2" fontId="7" fillId="24" borderId="2" xfId="0" applyNumberFormat="1" applyFont="1" applyFill="1" applyBorder="1" applyAlignment="1" applyProtection="1">
      <alignment horizontal="center" textRotation="90" wrapText="1"/>
      <protection locked="0"/>
    </xf>
    <xf numFmtId="0" fontId="7" fillId="24" borderId="23" xfId="0" applyFont="1" applyFill="1" applyBorder="1" applyAlignment="1">
      <alignment horizontal="center" textRotation="90" wrapText="1"/>
    </xf>
    <xf numFmtId="0" fontId="7" fillId="24" borderId="2" xfId="0" applyFont="1" applyFill="1" applyBorder="1" applyAlignment="1">
      <alignment horizontal="center" textRotation="90" wrapText="1"/>
    </xf>
    <xf numFmtId="0" fontId="7" fillId="40" borderId="31" xfId="0" applyFont="1" applyFill="1" applyBorder="1" applyAlignment="1">
      <alignment horizontal="center" wrapText="1"/>
    </xf>
    <xf numFmtId="0" fontId="7" fillId="40" borderId="32" xfId="0" applyFont="1" applyFill="1" applyBorder="1" applyAlignment="1">
      <alignment horizontal="center" wrapText="1"/>
    </xf>
    <xf numFmtId="0" fontId="7" fillId="40" borderId="37" xfId="0" applyFont="1" applyFill="1" applyBorder="1" applyAlignment="1">
      <alignment horizontal="center" wrapText="1"/>
    </xf>
    <xf numFmtId="2" fontId="18" fillId="43" borderId="23" xfId="0" applyNumberFormat="1" applyFont="1" applyFill="1" applyBorder="1" applyAlignment="1" applyProtection="1">
      <alignment horizontal="center" textRotation="90" wrapText="1"/>
      <protection locked="0"/>
    </xf>
    <xf numFmtId="2" fontId="18" fillId="43" borderId="2" xfId="0" applyNumberFormat="1" applyFont="1" applyFill="1" applyBorder="1" applyAlignment="1" applyProtection="1">
      <alignment horizontal="center" textRotation="90" wrapText="1"/>
      <protection locked="0"/>
    </xf>
    <xf numFmtId="0" fontId="7" fillId="25" borderId="23" xfId="0" applyFont="1" applyFill="1" applyBorder="1" applyAlignment="1" applyProtection="1">
      <alignment horizontal="center" textRotation="90" wrapText="1"/>
      <protection locked="0"/>
    </xf>
    <xf numFmtId="0" fontId="7" fillId="25" borderId="2" xfId="0" applyFont="1" applyFill="1" applyBorder="1" applyAlignment="1" applyProtection="1">
      <alignment horizontal="center" textRotation="90" wrapText="1"/>
      <protection locked="0"/>
    </xf>
    <xf numFmtId="0" fontId="7" fillId="16" borderId="2" xfId="0" applyFont="1" applyFill="1" applyBorder="1" applyAlignment="1" applyProtection="1">
      <alignment horizontal="center" textRotation="90" wrapText="1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13" fillId="44" borderId="31" xfId="0" applyFont="1" applyFill="1" applyBorder="1" applyAlignment="1">
      <alignment horizontal="center"/>
    </xf>
    <xf numFmtId="0" fontId="13" fillId="44" borderId="32" xfId="0" applyFont="1" applyFill="1" applyBorder="1" applyAlignment="1">
      <alignment horizontal="center"/>
    </xf>
    <xf numFmtId="0" fontId="13" fillId="44" borderId="37" xfId="0" applyFont="1" applyFill="1" applyBorder="1" applyAlignment="1">
      <alignment horizontal="center"/>
    </xf>
    <xf numFmtId="0" fontId="1" fillId="37" borderId="2" xfId="0" applyFont="1" applyFill="1" applyBorder="1" applyAlignment="1" applyProtection="1">
      <alignment horizontal="center" vertical="center"/>
      <protection locked="0"/>
    </xf>
    <xf numFmtId="0" fontId="3" fillId="37" borderId="8" xfId="0" applyFont="1" applyFill="1" applyBorder="1" applyAlignment="1" applyProtection="1">
      <alignment horizontal="center" vertical="center"/>
      <protection locked="0"/>
    </xf>
    <xf numFmtId="0" fontId="0" fillId="37" borderId="16" xfId="0" applyFill="1" applyBorder="1" applyAlignment="1" applyProtection="1">
      <alignment horizontal="center" vertical="center"/>
      <protection locked="0"/>
    </xf>
    <xf numFmtId="0" fontId="1" fillId="19" borderId="2" xfId="0" applyFont="1" applyFill="1" applyBorder="1" applyAlignment="1">
      <alignment horizontal="center" vertical="center" wrapText="1"/>
    </xf>
    <xf numFmtId="0" fontId="8" fillId="25" borderId="9" xfId="0" applyFont="1" applyFill="1" applyBorder="1" applyAlignment="1">
      <alignment horizontal="center" wrapText="1"/>
    </xf>
    <xf numFmtId="0" fontId="8" fillId="25" borderId="23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wrapText="1"/>
    </xf>
    <xf numFmtId="0" fontId="7" fillId="2" borderId="19" xfId="0" applyFont="1" applyFill="1" applyBorder="1" applyAlignment="1">
      <alignment wrapText="1"/>
    </xf>
    <xf numFmtId="0" fontId="7" fillId="2" borderId="16" xfId="0" applyFont="1" applyFill="1" applyBorder="1" applyAlignment="1">
      <alignment wrapText="1"/>
    </xf>
    <xf numFmtId="0" fontId="7" fillId="8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 wrapText="1"/>
    </xf>
    <xf numFmtId="0" fontId="7" fillId="8" borderId="2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7" fillId="8" borderId="19" xfId="0" applyFont="1" applyFill="1" applyBorder="1" applyAlignment="1">
      <alignment horizontal="center" wrapText="1"/>
    </xf>
    <xf numFmtId="0" fontId="7" fillId="8" borderId="16" xfId="0" applyFont="1" applyFill="1" applyBorder="1" applyAlignment="1">
      <alignment horizontal="center" wrapText="1"/>
    </xf>
    <xf numFmtId="0" fontId="8" fillId="26" borderId="51" xfId="0" applyFont="1" applyFill="1" applyBorder="1" applyAlignment="1" applyProtection="1">
      <alignment horizontal="center"/>
      <protection locked="0"/>
    </xf>
    <xf numFmtId="0" fontId="8" fillId="26" borderId="50" xfId="0" applyFont="1" applyFill="1" applyBorder="1" applyAlignment="1" applyProtection="1">
      <alignment horizontal="center"/>
      <protection locked="0"/>
    </xf>
    <xf numFmtId="0" fontId="8" fillId="26" borderId="34" xfId="0" applyFont="1" applyFill="1" applyBorder="1" applyAlignment="1" applyProtection="1">
      <alignment horizontal="center"/>
      <protection locked="0"/>
    </xf>
    <xf numFmtId="0" fontId="8" fillId="9" borderId="8" xfId="0" applyFont="1" applyFill="1" applyBorder="1" applyAlignment="1">
      <alignment horizontal="center" wrapText="1"/>
    </xf>
    <xf numFmtId="0" fontId="8" fillId="9" borderId="16" xfId="0" applyFont="1" applyFill="1" applyBorder="1" applyAlignment="1">
      <alignment horizontal="center" wrapText="1"/>
    </xf>
    <xf numFmtId="0" fontId="8" fillId="9" borderId="19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wrapText="1"/>
    </xf>
    <xf numFmtId="0" fontId="7" fillId="25" borderId="23" xfId="0" applyFont="1" applyFill="1" applyBorder="1" applyAlignment="1" applyProtection="1">
      <alignment horizontal="center" wrapText="1"/>
      <protection locked="0"/>
    </xf>
    <xf numFmtId="0" fontId="7" fillId="16" borderId="2" xfId="0" applyFont="1" applyFill="1" applyBorder="1" applyAlignment="1" applyProtection="1">
      <alignment horizontal="center" wrapText="1"/>
      <protection locked="0"/>
    </xf>
    <xf numFmtId="0" fontId="7" fillId="25" borderId="1" xfId="0" applyFont="1" applyFill="1" applyBorder="1" applyAlignment="1" applyProtection="1">
      <alignment horizontal="center" wrapText="1"/>
      <protection locked="0"/>
    </xf>
    <xf numFmtId="0" fontId="7" fillId="25" borderId="24" xfId="0" applyFont="1" applyFill="1" applyBorder="1" applyAlignment="1" applyProtection="1">
      <alignment horizontal="center" wrapText="1"/>
      <protection locked="0"/>
    </xf>
    <xf numFmtId="0" fontId="5" fillId="0" borderId="0" xfId="0" applyFont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7" fillId="12" borderId="0" xfId="0" applyFont="1" applyFill="1" applyBorder="1" applyAlignment="1">
      <alignment horizontal="center" wrapText="1"/>
    </xf>
    <xf numFmtId="0" fontId="7" fillId="4" borderId="2" xfId="0" applyFont="1" applyFill="1" applyBorder="1" applyAlignment="1" applyProtection="1">
      <alignment horizontal="center"/>
      <protection locked="0"/>
    </xf>
    <xf numFmtId="0" fontId="8" fillId="40" borderId="51" xfId="0" applyFont="1" applyFill="1" applyBorder="1" applyAlignment="1">
      <alignment horizontal="center" wrapText="1"/>
    </xf>
    <xf numFmtId="0" fontId="8" fillId="40" borderId="50" xfId="0" applyFont="1" applyFill="1" applyBorder="1" applyAlignment="1">
      <alignment horizontal="center" wrapText="1"/>
    </xf>
    <xf numFmtId="0" fontId="7" fillId="24" borderId="17" xfId="0" applyFont="1" applyFill="1" applyBorder="1" applyAlignment="1">
      <alignment horizontal="center" wrapText="1"/>
    </xf>
    <xf numFmtId="0" fontId="7" fillId="45" borderId="17" xfId="0" applyFont="1" applyFill="1" applyBorder="1" applyAlignment="1">
      <alignment horizontal="center" wrapText="1"/>
    </xf>
    <xf numFmtId="0" fontId="7" fillId="13" borderId="17" xfId="0" applyFont="1" applyFill="1" applyBorder="1" applyAlignment="1">
      <alignment horizontal="center" wrapText="1"/>
    </xf>
    <xf numFmtId="0" fontId="7" fillId="25" borderId="52" xfId="0" applyFont="1" applyFill="1" applyBorder="1" applyAlignment="1">
      <alignment horizontal="center" wrapText="1"/>
    </xf>
    <xf numFmtId="0" fontId="7" fillId="16" borderId="17" xfId="0" applyFont="1" applyFill="1" applyBorder="1" applyAlignment="1">
      <alignment horizontal="center" wrapText="1"/>
    </xf>
    <xf numFmtId="0" fontId="7" fillId="45" borderId="2" xfId="0" applyFont="1" applyFill="1" applyBorder="1" applyAlignment="1" applyProtection="1">
      <alignment horizontal="center" wrapText="1"/>
      <protection locked="0"/>
    </xf>
    <xf numFmtId="0" fontId="7" fillId="13" borderId="2" xfId="0" applyFont="1" applyFill="1" applyBorder="1" applyAlignment="1" applyProtection="1">
      <alignment horizontal="center" wrapText="1"/>
      <protection locked="0"/>
    </xf>
    <xf numFmtId="0" fontId="8" fillId="24" borderId="12" xfId="0" applyFont="1" applyFill="1" applyBorder="1" applyAlignment="1">
      <alignment horizontal="center"/>
    </xf>
    <xf numFmtId="0" fontId="8" fillId="24" borderId="19" xfId="0" applyFont="1" applyFill="1" applyBorder="1" applyAlignment="1">
      <alignment horizontal="center"/>
    </xf>
    <xf numFmtId="0" fontId="8" fillId="24" borderId="16" xfId="0" applyFont="1" applyFill="1" applyBorder="1" applyAlignment="1">
      <alignment horizontal="center"/>
    </xf>
    <xf numFmtId="2" fontId="7" fillId="24" borderId="10" xfId="0" applyNumberFormat="1" applyFont="1" applyFill="1" applyBorder="1" applyAlignment="1" applyProtection="1">
      <alignment horizontal="center" wrapText="1"/>
      <protection locked="0"/>
    </xf>
    <xf numFmtId="0" fontId="7" fillId="24" borderId="2" xfId="0" applyFont="1" applyFill="1" applyBorder="1" applyAlignment="1" applyProtection="1">
      <alignment horizontal="center" wrapText="1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8" fillId="42" borderId="12" xfId="0" applyFont="1" applyFill="1" applyBorder="1" applyAlignment="1">
      <alignment horizontal="center" wrapText="1"/>
    </xf>
    <xf numFmtId="2" fontId="7" fillId="45" borderId="10" xfId="0" applyNumberFormat="1" applyFont="1" applyFill="1" applyBorder="1" applyAlignment="1" applyProtection="1">
      <alignment horizontal="center" wrapText="1"/>
      <protection locked="0"/>
    </xf>
    <xf numFmtId="0" fontId="7" fillId="3" borderId="2" xfId="0" applyFont="1" applyFill="1" applyBorder="1" applyAlignment="1" applyProtection="1">
      <alignment horizontal="center" wrapText="1"/>
      <protection locked="0"/>
    </xf>
    <xf numFmtId="0" fontId="8" fillId="13" borderId="3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41" xfId="0" applyFont="1" applyFill="1" applyBorder="1" applyAlignment="1">
      <alignment horizontal="center"/>
    </xf>
    <xf numFmtId="0" fontId="8" fillId="16" borderId="50" xfId="0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0" fontId="8" fillId="16" borderId="47" xfId="0" applyFont="1" applyFill="1" applyBorder="1" applyAlignment="1">
      <alignment horizontal="center"/>
    </xf>
    <xf numFmtId="0" fontId="8" fillId="16" borderId="48" xfId="0" applyFont="1" applyFill="1" applyBorder="1" applyAlignment="1">
      <alignment horizontal="center"/>
    </xf>
    <xf numFmtId="2" fontId="7" fillId="24" borderId="2" xfId="0" applyNumberFormat="1" applyFont="1" applyFill="1" applyBorder="1" applyAlignment="1" applyProtection="1">
      <alignment horizontal="center" wrapText="1"/>
      <protection locked="0"/>
    </xf>
    <xf numFmtId="0" fontId="8" fillId="40" borderId="9" xfId="0" applyFont="1" applyFill="1" applyBorder="1" applyAlignment="1">
      <alignment horizontal="center" wrapText="1"/>
    </xf>
    <xf numFmtId="0" fontId="7" fillId="40" borderId="49" xfId="0" applyFont="1" applyFill="1" applyBorder="1" applyAlignment="1">
      <alignment horizontal="center" wrapText="1"/>
    </xf>
    <xf numFmtId="0" fontId="7" fillId="40" borderId="47" xfId="0" applyFont="1" applyFill="1" applyBorder="1" applyAlignment="1">
      <alignment horizontal="center" wrapText="1"/>
    </xf>
    <xf numFmtId="0" fontId="0" fillId="0" borderId="57" xfId="0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20.emf"/><Relationship Id="rId4" Type="http://schemas.openxmlformats.org/officeDocument/2006/relationships/image" Target="../media/image14.emf"/><Relationship Id="rId9" Type="http://schemas.openxmlformats.org/officeDocument/2006/relationships/image" Target="../media/image1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2" name="Picture 1" hidden="1">
          <a:extLst>
            <a:ext uri="{63B3BB69-23CF-44E3-9099-C40C66FF867C}">
              <a14:compatExt xmlns:a14="http://schemas.microsoft.com/office/drawing/2010/main" spid="_x0000_s7169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3" name="Picture 2" hidden="1">
          <a:extLst>
            <a:ext uri="{63B3BB69-23CF-44E3-9099-C40C66FF867C}">
              <a14:compatExt xmlns:a14="http://schemas.microsoft.com/office/drawing/2010/main" spid="_x0000_s7170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4" name="Picture 3" hidden="1">
          <a:extLst>
            <a:ext uri="{63B3BB69-23CF-44E3-9099-C40C66FF867C}">
              <a14:compatExt xmlns:a14="http://schemas.microsoft.com/office/drawing/2010/main" spid="_x0000_s7171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5" name="Picture 4" hidden="1">
          <a:extLst>
            <a:ext uri="{63B3BB69-23CF-44E3-9099-C40C66FF867C}">
              <a14:compatExt xmlns:a14="http://schemas.microsoft.com/office/drawing/2010/main" spid="_x0000_s7172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6" name="Picture 5" hidden="1">
          <a:extLst>
            <a:ext uri="{63B3BB69-23CF-44E3-9099-C40C66FF867C}">
              <a14:compatExt xmlns:a14="http://schemas.microsoft.com/office/drawing/2010/main" spid="_x0000_s7173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7" name="Picture 6" hidden="1">
          <a:extLst>
            <a:ext uri="{63B3BB69-23CF-44E3-9099-C40C66FF867C}">
              <a14:compatExt xmlns:a14="http://schemas.microsoft.com/office/drawing/2010/main" spid="_x0000_s7174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8" name="Picture 7" hidden="1">
          <a:extLst>
            <a:ext uri="{63B3BB69-23CF-44E3-9099-C40C66FF867C}">
              <a14:compatExt xmlns:a14="http://schemas.microsoft.com/office/drawing/2010/main" spid="_x0000_s717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9" name="Picture 8" hidden="1">
          <a:extLst>
            <a:ext uri="{63B3BB69-23CF-44E3-9099-C40C66FF867C}">
              <a14:compatExt xmlns:a14="http://schemas.microsoft.com/office/drawing/2010/main" spid="_x0000_s7176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0" name="Picture 9" hidden="1">
          <a:extLst>
            <a:ext uri="{63B3BB69-23CF-44E3-9099-C40C66FF867C}">
              <a14:compatExt xmlns:a14="http://schemas.microsoft.com/office/drawing/2010/main" spid="_x0000_s7177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1" name="Picture 10" hidden="1">
          <a:extLst>
            <a:ext uri="{63B3BB69-23CF-44E3-9099-C40C66FF867C}">
              <a14:compatExt xmlns:a14="http://schemas.microsoft.com/office/drawing/2010/main" spid="_x0000_s7178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sp macro="" textlink="">
      <xdr:nvSpPr>
        <xdr:cNvPr id="12" name="Picture 11" hidden="1">
          <a:extLst>
            <a:ext uri="{63B3BB69-23CF-44E3-9099-C40C66FF867C}">
              <a14:compatExt xmlns:a14="http://schemas.microsoft.com/office/drawing/2010/main" spid="_x0000_s7179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69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0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1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2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3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4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5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6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7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8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23</xdr:col>
      <xdr:colOff>304800</xdr:colOff>
      <xdr:row>7</xdr:row>
      <xdr:rowOff>47625</xdr:rowOff>
    </xdr:to>
    <xdr:pic>
      <xdr:nvPicPr>
        <xdr:cNvPr id="7179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73" name="Control 1" hidden="1">
          <a:extLst>
            <a:ext uri="{63B3BB69-23CF-44E3-9099-C40C66FF867C}">
              <a14:compatExt xmlns:a14="http://schemas.microsoft.com/office/drawing/2010/main" spid="_x0000_s3073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74" name="Control 2" hidden="1">
          <a:extLst>
            <a:ext uri="{63B3BB69-23CF-44E3-9099-C40C66FF867C}">
              <a14:compatExt xmlns:a14="http://schemas.microsoft.com/office/drawing/2010/main" spid="_x0000_s3074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75" name="Control 3" hidden="1">
          <a:extLst>
            <a:ext uri="{63B3BB69-23CF-44E3-9099-C40C66FF867C}">
              <a14:compatExt xmlns:a14="http://schemas.microsoft.com/office/drawing/2010/main" spid="_x0000_s307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76" name="Control 4" hidden="1">
          <a:extLst>
            <a:ext uri="{63B3BB69-23CF-44E3-9099-C40C66FF867C}">
              <a14:compatExt xmlns:a14="http://schemas.microsoft.com/office/drawing/2010/main" spid="_x0000_s3076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77" name="Control 5" hidden="1">
          <a:extLst>
            <a:ext uri="{63B3BB69-23CF-44E3-9099-C40C66FF867C}">
              <a14:compatExt xmlns:a14="http://schemas.microsoft.com/office/drawing/2010/main" spid="_x0000_s3077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78" name="Control 6" hidden="1">
          <a:extLst>
            <a:ext uri="{63B3BB69-23CF-44E3-9099-C40C66FF867C}">
              <a14:compatExt xmlns:a14="http://schemas.microsoft.com/office/drawing/2010/main" spid="_x0000_s3078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79" name="Control 7" hidden="1">
          <a:extLst>
            <a:ext uri="{63B3BB69-23CF-44E3-9099-C40C66FF867C}">
              <a14:compatExt xmlns:a14="http://schemas.microsoft.com/office/drawing/2010/main" spid="_x0000_s3079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80" name="Control 8" hidden="1">
          <a:extLst>
            <a:ext uri="{63B3BB69-23CF-44E3-9099-C40C66FF867C}">
              <a14:compatExt xmlns:a14="http://schemas.microsoft.com/office/drawing/2010/main" spid="_x0000_s3080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81" name="Control 9" hidden="1">
          <a:extLst>
            <a:ext uri="{63B3BB69-23CF-44E3-9099-C40C66FF867C}">
              <a14:compatExt xmlns:a14="http://schemas.microsoft.com/office/drawing/2010/main" spid="_x0000_s3081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82" name="Control 10" hidden="1">
          <a:extLst>
            <a:ext uri="{63B3BB69-23CF-44E3-9099-C40C66FF867C}">
              <a14:compatExt xmlns:a14="http://schemas.microsoft.com/office/drawing/2010/main" spid="_x0000_s3082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sp macro="" textlink="">
      <xdr:nvSpPr>
        <xdr:cNvPr id="3083" name="Control 11" hidden="1">
          <a:extLst>
            <a:ext uri="{63B3BB69-23CF-44E3-9099-C40C66FF867C}">
              <a14:compatExt xmlns:a14="http://schemas.microsoft.com/office/drawing/2010/main" spid="_x0000_s3083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2" name="Picture 1" hidden="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3" name="Picture 2" hidden="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4" name="Picture 3" hidden="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5" name="Picture 4" hidden="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6" name="Picture 5" hidden="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7" name="Picture 6" hidden="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8" name="Picture 7" hidden="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9" name="Picture 8" hidden="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10" name="Picture 9" hidden="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11" name="Picture 10" hidden="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9525</xdr:colOff>
      <xdr:row>11</xdr:row>
      <xdr:rowOff>66675</xdr:rowOff>
    </xdr:to>
    <xdr:pic>
      <xdr:nvPicPr>
        <xdr:cNvPr id="12" name="Picture 11" hidden="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73700" y="169545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257175</xdr:rowOff>
        </xdr:from>
        <xdr:to>
          <xdr:col>7</xdr:col>
          <xdr:colOff>1028700</xdr:colOff>
          <xdr:row>12</xdr:row>
          <xdr:rowOff>495300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340269\Downloads\Templates\QTDM-CAUS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V216"/>
  <sheetViews>
    <sheetView showGridLines="0" tabSelected="1" topLeftCell="A4" workbookViewId="0">
      <selection activeCell="A17" sqref="A17:XFD17"/>
    </sheetView>
  </sheetViews>
  <sheetFormatPr defaultRowHeight="12.75" x14ac:dyDescent="0.2"/>
  <cols>
    <col min="1" max="1" width="13.140625" style="9" customWidth="1"/>
    <col min="2" max="2" width="6.140625" style="2" customWidth="1"/>
    <col min="3" max="3" width="6.140625" style="15" customWidth="1"/>
    <col min="4" max="4" width="8" customWidth="1"/>
    <col min="5" max="5" width="9.5703125" customWidth="1"/>
    <col min="6" max="6" width="9" customWidth="1"/>
    <col min="7" max="8" width="9.140625" customWidth="1"/>
    <col min="9" max="9" width="9.5703125" customWidth="1"/>
    <col min="10" max="10" width="6.7109375" customWidth="1"/>
    <col min="11" max="11" width="6.7109375" style="45" customWidth="1"/>
    <col min="12" max="12" width="7.42578125" customWidth="1"/>
    <col min="13" max="13" width="4.85546875" customWidth="1"/>
    <col min="14" max="14" width="22.5703125" bestFit="1" customWidth="1"/>
    <col min="15" max="15" width="5.140625" bestFit="1" customWidth="1"/>
    <col min="16" max="16" width="6.140625" hidden="1" customWidth="1"/>
    <col min="17" max="17" width="7.140625" hidden="1" customWidth="1"/>
    <col min="18" max="18" width="4.85546875" hidden="1" customWidth="1"/>
    <col min="19" max="19" width="10.7109375" customWidth="1"/>
    <col min="20" max="20" width="7" customWidth="1"/>
    <col min="21" max="21" width="13.5703125" bestFit="1" customWidth="1"/>
    <col min="22" max="31" width="9.140625" customWidth="1"/>
    <col min="257" max="257" width="13.140625" customWidth="1"/>
    <col min="258" max="259" width="6.140625" customWidth="1"/>
    <col min="260" max="260" width="8" customWidth="1"/>
    <col min="261" max="261" width="9.5703125" customWidth="1"/>
    <col min="262" max="262" width="9" customWidth="1"/>
    <col min="263" max="264" width="9.140625" customWidth="1"/>
    <col min="265" max="265" width="9.5703125" customWidth="1"/>
    <col min="266" max="267" width="6.7109375" customWidth="1"/>
    <col min="268" max="268" width="7.42578125" customWidth="1"/>
    <col min="269" max="269" width="4.85546875" customWidth="1"/>
    <col min="270" max="270" width="22.5703125" bestFit="1" customWidth="1"/>
    <col min="271" max="271" width="5.140625" bestFit="1" customWidth="1"/>
    <col min="272" max="274" width="0" hidden="1" customWidth="1"/>
    <col min="275" max="275" width="10.7109375" customWidth="1"/>
    <col min="276" max="276" width="7" customWidth="1"/>
    <col min="277" max="277" width="13.5703125" bestFit="1" customWidth="1"/>
    <col min="278" max="287" width="9.140625" customWidth="1"/>
    <col min="513" max="513" width="13.140625" customWidth="1"/>
    <col min="514" max="515" width="6.140625" customWidth="1"/>
    <col min="516" max="516" width="8" customWidth="1"/>
    <col min="517" max="517" width="9.5703125" customWidth="1"/>
    <col min="518" max="518" width="9" customWidth="1"/>
    <col min="519" max="520" width="9.140625" customWidth="1"/>
    <col min="521" max="521" width="9.5703125" customWidth="1"/>
    <col min="522" max="523" width="6.7109375" customWidth="1"/>
    <col min="524" max="524" width="7.42578125" customWidth="1"/>
    <col min="525" max="525" width="4.85546875" customWidth="1"/>
    <col min="526" max="526" width="22.5703125" bestFit="1" customWidth="1"/>
    <col min="527" max="527" width="5.140625" bestFit="1" customWidth="1"/>
    <col min="528" max="530" width="0" hidden="1" customWidth="1"/>
    <col min="531" max="531" width="10.7109375" customWidth="1"/>
    <col min="532" max="532" width="7" customWidth="1"/>
    <col min="533" max="533" width="13.5703125" bestFit="1" customWidth="1"/>
    <col min="534" max="543" width="9.140625" customWidth="1"/>
    <col min="769" max="769" width="13.140625" customWidth="1"/>
    <col min="770" max="771" width="6.140625" customWidth="1"/>
    <col min="772" max="772" width="8" customWidth="1"/>
    <col min="773" max="773" width="9.5703125" customWidth="1"/>
    <col min="774" max="774" width="9" customWidth="1"/>
    <col min="775" max="776" width="9.140625" customWidth="1"/>
    <col min="777" max="777" width="9.5703125" customWidth="1"/>
    <col min="778" max="779" width="6.7109375" customWidth="1"/>
    <col min="780" max="780" width="7.42578125" customWidth="1"/>
    <col min="781" max="781" width="4.85546875" customWidth="1"/>
    <col min="782" max="782" width="22.5703125" bestFit="1" customWidth="1"/>
    <col min="783" max="783" width="5.140625" bestFit="1" customWidth="1"/>
    <col min="784" max="786" width="0" hidden="1" customWidth="1"/>
    <col min="787" max="787" width="10.7109375" customWidth="1"/>
    <col min="788" max="788" width="7" customWidth="1"/>
    <col min="789" max="789" width="13.5703125" bestFit="1" customWidth="1"/>
    <col min="790" max="799" width="9.140625" customWidth="1"/>
    <col min="1025" max="1025" width="13.140625" customWidth="1"/>
    <col min="1026" max="1027" width="6.140625" customWidth="1"/>
    <col min="1028" max="1028" width="8" customWidth="1"/>
    <col min="1029" max="1029" width="9.5703125" customWidth="1"/>
    <col min="1030" max="1030" width="9" customWidth="1"/>
    <col min="1031" max="1032" width="9.140625" customWidth="1"/>
    <col min="1033" max="1033" width="9.5703125" customWidth="1"/>
    <col min="1034" max="1035" width="6.7109375" customWidth="1"/>
    <col min="1036" max="1036" width="7.42578125" customWidth="1"/>
    <col min="1037" max="1037" width="4.85546875" customWidth="1"/>
    <col min="1038" max="1038" width="22.5703125" bestFit="1" customWidth="1"/>
    <col min="1039" max="1039" width="5.140625" bestFit="1" customWidth="1"/>
    <col min="1040" max="1042" width="0" hidden="1" customWidth="1"/>
    <col min="1043" max="1043" width="10.7109375" customWidth="1"/>
    <col min="1044" max="1044" width="7" customWidth="1"/>
    <col min="1045" max="1045" width="13.5703125" bestFit="1" customWidth="1"/>
    <col min="1046" max="1055" width="9.140625" customWidth="1"/>
    <col min="1281" max="1281" width="13.140625" customWidth="1"/>
    <col min="1282" max="1283" width="6.140625" customWidth="1"/>
    <col min="1284" max="1284" width="8" customWidth="1"/>
    <col min="1285" max="1285" width="9.5703125" customWidth="1"/>
    <col min="1286" max="1286" width="9" customWidth="1"/>
    <col min="1287" max="1288" width="9.140625" customWidth="1"/>
    <col min="1289" max="1289" width="9.5703125" customWidth="1"/>
    <col min="1290" max="1291" width="6.7109375" customWidth="1"/>
    <col min="1292" max="1292" width="7.42578125" customWidth="1"/>
    <col min="1293" max="1293" width="4.85546875" customWidth="1"/>
    <col min="1294" max="1294" width="22.5703125" bestFit="1" customWidth="1"/>
    <col min="1295" max="1295" width="5.140625" bestFit="1" customWidth="1"/>
    <col min="1296" max="1298" width="0" hidden="1" customWidth="1"/>
    <col min="1299" max="1299" width="10.7109375" customWidth="1"/>
    <col min="1300" max="1300" width="7" customWidth="1"/>
    <col min="1301" max="1301" width="13.5703125" bestFit="1" customWidth="1"/>
    <col min="1302" max="1311" width="9.140625" customWidth="1"/>
    <col min="1537" max="1537" width="13.140625" customWidth="1"/>
    <col min="1538" max="1539" width="6.140625" customWidth="1"/>
    <col min="1540" max="1540" width="8" customWidth="1"/>
    <col min="1541" max="1541" width="9.5703125" customWidth="1"/>
    <col min="1542" max="1542" width="9" customWidth="1"/>
    <col min="1543" max="1544" width="9.140625" customWidth="1"/>
    <col min="1545" max="1545" width="9.5703125" customWidth="1"/>
    <col min="1546" max="1547" width="6.7109375" customWidth="1"/>
    <col min="1548" max="1548" width="7.42578125" customWidth="1"/>
    <col min="1549" max="1549" width="4.85546875" customWidth="1"/>
    <col min="1550" max="1550" width="22.5703125" bestFit="1" customWidth="1"/>
    <col min="1551" max="1551" width="5.140625" bestFit="1" customWidth="1"/>
    <col min="1552" max="1554" width="0" hidden="1" customWidth="1"/>
    <col min="1555" max="1555" width="10.7109375" customWidth="1"/>
    <col min="1556" max="1556" width="7" customWidth="1"/>
    <col min="1557" max="1557" width="13.5703125" bestFit="1" customWidth="1"/>
    <col min="1558" max="1567" width="9.140625" customWidth="1"/>
    <col min="1793" max="1793" width="13.140625" customWidth="1"/>
    <col min="1794" max="1795" width="6.140625" customWidth="1"/>
    <col min="1796" max="1796" width="8" customWidth="1"/>
    <col min="1797" max="1797" width="9.5703125" customWidth="1"/>
    <col min="1798" max="1798" width="9" customWidth="1"/>
    <col min="1799" max="1800" width="9.140625" customWidth="1"/>
    <col min="1801" max="1801" width="9.5703125" customWidth="1"/>
    <col min="1802" max="1803" width="6.7109375" customWidth="1"/>
    <col min="1804" max="1804" width="7.42578125" customWidth="1"/>
    <col min="1805" max="1805" width="4.85546875" customWidth="1"/>
    <col min="1806" max="1806" width="22.5703125" bestFit="1" customWidth="1"/>
    <col min="1807" max="1807" width="5.140625" bestFit="1" customWidth="1"/>
    <col min="1808" max="1810" width="0" hidden="1" customWidth="1"/>
    <col min="1811" max="1811" width="10.7109375" customWidth="1"/>
    <col min="1812" max="1812" width="7" customWidth="1"/>
    <col min="1813" max="1813" width="13.5703125" bestFit="1" customWidth="1"/>
    <col min="1814" max="1823" width="9.140625" customWidth="1"/>
    <col min="2049" max="2049" width="13.140625" customWidth="1"/>
    <col min="2050" max="2051" width="6.140625" customWidth="1"/>
    <col min="2052" max="2052" width="8" customWidth="1"/>
    <col min="2053" max="2053" width="9.5703125" customWidth="1"/>
    <col min="2054" max="2054" width="9" customWidth="1"/>
    <col min="2055" max="2056" width="9.140625" customWidth="1"/>
    <col min="2057" max="2057" width="9.5703125" customWidth="1"/>
    <col min="2058" max="2059" width="6.7109375" customWidth="1"/>
    <col min="2060" max="2060" width="7.42578125" customWidth="1"/>
    <col min="2061" max="2061" width="4.85546875" customWidth="1"/>
    <col min="2062" max="2062" width="22.5703125" bestFit="1" customWidth="1"/>
    <col min="2063" max="2063" width="5.140625" bestFit="1" customWidth="1"/>
    <col min="2064" max="2066" width="0" hidden="1" customWidth="1"/>
    <col min="2067" max="2067" width="10.7109375" customWidth="1"/>
    <col min="2068" max="2068" width="7" customWidth="1"/>
    <col min="2069" max="2069" width="13.5703125" bestFit="1" customWidth="1"/>
    <col min="2070" max="2079" width="9.140625" customWidth="1"/>
    <col min="2305" max="2305" width="13.140625" customWidth="1"/>
    <col min="2306" max="2307" width="6.140625" customWidth="1"/>
    <col min="2308" max="2308" width="8" customWidth="1"/>
    <col min="2309" max="2309" width="9.5703125" customWidth="1"/>
    <col min="2310" max="2310" width="9" customWidth="1"/>
    <col min="2311" max="2312" width="9.140625" customWidth="1"/>
    <col min="2313" max="2313" width="9.5703125" customWidth="1"/>
    <col min="2314" max="2315" width="6.7109375" customWidth="1"/>
    <col min="2316" max="2316" width="7.42578125" customWidth="1"/>
    <col min="2317" max="2317" width="4.85546875" customWidth="1"/>
    <col min="2318" max="2318" width="22.5703125" bestFit="1" customWidth="1"/>
    <col min="2319" max="2319" width="5.140625" bestFit="1" customWidth="1"/>
    <col min="2320" max="2322" width="0" hidden="1" customWidth="1"/>
    <col min="2323" max="2323" width="10.7109375" customWidth="1"/>
    <col min="2324" max="2324" width="7" customWidth="1"/>
    <col min="2325" max="2325" width="13.5703125" bestFit="1" customWidth="1"/>
    <col min="2326" max="2335" width="9.140625" customWidth="1"/>
    <col min="2561" max="2561" width="13.140625" customWidth="1"/>
    <col min="2562" max="2563" width="6.140625" customWidth="1"/>
    <col min="2564" max="2564" width="8" customWidth="1"/>
    <col min="2565" max="2565" width="9.5703125" customWidth="1"/>
    <col min="2566" max="2566" width="9" customWidth="1"/>
    <col min="2567" max="2568" width="9.140625" customWidth="1"/>
    <col min="2569" max="2569" width="9.5703125" customWidth="1"/>
    <col min="2570" max="2571" width="6.7109375" customWidth="1"/>
    <col min="2572" max="2572" width="7.42578125" customWidth="1"/>
    <col min="2573" max="2573" width="4.85546875" customWidth="1"/>
    <col min="2574" max="2574" width="22.5703125" bestFit="1" customWidth="1"/>
    <col min="2575" max="2575" width="5.140625" bestFit="1" customWidth="1"/>
    <col min="2576" max="2578" width="0" hidden="1" customWidth="1"/>
    <col min="2579" max="2579" width="10.7109375" customWidth="1"/>
    <col min="2580" max="2580" width="7" customWidth="1"/>
    <col min="2581" max="2581" width="13.5703125" bestFit="1" customWidth="1"/>
    <col min="2582" max="2591" width="9.140625" customWidth="1"/>
    <col min="2817" max="2817" width="13.140625" customWidth="1"/>
    <col min="2818" max="2819" width="6.140625" customWidth="1"/>
    <col min="2820" max="2820" width="8" customWidth="1"/>
    <col min="2821" max="2821" width="9.5703125" customWidth="1"/>
    <col min="2822" max="2822" width="9" customWidth="1"/>
    <col min="2823" max="2824" width="9.140625" customWidth="1"/>
    <col min="2825" max="2825" width="9.5703125" customWidth="1"/>
    <col min="2826" max="2827" width="6.7109375" customWidth="1"/>
    <col min="2828" max="2828" width="7.42578125" customWidth="1"/>
    <col min="2829" max="2829" width="4.85546875" customWidth="1"/>
    <col min="2830" max="2830" width="22.5703125" bestFit="1" customWidth="1"/>
    <col min="2831" max="2831" width="5.140625" bestFit="1" customWidth="1"/>
    <col min="2832" max="2834" width="0" hidden="1" customWidth="1"/>
    <col min="2835" max="2835" width="10.7109375" customWidth="1"/>
    <col min="2836" max="2836" width="7" customWidth="1"/>
    <col min="2837" max="2837" width="13.5703125" bestFit="1" customWidth="1"/>
    <col min="2838" max="2847" width="9.140625" customWidth="1"/>
    <col min="3073" max="3073" width="13.140625" customWidth="1"/>
    <col min="3074" max="3075" width="6.140625" customWidth="1"/>
    <col min="3076" max="3076" width="8" customWidth="1"/>
    <col min="3077" max="3077" width="9.5703125" customWidth="1"/>
    <col min="3078" max="3078" width="9" customWidth="1"/>
    <col min="3079" max="3080" width="9.140625" customWidth="1"/>
    <col min="3081" max="3081" width="9.5703125" customWidth="1"/>
    <col min="3082" max="3083" width="6.7109375" customWidth="1"/>
    <col min="3084" max="3084" width="7.42578125" customWidth="1"/>
    <col min="3085" max="3085" width="4.85546875" customWidth="1"/>
    <col min="3086" max="3086" width="22.5703125" bestFit="1" customWidth="1"/>
    <col min="3087" max="3087" width="5.140625" bestFit="1" customWidth="1"/>
    <col min="3088" max="3090" width="0" hidden="1" customWidth="1"/>
    <col min="3091" max="3091" width="10.7109375" customWidth="1"/>
    <col min="3092" max="3092" width="7" customWidth="1"/>
    <col min="3093" max="3093" width="13.5703125" bestFit="1" customWidth="1"/>
    <col min="3094" max="3103" width="9.140625" customWidth="1"/>
    <col min="3329" max="3329" width="13.140625" customWidth="1"/>
    <col min="3330" max="3331" width="6.140625" customWidth="1"/>
    <col min="3332" max="3332" width="8" customWidth="1"/>
    <col min="3333" max="3333" width="9.5703125" customWidth="1"/>
    <col min="3334" max="3334" width="9" customWidth="1"/>
    <col min="3335" max="3336" width="9.140625" customWidth="1"/>
    <col min="3337" max="3337" width="9.5703125" customWidth="1"/>
    <col min="3338" max="3339" width="6.7109375" customWidth="1"/>
    <col min="3340" max="3340" width="7.42578125" customWidth="1"/>
    <col min="3341" max="3341" width="4.85546875" customWidth="1"/>
    <col min="3342" max="3342" width="22.5703125" bestFit="1" customWidth="1"/>
    <col min="3343" max="3343" width="5.140625" bestFit="1" customWidth="1"/>
    <col min="3344" max="3346" width="0" hidden="1" customWidth="1"/>
    <col min="3347" max="3347" width="10.7109375" customWidth="1"/>
    <col min="3348" max="3348" width="7" customWidth="1"/>
    <col min="3349" max="3349" width="13.5703125" bestFit="1" customWidth="1"/>
    <col min="3350" max="3359" width="9.140625" customWidth="1"/>
    <col min="3585" max="3585" width="13.140625" customWidth="1"/>
    <col min="3586" max="3587" width="6.140625" customWidth="1"/>
    <col min="3588" max="3588" width="8" customWidth="1"/>
    <col min="3589" max="3589" width="9.5703125" customWidth="1"/>
    <col min="3590" max="3590" width="9" customWidth="1"/>
    <col min="3591" max="3592" width="9.140625" customWidth="1"/>
    <col min="3593" max="3593" width="9.5703125" customWidth="1"/>
    <col min="3594" max="3595" width="6.7109375" customWidth="1"/>
    <col min="3596" max="3596" width="7.42578125" customWidth="1"/>
    <col min="3597" max="3597" width="4.85546875" customWidth="1"/>
    <col min="3598" max="3598" width="22.5703125" bestFit="1" customWidth="1"/>
    <col min="3599" max="3599" width="5.140625" bestFit="1" customWidth="1"/>
    <col min="3600" max="3602" width="0" hidden="1" customWidth="1"/>
    <col min="3603" max="3603" width="10.7109375" customWidth="1"/>
    <col min="3604" max="3604" width="7" customWidth="1"/>
    <col min="3605" max="3605" width="13.5703125" bestFit="1" customWidth="1"/>
    <col min="3606" max="3615" width="9.140625" customWidth="1"/>
    <col min="3841" max="3841" width="13.140625" customWidth="1"/>
    <col min="3842" max="3843" width="6.140625" customWidth="1"/>
    <col min="3844" max="3844" width="8" customWidth="1"/>
    <col min="3845" max="3845" width="9.5703125" customWidth="1"/>
    <col min="3846" max="3846" width="9" customWidth="1"/>
    <col min="3847" max="3848" width="9.140625" customWidth="1"/>
    <col min="3849" max="3849" width="9.5703125" customWidth="1"/>
    <col min="3850" max="3851" width="6.7109375" customWidth="1"/>
    <col min="3852" max="3852" width="7.42578125" customWidth="1"/>
    <col min="3853" max="3853" width="4.85546875" customWidth="1"/>
    <col min="3854" max="3854" width="22.5703125" bestFit="1" customWidth="1"/>
    <col min="3855" max="3855" width="5.140625" bestFit="1" customWidth="1"/>
    <col min="3856" max="3858" width="0" hidden="1" customWidth="1"/>
    <col min="3859" max="3859" width="10.7109375" customWidth="1"/>
    <col min="3860" max="3860" width="7" customWidth="1"/>
    <col min="3861" max="3861" width="13.5703125" bestFit="1" customWidth="1"/>
    <col min="3862" max="3871" width="9.140625" customWidth="1"/>
    <col min="4097" max="4097" width="13.140625" customWidth="1"/>
    <col min="4098" max="4099" width="6.140625" customWidth="1"/>
    <col min="4100" max="4100" width="8" customWidth="1"/>
    <col min="4101" max="4101" width="9.5703125" customWidth="1"/>
    <col min="4102" max="4102" width="9" customWidth="1"/>
    <col min="4103" max="4104" width="9.140625" customWidth="1"/>
    <col min="4105" max="4105" width="9.5703125" customWidth="1"/>
    <col min="4106" max="4107" width="6.7109375" customWidth="1"/>
    <col min="4108" max="4108" width="7.42578125" customWidth="1"/>
    <col min="4109" max="4109" width="4.85546875" customWidth="1"/>
    <col min="4110" max="4110" width="22.5703125" bestFit="1" customWidth="1"/>
    <col min="4111" max="4111" width="5.140625" bestFit="1" customWidth="1"/>
    <col min="4112" max="4114" width="0" hidden="1" customWidth="1"/>
    <col min="4115" max="4115" width="10.7109375" customWidth="1"/>
    <col min="4116" max="4116" width="7" customWidth="1"/>
    <col min="4117" max="4117" width="13.5703125" bestFit="1" customWidth="1"/>
    <col min="4118" max="4127" width="9.140625" customWidth="1"/>
    <col min="4353" max="4353" width="13.140625" customWidth="1"/>
    <col min="4354" max="4355" width="6.140625" customWidth="1"/>
    <col min="4356" max="4356" width="8" customWidth="1"/>
    <col min="4357" max="4357" width="9.5703125" customWidth="1"/>
    <col min="4358" max="4358" width="9" customWidth="1"/>
    <col min="4359" max="4360" width="9.140625" customWidth="1"/>
    <col min="4361" max="4361" width="9.5703125" customWidth="1"/>
    <col min="4362" max="4363" width="6.7109375" customWidth="1"/>
    <col min="4364" max="4364" width="7.42578125" customWidth="1"/>
    <col min="4365" max="4365" width="4.85546875" customWidth="1"/>
    <col min="4366" max="4366" width="22.5703125" bestFit="1" customWidth="1"/>
    <col min="4367" max="4367" width="5.140625" bestFit="1" customWidth="1"/>
    <col min="4368" max="4370" width="0" hidden="1" customWidth="1"/>
    <col min="4371" max="4371" width="10.7109375" customWidth="1"/>
    <col min="4372" max="4372" width="7" customWidth="1"/>
    <col min="4373" max="4373" width="13.5703125" bestFit="1" customWidth="1"/>
    <col min="4374" max="4383" width="9.140625" customWidth="1"/>
    <col min="4609" max="4609" width="13.140625" customWidth="1"/>
    <col min="4610" max="4611" width="6.140625" customWidth="1"/>
    <col min="4612" max="4612" width="8" customWidth="1"/>
    <col min="4613" max="4613" width="9.5703125" customWidth="1"/>
    <col min="4614" max="4614" width="9" customWidth="1"/>
    <col min="4615" max="4616" width="9.140625" customWidth="1"/>
    <col min="4617" max="4617" width="9.5703125" customWidth="1"/>
    <col min="4618" max="4619" width="6.7109375" customWidth="1"/>
    <col min="4620" max="4620" width="7.42578125" customWidth="1"/>
    <col min="4621" max="4621" width="4.85546875" customWidth="1"/>
    <col min="4622" max="4622" width="22.5703125" bestFit="1" customWidth="1"/>
    <col min="4623" max="4623" width="5.140625" bestFit="1" customWidth="1"/>
    <col min="4624" max="4626" width="0" hidden="1" customWidth="1"/>
    <col min="4627" max="4627" width="10.7109375" customWidth="1"/>
    <col min="4628" max="4628" width="7" customWidth="1"/>
    <col min="4629" max="4629" width="13.5703125" bestFit="1" customWidth="1"/>
    <col min="4630" max="4639" width="9.140625" customWidth="1"/>
    <col min="4865" max="4865" width="13.140625" customWidth="1"/>
    <col min="4866" max="4867" width="6.140625" customWidth="1"/>
    <col min="4868" max="4868" width="8" customWidth="1"/>
    <col min="4869" max="4869" width="9.5703125" customWidth="1"/>
    <col min="4870" max="4870" width="9" customWidth="1"/>
    <col min="4871" max="4872" width="9.140625" customWidth="1"/>
    <col min="4873" max="4873" width="9.5703125" customWidth="1"/>
    <col min="4874" max="4875" width="6.7109375" customWidth="1"/>
    <col min="4876" max="4876" width="7.42578125" customWidth="1"/>
    <col min="4877" max="4877" width="4.85546875" customWidth="1"/>
    <col min="4878" max="4878" width="22.5703125" bestFit="1" customWidth="1"/>
    <col min="4879" max="4879" width="5.140625" bestFit="1" customWidth="1"/>
    <col min="4880" max="4882" width="0" hidden="1" customWidth="1"/>
    <col min="4883" max="4883" width="10.7109375" customWidth="1"/>
    <col min="4884" max="4884" width="7" customWidth="1"/>
    <col min="4885" max="4885" width="13.5703125" bestFit="1" customWidth="1"/>
    <col min="4886" max="4895" width="9.140625" customWidth="1"/>
    <col min="5121" max="5121" width="13.140625" customWidth="1"/>
    <col min="5122" max="5123" width="6.140625" customWidth="1"/>
    <col min="5124" max="5124" width="8" customWidth="1"/>
    <col min="5125" max="5125" width="9.5703125" customWidth="1"/>
    <col min="5126" max="5126" width="9" customWidth="1"/>
    <col min="5127" max="5128" width="9.140625" customWidth="1"/>
    <col min="5129" max="5129" width="9.5703125" customWidth="1"/>
    <col min="5130" max="5131" width="6.7109375" customWidth="1"/>
    <col min="5132" max="5132" width="7.42578125" customWidth="1"/>
    <col min="5133" max="5133" width="4.85546875" customWidth="1"/>
    <col min="5134" max="5134" width="22.5703125" bestFit="1" customWidth="1"/>
    <col min="5135" max="5135" width="5.140625" bestFit="1" customWidth="1"/>
    <col min="5136" max="5138" width="0" hidden="1" customWidth="1"/>
    <col min="5139" max="5139" width="10.7109375" customWidth="1"/>
    <col min="5140" max="5140" width="7" customWidth="1"/>
    <col min="5141" max="5141" width="13.5703125" bestFit="1" customWidth="1"/>
    <col min="5142" max="5151" width="9.140625" customWidth="1"/>
    <col min="5377" max="5377" width="13.140625" customWidth="1"/>
    <col min="5378" max="5379" width="6.140625" customWidth="1"/>
    <col min="5380" max="5380" width="8" customWidth="1"/>
    <col min="5381" max="5381" width="9.5703125" customWidth="1"/>
    <col min="5382" max="5382" width="9" customWidth="1"/>
    <col min="5383" max="5384" width="9.140625" customWidth="1"/>
    <col min="5385" max="5385" width="9.5703125" customWidth="1"/>
    <col min="5386" max="5387" width="6.7109375" customWidth="1"/>
    <col min="5388" max="5388" width="7.42578125" customWidth="1"/>
    <col min="5389" max="5389" width="4.85546875" customWidth="1"/>
    <col min="5390" max="5390" width="22.5703125" bestFit="1" customWidth="1"/>
    <col min="5391" max="5391" width="5.140625" bestFit="1" customWidth="1"/>
    <col min="5392" max="5394" width="0" hidden="1" customWidth="1"/>
    <col min="5395" max="5395" width="10.7109375" customWidth="1"/>
    <col min="5396" max="5396" width="7" customWidth="1"/>
    <col min="5397" max="5397" width="13.5703125" bestFit="1" customWidth="1"/>
    <col min="5398" max="5407" width="9.140625" customWidth="1"/>
    <col min="5633" max="5633" width="13.140625" customWidth="1"/>
    <col min="5634" max="5635" width="6.140625" customWidth="1"/>
    <col min="5636" max="5636" width="8" customWidth="1"/>
    <col min="5637" max="5637" width="9.5703125" customWidth="1"/>
    <col min="5638" max="5638" width="9" customWidth="1"/>
    <col min="5639" max="5640" width="9.140625" customWidth="1"/>
    <col min="5641" max="5641" width="9.5703125" customWidth="1"/>
    <col min="5642" max="5643" width="6.7109375" customWidth="1"/>
    <col min="5644" max="5644" width="7.42578125" customWidth="1"/>
    <col min="5645" max="5645" width="4.85546875" customWidth="1"/>
    <col min="5646" max="5646" width="22.5703125" bestFit="1" customWidth="1"/>
    <col min="5647" max="5647" width="5.140625" bestFit="1" customWidth="1"/>
    <col min="5648" max="5650" width="0" hidden="1" customWidth="1"/>
    <col min="5651" max="5651" width="10.7109375" customWidth="1"/>
    <col min="5652" max="5652" width="7" customWidth="1"/>
    <col min="5653" max="5653" width="13.5703125" bestFit="1" customWidth="1"/>
    <col min="5654" max="5663" width="9.140625" customWidth="1"/>
    <col min="5889" max="5889" width="13.140625" customWidth="1"/>
    <col min="5890" max="5891" width="6.140625" customWidth="1"/>
    <col min="5892" max="5892" width="8" customWidth="1"/>
    <col min="5893" max="5893" width="9.5703125" customWidth="1"/>
    <col min="5894" max="5894" width="9" customWidth="1"/>
    <col min="5895" max="5896" width="9.140625" customWidth="1"/>
    <col min="5897" max="5897" width="9.5703125" customWidth="1"/>
    <col min="5898" max="5899" width="6.7109375" customWidth="1"/>
    <col min="5900" max="5900" width="7.42578125" customWidth="1"/>
    <col min="5901" max="5901" width="4.85546875" customWidth="1"/>
    <col min="5902" max="5902" width="22.5703125" bestFit="1" customWidth="1"/>
    <col min="5903" max="5903" width="5.140625" bestFit="1" customWidth="1"/>
    <col min="5904" max="5906" width="0" hidden="1" customWidth="1"/>
    <col min="5907" max="5907" width="10.7109375" customWidth="1"/>
    <col min="5908" max="5908" width="7" customWidth="1"/>
    <col min="5909" max="5909" width="13.5703125" bestFit="1" customWidth="1"/>
    <col min="5910" max="5919" width="9.140625" customWidth="1"/>
    <col min="6145" max="6145" width="13.140625" customWidth="1"/>
    <col min="6146" max="6147" width="6.140625" customWidth="1"/>
    <col min="6148" max="6148" width="8" customWidth="1"/>
    <col min="6149" max="6149" width="9.5703125" customWidth="1"/>
    <col min="6150" max="6150" width="9" customWidth="1"/>
    <col min="6151" max="6152" width="9.140625" customWidth="1"/>
    <col min="6153" max="6153" width="9.5703125" customWidth="1"/>
    <col min="6154" max="6155" width="6.7109375" customWidth="1"/>
    <col min="6156" max="6156" width="7.42578125" customWidth="1"/>
    <col min="6157" max="6157" width="4.85546875" customWidth="1"/>
    <col min="6158" max="6158" width="22.5703125" bestFit="1" customWidth="1"/>
    <col min="6159" max="6159" width="5.140625" bestFit="1" customWidth="1"/>
    <col min="6160" max="6162" width="0" hidden="1" customWidth="1"/>
    <col min="6163" max="6163" width="10.7109375" customWidth="1"/>
    <col min="6164" max="6164" width="7" customWidth="1"/>
    <col min="6165" max="6165" width="13.5703125" bestFit="1" customWidth="1"/>
    <col min="6166" max="6175" width="9.140625" customWidth="1"/>
    <col min="6401" max="6401" width="13.140625" customWidth="1"/>
    <col min="6402" max="6403" width="6.140625" customWidth="1"/>
    <col min="6404" max="6404" width="8" customWidth="1"/>
    <col min="6405" max="6405" width="9.5703125" customWidth="1"/>
    <col min="6406" max="6406" width="9" customWidth="1"/>
    <col min="6407" max="6408" width="9.140625" customWidth="1"/>
    <col min="6409" max="6409" width="9.5703125" customWidth="1"/>
    <col min="6410" max="6411" width="6.7109375" customWidth="1"/>
    <col min="6412" max="6412" width="7.42578125" customWidth="1"/>
    <col min="6413" max="6413" width="4.85546875" customWidth="1"/>
    <col min="6414" max="6414" width="22.5703125" bestFit="1" customWidth="1"/>
    <col min="6415" max="6415" width="5.140625" bestFit="1" customWidth="1"/>
    <col min="6416" max="6418" width="0" hidden="1" customWidth="1"/>
    <col min="6419" max="6419" width="10.7109375" customWidth="1"/>
    <col min="6420" max="6420" width="7" customWidth="1"/>
    <col min="6421" max="6421" width="13.5703125" bestFit="1" customWidth="1"/>
    <col min="6422" max="6431" width="9.140625" customWidth="1"/>
    <col min="6657" max="6657" width="13.140625" customWidth="1"/>
    <col min="6658" max="6659" width="6.140625" customWidth="1"/>
    <col min="6660" max="6660" width="8" customWidth="1"/>
    <col min="6661" max="6661" width="9.5703125" customWidth="1"/>
    <col min="6662" max="6662" width="9" customWidth="1"/>
    <col min="6663" max="6664" width="9.140625" customWidth="1"/>
    <col min="6665" max="6665" width="9.5703125" customWidth="1"/>
    <col min="6666" max="6667" width="6.7109375" customWidth="1"/>
    <col min="6668" max="6668" width="7.42578125" customWidth="1"/>
    <col min="6669" max="6669" width="4.85546875" customWidth="1"/>
    <col min="6670" max="6670" width="22.5703125" bestFit="1" customWidth="1"/>
    <col min="6671" max="6671" width="5.140625" bestFit="1" customWidth="1"/>
    <col min="6672" max="6674" width="0" hidden="1" customWidth="1"/>
    <col min="6675" max="6675" width="10.7109375" customWidth="1"/>
    <col min="6676" max="6676" width="7" customWidth="1"/>
    <col min="6677" max="6677" width="13.5703125" bestFit="1" customWidth="1"/>
    <col min="6678" max="6687" width="9.140625" customWidth="1"/>
    <col min="6913" max="6913" width="13.140625" customWidth="1"/>
    <col min="6914" max="6915" width="6.140625" customWidth="1"/>
    <col min="6916" max="6916" width="8" customWidth="1"/>
    <col min="6917" max="6917" width="9.5703125" customWidth="1"/>
    <col min="6918" max="6918" width="9" customWidth="1"/>
    <col min="6919" max="6920" width="9.140625" customWidth="1"/>
    <col min="6921" max="6921" width="9.5703125" customWidth="1"/>
    <col min="6922" max="6923" width="6.7109375" customWidth="1"/>
    <col min="6924" max="6924" width="7.42578125" customWidth="1"/>
    <col min="6925" max="6925" width="4.85546875" customWidth="1"/>
    <col min="6926" max="6926" width="22.5703125" bestFit="1" customWidth="1"/>
    <col min="6927" max="6927" width="5.140625" bestFit="1" customWidth="1"/>
    <col min="6928" max="6930" width="0" hidden="1" customWidth="1"/>
    <col min="6931" max="6931" width="10.7109375" customWidth="1"/>
    <col min="6932" max="6932" width="7" customWidth="1"/>
    <col min="6933" max="6933" width="13.5703125" bestFit="1" customWidth="1"/>
    <col min="6934" max="6943" width="9.140625" customWidth="1"/>
    <col min="7169" max="7169" width="13.140625" customWidth="1"/>
    <col min="7170" max="7171" width="6.140625" customWidth="1"/>
    <col min="7172" max="7172" width="8" customWidth="1"/>
    <col min="7173" max="7173" width="9.5703125" customWidth="1"/>
    <col min="7174" max="7174" width="9" customWidth="1"/>
    <col min="7175" max="7176" width="9.140625" customWidth="1"/>
    <col min="7177" max="7177" width="9.5703125" customWidth="1"/>
    <col min="7178" max="7179" width="6.7109375" customWidth="1"/>
    <col min="7180" max="7180" width="7.42578125" customWidth="1"/>
    <col min="7181" max="7181" width="4.85546875" customWidth="1"/>
    <col min="7182" max="7182" width="22.5703125" bestFit="1" customWidth="1"/>
    <col min="7183" max="7183" width="5.140625" bestFit="1" customWidth="1"/>
    <col min="7184" max="7186" width="0" hidden="1" customWidth="1"/>
    <col min="7187" max="7187" width="10.7109375" customWidth="1"/>
    <col min="7188" max="7188" width="7" customWidth="1"/>
    <col min="7189" max="7189" width="13.5703125" bestFit="1" customWidth="1"/>
    <col min="7190" max="7199" width="9.140625" customWidth="1"/>
    <col min="7425" max="7425" width="13.140625" customWidth="1"/>
    <col min="7426" max="7427" width="6.140625" customWidth="1"/>
    <col min="7428" max="7428" width="8" customWidth="1"/>
    <col min="7429" max="7429" width="9.5703125" customWidth="1"/>
    <col min="7430" max="7430" width="9" customWidth="1"/>
    <col min="7431" max="7432" width="9.140625" customWidth="1"/>
    <col min="7433" max="7433" width="9.5703125" customWidth="1"/>
    <col min="7434" max="7435" width="6.7109375" customWidth="1"/>
    <col min="7436" max="7436" width="7.42578125" customWidth="1"/>
    <col min="7437" max="7437" width="4.85546875" customWidth="1"/>
    <col min="7438" max="7438" width="22.5703125" bestFit="1" customWidth="1"/>
    <col min="7439" max="7439" width="5.140625" bestFit="1" customWidth="1"/>
    <col min="7440" max="7442" width="0" hidden="1" customWidth="1"/>
    <col min="7443" max="7443" width="10.7109375" customWidth="1"/>
    <col min="7444" max="7444" width="7" customWidth="1"/>
    <col min="7445" max="7445" width="13.5703125" bestFit="1" customWidth="1"/>
    <col min="7446" max="7455" width="9.140625" customWidth="1"/>
    <col min="7681" max="7681" width="13.140625" customWidth="1"/>
    <col min="7682" max="7683" width="6.140625" customWidth="1"/>
    <col min="7684" max="7684" width="8" customWidth="1"/>
    <col min="7685" max="7685" width="9.5703125" customWidth="1"/>
    <col min="7686" max="7686" width="9" customWidth="1"/>
    <col min="7687" max="7688" width="9.140625" customWidth="1"/>
    <col min="7689" max="7689" width="9.5703125" customWidth="1"/>
    <col min="7690" max="7691" width="6.7109375" customWidth="1"/>
    <col min="7692" max="7692" width="7.42578125" customWidth="1"/>
    <col min="7693" max="7693" width="4.85546875" customWidth="1"/>
    <col min="7694" max="7694" width="22.5703125" bestFit="1" customWidth="1"/>
    <col min="7695" max="7695" width="5.140625" bestFit="1" customWidth="1"/>
    <col min="7696" max="7698" width="0" hidden="1" customWidth="1"/>
    <col min="7699" max="7699" width="10.7109375" customWidth="1"/>
    <col min="7700" max="7700" width="7" customWidth="1"/>
    <col min="7701" max="7701" width="13.5703125" bestFit="1" customWidth="1"/>
    <col min="7702" max="7711" width="9.140625" customWidth="1"/>
    <col min="7937" max="7937" width="13.140625" customWidth="1"/>
    <col min="7938" max="7939" width="6.140625" customWidth="1"/>
    <col min="7940" max="7940" width="8" customWidth="1"/>
    <col min="7941" max="7941" width="9.5703125" customWidth="1"/>
    <col min="7942" max="7942" width="9" customWidth="1"/>
    <col min="7943" max="7944" width="9.140625" customWidth="1"/>
    <col min="7945" max="7945" width="9.5703125" customWidth="1"/>
    <col min="7946" max="7947" width="6.7109375" customWidth="1"/>
    <col min="7948" max="7948" width="7.42578125" customWidth="1"/>
    <col min="7949" max="7949" width="4.85546875" customWidth="1"/>
    <col min="7950" max="7950" width="22.5703125" bestFit="1" customWidth="1"/>
    <col min="7951" max="7951" width="5.140625" bestFit="1" customWidth="1"/>
    <col min="7952" max="7954" width="0" hidden="1" customWidth="1"/>
    <col min="7955" max="7955" width="10.7109375" customWidth="1"/>
    <col min="7956" max="7956" width="7" customWidth="1"/>
    <col min="7957" max="7957" width="13.5703125" bestFit="1" customWidth="1"/>
    <col min="7958" max="7967" width="9.140625" customWidth="1"/>
    <col min="8193" max="8193" width="13.140625" customWidth="1"/>
    <col min="8194" max="8195" width="6.140625" customWidth="1"/>
    <col min="8196" max="8196" width="8" customWidth="1"/>
    <col min="8197" max="8197" width="9.5703125" customWidth="1"/>
    <col min="8198" max="8198" width="9" customWidth="1"/>
    <col min="8199" max="8200" width="9.140625" customWidth="1"/>
    <col min="8201" max="8201" width="9.5703125" customWidth="1"/>
    <col min="8202" max="8203" width="6.7109375" customWidth="1"/>
    <col min="8204" max="8204" width="7.42578125" customWidth="1"/>
    <col min="8205" max="8205" width="4.85546875" customWidth="1"/>
    <col min="8206" max="8206" width="22.5703125" bestFit="1" customWidth="1"/>
    <col min="8207" max="8207" width="5.140625" bestFit="1" customWidth="1"/>
    <col min="8208" max="8210" width="0" hidden="1" customWidth="1"/>
    <col min="8211" max="8211" width="10.7109375" customWidth="1"/>
    <col min="8212" max="8212" width="7" customWidth="1"/>
    <col min="8213" max="8213" width="13.5703125" bestFit="1" customWidth="1"/>
    <col min="8214" max="8223" width="9.140625" customWidth="1"/>
    <col min="8449" max="8449" width="13.140625" customWidth="1"/>
    <col min="8450" max="8451" width="6.140625" customWidth="1"/>
    <col min="8452" max="8452" width="8" customWidth="1"/>
    <col min="8453" max="8453" width="9.5703125" customWidth="1"/>
    <col min="8454" max="8454" width="9" customWidth="1"/>
    <col min="8455" max="8456" width="9.140625" customWidth="1"/>
    <col min="8457" max="8457" width="9.5703125" customWidth="1"/>
    <col min="8458" max="8459" width="6.7109375" customWidth="1"/>
    <col min="8460" max="8460" width="7.42578125" customWidth="1"/>
    <col min="8461" max="8461" width="4.85546875" customWidth="1"/>
    <col min="8462" max="8462" width="22.5703125" bestFit="1" customWidth="1"/>
    <col min="8463" max="8463" width="5.140625" bestFit="1" customWidth="1"/>
    <col min="8464" max="8466" width="0" hidden="1" customWidth="1"/>
    <col min="8467" max="8467" width="10.7109375" customWidth="1"/>
    <col min="8468" max="8468" width="7" customWidth="1"/>
    <col min="8469" max="8469" width="13.5703125" bestFit="1" customWidth="1"/>
    <col min="8470" max="8479" width="9.140625" customWidth="1"/>
    <col min="8705" max="8705" width="13.140625" customWidth="1"/>
    <col min="8706" max="8707" width="6.140625" customWidth="1"/>
    <col min="8708" max="8708" width="8" customWidth="1"/>
    <col min="8709" max="8709" width="9.5703125" customWidth="1"/>
    <col min="8710" max="8710" width="9" customWidth="1"/>
    <col min="8711" max="8712" width="9.140625" customWidth="1"/>
    <col min="8713" max="8713" width="9.5703125" customWidth="1"/>
    <col min="8714" max="8715" width="6.7109375" customWidth="1"/>
    <col min="8716" max="8716" width="7.42578125" customWidth="1"/>
    <col min="8717" max="8717" width="4.85546875" customWidth="1"/>
    <col min="8718" max="8718" width="22.5703125" bestFit="1" customWidth="1"/>
    <col min="8719" max="8719" width="5.140625" bestFit="1" customWidth="1"/>
    <col min="8720" max="8722" width="0" hidden="1" customWidth="1"/>
    <col min="8723" max="8723" width="10.7109375" customWidth="1"/>
    <col min="8724" max="8724" width="7" customWidth="1"/>
    <col min="8725" max="8725" width="13.5703125" bestFit="1" customWidth="1"/>
    <col min="8726" max="8735" width="9.140625" customWidth="1"/>
    <col min="8961" max="8961" width="13.140625" customWidth="1"/>
    <col min="8962" max="8963" width="6.140625" customWidth="1"/>
    <col min="8964" max="8964" width="8" customWidth="1"/>
    <col min="8965" max="8965" width="9.5703125" customWidth="1"/>
    <col min="8966" max="8966" width="9" customWidth="1"/>
    <col min="8967" max="8968" width="9.140625" customWidth="1"/>
    <col min="8969" max="8969" width="9.5703125" customWidth="1"/>
    <col min="8970" max="8971" width="6.7109375" customWidth="1"/>
    <col min="8972" max="8972" width="7.42578125" customWidth="1"/>
    <col min="8973" max="8973" width="4.85546875" customWidth="1"/>
    <col min="8974" max="8974" width="22.5703125" bestFit="1" customWidth="1"/>
    <col min="8975" max="8975" width="5.140625" bestFit="1" customWidth="1"/>
    <col min="8976" max="8978" width="0" hidden="1" customWidth="1"/>
    <col min="8979" max="8979" width="10.7109375" customWidth="1"/>
    <col min="8980" max="8980" width="7" customWidth="1"/>
    <col min="8981" max="8981" width="13.5703125" bestFit="1" customWidth="1"/>
    <col min="8982" max="8991" width="9.140625" customWidth="1"/>
    <col min="9217" max="9217" width="13.140625" customWidth="1"/>
    <col min="9218" max="9219" width="6.140625" customWidth="1"/>
    <col min="9220" max="9220" width="8" customWidth="1"/>
    <col min="9221" max="9221" width="9.5703125" customWidth="1"/>
    <col min="9222" max="9222" width="9" customWidth="1"/>
    <col min="9223" max="9224" width="9.140625" customWidth="1"/>
    <col min="9225" max="9225" width="9.5703125" customWidth="1"/>
    <col min="9226" max="9227" width="6.7109375" customWidth="1"/>
    <col min="9228" max="9228" width="7.42578125" customWidth="1"/>
    <col min="9229" max="9229" width="4.85546875" customWidth="1"/>
    <col min="9230" max="9230" width="22.5703125" bestFit="1" customWidth="1"/>
    <col min="9231" max="9231" width="5.140625" bestFit="1" customWidth="1"/>
    <col min="9232" max="9234" width="0" hidden="1" customWidth="1"/>
    <col min="9235" max="9235" width="10.7109375" customWidth="1"/>
    <col min="9236" max="9236" width="7" customWidth="1"/>
    <col min="9237" max="9237" width="13.5703125" bestFit="1" customWidth="1"/>
    <col min="9238" max="9247" width="9.140625" customWidth="1"/>
    <col min="9473" max="9473" width="13.140625" customWidth="1"/>
    <col min="9474" max="9475" width="6.140625" customWidth="1"/>
    <col min="9476" max="9476" width="8" customWidth="1"/>
    <col min="9477" max="9477" width="9.5703125" customWidth="1"/>
    <col min="9478" max="9478" width="9" customWidth="1"/>
    <col min="9479" max="9480" width="9.140625" customWidth="1"/>
    <col min="9481" max="9481" width="9.5703125" customWidth="1"/>
    <col min="9482" max="9483" width="6.7109375" customWidth="1"/>
    <col min="9484" max="9484" width="7.42578125" customWidth="1"/>
    <col min="9485" max="9485" width="4.85546875" customWidth="1"/>
    <col min="9486" max="9486" width="22.5703125" bestFit="1" customWidth="1"/>
    <col min="9487" max="9487" width="5.140625" bestFit="1" customWidth="1"/>
    <col min="9488" max="9490" width="0" hidden="1" customWidth="1"/>
    <col min="9491" max="9491" width="10.7109375" customWidth="1"/>
    <col min="9492" max="9492" width="7" customWidth="1"/>
    <col min="9493" max="9493" width="13.5703125" bestFit="1" customWidth="1"/>
    <col min="9494" max="9503" width="9.140625" customWidth="1"/>
    <col min="9729" max="9729" width="13.140625" customWidth="1"/>
    <col min="9730" max="9731" width="6.140625" customWidth="1"/>
    <col min="9732" max="9732" width="8" customWidth="1"/>
    <col min="9733" max="9733" width="9.5703125" customWidth="1"/>
    <col min="9734" max="9734" width="9" customWidth="1"/>
    <col min="9735" max="9736" width="9.140625" customWidth="1"/>
    <col min="9737" max="9737" width="9.5703125" customWidth="1"/>
    <col min="9738" max="9739" width="6.7109375" customWidth="1"/>
    <col min="9740" max="9740" width="7.42578125" customWidth="1"/>
    <col min="9741" max="9741" width="4.85546875" customWidth="1"/>
    <col min="9742" max="9742" width="22.5703125" bestFit="1" customWidth="1"/>
    <col min="9743" max="9743" width="5.140625" bestFit="1" customWidth="1"/>
    <col min="9744" max="9746" width="0" hidden="1" customWidth="1"/>
    <col min="9747" max="9747" width="10.7109375" customWidth="1"/>
    <col min="9748" max="9748" width="7" customWidth="1"/>
    <col min="9749" max="9749" width="13.5703125" bestFit="1" customWidth="1"/>
    <col min="9750" max="9759" width="9.140625" customWidth="1"/>
    <col min="9985" max="9985" width="13.140625" customWidth="1"/>
    <col min="9986" max="9987" width="6.140625" customWidth="1"/>
    <col min="9988" max="9988" width="8" customWidth="1"/>
    <col min="9989" max="9989" width="9.5703125" customWidth="1"/>
    <col min="9990" max="9990" width="9" customWidth="1"/>
    <col min="9991" max="9992" width="9.140625" customWidth="1"/>
    <col min="9993" max="9993" width="9.5703125" customWidth="1"/>
    <col min="9994" max="9995" width="6.7109375" customWidth="1"/>
    <col min="9996" max="9996" width="7.42578125" customWidth="1"/>
    <col min="9997" max="9997" width="4.85546875" customWidth="1"/>
    <col min="9998" max="9998" width="22.5703125" bestFit="1" customWidth="1"/>
    <col min="9999" max="9999" width="5.140625" bestFit="1" customWidth="1"/>
    <col min="10000" max="10002" width="0" hidden="1" customWidth="1"/>
    <col min="10003" max="10003" width="10.7109375" customWidth="1"/>
    <col min="10004" max="10004" width="7" customWidth="1"/>
    <col min="10005" max="10005" width="13.5703125" bestFit="1" customWidth="1"/>
    <col min="10006" max="10015" width="9.140625" customWidth="1"/>
    <col min="10241" max="10241" width="13.140625" customWidth="1"/>
    <col min="10242" max="10243" width="6.140625" customWidth="1"/>
    <col min="10244" max="10244" width="8" customWidth="1"/>
    <col min="10245" max="10245" width="9.5703125" customWidth="1"/>
    <col min="10246" max="10246" width="9" customWidth="1"/>
    <col min="10247" max="10248" width="9.140625" customWidth="1"/>
    <col min="10249" max="10249" width="9.5703125" customWidth="1"/>
    <col min="10250" max="10251" width="6.7109375" customWidth="1"/>
    <col min="10252" max="10252" width="7.42578125" customWidth="1"/>
    <col min="10253" max="10253" width="4.85546875" customWidth="1"/>
    <col min="10254" max="10254" width="22.5703125" bestFit="1" customWidth="1"/>
    <col min="10255" max="10255" width="5.140625" bestFit="1" customWidth="1"/>
    <col min="10256" max="10258" width="0" hidden="1" customWidth="1"/>
    <col min="10259" max="10259" width="10.7109375" customWidth="1"/>
    <col min="10260" max="10260" width="7" customWidth="1"/>
    <col min="10261" max="10261" width="13.5703125" bestFit="1" customWidth="1"/>
    <col min="10262" max="10271" width="9.140625" customWidth="1"/>
    <col min="10497" max="10497" width="13.140625" customWidth="1"/>
    <col min="10498" max="10499" width="6.140625" customWidth="1"/>
    <col min="10500" max="10500" width="8" customWidth="1"/>
    <col min="10501" max="10501" width="9.5703125" customWidth="1"/>
    <col min="10502" max="10502" width="9" customWidth="1"/>
    <col min="10503" max="10504" width="9.140625" customWidth="1"/>
    <col min="10505" max="10505" width="9.5703125" customWidth="1"/>
    <col min="10506" max="10507" width="6.7109375" customWidth="1"/>
    <col min="10508" max="10508" width="7.42578125" customWidth="1"/>
    <col min="10509" max="10509" width="4.85546875" customWidth="1"/>
    <col min="10510" max="10510" width="22.5703125" bestFit="1" customWidth="1"/>
    <col min="10511" max="10511" width="5.140625" bestFit="1" customWidth="1"/>
    <col min="10512" max="10514" width="0" hidden="1" customWidth="1"/>
    <col min="10515" max="10515" width="10.7109375" customWidth="1"/>
    <col min="10516" max="10516" width="7" customWidth="1"/>
    <col min="10517" max="10517" width="13.5703125" bestFit="1" customWidth="1"/>
    <col min="10518" max="10527" width="9.140625" customWidth="1"/>
    <col min="10753" max="10753" width="13.140625" customWidth="1"/>
    <col min="10754" max="10755" width="6.140625" customWidth="1"/>
    <col min="10756" max="10756" width="8" customWidth="1"/>
    <col min="10757" max="10757" width="9.5703125" customWidth="1"/>
    <col min="10758" max="10758" width="9" customWidth="1"/>
    <col min="10759" max="10760" width="9.140625" customWidth="1"/>
    <col min="10761" max="10761" width="9.5703125" customWidth="1"/>
    <col min="10762" max="10763" width="6.7109375" customWidth="1"/>
    <col min="10764" max="10764" width="7.42578125" customWidth="1"/>
    <col min="10765" max="10765" width="4.85546875" customWidth="1"/>
    <col min="10766" max="10766" width="22.5703125" bestFit="1" customWidth="1"/>
    <col min="10767" max="10767" width="5.140625" bestFit="1" customWidth="1"/>
    <col min="10768" max="10770" width="0" hidden="1" customWidth="1"/>
    <col min="10771" max="10771" width="10.7109375" customWidth="1"/>
    <col min="10772" max="10772" width="7" customWidth="1"/>
    <col min="10773" max="10773" width="13.5703125" bestFit="1" customWidth="1"/>
    <col min="10774" max="10783" width="9.140625" customWidth="1"/>
    <col min="11009" max="11009" width="13.140625" customWidth="1"/>
    <col min="11010" max="11011" width="6.140625" customWidth="1"/>
    <col min="11012" max="11012" width="8" customWidth="1"/>
    <col min="11013" max="11013" width="9.5703125" customWidth="1"/>
    <col min="11014" max="11014" width="9" customWidth="1"/>
    <col min="11015" max="11016" width="9.140625" customWidth="1"/>
    <col min="11017" max="11017" width="9.5703125" customWidth="1"/>
    <col min="11018" max="11019" width="6.7109375" customWidth="1"/>
    <col min="11020" max="11020" width="7.42578125" customWidth="1"/>
    <col min="11021" max="11021" width="4.85546875" customWidth="1"/>
    <col min="11022" max="11022" width="22.5703125" bestFit="1" customWidth="1"/>
    <col min="11023" max="11023" width="5.140625" bestFit="1" customWidth="1"/>
    <col min="11024" max="11026" width="0" hidden="1" customWidth="1"/>
    <col min="11027" max="11027" width="10.7109375" customWidth="1"/>
    <col min="11028" max="11028" width="7" customWidth="1"/>
    <col min="11029" max="11029" width="13.5703125" bestFit="1" customWidth="1"/>
    <col min="11030" max="11039" width="9.140625" customWidth="1"/>
    <col min="11265" max="11265" width="13.140625" customWidth="1"/>
    <col min="11266" max="11267" width="6.140625" customWidth="1"/>
    <col min="11268" max="11268" width="8" customWidth="1"/>
    <col min="11269" max="11269" width="9.5703125" customWidth="1"/>
    <col min="11270" max="11270" width="9" customWidth="1"/>
    <col min="11271" max="11272" width="9.140625" customWidth="1"/>
    <col min="11273" max="11273" width="9.5703125" customWidth="1"/>
    <col min="11274" max="11275" width="6.7109375" customWidth="1"/>
    <col min="11276" max="11276" width="7.42578125" customWidth="1"/>
    <col min="11277" max="11277" width="4.85546875" customWidth="1"/>
    <col min="11278" max="11278" width="22.5703125" bestFit="1" customWidth="1"/>
    <col min="11279" max="11279" width="5.140625" bestFit="1" customWidth="1"/>
    <col min="11280" max="11282" width="0" hidden="1" customWidth="1"/>
    <col min="11283" max="11283" width="10.7109375" customWidth="1"/>
    <col min="11284" max="11284" width="7" customWidth="1"/>
    <col min="11285" max="11285" width="13.5703125" bestFit="1" customWidth="1"/>
    <col min="11286" max="11295" width="9.140625" customWidth="1"/>
    <col min="11521" max="11521" width="13.140625" customWidth="1"/>
    <col min="11522" max="11523" width="6.140625" customWidth="1"/>
    <col min="11524" max="11524" width="8" customWidth="1"/>
    <col min="11525" max="11525" width="9.5703125" customWidth="1"/>
    <col min="11526" max="11526" width="9" customWidth="1"/>
    <col min="11527" max="11528" width="9.140625" customWidth="1"/>
    <col min="11529" max="11529" width="9.5703125" customWidth="1"/>
    <col min="11530" max="11531" width="6.7109375" customWidth="1"/>
    <col min="11532" max="11532" width="7.42578125" customWidth="1"/>
    <col min="11533" max="11533" width="4.85546875" customWidth="1"/>
    <col min="11534" max="11534" width="22.5703125" bestFit="1" customWidth="1"/>
    <col min="11535" max="11535" width="5.140625" bestFit="1" customWidth="1"/>
    <col min="11536" max="11538" width="0" hidden="1" customWidth="1"/>
    <col min="11539" max="11539" width="10.7109375" customWidth="1"/>
    <col min="11540" max="11540" width="7" customWidth="1"/>
    <col min="11541" max="11541" width="13.5703125" bestFit="1" customWidth="1"/>
    <col min="11542" max="11551" width="9.140625" customWidth="1"/>
    <col min="11777" max="11777" width="13.140625" customWidth="1"/>
    <col min="11778" max="11779" width="6.140625" customWidth="1"/>
    <col min="11780" max="11780" width="8" customWidth="1"/>
    <col min="11781" max="11781" width="9.5703125" customWidth="1"/>
    <col min="11782" max="11782" width="9" customWidth="1"/>
    <col min="11783" max="11784" width="9.140625" customWidth="1"/>
    <col min="11785" max="11785" width="9.5703125" customWidth="1"/>
    <col min="11786" max="11787" width="6.7109375" customWidth="1"/>
    <col min="11788" max="11788" width="7.42578125" customWidth="1"/>
    <col min="11789" max="11789" width="4.85546875" customWidth="1"/>
    <col min="11790" max="11790" width="22.5703125" bestFit="1" customWidth="1"/>
    <col min="11791" max="11791" width="5.140625" bestFit="1" customWidth="1"/>
    <col min="11792" max="11794" width="0" hidden="1" customWidth="1"/>
    <col min="11795" max="11795" width="10.7109375" customWidth="1"/>
    <col min="11796" max="11796" width="7" customWidth="1"/>
    <col min="11797" max="11797" width="13.5703125" bestFit="1" customWidth="1"/>
    <col min="11798" max="11807" width="9.140625" customWidth="1"/>
    <col min="12033" max="12033" width="13.140625" customWidth="1"/>
    <col min="12034" max="12035" width="6.140625" customWidth="1"/>
    <col min="12036" max="12036" width="8" customWidth="1"/>
    <col min="12037" max="12037" width="9.5703125" customWidth="1"/>
    <col min="12038" max="12038" width="9" customWidth="1"/>
    <col min="12039" max="12040" width="9.140625" customWidth="1"/>
    <col min="12041" max="12041" width="9.5703125" customWidth="1"/>
    <col min="12042" max="12043" width="6.7109375" customWidth="1"/>
    <col min="12044" max="12044" width="7.42578125" customWidth="1"/>
    <col min="12045" max="12045" width="4.85546875" customWidth="1"/>
    <col min="12046" max="12046" width="22.5703125" bestFit="1" customWidth="1"/>
    <col min="12047" max="12047" width="5.140625" bestFit="1" customWidth="1"/>
    <col min="12048" max="12050" width="0" hidden="1" customWidth="1"/>
    <col min="12051" max="12051" width="10.7109375" customWidth="1"/>
    <col min="12052" max="12052" width="7" customWidth="1"/>
    <col min="12053" max="12053" width="13.5703125" bestFit="1" customWidth="1"/>
    <col min="12054" max="12063" width="9.140625" customWidth="1"/>
    <col min="12289" max="12289" width="13.140625" customWidth="1"/>
    <col min="12290" max="12291" width="6.140625" customWidth="1"/>
    <col min="12292" max="12292" width="8" customWidth="1"/>
    <col min="12293" max="12293" width="9.5703125" customWidth="1"/>
    <col min="12294" max="12294" width="9" customWidth="1"/>
    <col min="12295" max="12296" width="9.140625" customWidth="1"/>
    <col min="12297" max="12297" width="9.5703125" customWidth="1"/>
    <col min="12298" max="12299" width="6.7109375" customWidth="1"/>
    <col min="12300" max="12300" width="7.42578125" customWidth="1"/>
    <col min="12301" max="12301" width="4.85546875" customWidth="1"/>
    <col min="12302" max="12302" width="22.5703125" bestFit="1" customWidth="1"/>
    <col min="12303" max="12303" width="5.140625" bestFit="1" customWidth="1"/>
    <col min="12304" max="12306" width="0" hidden="1" customWidth="1"/>
    <col min="12307" max="12307" width="10.7109375" customWidth="1"/>
    <col min="12308" max="12308" width="7" customWidth="1"/>
    <col min="12309" max="12309" width="13.5703125" bestFit="1" customWidth="1"/>
    <col min="12310" max="12319" width="9.140625" customWidth="1"/>
    <col min="12545" max="12545" width="13.140625" customWidth="1"/>
    <col min="12546" max="12547" width="6.140625" customWidth="1"/>
    <col min="12548" max="12548" width="8" customWidth="1"/>
    <col min="12549" max="12549" width="9.5703125" customWidth="1"/>
    <col min="12550" max="12550" width="9" customWidth="1"/>
    <col min="12551" max="12552" width="9.140625" customWidth="1"/>
    <col min="12553" max="12553" width="9.5703125" customWidth="1"/>
    <col min="12554" max="12555" width="6.7109375" customWidth="1"/>
    <col min="12556" max="12556" width="7.42578125" customWidth="1"/>
    <col min="12557" max="12557" width="4.85546875" customWidth="1"/>
    <col min="12558" max="12558" width="22.5703125" bestFit="1" customWidth="1"/>
    <col min="12559" max="12559" width="5.140625" bestFit="1" customWidth="1"/>
    <col min="12560" max="12562" width="0" hidden="1" customWidth="1"/>
    <col min="12563" max="12563" width="10.7109375" customWidth="1"/>
    <col min="12564" max="12564" width="7" customWidth="1"/>
    <col min="12565" max="12565" width="13.5703125" bestFit="1" customWidth="1"/>
    <col min="12566" max="12575" width="9.140625" customWidth="1"/>
    <col min="12801" max="12801" width="13.140625" customWidth="1"/>
    <col min="12802" max="12803" width="6.140625" customWidth="1"/>
    <col min="12804" max="12804" width="8" customWidth="1"/>
    <col min="12805" max="12805" width="9.5703125" customWidth="1"/>
    <col min="12806" max="12806" width="9" customWidth="1"/>
    <col min="12807" max="12808" width="9.140625" customWidth="1"/>
    <col min="12809" max="12809" width="9.5703125" customWidth="1"/>
    <col min="12810" max="12811" width="6.7109375" customWidth="1"/>
    <col min="12812" max="12812" width="7.42578125" customWidth="1"/>
    <col min="12813" max="12813" width="4.85546875" customWidth="1"/>
    <col min="12814" max="12814" width="22.5703125" bestFit="1" customWidth="1"/>
    <col min="12815" max="12815" width="5.140625" bestFit="1" customWidth="1"/>
    <col min="12816" max="12818" width="0" hidden="1" customWidth="1"/>
    <col min="12819" max="12819" width="10.7109375" customWidth="1"/>
    <col min="12820" max="12820" width="7" customWidth="1"/>
    <col min="12821" max="12821" width="13.5703125" bestFit="1" customWidth="1"/>
    <col min="12822" max="12831" width="9.140625" customWidth="1"/>
    <col min="13057" max="13057" width="13.140625" customWidth="1"/>
    <col min="13058" max="13059" width="6.140625" customWidth="1"/>
    <col min="13060" max="13060" width="8" customWidth="1"/>
    <col min="13061" max="13061" width="9.5703125" customWidth="1"/>
    <col min="13062" max="13062" width="9" customWidth="1"/>
    <col min="13063" max="13064" width="9.140625" customWidth="1"/>
    <col min="13065" max="13065" width="9.5703125" customWidth="1"/>
    <col min="13066" max="13067" width="6.7109375" customWidth="1"/>
    <col min="13068" max="13068" width="7.42578125" customWidth="1"/>
    <col min="13069" max="13069" width="4.85546875" customWidth="1"/>
    <col min="13070" max="13070" width="22.5703125" bestFit="1" customWidth="1"/>
    <col min="13071" max="13071" width="5.140625" bestFit="1" customWidth="1"/>
    <col min="13072" max="13074" width="0" hidden="1" customWidth="1"/>
    <col min="13075" max="13075" width="10.7109375" customWidth="1"/>
    <col min="13076" max="13076" width="7" customWidth="1"/>
    <col min="13077" max="13077" width="13.5703125" bestFit="1" customWidth="1"/>
    <col min="13078" max="13087" width="9.140625" customWidth="1"/>
    <col min="13313" max="13313" width="13.140625" customWidth="1"/>
    <col min="13314" max="13315" width="6.140625" customWidth="1"/>
    <col min="13316" max="13316" width="8" customWidth="1"/>
    <col min="13317" max="13317" width="9.5703125" customWidth="1"/>
    <col min="13318" max="13318" width="9" customWidth="1"/>
    <col min="13319" max="13320" width="9.140625" customWidth="1"/>
    <col min="13321" max="13321" width="9.5703125" customWidth="1"/>
    <col min="13322" max="13323" width="6.7109375" customWidth="1"/>
    <col min="13324" max="13324" width="7.42578125" customWidth="1"/>
    <col min="13325" max="13325" width="4.85546875" customWidth="1"/>
    <col min="13326" max="13326" width="22.5703125" bestFit="1" customWidth="1"/>
    <col min="13327" max="13327" width="5.140625" bestFit="1" customWidth="1"/>
    <col min="13328" max="13330" width="0" hidden="1" customWidth="1"/>
    <col min="13331" max="13331" width="10.7109375" customWidth="1"/>
    <col min="13332" max="13332" width="7" customWidth="1"/>
    <col min="13333" max="13333" width="13.5703125" bestFit="1" customWidth="1"/>
    <col min="13334" max="13343" width="9.140625" customWidth="1"/>
    <col min="13569" max="13569" width="13.140625" customWidth="1"/>
    <col min="13570" max="13571" width="6.140625" customWidth="1"/>
    <col min="13572" max="13572" width="8" customWidth="1"/>
    <col min="13573" max="13573" width="9.5703125" customWidth="1"/>
    <col min="13574" max="13574" width="9" customWidth="1"/>
    <col min="13575" max="13576" width="9.140625" customWidth="1"/>
    <col min="13577" max="13577" width="9.5703125" customWidth="1"/>
    <col min="13578" max="13579" width="6.7109375" customWidth="1"/>
    <col min="13580" max="13580" width="7.42578125" customWidth="1"/>
    <col min="13581" max="13581" width="4.85546875" customWidth="1"/>
    <col min="13582" max="13582" width="22.5703125" bestFit="1" customWidth="1"/>
    <col min="13583" max="13583" width="5.140625" bestFit="1" customWidth="1"/>
    <col min="13584" max="13586" width="0" hidden="1" customWidth="1"/>
    <col min="13587" max="13587" width="10.7109375" customWidth="1"/>
    <col min="13588" max="13588" width="7" customWidth="1"/>
    <col min="13589" max="13589" width="13.5703125" bestFit="1" customWidth="1"/>
    <col min="13590" max="13599" width="9.140625" customWidth="1"/>
    <col min="13825" max="13825" width="13.140625" customWidth="1"/>
    <col min="13826" max="13827" width="6.140625" customWidth="1"/>
    <col min="13828" max="13828" width="8" customWidth="1"/>
    <col min="13829" max="13829" width="9.5703125" customWidth="1"/>
    <col min="13830" max="13830" width="9" customWidth="1"/>
    <col min="13831" max="13832" width="9.140625" customWidth="1"/>
    <col min="13833" max="13833" width="9.5703125" customWidth="1"/>
    <col min="13834" max="13835" width="6.7109375" customWidth="1"/>
    <col min="13836" max="13836" width="7.42578125" customWidth="1"/>
    <col min="13837" max="13837" width="4.85546875" customWidth="1"/>
    <col min="13838" max="13838" width="22.5703125" bestFit="1" customWidth="1"/>
    <col min="13839" max="13839" width="5.140625" bestFit="1" customWidth="1"/>
    <col min="13840" max="13842" width="0" hidden="1" customWidth="1"/>
    <col min="13843" max="13843" width="10.7109375" customWidth="1"/>
    <col min="13844" max="13844" width="7" customWidth="1"/>
    <col min="13845" max="13845" width="13.5703125" bestFit="1" customWidth="1"/>
    <col min="13846" max="13855" width="9.140625" customWidth="1"/>
    <col min="14081" max="14081" width="13.140625" customWidth="1"/>
    <col min="14082" max="14083" width="6.140625" customWidth="1"/>
    <col min="14084" max="14084" width="8" customWidth="1"/>
    <col min="14085" max="14085" width="9.5703125" customWidth="1"/>
    <col min="14086" max="14086" width="9" customWidth="1"/>
    <col min="14087" max="14088" width="9.140625" customWidth="1"/>
    <col min="14089" max="14089" width="9.5703125" customWidth="1"/>
    <col min="14090" max="14091" width="6.7109375" customWidth="1"/>
    <col min="14092" max="14092" width="7.42578125" customWidth="1"/>
    <col min="14093" max="14093" width="4.85546875" customWidth="1"/>
    <col min="14094" max="14094" width="22.5703125" bestFit="1" customWidth="1"/>
    <col min="14095" max="14095" width="5.140625" bestFit="1" customWidth="1"/>
    <col min="14096" max="14098" width="0" hidden="1" customWidth="1"/>
    <col min="14099" max="14099" width="10.7109375" customWidth="1"/>
    <col min="14100" max="14100" width="7" customWidth="1"/>
    <col min="14101" max="14101" width="13.5703125" bestFit="1" customWidth="1"/>
    <col min="14102" max="14111" width="9.140625" customWidth="1"/>
    <col min="14337" max="14337" width="13.140625" customWidth="1"/>
    <col min="14338" max="14339" width="6.140625" customWidth="1"/>
    <col min="14340" max="14340" width="8" customWidth="1"/>
    <col min="14341" max="14341" width="9.5703125" customWidth="1"/>
    <col min="14342" max="14342" width="9" customWidth="1"/>
    <col min="14343" max="14344" width="9.140625" customWidth="1"/>
    <col min="14345" max="14345" width="9.5703125" customWidth="1"/>
    <col min="14346" max="14347" width="6.7109375" customWidth="1"/>
    <col min="14348" max="14348" width="7.42578125" customWidth="1"/>
    <col min="14349" max="14349" width="4.85546875" customWidth="1"/>
    <col min="14350" max="14350" width="22.5703125" bestFit="1" customWidth="1"/>
    <col min="14351" max="14351" width="5.140625" bestFit="1" customWidth="1"/>
    <col min="14352" max="14354" width="0" hidden="1" customWidth="1"/>
    <col min="14355" max="14355" width="10.7109375" customWidth="1"/>
    <col min="14356" max="14356" width="7" customWidth="1"/>
    <col min="14357" max="14357" width="13.5703125" bestFit="1" customWidth="1"/>
    <col min="14358" max="14367" width="9.140625" customWidth="1"/>
    <col min="14593" max="14593" width="13.140625" customWidth="1"/>
    <col min="14594" max="14595" width="6.140625" customWidth="1"/>
    <col min="14596" max="14596" width="8" customWidth="1"/>
    <col min="14597" max="14597" width="9.5703125" customWidth="1"/>
    <col min="14598" max="14598" width="9" customWidth="1"/>
    <col min="14599" max="14600" width="9.140625" customWidth="1"/>
    <col min="14601" max="14601" width="9.5703125" customWidth="1"/>
    <col min="14602" max="14603" width="6.7109375" customWidth="1"/>
    <col min="14604" max="14604" width="7.42578125" customWidth="1"/>
    <col min="14605" max="14605" width="4.85546875" customWidth="1"/>
    <col min="14606" max="14606" width="22.5703125" bestFit="1" customWidth="1"/>
    <col min="14607" max="14607" width="5.140625" bestFit="1" customWidth="1"/>
    <col min="14608" max="14610" width="0" hidden="1" customWidth="1"/>
    <col min="14611" max="14611" width="10.7109375" customWidth="1"/>
    <col min="14612" max="14612" width="7" customWidth="1"/>
    <col min="14613" max="14613" width="13.5703125" bestFit="1" customWidth="1"/>
    <col min="14614" max="14623" width="9.140625" customWidth="1"/>
    <col min="14849" max="14849" width="13.140625" customWidth="1"/>
    <col min="14850" max="14851" width="6.140625" customWidth="1"/>
    <col min="14852" max="14852" width="8" customWidth="1"/>
    <col min="14853" max="14853" width="9.5703125" customWidth="1"/>
    <col min="14854" max="14854" width="9" customWidth="1"/>
    <col min="14855" max="14856" width="9.140625" customWidth="1"/>
    <col min="14857" max="14857" width="9.5703125" customWidth="1"/>
    <col min="14858" max="14859" width="6.7109375" customWidth="1"/>
    <col min="14860" max="14860" width="7.42578125" customWidth="1"/>
    <col min="14861" max="14861" width="4.85546875" customWidth="1"/>
    <col min="14862" max="14862" width="22.5703125" bestFit="1" customWidth="1"/>
    <col min="14863" max="14863" width="5.140625" bestFit="1" customWidth="1"/>
    <col min="14864" max="14866" width="0" hidden="1" customWidth="1"/>
    <col min="14867" max="14867" width="10.7109375" customWidth="1"/>
    <col min="14868" max="14868" width="7" customWidth="1"/>
    <col min="14869" max="14869" width="13.5703125" bestFit="1" customWidth="1"/>
    <col min="14870" max="14879" width="9.140625" customWidth="1"/>
    <col min="15105" max="15105" width="13.140625" customWidth="1"/>
    <col min="15106" max="15107" width="6.140625" customWidth="1"/>
    <col min="15108" max="15108" width="8" customWidth="1"/>
    <col min="15109" max="15109" width="9.5703125" customWidth="1"/>
    <col min="15110" max="15110" width="9" customWidth="1"/>
    <col min="15111" max="15112" width="9.140625" customWidth="1"/>
    <col min="15113" max="15113" width="9.5703125" customWidth="1"/>
    <col min="15114" max="15115" width="6.7109375" customWidth="1"/>
    <col min="15116" max="15116" width="7.42578125" customWidth="1"/>
    <col min="15117" max="15117" width="4.85546875" customWidth="1"/>
    <col min="15118" max="15118" width="22.5703125" bestFit="1" customWidth="1"/>
    <col min="15119" max="15119" width="5.140625" bestFit="1" customWidth="1"/>
    <col min="15120" max="15122" width="0" hidden="1" customWidth="1"/>
    <col min="15123" max="15123" width="10.7109375" customWidth="1"/>
    <col min="15124" max="15124" width="7" customWidth="1"/>
    <col min="15125" max="15125" width="13.5703125" bestFit="1" customWidth="1"/>
    <col min="15126" max="15135" width="9.140625" customWidth="1"/>
    <col min="15361" max="15361" width="13.140625" customWidth="1"/>
    <col min="15362" max="15363" width="6.140625" customWidth="1"/>
    <col min="15364" max="15364" width="8" customWidth="1"/>
    <col min="15365" max="15365" width="9.5703125" customWidth="1"/>
    <col min="15366" max="15366" width="9" customWidth="1"/>
    <col min="15367" max="15368" width="9.140625" customWidth="1"/>
    <col min="15369" max="15369" width="9.5703125" customWidth="1"/>
    <col min="15370" max="15371" width="6.7109375" customWidth="1"/>
    <col min="15372" max="15372" width="7.42578125" customWidth="1"/>
    <col min="15373" max="15373" width="4.85546875" customWidth="1"/>
    <col min="15374" max="15374" width="22.5703125" bestFit="1" customWidth="1"/>
    <col min="15375" max="15375" width="5.140625" bestFit="1" customWidth="1"/>
    <col min="15376" max="15378" width="0" hidden="1" customWidth="1"/>
    <col min="15379" max="15379" width="10.7109375" customWidth="1"/>
    <col min="15380" max="15380" width="7" customWidth="1"/>
    <col min="15381" max="15381" width="13.5703125" bestFit="1" customWidth="1"/>
    <col min="15382" max="15391" width="9.140625" customWidth="1"/>
    <col min="15617" max="15617" width="13.140625" customWidth="1"/>
    <col min="15618" max="15619" width="6.140625" customWidth="1"/>
    <col min="15620" max="15620" width="8" customWidth="1"/>
    <col min="15621" max="15621" width="9.5703125" customWidth="1"/>
    <col min="15622" max="15622" width="9" customWidth="1"/>
    <col min="15623" max="15624" width="9.140625" customWidth="1"/>
    <col min="15625" max="15625" width="9.5703125" customWidth="1"/>
    <col min="15626" max="15627" width="6.7109375" customWidth="1"/>
    <col min="15628" max="15628" width="7.42578125" customWidth="1"/>
    <col min="15629" max="15629" width="4.85546875" customWidth="1"/>
    <col min="15630" max="15630" width="22.5703125" bestFit="1" customWidth="1"/>
    <col min="15631" max="15631" width="5.140625" bestFit="1" customWidth="1"/>
    <col min="15632" max="15634" width="0" hidden="1" customWidth="1"/>
    <col min="15635" max="15635" width="10.7109375" customWidth="1"/>
    <col min="15636" max="15636" width="7" customWidth="1"/>
    <col min="15637" max="15637" width="13.5703125" bestFit="1" customWidth="1"/>
    <col min="15638" max="15647" width="9.140625" customWidth="1"/>
    <col min="15873" max="15873" width="13.140625" customWidth="1"/>
    <col min="15874" max="15875" width="6.140625" customWidth="1"/>
    <col min="15876" max="15876" width="8" customWidth="1"/>
    <col min="15877" max="15877" width="9.5703125" customWidth="1"/>
    <col min="15878" max="15878" width="9" customWidth="1"/>
    <col min="15879" max="15880" width="9.140625" customWidth="1"/>
    <col min="15881" max="15881" width="9.5703125" customWidth="1"/>
    <col min="15882" max="15883" width="6.7109375" customWidth="1"/>
    <col min="15884" max="15884" width="7.42578125" customWidth="1"/>
    <col min="15885" max="15885" width="4.85546875" customWidth="1"/>
    <col min="15886" max="15886" width="22.5703125" bestFit="1" customWidth="1"/>
    <col min="15887" max="15887" width="5.140625" bestFit="1" customWidth="1"/>
    <col min="15888" max="15890" width="0" hidden="1" customWidth="1"/>
    <col min="15891" max="15891" width="10.7109375" customWidth="1"/>
    <col min="15892" max="15892" width="7" customWidth="1"/>
    <col min="15893" max="15893" width="13.5703125" bestFit="1" customWidth="1"/>
    <col min="15894" max="15903" width="9.140625" customWidth="1"/>
    <col min="16129" max="16129" width="13.140625" customWidth="1"/>
    <col min="16130" max="16131" width="6.140625" customWidth="1"/>
    <col min="16132" max="16132" width="8" customWidth="1"/>
    <col min="16133" max="16133" width="9.5703125" customWidth="1"/>
    <col min="16134" max="16134" width="9" customWidth="1"/>
    <col min="16135" max="16136" width="9.140625" customWidth="1"/>
    <col min="16137" max="16137" width="9.5703125" customWidth="1"/>
    <col min="16138" max="16139" width="6.7109375" customWidth="1"/>
    <col min="16140" max="16140" width="7.42578125" customWidth="1"/>
    <col min="16141" max="16141" width="4.85546875" customWidth="1"/>
    <col min="16142" max="16142" width="22.5703125" bestFit="1" customWidth="1"/>
    <col min="16143" max="16143" width="5.140625" bestFit="1" customWidth="1"/>
    <col min="16144" max="16146" width="0" hidden="1" customWidth="1"/>
    <col min="16147" max="16147" width="10.7109375" customWidth="1"/>
    <col min="16148" max="16148" width="7" customWidth="1"/>
    <col min="16149" max="16149" width="13.5703125" bestFit="1" customWidth="1"/>
    <col min="16150" max="16159" width="9.140625" customWidth="1"/>
  </cols>
  <sheetData>
    <row r="1" spans="1:22" ht="26.25" thickBot="1" x14ac:dyDescent="0.4">
      <c r="A1" s="310" t="s">
        <v>187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2"/>
    </row>
    <row r="2" spans="1:22" ht="7.5" customHeight="1" x14ac:dyDescent="0.2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2" ht="20.100000000000001" customHeight="1" x14ac:dyDescent="0.2">
      <c r="A3" s="242" t="s">
        <v>8</v>
      </c>
      <c r="B3" s="313" t="s">
        <v>188</v>
      </c>
      <c r="C3" s="313"/>
      <c r="D3" s="313" t="s">
        <v>59</v>
      </c>
      <c r="E3" s="313"/>
      <c r="F3" s="33"/>
      <c r="G3" s="314" t="s">
        <v>189</v>
      </c>
      <c r="H3" s="315"/>
      <c r="I3" s="33"/>
      <c r="J3" s="316" t="s">
        <v>24</v>
      </c>
      <c r="K3" s="316"/>
      <c r="L3" s="316"/>
      <c r="M3" s="316"/>
      <c r="N3" s="316"/>
      <c r="O3" s="316"/>
      <c r="P3" s="316"/>
      <c r="Q3" s="316"/>
      <c r="R3" s="316"/>
      <c r="S3" s="316"/>
      <c r="T3" s="316"/>
    </row>
    <row r="4" spans="1:22" ht="20.100000000000001" customHeight="1" x14ac:dyDescent="0.2">
      <c r="A4" s="245"/>
      <c r="B4" s="306"/>
      <c r="C4" s="307"/>
      <c r="D4" s="306"/>
      <c r="E4" s="307"/>
      <c r="F4" s="33"/>
      <c r="G4" s="308"/>
      <c r="H4" s="309"/>
      <c r="I4" s="33"/>
      <c r="J4" s="221" t="s">
        <v>35</v>
      </c>
      <c r="K4" s="223"/>
      <c r="L4" s="221" t="s">
        <v>25</v>
      </c>
      <c r="M4" s="222"/>
      <c r="N4" s="221" t="s">
        <v>27</v>
      </c>
      <c r="O4" s="222"/>
      <c r="P4" s="222"/>
      <c r="Q4" s="222"/>
      <c r="R4" s="222"/>
      <c r="S4" s="221" t="s">
        <v>26</v>
      </c>
      <c r="T4" s="222"/>
    </row>
    <row r="5" spans="1:22" ht="13.5" thickBot="1" x14ac:dyDescent="0.25">
      <c r="A5" s="17"/>
      <c r="B5" s="15"/>
      <c r="D5" s="17"/>
      <c r="E5" s="17"/>
      <c r="F5" s="17"/>
      <c r="G5" s="17"/>
      <c r="H5" s="17"/>
      <c r="I5" s="17"/>
    </row>
    <row r="6" spans="1:22" ht="12.75" customHeight="1" thickBot="1" x14ac:dyDescent="0.25">
      <c r="A6" s="272" t="s">
        <v>15</v>
      </c>
      <c r="B6" s="274" t="s">
        <v>76</v>
      </c>
      <c r="C6" s="275"/>
      <c r="D6" s="276"/>
      <c r="E6" s="277" t="s">
        <v>158</v>
      </c>
      <c r="F6" s="278"/>
      <c r="G6" s="278"/>
      <c r="H6" s="278"/>
      <c r="I6" s="279"/>
      <c r="J6" s="280" t="s">
        <v>16</v>
      </c>
      <c r="K6" s="281"/>
      <c r="L6" s="282"/>
      <c r="M6" s="298" t="s">
        <v>167</v>
      </c>
      <c r="N6" s="299"/>
      <c r="O6" s="299"/>
      <c r="P6" s="299"/>
      <c r="Q6" s="300"/>
      <c r="R6" s="280" t="s">
        <v>166</v>
      </c>
      <c r="S6" s="281"/>
      <c r="T6" s="282"/>
      <c r="U6" s="208"/>
      <c r="V6" s="201"/>
    </row>
    <row r="7" spans="1:22" ht="14.25" customHeight="1" x14ac:dyDescent="0.2">
      <c r="A7" s="273"/>
      <c r="B7" s="301" t="s">
        <v>79</v>
      </c>
      <c r="C7" s="301" t="s">
        <v>14</v>
      </c>
      <c r="D7" s="301" t="s">
        <v>17</v>
      </c>
      <c r="E7" s="294" t="s">
        <v>159</v>
      </c>
      <c r="F7" s="292" t="s">
        <v>160</v>
      </c>
      <c r="G7" s="294" t="s">
        <v>161</v>
      </c>
      <c r="H7" s="294" t="s">
        <v>162</v>
      </c>
      <c r="I7" s="296" t="s">
        <v>17</v>
      </c>
      <c r="J7" s="303" t="s">
        <v>79</v>
      </c>
      <c r="K7" s="303" t="s">
        <v>14</v>
      </c>
      <c r="L7" s="284" t="s">
        <v>17</v>
      </c>
      <c r="M7" s="286" t="s">
        <v>182</v>
      </c>
      <c r="N7" s="286"/>
      <c r="O7" s="286"/>
      <c r="P7" s="287" t="s">
        <v>45</v>
      </c>
      <c r="Q7" s="287"/>
      <c r="R7" s="287"/>
      <c r="S7" s="288" t="s">
        <v>167</v>
      </c>
      <c r="T7" s="290" t="s">
        <v>163</v>
      </c>
      <c r="U7" s="291" t="s">
        <v>164</v>
      </c>
      <c r="V7" s="283" t="s">
        <v>165</v>
      </c>
    </row>
    <row r="8" spans="1:22" ht="43.5" customHeight="1" x14ac:dyDescent="0.2">
      <c r="A8" s="273"/>
      <c r="B8" s="302"/>
      <c r="C8" s="302"/>
      <c r="D8" s="302"/>
      <c r="E8" s="295"/>
      <c r="F8" s="293"/>
      <c r="G8" s="295"/>
      <c r="H8" s="295"/>
      <c r="I8" s="297"/>
      <c r="J8" s="304"/>
      <c r="K8" s="305"/>
      <c r="L8" s="285"/>
      <c r="M8" s="213" t="s">
        <v>183</v>
      </c>
      <c r="N8" s="213" t="s">
        <v>184</v>
      </c>
      <c r="O8" s="213" t="s">
        <v>185</v>
      </c>
      <c r="P8" s="199" t="s">
        <v>21</v>
      </c>
      <c r="Q8" s="199" t="s">
        <v>22</v>
      </c>
      <c r="R8" s="199" t="s">
        <v>23</v>
      </c>
      <c r="S8" s="289"/>
      <c r="T8" s="291"/>
      <c r="U8" s="291"/>
      <c r="V8" s="283"/>
    </row>
    <row r="9" spans="1:22" ht="13.5" thickBot="1" x14ac:dyDescent="0.25">
      <c r="A9" s="228"/>
      <c r="B9" s="237"/>
      <c r="C9" s="237"/>
      <c r="D9" s="232"/>
      <c r="E9" s="198"/>
      <c r="F9" s="198"/>
      <c r="G9" s="198"/>
      <c r="H9" s="198"/>
      <c r="I9" s="204" t="e">
        <f t="shared" ref="I9:I17" si="0">(H9-F9)/(F9-E9)</f>
        <v>#DIV/0!</v>
      </c>
      <c r="J9" s="243"/>
      <c r="K9" s="243"/>
      <c r="L9" s="200"/>
      <c r="M9" s="195"/>
      <c r="N9" s="195"/>
      <c r="O9" s="195"/>
      <c r="P9" s="147"/>
      <c r="Q9" s="147"/>
      <c r="R9" s="147"/>
      <c r="S9" s="147"/>
      <c r="T9" s="235"/>
      <c r="U9" s="235"/>
      <c r="V9" s="239" t="e">
        <f>T9/U9*100</f>
        <v>#DIV/0!</v>
      </c>
    </row>
    <row r="10" spans="1:22" ht="15.75" customHeight="1" thickBot="1" x14ac:dyDescent="0.25">
      <c r="A10" s="228"/>
      <c r="B10" s="238"/>
      <c r="C10" s="238"/>
      <c r="D10" s="232"/>
      <c r="E10" s="198"/>
      <c r="F10" s="198"/>
      <c r="G10" s="198"/>
      <c r="H10" s="198"/>
      <c r="I10" s="204" t="e">
        <f t="shared" si="0"/>
        <v>#DIV/0!</v>
      </c>
      <c r="J10" s="243"/>
      <c r="K10" s="243"/>
      <c r="L10" s="200"/>
      <c r="M10" s="195"/>
      <c r="N10" s="195"/>
      <c r="O10" s="195"/>
      <c r="P10" s="147"/>
      <c r="Q10" s="147"/>
      <c r="R10" s="147"/>
      <c r="S10" s="147"/>
      <c r="T10" s="235"/>
      <c r="U10" s="235"/>
      <c r="V10" s="239" t="e">
        <f t="shared" ref="V10:V16" si="1">T10/U10*100</f>
        <v>#DIV/0!</v>
      </c>
    </row>
    <row r="11" spans="1:22" ht="13.5" thickBot="1" x14ac:dyDescent="0.25">
      <c r="A11" s="228"/>
      <c r="B11" s="238"/>
      <c r="C11" s="238"/>
      <c r="D11" s="232"/>
      <c r="E11" s="198"/>
      <c r="F11" s="198"/>
      <c r="G11" s="198"/>
      <c r="H11" s="198"/>
      <c r="I11" s="204" t="e">
        <f t="shared" si="0"/>
        <v>#DIV/0!</v>
      </c>
      <c r="J11" s="243"/>
      <c r="K11" s="243"/>
      <c r="L11" s="200"/>
      <c r="M11" s="195"/>
      <c r="N11" s="195"/>
      <c r="O11" s="195"/>
      <c r="P11" s="147"/>
      <c r="Q11" s="147"/>
      <c r="R11" s="147"/>
      <c r="S11" s="147"/>
      <c r="T11" s="235"/>
      <c r="U11" s="235"/>
      <c r="V11" s="239" t="e">
        <f t="shared" si="1"/>
        <v>#DIV/0!</v>
      </c>
    </row>
    <row r="12" spans="1:22" ht="15.75" customHeight="1" thickBot="1" x14ac:dyDescent="0.25">
      <c r="A12" s="228"/>
      <c r="B12" s="238"/>
      <c r="C12" s="238"/>
      <c r="D12" s="232"/>
      <c r="E12" s="198"/>
      <c r="F12" s="198"/>
      <c r="G12" s="198"/>
      <c r="H12" s="198"/>
      <c r="I12" s="204" t="e">
        <f t="shared" si="0"/>
        <v>#DIV/0!</v>
      </c>
      <c r="J12" s="243"/>
      <c r="K12" s="243"/>
      <c r="L12" s="200"/>
      <c r="M12" s="195"/>
      <c r="N12" s="195"/>
      <c r="O12" s="195"/>
      <c r="P12" s="147"/>
      <c r="Q12" s="147"/>
      <c r="R12" s="147"/>
      <c r="S12" s="147"/>
      <c r="T12" s="235"/>
      <c r="U12" s="235"/>
      <c r="V12" s="239" t="e">
        <f t="shared" si="1"/>
        <v>#DIV/0!</v>
      </c>
    </row>
    <row r="13" spans="1:22" ht="13.5" thickBot="1" x14ac:dyDescent="0.25">
      <c r="A13" s="228"/>
      <c r="B13" s="238"/>
      <c r="C13" s="238"/>
      <c r="D13" s="232"/>
      <c r="E13" s="198"/>
      <c r="F13" s="198"/>
      <c r="G13" s="198"/>
      <c r="H13" s="198"/>
      <c r="I13" s="204" t="e">
        <f t="shared" si="0"/>
        <v>#DIV/0!</v>
      </c>
      <c r="J13" s="243"/>
      <c r="K13" s="243"/>
      <c r="L13" s="200"/>
      <c r="M13" s="195"/>
      <c r="N13" s="195"/>
      <c r="O13" s="195"/>
      <c r="P13" s="147"/>
      <c r="Q13" s="147"/>
      <c r="R13" s="147"/>
      <c r="S13" s="147"/>
      <c r="T13" s="235"/>
      <c r="U13" s="235"/>
      <c r="V13" s="239" t="e">
        <f t="shared" si="1"/>
        <v>#DIV/0!</v>
      </c>
    </row>
    <row r="14" spans="1:22" ht="13.5" thickBot="1" x14ac:dyDescent="0.25">
      <c r="A14" s="228"/>
      <c r="B14" s="238"/>
      <c r="C14" s="238"/>
      <c r="D14" s="232"/>
      <c r="E14" s="198"/>
      <c r="F14" s="198"/>
      <c r="G14" s="198"/>
      <c r="H14" s="198"/>
      <c r="I14" s="204" t="e">
        <f t="shared" si="0"/>
        <v>#DIV/0!</v>
      </c>
      <c r="J14" s="243"/>
      <c r="K14" s="243"/>
      <c r="L14" s="200"/>
      <c r="M14" s="195"/>
      <c r="N14" s="195"/>
      <c r="O14" s="195"/>
      <c r="P14" s="147"/>
      <c r="Q14" s="147"/>
      <c r="R14" s="147"/>
      <c r="S14" s="147"/>
      <c r="T14" s="235"/>
      <c r="U14" s="235"/>
      <c r="V14" s="239" t="e">
        <f t="shared" si="1"/>
        <v>#DIV/0!</v>
      </c>
    </row>
    <row r="15" spans="1:22" ht="13.5" thickBot="1" x14ac:dyDescent="0.25">
      <c r="A15" s="228"/>
      <c r="B15" s="238"/>
      <c r="C15" s="238"/>
      <c r="D15" s="232"/>
      <c r="E15" s="198"/>
      <c r="F15" s="198"/>
      <c r="G15" s="198"/>
      <c r="H15" s="198"/>
      <c r="I15" s="204" t="e">
        <f t="shared" si="0"/>
        <v>#DIV/0!</v>
      </c>
      <c r="J15" s="243"/>
      <c r="K15" s="243"/>
      <c r="L15" s="200"/>
      <c r="M15" s="195"/>
      <c r="N15" s="195"/>
      <c r="O15" s="195"/>
      <c r="P15" s="147"/>
      <c r="Q15" s="147"/>
      <c r="R15" s="147"/>
      <c r="S15" s="147"/>
      <c r="T15" s="235"/>
      <c r="U15" s="235"/>
      <c r="V15" s="239" t="e">
        <f t="shared" si="1"/>
        <v>#DIV/0!</v>
      </c>
    </row>
    <row r="16" spans="1:22" ht="15.75" customHeight="1" thickBot="1" x14ac:dyDescent="0.25">
      <c r="A16" s="228"/>
      <c r="B16" s="238"/>
      <c r="C16" s="238"/>
      <c r="D16" s="232"/>
      <c r="E16" s="198"/>
      <c r="F16" s="198"/>
      <c r="G16" s="198"/>
      <c r="H16" s="198"/>
      <c r="I16" s="204" t="e">
        <f t="shared" si="0"/>
        <v>#DIV/0!</v>
      </c>
      <c r="J16" s="243"/>
      <c r="K16" s="243"/>
      <c r="L16" s="200"/>
      <c r="M16" s="195"/>
      <c r="N16" s="195"/>
      <c r="O16" s="195"/>
      <c r="P16" s="147"/>
      <c r="Q16" s="147"/>
      <c r="R16" s="147"/>
      <c r="S16" s="147"/>
      <c r="T16" s="235"/>
      <c r="U16" s="235"/>
      <c r="V16" s="239" t="e">
        <f t="shared" si="1"/>
        <v>#DIV/0!</v>
      </c>
    </row>
    <row r="17" spans="1:22" ht="13.5" thickBot="1" x14ac:dyDescent="0.25">
      <c r="A17" s="202" t="s">
        <v>18</v>
      </c>
      <c r="B17" s="233">
        <f>SUM(B9:B16)</f>
        <v>0</v>
      </c>
      <c r="C17" s="233">
        <f>SUM(C9:C16)</f>
        <v>0</v>
      </c>
      <c r="D17" s="234">
        <f t="shared" ref="D17" si="2">IF(B17=0,0,(C17-B17)/B17)</f>
        <v>0</v>
      </c>
      <c r="E17" s="203">
        <f>MIN(E9:E16)</f>
        <v>0</v>
      </c>
      <c r="F17" s="203">
        <f>MAX(F9:F16)</f>
        <v>0</v>
      </c>
      <c r="G17" s="203">
        <f>MIN(G9:G16)</f>
        <v>0</v>
      </c>
      <c r="H17" s="203">
        <f>MAX(H9:H16)</f>
        <v>0</v>
      </c>
      <c r="I17" s="204" t="e">
        <f t="shared" si="0"/>
        <v>#DIV/0!</v>
      </c>
      <c r="J17" s="205">
        <f>SUM(J9:J16)</f>
        <v>0</v>
      </c>
      <c r="K17" s="205">
        <f>SUM(K9:K16)</f>
        <v>0</v>
      </c>
      <c r="L17" s="206">
        <f t="shared" ref="L17" si="3">IF(J17=0,0,(K17-J17)/J17)</f>
        <v>0</v>
      </c>
      <c r="M17" s="207">
        <f>SUM(M9:M16)</f>
        <v>0</v>
      </c>
      <c r="N17" s="207">
        <f>SUM(N9:N16)</f>
        <v>0</v>
      </c>
      <c r="O17" s="207">
        <f>SUM(O9:O16)</f>
        <v>0</v>
      </c>
      <c r="P17" s="207">
        <f>SUM(P9:P16)</f>
        <v>0</v>
      </c>
      <c r="Q17" s="207">
        <f>SUM(Q9:Q16)</f>
        <v>0</v>
      </c>
      <c r="R17" s="207">
        <f>SUM(R9:R16)</f>
        <v>0</v>
      </c>
      <c r="S17" s="207" t="e">
        <f t="shared" ref="S17" si="4">O17/C17</f>
        <v>#DIV/0!</v>
      </c>
      <c r="T17" s="236">
        <f>SUM(T9:T16)</f>
        <v>0</v>
      </c>
      <c r="U17" s="236">
        <f>SUM(U9:U16)</f>
        <v>0</v>
      </c>
      <c r="V17" s="240" t="e">
        <f>T17/U17*100</f>
        <v>#DIV/0!</v>
      </c>
    </row>
    <row r="18" spans="1:22" x14ac:dyDescent="0.2">
      <c r="A18" s="17"/>
      <c r="B18" s="10"/>
      <c r="C18" s="10"/>
      <c r="D18" s="17"/>
      <c r="E18" s="17"/>
      <c r="F18" s="17"/>
      <c r="G18" s="17"/>
      <c r="H18" s="17"/>
      <c r="I18" s="17"/>
      <c r="V18" s="30"/>
    </row>
    <row r="19" spans="1:22" x14ac:dyDescent="0.2">
      <c r="A19" s="214"/>
      <c r="B19" s="215"/>
      <c r="C19" s="215"/>
      <c r="D19" s="214"/>
      <c r="E19" s="214"/>
      <c r="F19" s="214"/>
      <c r="G19" s="214"/>
      <c r="H19" s="214"/>
      <c r="I19" s="214"/>
      <c r="J19" s="216"/>
      <c r="K19" s="217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8"/>
    </row>
    <row r="20" spans="1:22" ht="13.5" thickBot="1" x14ac:dyDescent="0.25">
      <c r="A20" s="16"/>
      <c r="B20" s="10"/>
      <c r="C20" s="10"/>
      <c r="D20" s="16"/>
      <c r="E20" s="16"/>
      <c r="F20" s="16"/>
      <c r="G20" s="16"/>
      <c r="H20" s="16"/>
      <c r="I20" s="16"/>
      <c r="J20" s="5"/>
      <c r="K20" s="11"/>
      <c r="L20" s="5"/>
      <c r="M20" s="5"/>
      <c r="N20" s="5"/>
      <c r="O20" s="5"/>
      <c r="P20" s="5"/>
      <c r="Q20" s="5"/>
      <c r="R20" s="5"/>
      <c r="S20" s="5"/>
      <c r="T20" s="5"/>
      <c r="V20" s="30"/>
    </row>
    <row r="21" spans="1:22" s="27" customFormat="1" ht="13.15" customHeight="1" x14ac:dyDescent="0.2">
      <c r="A21" s="266" t="s">
        <v>42</v>
      </c>
      <c r="B21" s="267"/>
      <c r="C21"/>
      <c r="D21" s="252" t="s">
        <v>54</v>
      </c>
      <c r="E21" s="253"/>
      <c r="F21" s="253"/>
      <c r="G21" s="253"/>
      <c r="H21" s="196" t="s">
        <v>43</v>
      </c>
      <c r="J21" s="268" t="s">
        <v>44</v>
      </c>
      <c r="K21" s="269"/>
      <c r="L21" s="269"/>
      <c r="M21" s="269" t="s">
        <v>173</v>
      </c>
      <c r="N21" s="270"/>
      <c r="Q21" s="271"/>
      <c r="R21" s="271"/>
      <c r="S21"/>
      <c r="T21"/>
      <c r="U21"/>
    </row>
    <row r="22" spans="1:22" s="27" customFormat="1" ht="12.75" customHeight="1" x14ac:dyDescent="0.2">
      <c r="A22" s="229" t="s">
        <v>15</v>
      </c>
      <c r="B22" s="209" t="s">
        <v>43</v>
      </c>
      <c r="D22" s="256" t="s">
        <v>186</v>
      </c>
      <c r="E22" s="257"/>
      <c r="F22" s="257"/>
      <c r="G22" s="257"/>
      <c r="H22" s="197">
        <f>IF(O17=0,0,M9/O9)</f>
        <v>0</v>
      </c>
      <c r="J22" s="258" t="s">
        <v>169</v>
      </c>
      <c r="K22" s="259"/>
      <c r="L22" s="259"/>
      <c r="M22" s="260"/>
      <c r="N22" s="261"/>
      <c r="Q22" s="210"/>
      <c r="R22" s="244"/>
      <c r="S22"/>
      <c r="T22"/>
      <c r="U22"/>
    </row>
    <row r="23" spans="1:22" s="27" customFormat="1" ht="12.75" customHeight="1" x14ac:dyDescent="0.2">
      <c r="A23" s="230" t="s">
        <v>24</v>
      </c>
      <c r="B23" s="227" t="e">
        <f>C9/$C$17</f>
        <v>#DIV/0!</v>
      </c>
      <c r="D23" s="256" t="s">
        <v>51</v>
      </c>
      <c r="E23" s="257"/>
      <c r="F23" s="257"/>
      <c r="G23" s="257"/>
      <c r="H23" s="197">
        <f>IF(O17=0,0,M10/O10)</f>
        <v>0</v>
      </c>
      <c r="J23" s="258" t="s">
        <v>170</v>
      </c>
      <c r="K23" s="259"/>
      <c r="L23" s="259"/>
      <c r="M23" s="260"/>
      <c r="N23" s="261"/>
      <c r="Q23" s="219"/>
      <c r="R23" s="72"/>
      <c r="S23"/>
      <c r="T23"/>
      <c r="U23"/>
    </row>
    <row r="24" spans="1:22" s="27" customFormat="1" ht="12.75" customHeight="1" x14ac:dyDescent="0.2">
      <c r="A24" s="230" t="s">
        <v>0</v>
      </c>
      <c r="B24" s="227" t="e">
        <f>C10/$C$17</f>
        <v>#DIV/0!</v>
      </c>
      <c r="D24" s="256" t="s">
        <v>52</v>
      </c>
      <c r="E24" s="257"/>
      <c r="F24" s="257"/>
      <c r="G24" s="257"/>
      <c r="H24" s="197">
        <f>IF(O17=0,0,M11/O11)</f>
        <v>0</v>
      </c>
      <c r="J24" s="258" t="s">
        <v>171</v>
      </c>
      <c r="K24" s="259"/>
      <c r="L24" s="259"/>
      <c r="M24" s="260"/>
      <c r="N24" s="261"/>
      <c r="Q24" s="219"/>
      <c r="R24" s="72"/>
      <c r="S24"/>
      <c r="T24"/>
      <c r="U24"/>
    </row>
    <row r="25" spans="1:22" s="27" customFormat="1" ht="12.75" customHeight="1" thickBot="1" x14ac:dyDescent="0.25">
      <c r="A25" s="230" t="s">
        <v>2</v>
      </c>
      <c r="B25" s="227" t="e">
        <f>C11/$C$17</f>
        <v>#DIV/0!</v>
      </c>
      <c r="D25" s="256" t="s">
        <v>53</v>
      </c>
      <c r="E25" s="257"/>
      <c r="F25" s="257"/>
      <c r="G25" s="257"/>
      <c r="H25" s="197">
        <f>IF(O17=0,0,SUM(O12:O15)/SUM(O12:O16,#REF!))</f>
        <v>0</v>
      </c>
      <c r="J25" s="262" t="s">
        <v>172</v>
      </c>
      <c r="K25" s="263"/>
      <c r="L25" s="263"/>
      <c r="M25" s="264" t="e">
        <f>(M22)/(M22+M23+M24)*100</f>
        <v>#DIV/0!</v>
      </c>
      <c r="N25" s="265"/>
      <c r="Q25" s="219"/>
      <c r="R25" s="72"/>
      <c r="S25"/>
      <c r="T25"/>
      <c r="U25"/>
    </row>
    <row r="26" spans="1:22" s="27" customFormat="1" ht="12.75" customHeight="1" thickBot="1" x14ac:dyDescent="0.25">
      <c r="A26" s="230" t="s">
        <v>180</v>
      </c>
      <c r="B26" s="227" t="e">
        <f>C12/$C$17</f>
        <v>#DIV/0!</v>
      </c>
      <c r="D26" s="250" t="s">
        <v>86</v>
      </c>
      <c r="E26" s="251"/>
      <c r="F26" s="251"/>
      <c r="G26" s="251"/>
      <c r="H26" s="212">
        <f>IF(O17=0,0,M17/O17)</f>
        <v>0</v>
      </c>
      <c r="Q26" s="219"/>
      <c r="R26" s="72"/>
      <c r="S26"/>
      <c r="T26"/>
      <c r="U26"/>
    </row>
    <row r="27" spans="1:22" s="27" customFormat="1" ht="12.75" customHeight="1" thickBot="1" x14ac:dyDescent="0.25">
      <c r="A27" s="230" t="s">
        <v>39</v>
      </c>
      <c r="B27" s="227" t="e">
        <f>C13/$C$17</f>
        <v>#DIV/0!</v>
      </c>
      <c r="L27" s="29"/>
      <c r="M27" s="29"/>
      <c r="N27" s="29"/>
      <c r="Q27" s="219"/>
      <c r="R27" s="72"/>
      <c r="S27"/>
      <c r="T27"/>
      <c r="U27"/>
    </row>
    <row r="28" spans="1:22" s="27" customFormat="1" x14ac:dyDescent="0.2">
      <c r="A28" s="230" t="s">
        <v>38</v>
      </c>
      <c r="B28" s="227" t="e">
        <f>C14/$C$17</f>
        <v>#DIV/0!</v>
      </c>
      <c r="D28" s="252" t="s">
        <v>56</v>
      </c>
      <c r="E28" s="253"/>
      <c r="F28" s="253"/>
      <c r="G28" s="253"/>
      <c r="H28" s="254"/>
      <c r="I28" s="95"/>
      <c r="J28" s="255" t="s">
        <v>5</v>
      </c>
      <c r="K28" s="255"/>
      <c r="L28" s="29"/>
      <c r="M28" s="29"/>
      <c r="N28" s="29"/>
      <c r="O28" s="29"/>
      <c r="P28" s="29"/>
      <c r="Q28" s="29"/>
      <c r="R28" s="29"/>
      <c r="S28" s="29"/>
      <c r="T28" s="29"/>
      <c r="U28"/>
    </row>
    <row r="29" spans="1:22" s="27" customFormat="1" ht="12.75" customHeight="1" x14ac:dyDescent="0.2">
      <c r="A29" s="230" t="s">
        <v>168</v>
      </c>
      <c r="B29" s="227" t="e">
        <f>C15/$C$17</f>
        <v>#DIV/0!</v>
      </c>
      <c r="D29" s="246" t="s">
        <v>46</v>
      </c>
      <c r="E29" s="247"/>
      <c r="F29" s="247"/>
      <c r="G29" s="247"/>
      <c r="H29" s="224">
        <f>D17</f>
        <v>0</v>
      </c>
      <c r="I29" s="93"/>
      <c r="J29" s="211" t="s">
        <v>44</v>
      </c>
      <c r="K29" s="226" t="s">
        <v>43</v>
      </c>
      <c r="L29" s="29"/>
      <c r="M29" s="29"/>
      <c r="N29" s="29"/>
      <c r="O29" s="29"/>
      <c r="P29" s="29"/>
      <c r="Q29" s="29"/>
      <c r="R29" s="29"/>
      <c r="S29" s="29"/>
      <c r="T29" s="29"/>
      <c r="U29"/>
    </row>
    <row r="30" spans="1:22" s="27" customFormat="1" ht="12.75" customHeight="1" x14ac:dyDescent="0.2">
      <c r="A30" s="230" t="s">
        <v>10</v>
      </c>
      <c r="B30" s="227" t="e">
        <f>C16/$C$17</f>
        <v>#DIV/0!</v>
      </c>
      <c r="D30" s="246" t="s">
        <v>47</v>
      </c>
      <c r="E30" s="247"/>
      <c r="F30" s="247"/>
      <c r="G30" s="247"/>
      <c r="H30" s="224" t="e">
        <f>I17</f>
        <v>#DIV/0!</v>
      </c>
      <c r="I30" s="94"/>
      <c r="J30" s="241" t="s">
        <v>19</v>
      </c>
      <c r="K30" s="227">
        <f>IF(H24=0,0,H16/H24)</f>
        <v>0</v>
      </c>
      <c r="L30" s="29"/>
      <c r="M30" s="29"/>
      <c r="N30" s="29"/>
      <c r="O30" s="29"/>
      <c r="P30" s="29"/>
      <c r="Q30" s="29"/>
      <c r="R30" s="29"/>
      <c r="S30" s="29"/>
      <c r="T30" s="29"/>
      <c r="U30"/>
    </row>
    <row r="31" spans="1:22" s="27" customFormat="1" ht="12.75" customHeight="1" x14ac:dyDescent="0.2">
      <c r="A31" s="230" t="s">
        <v>9</v>
      </c>
      <c r="B31" s="227" t="e">
        <f>#REF!/$C$17</f>
        <v>#REF!</v>
      </c>
      <c r="D31" s="246" t="s">
        <v>48</v>
      </c>
      <c r="E31" s="247"/>
      <c r="F31" s="247"/>
      <c r="G31" s="247"/>
      <c r="H31" s="224">
        <f>IF(K4=0,0,(K4+M4+O4+T4)/K4)</f>
        <v>0</v>
      </c>
      <c r="I31" s="94"/>
      <c r="J31" s="241" t="s">
        <v>0</v>
      </c>
      <c r="K31" s="227">
        <f>IF(H24=0,0,#REF!/H24)</f>
        <v>0</v>
      </c>
      <c r="L31" s="29"/>
      <c r="M31" s="29"/>
      <c r="N31" s="29"/>
      <c r="O31" s="29"/>
      <c r="P31" s="29"/>
      <c r="Q31" s="29"/>
      <c r="R31" s="29"/>
      <c r="S31" s="29"/>
      <c r="T31" s="29"/>
      <c r="U31"/>
    </row>
    <row r="32" spans="1:22" s="27" customFormat="1" ht="12.75" customHeight="1" x14ac:dyDescent="0.2">
      <c r="A32" s="230" t="s">
        <v>36</v>
      </c>
      <c r="B32" s="227" t="e">
        <f>#REF!/$C$17</f>
        <v>#REF!</v>
      </c>
      <c r="D32" s="246" t="s">
        <v>94</v>
      </c>
      <c r="E32" s="247"/>
      <c r="F32" s="247"/>
      <c r="G32" s="247"/>
      <c r="H32" s="224">
        <f>IF(C17=0,0,O17/C17)</f>
        <v>0</v>
      </c>
      <c r="I32" s="94"/>
      <c r="J32" s="241" t="s">
        <v>20</v>
      </c>
      <c r="K32" s="227">
        <f>IF(H24=0,0,#REF!/H24)</f>
        <v>0</v>
      </c>
      <c r="L32" s="29"/>
      <c r="M32" s="29"/>
      <c r="N32" s="29"/>
      <c r="O32" s="29"/>
      <c r="P32" s="29"/>
      <c r="Q32" s="29"/>
      <c r="R32" s="29"/>
      <c r="S32" s="29"/>
      <c r="T32" s="29"/>
      <c r="U32"/>
    </row>
    <row r="33" spans="1:21" s="27" customFormat="1" ht="13.5" customHeight="1" thickBot="1" x14ac:dyDescent="0.25">
      <c r="A33" s="231" t="s">
        <v>181</v>
      </c>
      <c r="B33" s="227" t="e">
        <f>#REF!/$C$17</f>
        <v>#REF!</v>
      </c>
      <c r="D33" s="248" t="s">
        <v>49</v>
      </c>
      <c r="E33" s="249"/>
      <c r="F33" s="249"/>
      <c r="G33" s="249"/>
      <c r="H33" s="225" t="e">
        <f>M24/C17</f>
        <v>#DIV/0!</v>
      </c>
      <c r="I33" s="94"/>
      <c r="J33" s="241" t="s">
        <v>3</v>
      </c>
      <c r="K33" s="227">
        <f>IF(H24=0,0,SUM(H17:H19,#REF!))</f>
        <v>0</v>
      </c>
      <c r="L33" s="29"/>
      <c r="M33" s="29"/>
      <c r="N33" s="29"/>
      <c r="O33" s="29"/>
      <c r="P33" s="29"/>
      <c r="Q33" s="29"/>
      <c r="R33" s="29"/>
      <c r="S33" s="29"/>
      <c r="T33" s="29"/>
      <c r="U33"/>
    </row>
    <row r="34" spans="1:21" s="27" customFormat="1" ht="12.75" customHeight="1" x14ac:dyDescent="0.2">
      <c r="A34" s="231" t="s">
        <v>11</v>
      </c>
      <c r="B34" s="227" t="e">
        <f>#REF!/$C$17</f>
        <v>#REF!</v>
      </c>
      <c r="C34" s="63"/>
      <c r="H34" s="64"/>
      <c r="I34" s="64"/>
      <c r="J34" s="241" t="s">
        <v>11</v>
      </c>
      <c r="K34" s="227"/>
      <c r="L34" s="29"/>
      <c r="M34" s="29"/>
      <c r="N34" s="29"/>
      <c r="O34" s="29"/>
      <c r="P34" s="29"/>
      <c r="Q34" s="29"/>
      <c r="R34" s="29"/>
      <c r="S34" s="29"/>
      <c r="T34" s="29"/>
      <c r="U34"/>
    </row>
    <row r="35" spans="1:21" s="27" customFormat="1" x14ac:dyDescent="0.2">
      <c r="A35" s="18"/>
      <c r="B35" s="12"/>
      <c r="C35" s="65"/>
      <c r="D35" s="29"/>
      <c r="E35" s="29"/>
      <c r="F35" s="29"/>
      <c r="G35" s="29"/>
      <c r="H35" s="29"/>
      <c r="I35" s="29"/>
      <c r="J35" s="62"/>
      <c r="K35" s="61"/>
      <c r="L35" s="29"/>
      <c r="M35" s="29"/>
      <c r="N35"/>
      <c r="O35"/>
      <c r="P35"/>
      <c r="Q35" s="29"/>
      <c r="R35" s="29"/>
      <c r="U35"/>
    </row>
    <row r="36" spans="1:21" x14ac:dyDescent="0.2">
      <c r="A36" s="16"/>
      <c r="B36" s="15"/>
      <c r="C36" s="12"/>
      <c r="D36" s="1"/>
      <c r="E36" s="29"/>
      <c r="F36" s="29"/>
      <c r="G36" s="29"/>
      <c r="H36" s="29"/>
      <c r="I36" s="29"/>
    </row>
    <row r="37" spans="1:21" x14ac:dyDescent="0.2">
      <c r="A37" s="18"/>
      <c r="B37" s="15"/>
      <c r="D37" s="1"/>
      <c r="E37" s="1"/>
      <c r="F37" s="1"/>
      <c r="G37" s="1"/>
      <c r="H37" s="1"/>
      <c r="I37" s="1"/>
    </row>
    <row r="38" spans="1:21" x14ac:dyDescent="0.2">
      <c r="A38" s="18"/>
      <c r="B38" s="15"/>
      <c r="F38" s="1"/>
    </row>
    <row r="39" spans="1:21" x14ac:dyDescent="0.2">
      <c r="A39" s="18"/>
      <c r="B39" s="15"/>
      <c r="F39" s="1"/>
    </row>
    <row r="40" spans="1:21" x14ac:dyDescent="0.2">
      <c r="A40" s="18"/>
      <c r="B40" s="15"/>
      <c r="F40" s="1"/>
    </row>
    <row r="41" spans="1:21" x14ac:dyDescent="0.2">
      <c r="A41" s="16"/>
      <c r="B41" s="12"/>
      <c r="F41" s="1"/>
    </row>
    <row r="42" spans="1:21" x14ac:dyDescent="0.2">
      <c r="A42" s="18"/>
      <c r="B42" s="12"/>
      <c r="C42" s="12"/>
      <c r="F42" s="1"/>
    </row>
    <row r="43" spans="1:21" x14ac:dyDescent="0.2">
      <c r="A43" s="18"/>
      <c r="B43" s="12"/>
      <c r="C43" s="12"/>
      <c r="F43" s="1"/>
      <c r="G43" s="1"/>
      <c r="H43" s="1"/>
      <c r="I43" s="1"/>
    </row>
    <row r="44" spans="1:21" x14ac:dyDescent="0.2">
      <c r="A44" s="18"/>
      <c r="B44" s="12"/>
      <c r="C44" s="12"/>
      <c r="F44" s="1"/>
      <c r="G44" s="1"/>
      <c r="H44" s="1"/>
      <c r="I44" s="1"/>
    </row>
    <row r="45" spans="1:21" x14ac:dyDescent="0.2">
      <c r="A45" s="18"/>
      <c r="B45" s="12"/>
      <c r="C45" s="12"/>
      <c r="D45" s="1"/>
      <c r="E45" s="1"/>
      <c r="F45" s="1"/>
      <c r="G45" s="1"/>
      <c r="H45" s="1"/>
      <c r="I45" s="1"/>
    </row>
    <row r="46" spans="1:21" x14ac:dyDescent="0.2">
      <c r="A46" s="16"/>
      <c r="B46" s="12"/>
      <c r="C46" s="12"/>
      <c r="D46" s="1"/>
      <c r="E46" s="1"/>
      <c r="F46" s="1"/>
      <c r="G46" s="1"/>
      <c r="H46" s="1"/>
      <c r="I46" s="1"/>
    </row>
    <row r="47" spans="1:21" x14ac:dyDescent="0.2">
      <c r="A47" s="18"/>
      <c r="B47" s="12"/>
      <c r="C47" s="12"/>
      <c r="D47" s="1"/>
      <c r="E47" s="1"/>
      <c r="F47" s="1"/>
      <c r="G47" s="1"/>
      <c r="H47" s="1"/>
      <c r="I47" s="1"/>
    </row>
    <row r="48" spans="1:21" x14ac:dyDescent="0.2">
      <c r="A48" s="18"/>
      <c r="B48" s="12"/>
      <c r="C48" s="12"/>
      <c r="D48" s="1"/>
      <c r="E48" s="1"/>
      <c r="F48" s="1"/>
      <c r="G48" s="1"/>
      <c r="H48" s="1"/>
      <c r="I48" s="1"/>
    </row>
    <row r="49" spans="1:9" x14ac:dyDescent="0.2">
      <c r="A49" s="18"/>
      <c r="B49" s="12"/>
      <c r="C49" s="12"/>
      <c r="D49" s="1"/>
      <c r="E49" s="1"/>
      <c r="F49" s="1"/>
      <c r="G49" s="1"/>
      <c r="H49" s="1"/>
      <c r="I49" s="1"/>
    </row>
    <row r="50" spans="1:9" x14ac:dyDescent="0.2">
      <c r="A50" s="18"/>
      <c r="B50" s="12"/>
      <c r="C50" s="12"/>
      <c r="D50" s="1"/>
      <c r="E50" s="1"/>
      <c r="F50" s="1"/>
      <c r="G50" s="1"/>
      <c r="H50" s="1"/>
      <c r="I50" s="1"/>
    </row>
    <row r="51" spans="1:9" x14ac:dyDescent="0.2">
      <c r="A51" s="18"/>
      <c r="B51" s="12"/>
      <c r="C51" s="12"/>
      <c r="D51" s="1"/>
      <c r="E51" s="1"/>
      <c r="F51" s="1"/>
      <c r="G51" s="1"/>
      <c r="H51" s="1"/>
      <c r="I51" s="1"/>
    </row>
    <row r="52" spans="1:9" x14ac:dyDescent="0.2">
      <c r="A52" s="16"/>
      <c r="B52" s="12"/>
      <c r="C52" s="12"/>
      <c r="D52" s="1"/>
      <c r="E52" s="1"/>
      <c r="F52" s="1"/>
      <c r="G52" s="1"/>
      <c r="H52" s="1"/>
      <c r="I52" s="1"/>
    </row>
    <row r="53" spans="1:9" x14ac:dyDescent="0.2">
      <c r="A53" s="18"/>
      <c r="B53" s="12"/>
      <c r="C53" s="12"/>
      <c r="D53" s="1"/>
      <c r="E53" s="1"/>
      <c r="F53" s="1"/>
      <c r="G53" s="1"/>
      <c r="H53" s="1"/>
      <c r="I53" s="1"/>
    </row>
    <row r="54" spans="1:9" x14ac:dyDescent="0.2">
      <c r="A54" s="18"/>
      <c r="B54" s="12"/>
      <c r="C54" s="12"/>
      <c r="D54" s="1"/>
      <c r="E54" s="1"/>
      <c r="F54" s="1"/>
      <c r="G54" s="1"/>
      <c r="H54" s="1"/>
      <c r="I54" s="1"/>
    </row>
    <row r="55" spans="1:9" x14ac:dyDescent="0.2">
      <c r="A55" s="18"/>
      <c r="B55" s="12"/>
      <c r="C55" s="12"/>
      <c r="D55" s="1"/>
      <c r="E55" s="1"/>
      <c r="F55" s="1"/>
      <c r="G55" s="1"/>
      <c r="H55" s="1"/>
      <c r="I55" s="1"/>
    </row>
    <row r="56" spans="1:9" x14ac:dyDescent="0.2">
      <c r="A56" s="18"/>
      <c r="B56" s="12"/>
      <c r="C56" s="12"/>
      <c r="D56" s="1"/>
      <c r="E56" s="1"/>
      <c r="F56" s="1"/>
      <c r="G56" s="1"/>
      <c r="H56" s="1"/>
      <c r="I56" s="1"/>
    </row>
    <row r="57" spans="1:9" x14ac:dyDescent="0.2">
      <c r="A57" s="18"/>
      <c r="B57" s="12"/>
      <c r="C57" s="12"/>
      <c r="D57" s="1"/>
      <c r="E57" s="1"/>
      <c r="F57" s="1"/>
      <c r="G57" s="1"/>
      <c r="H57" s="1"/>
      <c r="I57" s="1"/>
    </row>
    <row r="58" spans="1:9" x14ac:dyDescent="0.2">
      <c r="A58" s="3"/>
      <c r="B58" s="12"/>
      <c r="C58" s="12"/>
      <c r="D58" s="1"/>
      <c r="E58" s="1"/>
      <c r="F58" s="1"/>
      <c r="G58" s="1"/>
      <c r="H58" s="1"/>
      <c r="I58" s="1"/>
    </row>
    <row r="59" spans="1:9" x14ac:dyDescent="0.2">
      <c r="A59" s="3"/>
      <c r="B59" s="19"/>
      <c r="C59" s="12"/>
      <c r="D59" s="1"/>
      <c r="E59" s="1"/>
      <c r="F59" s="1"/>
      <c r="G59" s="1"/>
      <c r="H59" s="1"/>
      <c r="I59" s="1"/>
    </row>
    <row r="60" spans="1:9" x14ac:dyDescent="0.2">
      <c r="A60" s="16"/>
      <c r="B60" s="12"/>
      <c r="C60" s="19"/>
      <c r="D60" s="1"/>
      <c r="E60" s="1"/>
      <c r="F60" s="1"/>
      <c r="G60" s="1"/>
      <c r="H60" s="1"/>
      <c r="I60" s="1"/>
    </row>
    <row r="61" spans="1:9" x14ac:dyDescent="0.2">
      <c r="A61" s="16"/>
      <c r="B61" s="12"/>
      <c r="C61" s="12"/>
      <c r="D61" s="1"/>
      <c r="E61" s="1"/>
      <c r="F61" s="1"/>
      <c r="G61" s="1"/>
      <c r="H61" s="1"/>
      <c r="I61" s="1"/>
    </row>
    <row r="62" spans="1:9" x14ac:dyDescent="0.2">
      <c r="A62" s="16"/>
      <c r="B62" s="12"/>
      <c r="C62" s="12"/>
      <c r="D62" s="1"/>
      <c r="E62" s="1"/>
      <c r="F62" s="1"/>
      <c r="G62" s="1"/>
      <c r="H62" s="1"/>
      <c r="I62" s="1"/>
    </row>
    <row r="63" spans="1:9" x14ac:dyDescent="0.2">
      <c r="A63" s="16"/>
      <c r="B63" s="12"/>
      <c r="C63" s="12"/>
      <c r="D63" s="1"/>
      <c r="E63" s="1"/>
      <c r="F63" s="1"/>
      <c r="G63" s="1"/>
      <c r="H63" s="1"/>
      <c r="I63" s="1"/>
    </row>
    <row r="64" spans="1:9" x14ac:dyDescent="0.2">
      <c r="A64" s="16"/>
      <c r="B64" s="12"/>
      <c r="C64" s="12"/>
      <c r="D64" s="1"/>
      <c r="E64" s="1"/>
      <c r="F64" s="1"/>
      <c r="G64" s="1"/>
      <c r="H64" s="1"/>
      <c r="I64" s="1"/>
    </row>
    <row r="65" spans="1:9" x14ac:dyDescent="0.2">
      <c r="A65" s="3"/>
      <c r="B65" s="12"/>
      <c r="C65" s="12"/>
      <c r="D65" s="1"/>
      <c r="E65" s="1"/>
      <c r="F65" s="1"/>
      <c r="G65" s="1"/>
      <c r="H65" s="1"/>
      <c r="I65" s="1"/>
    </row>
    <row r="66" spans="1:9" x14ac:dyDescent="0.2">
      <c r="A66" s="3"/>
      <c r="B66" s="11"/>
      <c r="C66" s="12"/>
      <c r="D66" s="1"/>
      <c r="E66" s="1"/>
      <c r="F66" s="1"/>
      <c r="G66" s="1"/>
      <c r="H66" s="1"/>
      <c r="I66" s="1"/>
    </row>
    <row r="67" spans="1:9" x14ac:dyDescent="0.2">
      <c r="A67" s="20"/>
      <c r="B67" s="11"/>
      <c r="C67" s="11"/>
    </row>
    <row r="68" spans="1:9" x14ac:dyDescent="0.2">
      <c r="A68" s="20"/>
      <c r="B68" s="11"/>
      <c r="C68" s="11"/>
    </row>
    <row r="69" spans="1:9" x14ac:dyDescent="0.2">
      <c r="A69" s="20"/>
      <c r="B69" s="11"/>
      <c r="C69" s="11"/>
    </row>
    <row r="70" spans="1:9" x14ac:dyDescent="0.2">
      <c r="A70" s="3"/>
      <c r="B70" s="10"/>
      <c r="C70" s="11"/>
    </row>
    <row r="71" spans="1:9" x14ac:dyDescent="0.2">
      <c r="A71" s="3"/>
      <c r="B71" s="21"/>
      <c r="C71" s="10"/>
    </row>
    <row r="72" spans="1:9" x14ac:dyDescent="0.2">
      <c r="A72" s="3"/>
      <c r="B72" s="21"/>
      <c r="C72" s="21"/>
    </row>
    <row r="73" spans="1:9" x14ac:dyDescent="0.2">
      <c r="A73" s="3"/>
      <c r="B73" s="10"/>
      <c r="C73" s="21"/>
    </row>
    <row r="74" spans="1:9" x14ac:dyDescent="0.2">
      <c r="A74" s="3"/>
      <c r="B74" s="11"/>
      <c r="C74" s="10"/>
    </row>
    <row r="75" spans="1:9" x14ac:dyDescent="0.2">
      <c r="A75" s="3"/>
      <c r="B75" s="10"/>
      <c r="C75" s="11"/>
    </row>
    <row r="76" spans="1:9" x14ac:dyDescent="0.2">
      <c r="A76" s="3"/>
      <c r="B76" s="5"/>
      <c r="C76" s="10"/>
    </row>
    <row r="77" spans="1:9" x14ac:dyDescent="0.2">
      <c r="A77" s="6"/>
      <c r="B77" s="5"/>
      <c r="C77" s="5"/>
      <c r="D77" s="9"/>
      <c r="E77" s="9"/>
      <c r="F77" s="9"/>
      <c r="G77" s="9"/>
      <c r="H77" s="9"/>
      <c r="I77" s="9"/>
    </row>
    <row r="78" spans="1:9" x14ac:dyDescent="0.2">
      <c r="A78" s="5"/>
      <c r="B78" s="5"/>
      <c r="C78" s="5"/>
      <c r="D78" s="9"/>
      <c r="E78" s="9"/>
      <c r="F78" s="9"/>
      <c r="G78" s="9"/>
      <c r="H78" s="9"/>
      <c r="I78" s="9"/>
    </row>
    <row r="79" spans="1:9" x14ac:dyDescent="0.2">
      <c r="A79" s="5"/>
      <c r="B79" s="5"/>
      <c r="C79" s="5"/>
      <c r="D79" s="9"/>
      <c r="E79" s="9"/>
      <c r="F79" s="9"/>
      <c r="G79" s="9"/>
      <c r="H79" s="9"/>
      <c r="I79" s="9"/>
    </row>
    <row r="80" spans="1:9" x14ac:dyDescent="0.2">
      <c r="A80" s="5"/>
      <c r="B80" s="5"/>
      <c r="C80" s="5"/>
      <c r="D80" s="9"/>
      <c r="E80" s="9"/>
      <c r="F80" s="9"/>
      <c r="G80" s="9"/>
      <c r="H80" s="9"/>
      <c r="I80" s="9"/>
    </row>
    <row r="81" spans="1:20" x14ac:dyDescent="0.2">
      <c r="A81" s="5"/>
      <c r="B81" s="5"/>
      <c r="C81" s="5"/>
      <c r="D81" s="9"/>
      <c r="E81" s="9"/>
      <c r="F81" s="9"/>
      <c r="G81" s="9"/>
      <c r="H81" s="9"/>
      <c r="I81" s="9"/>
    </row>
    <row r="82" spans="1:20" x14ac:dyDescent="0.2">
      <c r="A82" s="5"/>
      <c r="B82" s="10"/>
      <c r="C82" s="5"/>
      <c r="D82" s="9"/>
      <c r="E82" s="9"/>
      <c r="F82" s="9"/>
      <c r="G82" s="9"/>
      <c r="H82" s="9"/>
      <c r="I82" s="9"/>
      <c r="S82" s="9"/>
      <c r="T82" s="9"/>
    </row>
    <row r="83" spans="1:20" x14ac:dyDescent="0.2">
      <c r="A83" s="3"/>
      <c r="B83" s="10"/>
      <c r="C83" s="10"/>
      <c r="D83" s="9"/>
      <c r="E83" s="9"/>
      <c r="F83" s="9"/>
      <c r="G83" s="9"/>
      <c r="H83" s="9"/>
      <c r="I83" s="9"/>
      <c r="N83" s="9"/>
      <c r="O83" s="9"/>
      <c r="P83" s="9"/>
      <c r="S83" s="9"/>
      <c r="T83" s="9"/>
    </row>
    <row r="84" spans="1:20" x14ac:dyDescent="0.2">
      <c r="A84" s="3"/>
      <c r="B84" s="13"/>
      <c r="C84" s="10"/>
      <c r="D84" s="10"/>
      <c r="E84" s="10"/>
      <c r="F84" s="10"/>
      <c r="G84" s="10"/>
      <c r="H84" s="10"/>
      <c r="I84" s="10"/>
      <c r="J84" s="9"/>
      <c r="K84" s="46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6"/>
      <c r="B85" s="10"/>
      <c r="C85" s="13"/>
      <c r="D85" s="10"/>
      <c r="E85" s="10"/>
      <c r="F85" s="10"/>
      <c r="G85" s="10"/>
      <c r="H85" s="10"/>
      <c r="I85" s="10"/>
      <c r="J85" s="9"/>
      <c r="K85" s="46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">
      <c r="A86" s="5"/>
      <c r="B86" s="14"/>
      <c r="C86" s="10"/>
      <c r="D86" s="10"/>
      <c r="E86" s="10"/>
      <c r="F86" s="10"/>
      <c r="G86" s="10"/>
      <c r="H86" s="10"/>
      <c r="I86" s="10"/>
      <c r="J86" s="9"/>
      <c r="K86" s="46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5"/>
      <c r="B87" s="10"/>
      <c r="C87" s="14"/>
      <c r="D87" s="10"/>
      <c r="E87" s="10"/>
      <c r="F87" s="10"/>
      <c r="G87" s="10"/>
      <c r="H87" s="10"/>
      <c r="I87" s="10"/>
      <c r="J87" s="9"/>
      <c r="K87" s="46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5"/>
      <c r="B88" s="5"/>
      <c r="C88" s="10"/>
      <c r="D88" s="10"/>
      <c r="E88" s="10"/>
      <c r="F88" s="10"/>
      <c r="G88" s="10"/>
      <c r="H88" s="10"/>
      <c r="I88" s="10"/>
      <c r="J88" s="9"/>
      <c r="K88" s="46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5"/>
      <c r="B89" s="5"/>
      <c r="C89" s="5"/>
      <c r="D89" s="10"/>
      <c r="E89" s="10"/>
      <c r="F89" s="10"/>
      <c r="G89" s="10"/>
      <c r="H89" s="10"/>
      <c r="I89" s="10"/>
      <c r="J89" s="9"/>
      <c r="K89" s="46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5"/>
      <c r="B90" s="5"/>
      <c r="C90" s="5"/>
      <c r="D90" s="10"/>
      <c r="E90" s="10"/>
      <c r="F90" s="10"/>
      <c r="G90" s="10"/>
      <c r="H90" s="10"/>
      <c r="I90" s="10"/>
      <c r="J90" s="9"/>
      <c r="K90" s="46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5"/>
      <c r="B91" s="5"/>
      <c r="C91" s="5"/>
      <c r="D91" s="10"/>
      <c r="E91" s="10"/>
      <c r="F91" s="10"/>
      <c r="G91" s="10"/>
      <c r="H91" s="10"/>
      <c r="I91" s="10"/>
      <c r="J91" s="9"/>
      <c r="K91" s="46"/>
      <c r="L91" s="9"/>
      <c r="M91" s="9"/>
      <c r="N91" s="9"/>
      <c r="O91" s="9"/>
      <c r="P91" s="9"/>
      <c r="Q91" s="9"/>
      <c r="R91" s="9"/>
      <c r="S91" s="9"/>
      <c r="T91" s="9"/>
    </row>
    <row r="92" spans="1:20" ht="15" x14ac:dyDescent="0.2">
      <c r="A92" s="4"/>
      <c r="B92" s="12"/>
      <c r="C92" s="5"/>
      <c r="D92" s="10"/>
      <c r="E92" s="10"/>
      <c r="F92" s="10"/>
      <c r="G92" s="10"/>
      <c r="H92" s="10"/>
      <c r="I92" s="10"/>
      <c r="J92" s="9"/>
      <c r="K92" s="46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">
      <c r="A93" s="3"/>
      <c r="B93" s="12"/>
      <c r="C93" s="12"/>
      <c r="D93" s="10"/>
      <c r="E93" s="10"/>
      <c r="F93" s="10"/>
      <c r="G93" s="10"/>
      <c r="H93" s="10"/>
      <c r="I93" s="10"/>
      <c r="J93" s="9"/>
      <c r="K93" s="46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">
      <c r="A94" s="5"/>
      <c r="B94" s="12"/>
      <c r="C94" s="12"/>
      <c r="D94" s="11"/>
      <c r="E94" s="11"/>
      <c r="F94" s="11"/>
      <c r="G94" s="11"/>
      <c r="H94" s="11"/>
      <c r="I94" s="11"/>
      <c r="J94" s="9"/>
      <c r="K94" s="46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">
      <c r="A95" s="5"/>
      <c r="B95" s="12"/>
      <c r="C95" s="12"/>
      <c r="D95" s="5"/>
      <c r="E95" s="5"/>
      <c r="F95" s="5"/>
      <c r="G95" s="5"/>
      <c r="H95" s="5"/>
      <c r="I95" s="5"/>
      <c r="J95" s="9"/>
      <c r="K95" s="46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">
      <c r="A96" s="5"/>
      <c r="B96" s="12"/>
      <c r="C96" s="12"/>
      <c r="D96" s="5"/>
      <c r="E96" s="5"/>
      <c r="F96" s="5"/>
      <c r="G96" s="5"/>
      <c r="H96" s="5"/>
      <c r="I96" s="5"/>
      <c r="J96" s="9"/>
      <c r="K96" s="46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">
      <c r="A97" s="5"/>
      <c r="B97" s="12"/>
      <c r="C97" s="12"/>
      <c r="D97" s="5"/>
      <c r="E97" s="5"/>
      <c r="F97" s="5"/>
      <c r="G97" s="5"/>
      <c r="H97" s="5"/>
      <c r="I97" s="5"/>
      <c r="J97" s="9"/>
      <c r="K97" s="46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">
      <c r="A98" s="5"/>
      <c r="B98" s="12"/>
      <c r="C98" s="12"/>
      <c r="D98" s="5"/>
      <c r="E98" s="5"/>
      <c r="F98" s="5"/>
      <c r="G98" s="5"/>
      <c r="H98" s="5"/>
      <c r="I98" s="5"/>
      <c r="J98" s="9"/>
      <c r="K98" s="46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">
      <c r="A99" s="5"/>
      <c r="B99" s="12"/>
      <c r="C99" s="12"/>
      <c r="D99" s="5"/>
      <c r="E99" s="5"/>
      <c r="F99" s="5"/>
      <c r="G99" s="5"/>
      <c r="H99" s="5"/>
      <c r="I99" s="5"/>
      <c r="J99" s="9"/>
      <c r="K99" s="46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">
      <c r="A100" s="5"/>
      <c r="B100" s="15"/>
      <c r="C100" s="12"/>
      <c r="D100" s="11"/>
      <c r="E100" s="11"/>
      <c r="F100" s="11"/>
      <c r="G100" s="11"/>
      <c r="H100" s="11"/>
      <c r="I100" s="11"/>
      <c r="J100" s="9"/>
      <c r="K100" s="46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">
      <c r="A101" s="5"/>
      <c r="B101" s="12"/>
      <c r="D101" s="10"/>
      <c r="E101" s="10"/>
      <c r="F101" s="10"/>
      <c r="G101" s="10"/>
      <c r="H101" s="10"/>
      <c r="I101" s="10"/>
      <c r="J101" s="9"/>
      <c r="K101" s="46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">
      <c r="A102" s="5"/>
      <c r="B102" s="12"/>
      <c r="C102" s="12"/>
      <c r="D102" s="10"/>
      <c r="E102" s="10"/>
      <c r="F102" s="10"/>
      <c r="G102" s="10"/>
      <c r="H102" s="10"/>
      <c r="I102" s="10"/>
      <c r="J102" s="9"/>
      <c r="K102" s="46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A103" s="5"/>
      <c r="B103" s="12"/>
      <c r="C103" s="12"/>
      <c r="D103" s="10"/>
      <c r="E103" s="10"/>
      <c r="F103" s="10"/>
      <c r="G103" s="10"/>
      <c r="H103" s="10"/>
      <c r="I103" s="10"/>
      <c r="J103" s="9"/>
      <c r="K103" s="46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" x14ac:dyDescent="0.2">
      <c r="A104" s="4"/>
      <c r="B104" s="12"/>
      <c r="C104" s="12"/>
      <c r="D104" s="10"/>
      <c r="E104" s="10"/>
      <c r="F104" s="10"/>
      <c r="G104" s="10"/>
      <c r="H104" s="10"/>
      <c r="I104" s="10"/>
      <c r="J104" s="9"/>
      <c r="K104" s="46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">
      <c r="A105" s="3"/>
      <c r="B105" s="12"/>
      <c r="C105" s="12"/>
      <c r="D105" s="12"/>
      <c r="E105" s="12"/>
      <c r="F105" s="12"/>
      <c r="G105" s="12"/>
      <c r="H105" s="12"/>
      <c r="I105" s="12"/>
      <c r="J105" s="9"/>
      <c r="K105" s="46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">
      <c r="A106" s="6"/>
      <c r="B106" s="12"/>
      <c r="C106" s="12"/>
      <c r="D106" s="11"/>
      <c r="E106" s="11"/>
      <c r="F106" s="11"/>
      <c r="G106" s="11"/>
      <c r="H106" s="11"/>
      <c r="I106" s="11"/>
      <c r="J106" s="9"/>
      <c r="K106" s="46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">
      <c r="A107" s="5"/>
      <c r="B107" s="12"/>
      <c r="C107" s="12"/>
      <c r="D107" s="12"/>
      <c r="E107" s="12"/>
      <c r="F107" s="12"/>
      <c r="G107" s="12"/>
      <c r="H107" s="12"/>
      <c r="I107" s="12"/>
      <c r="J107" s="9"/>
      <c r="K107" s="46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">
      <c r="A108" s="5"/>
      <c r="B108" s="12"/>
      <c r="C108" s="12"/>
      <c r="D108" s="10"/>
      <c r="E108" s="10"/>
      <c r="F108" s="10"/>
      <c r="G108" s="10"/>
      <c r="H108" s="10"/>
      <c r="I108" s="10"/>
      <c r="J108" s="9"/>
      <c r="K108" s="46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">
      <c r="A109" s="5"/>
      <c r="B109" s="12"/>
      <c r="C109" s="12"/>
      <c r="D109" s="10"/>
      <c r="E109" s="10"/>
      <c r="F109" s="10"/>
      <c r="G109" s="10"/>
      <c r="H109" s="10"/>
      <c r="I109" s="10"/>
      <c r="J109" s="9"/>
      <c r="K109" s="46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">
      <c r="A110" s="5"/>
      <c r="B110" s="12"/>
      <c r="C110" s="12"/>
      <c r="D110" s="11"/>
      <c r="E110" s="11"/>
      <c r="F110" s="11"/>
      <c r="G110" s="11"/>
      <c r="H110" s="11"/>
      <c r="I110" s="11"/>
      <c r="J110" s="9"/>
      <c r="K110" s="46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A111" s="7"/>
      <c r="B111" s="12"/>
      <c r="C111" s="12"/>
      <c r="D111" s="11"/>
      <c r="E111" s="11"/>
      <c r="F111" s="11"/>
      <c r="G111" s="11"/>
      <c r="H111" s="11"/>
      <c r="I111" s="11"/>
      <c r="J111" s="9"/>
      <c r="K111" s="46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">
      <c r="A112" s="5"/>
      <c r="B112" s="12"/>
      <c r="C112" s="12"/>
      <c r="D112" s="11"/>
      <c r="E112" s="11"/>
      <c r="F112" s="11"/>
      <c r="G112" s="11"/>
      <c r="H112" s="11"/>
      <c r="I112" s="11"/>
      <c r="J112" s="9"/>
      <c r="K112" s="46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">
      <c r="A113" s="6"/>
      <c r="B113" s="12"/>
      <c r="C113" s="12"/>
      <c r="D113" s="5"/>
      <c r="E113" s="5"/>
      <c r="F113" s="5"/>
      <c r="G113" s="5"/>
      <c r="H113" s="5"/>
      <c r="I113" s="5"/>
      <c r="J113" s="9"/>
      <c r="K113" s="46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">
      <c r="A114" s="5"/>
      <c r="B114" s="12"/>
      <c r="C114" s="12"/>
      <c r="D114" s="5"/>
      <c r="E114" s="5"/>
      <c r="F114" s="5"/>
      <c r="G114" s="5"/>
      <c r="H114" s="5"/>
      <c r="I114" s="5"/>
      <c r="J114" s="9"/>
      <c r="K114" s="46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">
      <c r="A115" s="3"/>
      <c r="B115" s="12"/>
      <c r="C115" s="12"/>
      <c r="D115" s="5"/>
      <c r="E115" s="5"/>
      <c r="F115" s="5"/>
      <c r="G115" s="5"/>
      <c r="H115" s="5"/>
      <c r="I115" s="5"/>
      <c r="J115" s="9"/>
      <c r="K115" s="46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">
      <c r="A116" s="3"/>
      <c r="B116" s="12"/>
      <c r="C116" s="12"/>
      <c r="D116" s="10"/>
      <c r="E116" s="10"/>
      <c r="F116" s="10"/>
      <c r="G116" s="10"/>
      <c r="H116" s="10"/>
      <c r="I116" s="10"/>
      <c r="J116" s="9"/>
      <c r="K116" s="46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">
      <c r="A117" s="3"/>
      <c r="B117" s="12"/>
      <c r="C117" s="12"/>
      <c r="D117" s="10"/>
      <c r="E117" s="10"/>
      <c r="F117" s="10"/>
      <c r="G117" s="10"/>
      <c r="H117" s="10"/>
      <c r="I117" s="10"/>
      <c r="J117" s="9"/>
      <c r="K117" s="46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">
      <c r="A118" s="3"/>
      <c r="B118" s="12"/>
      <c r="C118" s="12"/>
      <c r="D118" s="11"/>
      <c r="E118" s="11"/>
      <c r="F118" s="11"/>
      <c r="G118" s="11"/>
      <c r="H118" s="11"/>
      <c r="I118" s="11"/>
      <c r="J118" s="9"/>
      <c r="K118" s="46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">
      <c r="A119" s="3"/>
      <c r="B119" s="12"/>
      <c r="C119" s="12"/>
      <c r="D119" s="11"/>
      <c r="E119" s="11"/>
      <c r="F119" s="11"/>
      <c r="G119" s="11"/>
      <c r="H119" s="11"/>
      <c r="I119" s="11"/>
      <c r="J119" s="9"/>
      <c r="K119" s="46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">
      <c r="A120" s="5"/>
      <c r="B120" s="12"/>
      <c r="C120" s="12"/>
      <c r="D120" s="5"/>
      <c r="E120" s="5"/>
      <c r="F120" s="5"/>
      <c r="G120" s="5"/>
      <c r="H120" s="5"/>
      <c r="I120" s="5"/>
      <c r="J120" s="9"/>
      <c r="K120" s="46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">
      <c r="A121" s="5"/>
      <c r="B121" s="12"/>
      <c r="C121" s="12"/>
      <c r="D121" s="5"/>
      <c r="E121" s="5"/>
      <c r="F121" s="5"/>
      <c r="G121" s="5"/>
      <c r="H121" s="5"/>
      <c r="I121" s="5"/>
      <c r="J121" s="9"/>
      <c r="K121" s="46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" x14ac:dyDescent="0.2">
      <c r="A122" s="4"/>
      <c r="B122" s="12"/>
      <c r="C122" s="12"/>
      <c r="D122" s="12"/>
      <c r="E122" s="12"/>
      <c r="F122" s="12"/>
      <c r="G122" s="12"/>
      <c r="H122" s="12"/>
      <c r="I122" s="12"/>
      <c r="J122" s="9"/>
      <c r="K122" s="46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">
      <c r="A123" s="3"/>
      <c r="B123" s="12"/>
      <c r="C123" s="12"/>
      <c r="D123" s="5"/>
      <c r="E123" s="5"/>
      <c r="F123" s="5"/>
      <c r="G123" s="5"/>
      <c r="H123" s="5"/>
      <c r="I123" s="5"/>
      <c r="J123" s="9"/>
      <c r="K123" s="46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">
      <c r="A124" s="3"/>
      <c r="B124" s="12"/>
      <c r="C124" s="12"/>
      <c r="D124" s="5"/>
      <c r="E124" s="5"/>
      <c r="F124" s="5"/>
      <c r="G124" s="5"/>
      <c r="H124" s="5"/>
      <c r="I124" s="5"/>
      <c r="J124" s="9"/>
      <c r="K124" s="46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">
      <c r="A125" s="3"/>
      <c r="B125" s="15"/>
      <c r="C125" s="12"/>
      <c r="D125" s="5"/>
      <c r="E125" s="5"/>
      <c r="F125" s="5"/>
      <c r="G125" s="5"/>
      <c r="H125" s="5"/>
      <c r="I125" s="5"/>
      <c r="J125" s="9"/>
      <c r="K125" s="46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">
      <c r="A126" s="3"/>
      <c r="B126" s="15"/>
      <c r="D126" s="5"/>
      <c r="E126" s="5"/>
      <c r="F126" s="5"/>
      <c r="G126" s="5"/>
      <c r="H126" s="5"/>
      <c r="I126" s="5"/>
      <c r="J126" s="9"/>
      <c r="K126" s="46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">
      <c r="A127" s="5"/>
      <c r="B127" s="15"/>
      <c r="D127" s="9"/>
      <c r="E127" s="9"/>
      <c r="F127" s="9"/>
      <c r="G127" s="9"/>
      <c r="H127" s="9"/>
      <c r="I127" s="9"/>
      <c r="J127" s="9"/>
      <c r="K127" s="46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">
      <c r="A128" s="5"/>
      <c r="B128" s="15"/>
      <c r="D128" s="9"/>
      <c r="E128" s="9"/>
      <c r="F128" s="9"/>
      <c r="G128" s="9"/>
      <c r="H128" s="9"/>
      <c r="I128" s="9"/>
      <c r="J128" s="9"/>
      <c r="K128" s="46"/>
      <c r="L128" s="9"/>
      <c r="M128" s="9"/>
      <c r="N128" s="9"/>
      <c r="O128" s="9"/>
      <c r="P128" s="9"/>
      <c r="Q128" s="9"/>
      <c r="R128" s="9"/>
      <c r="S128" s="9"/>
      <c r="T128" s="9"/>
    </row>
    <row r="129" spans="1:22" ht="15" x14ac:dyDescent="0.2">
      <c r="A129" s="4"/>
      <c r="B129" s="15"/>
      <c r="D129" s="9"/>
      <c r="E129" s="9"/>
      <c r="F129" s="9"/>
      <c r="G129" s="9"/>
      <c r="H129" s="9"/>
      <c r="I129" s="9"/>
      <c r="J129" s="9"/>
      <c r="K129" s="46"/>
      <c r="L129" s="9"/>
      <c r="M129" s="9"/>
      <c r="N129" s="9"/>
      <c r="O129" s="9"/>
      <c r="P129" s="9"/>
      <c r="Q129" s="9"/>
      <c r="R129" s="9"/>
      <c r="S129" s="9"/>
      <c r="T129" s="9"/>
    </row>
    <row r="130" spans="1:22" x14ac:dyDescent="0.2">
      <c r="A130" s="5"/>
      <c r="B130" s="15"/>
      <c r="D130" s="9"/>
      <c r="E130" s="9"/>
      <c r="F130" s="9"/>
      <c r="G130" s="9"/>
      <c r="H130" s="9"/>
      <c r="I130" s="9"/>
      <c r="J130" s="9"/>
      <c r="K130" s="46"/>
      <c r="L130" s="9"/>
      <c r="M130" s="9"/>
      <c r="N130" s="9"/>
      <c r="O130" s="9"/>
      <c r="P130" s="9"/>
      <c r="Q130" s="9"/>
      <c r="R130" s="9"/>
      <c r="S130" s="9"/>
      <c r="T130" s="9"/>
    </row>
    <row r="131" spans="1:22" x14ac:dyDescent="0.2">
      <c r="A131" s="5"/>
      <c r="B131" s="15"/>
      <c r="D131" s="9"/>
      <c r="E131" s="9"/>
      <c r="F131" s="9"/>
      <c r="G131" s="9"/>
      <c r="H131" s="9"/>
      <c r="I131" s="9"/>
      <c r="J131" s="9"/>
      <c r="K131" s="46"/>
      <c r="L131" s="9"/>
      <c r="M131" s="9"/>
      <c r="N131" s="9"/>
      <c r="O131" s="9"/>
      <c r="P131" s="9"/>
      <c r="Q131" s="9"/>
      <c r="R131" s="9"/>
      <c r="S131" s="9"/>
      <c r="T131" s="9"/>
    </row>
    <row r="132" spans="1:22" x14ac:dyDescent="0.2">
      <c r="A132" s="5"/>
      <c r="B132" s="15"/>
      <c r="D132" s="9"/>
      <c r="E132" s="9"/>
      <c r="F132" s="9"/>
      <c r="G132" s="9"/>
      <c r="H132" s="9"/>
      <c r="I132" s="9"/>
      <c r="J132" s="9"/>
      <c r="K132" s="46"/>
      <c r="L132" s="9"/>
      <c r="M132" s="9"/>
      <c r="N132" s="9"/>
      <c r="O132" s="9"/>
      <c r="P132" s="9"/>
      <c r="Q132" s="9"/>
      <c r="R132" s="9"/>
      <c r="S132" s="9"/>
      <c r="T132" s="9"/>
    </row>
    <row r="133" spans="1:22" x14ac:dyDescent="0.2">
      <c r="A133" s="8"/>
      <c r="B133" s="15"/>
      <c r="D133" s="9"/>
      <c r="E133" s="9"/>
      <c r="F133" s="9"/>
      <c r="G133" s="9"/>
      <c r="H133" s="9"/>
      <c r="I133" s="9"/>
      <c r="J133" s="9"/>
      <c r="K133" s="46"/>
      <c r="L133" s="9"/>
      <c r="M133" s="9"/>
      <c r="N133" s="9"/>
      <c r="O133" s="9"/>
      <c r="P133" s="9"/>
      <c r="Q133" s="9"/>
      <c r="R133" s="9"/>
    </row>
    <row r="134" spans="1:22" x14ac:dyDescent="0.2">
      <c r="B134" s="15"/>
      <c r="D134" s="9"/>
      <c r="E134" s="9"/>
      <c r="F134" s="9"/>
      <c r="G134" s="9"/>
      <c r="H134" s="9"/>
      <c r="I134" s="9"/>
      <c r="J134" s="9"/>
      <c r="K134" s="46"/>
      <c r="L134" s="9"/>
      <c r="M134" s="9"/>
      <c r="Q134" s="9"/>
      <c r="R134" s="9"/>
    </row>
    <row r="135" spans="1:22" s="15" customFormat="1" x14ac:dyDescent="0.2">
      <c r="A135" s="9"/>
      <c r="D135"/>
      <c r="E135"/>
      <c r="F135"/>
      <c r="G135"/>
      <c r="H135"/>
      <c r="I135"/>
      <c r="J135"/>
      <c r="K135" s="45"/>
      <c r="L135"/>
      <c r="M135"/>
      <c r="N135"/>
      <c r="O135"/>
      <c r="P135"/>
      <c r="Q135"/>
      <c r="R135"/>
      <c r="S135"/>
      <c r="T135"/>
      <c r="U135"/>
      <c r="V135"/>
    </row>
    <row r="136" spans="1:22" s="15" customFormat="1" x14ac:dyDescent="0.2">
      <c r="A136" s="9"/>
      <c r="D136"/>
      <c r="E136"/>
      <c r="F136"/>
      <c r="G136"/>
      <c r="H136"/>
      <c r="I136"/>
      <c r="J136"/>
      <c r="K136" s="45"/>
      <c r="L136"/>
      <c r="M136"/>
      <c r="N136"/>
      <c r="O136"/>
      <c r="P136"/>
      <c r="Q136"/>
      <c r="R136"/>
      <c r="S136"/>
      <c r="T136"/>
      <c r="U136"/>
      <c r="V136"/>
    </row>
    <row r="137" spans="1:22" s="15" customFormat="1" x14ac:dyDescent="0.2">
      <c r="A137" s="9"/>
      <c r="D137"/>
      <c r="E137"/>
      <c r="F137"/>
      <c r="G137"/>
      <c r="H137"/>
      <c r="I137"/>
      <c r="J137"/>
      <c r="K137" s="45"/>
      <c r="L137"/>
      <c r="M137"/>
      <c r="N137"/>
      <c r="O137"/>
      <c r="P137"/>
      <c r="Q137"/>
      <c r="R137"/>
      <c r="S137"/>
      <c r="T137"/>
      <c r="U137"/>
      <c r="V137"/>
    </row>
    <row r="138" spans="1:22" s="15" customFormat="1" x14ac:dyDescent="0.2">
      <c r="A138" s="9"/>
      <c r="D138"/>
      <c r="E138"/>
      <c r="F138"/>
      <c r="G138"/>
      <c r="H138"/>
      <c r="I138"/>
      <c r="J138"/>
      <c r="K138" s="45"/>
      <c r="L138"/>
      <c r="M138"/>
      <c r="N138"/>
      <c r="O138"/>
      <c r="P138"/>
      <c r="Q138"/>
      <c r="R138"/>
      <c r="S138"/>
      <c r="T138"/>
      <c r="U138"/>
      <c r="V138"/>
    </row>
    <row r="139" spans="1:22" s="15" customFormat="1" x14ac:dyDescent="0.2">
      <c r="A139" s="9"/>
      <c r="D139"/>
      <c r="E139"/>
      <c r="F139"/>
      <c r="G139"/>
      <c r="H139"/>
      <c r="I139"/>
      <c r="J139"/>
      <c r="K139" s="45"/>
      <c r="L139"/>
      <c r="M139"/>
      <c r="N139"/>
      <c r="O139"/>
      <c r="P139"/>
      <c r="Q139"/>
      <c r="R139"/>
      <c r="S139"/>
      <c r="T139"/>
      <c r="U139"/>
      <c r="V139"/>
    </row>
    <row r="140" spans="1:22" s="15" customFormat="1" x14ac:dyDescent="0.2">
      <c r="A140" s="9"/>
      <c r="D140"/>
      <c r="E140"/>
      <c r="F140"/>
      <c r="G140"/>
      <c r="H140"/>
      <c r="I140"/>
      <c r="J140"/>
      <c r="K140" s="45"/>
      <c r="L140"/>
      <c r="M140"/>
      <c r="N140"/>
      <c r="O140"/>
      <c r="P140"/>
      <c r="Q140"/>
      <c r="R140"/>
      <c r="S140"/>
      <c r="T140"/>
      <c r="U140"/>
      <c r="V140"/>
    </row>
    <row r="141" spans="1:22" s="15" customFormat="1" x14ac:dyDescent="0.2">
      <c r="A141" s="9"/>
      <c r="D141"/>
      <c r="E141"/>
      <c r="F141"/>
      <c r="G141"/>
      <c r="H141"/>
      <c r="I141"/>
      <c r="J141"/>
      <c r="K141" s="45"/>
      <c r="L141"/>
      <c r="M141"/>
      <c r="N141"/>
      <c r="O141"/>
      <c r="P141"/>
      <c r="Q141"/>
      <c r="R141"/>
      <c r="S141"/>
      <c r="T141"/>
      <c r="U141"/>
      <c r="V141"/>
    </row>
    <row r="142" spans="1:22" s="15" customFormat="1" x14ac:dyDescent="0.2">
      <c r="A142" s="9"/>
      <c r="D142"/>
      <c r="E142"/>
      <c r="F142"/>
      <c r="G142"/>
      <c r="H142"/>
      <c r="I142"/>
      <c r="J142"/>
      <c r="K142" s="45"/>
      <c r="L142"/>
      <c r="M142"/>
      <c r="N142"/>
      <c r="O142"/>
      <c r="P142"/>
      <c r="Q142"/>
      <c r="R142"/>
      <c r="S142"/>
      <c r="T142"/>
      <c r="U142"/>
      <c r="V142"/>
    </row>
    <row r="143" spans="1:22" s="15" customFormat="1" x14ac:dyDescent="0.2">
      <c r="A143" s="9"/>
      <c r="D143"/>
      <c r="E143"/>
      <c r="F143"/>
      <c r="G143"/>
      <c r="H143"/>
      <c r="I143"/>
      <c r="J143"/>
      <c r="K143" s="45"/>
      <c r="L143"/>
      <c r="M143"/>
      <c r="N143"/>
      <c r="O143"/>
      <c r="P143"/>
      <c r="Q143"/>
      <c r="R143"/>
      <c r="S143"/>
      <c r="T143"/>
      <c r="U143"/>
      <c r="V143"/>
    </row>
    <row r="144" spans="1:22" s="15" customFormat="1" x14ac:dyDescent="0.2">
      <c r="A144" s="9"/>
      <c r="D144"/>
      <c r="E144"/>
      <c r="F144"/>
      <c r="G144"/>
      <c r="H144"/>
      <c r="I144"/>
      <c r="J144"/>
      <c r="K144" s="45"/>
      <c r="L144"/>
      <c r="M144"/>
      <c r="N144"/>
      <c r="O144"/>
      <c r="P144"/>
      <c r="Q144"/>
      <c r="R144"/>
      <c r="S144"/>
      <c r="T144"/>
      <c r="U144"/>
      <c r="V144"/>
    </row>
    <row r="145" spans="1:22" s="15" customFormat="1" x14ac:dyDescent="0.2">
      <c r="A145" s="9"/>
      <c r="D145"/>
      <c r="E145"/>
      <c r="F145"/>
      <c r="G145"/>
      <c r="H145"/>
      <c r="I145"/>
      <c r="J145"/>
      <c r="K145" s="45"/>
      <c r="L145"/>
      <c r="M145"/>
      <c r="N145"/>
      <c r="O145"/>
      <c r="P145"/>
      <c r="Q145"/>
      <c r="R145"/>
      <c r="S145"/>
      <c r="T145"/>
      <c r="U145"/>
      <c r="V145"/>
    </row>
    <row r="146" spans="1:22" s="15" customFormat="1" x14ac:dyDescent="0.2">
      <c r="A146" s="9"/>
      <c r="D146"/>
      <c r="E146"/>
      <c r="F146"/>
      <c r="G146"/>
      <c r="H146"/>
      <c r="I146"/>
      <c r="J146"/>
      <c r="K146" s="45"/>
      <c r="L146"/>
      <c r="M146"/>
      <c r="N146"/>
      <c r="O146"/>
      <c r="P146"/>
      <c r="Q146"/>
      <c r="R146"/>
      <c r="S146"/>
      <c r="T146"/>
      <c r="U146"/>
      <c r="V146"/>
    </row>
    <row r="147" spans="1:22" s="15" customFormat="1" x14ac:dyDescent="0.2">
      <c r="A147" s="9"/>
      <c r="D147"/>
      <c r="E147"/>
      <c r="F147"/>
      <c r="G147"/>
      <c r="H147"/>
      <c r="I147"/>
      <c r="J147"/>
      <c r="K147" s="45"/>
      <c r="L147"/>
      <c r="M147"/>
      <c r="N147"/>
      <c r="O147"/>
      <c r="P147"/>
      <c r="Q147"/>
      <c r="R147"/>
      <c r="S147"/>
      <c r="T147"/>
      <c r="U147"/>
      <c r="V147"/>
    </row>
    <row r="148" spans="1:22" s="15" customFormat="1" x14ac:dyDescent="0.2">
      <c r="A148" s="9"/>
      <c r="D148"/>
      <c r="E148"/>
      <c r="F148"/>
      <c r="G148"/>
      <c r="H148"/>
      <c r="I148"/>
      <c r="J148"/>
      <c r="K148" s="45"/>
      <c r="L148"/>
      <c r="M148"/>
      <c r="N148"/>
      <c r="O148"/>
      <c r="P148"/>
      <c r="Q148"/>
      <c r="R148"/>
      <c r="S148"/>
      <c r="T148"/>
      <c r="U148"/>
      <c r="V148"/>
    </row>
    <row r="149" spans="1:22" s="15" customFormat="1" x14ac:dyDescent="0.2">
      <c r="A149" s="9"/>
      <c r="D149"/>
      <c r="E149"/>
      <c r="F149"/>
      <c r="G149"/>
      <c r="H149"/>
      <c r="I149"/>
      <c r="J149"/>
      <c r="K149" s="45"/>
      <c r="L149"/>
      <c r="M149"/>
      <c r="N149"/>
      <c r="O149"/>
      <c r="P149"/>
      <c r="Q149"/>
      <c r="R149"/>
      <c r="S149"/>
      <c r="T149"/>
      <c r="U149"/>
      <c r="V149"/>
    </row>
    <row r="150" spans="1:22" s="15" customFormat="1" x14ac:dyDescent="0.2">
      <c r="A150" s="9"/>
      <c r="D150"/>
      <c r="E150"/>
      <c r="F150"/>
      <c r="G150"/>
      <c r="H150"/>
      <c r="I150"/>
      <c r="J150"/>
      <c r="K150" s="45"/>
      <c r="L150"/>
      <c r="M150"/>
      <c r="N150"/>
      <c r="O150"/>
      <c r="P150"/>
      <c r="Q150"/>
      <c r="R150"/>
      <c r="S150"/>
      <c r="T150"/>
      <c r="U150"/>
      <c r="V150"/>
    </row>
    <row r="151" spans="1:22" s="15" customFormat="1" x14ac:dyDescent="0.2">
      <c r="A151" s="9"/>
      <c r="D151"/>
      <c r="E151"/>
      <c r="F151"/>
      <c r="G151"/>
      <c r="H151"/>
      <c r="I151"/>
      <c r="J151"/>
      <c r="K151" s="45"/>
      <c r="L151"/>
      <c r="M151"/>
      <c r="N151"/>
      <c r="O151"/>
      <c r="P151"/>
      <c r="Q151"/>
      <c r="R151"/>
      <c r="S151"/>
      <c r="T151"/>
      <c r="U151"/>
      <c r="V151"/>
    </row>
    <row r="152" spans="1:22" s="15" customFormat="1" x14ac:dyDescent="0.2">
      <c r="A152" s="9"/>
      <c r="D152"/>
      <c r="E152"/>
      <c r="F152"/>
      <c r="G152"/>
      <c r="H152"/>
      <c r="I152"/>
      <c r="J152"/>
      <c r="K152" s="45"/>
      <c r="L152"/>
      <c r="M152"/>
      <c r="N152"/>
      <c r="O152"/>
      <c r="P152"/>
      <c r="Q152"/>
      <c r="R152"/>
      <c r="S152"/>
      <c r="T152"/>
      <c r="U152"/>
      <c r="V152"/>
    </row>
    <row r="153" spans="1:22" s="15" customFormat="1" x14ac:dyDescent="0.2">
      <c r="A153" s="9"/>
      <c r="D153"/>
      <c r="E153"/>
      <c r="F153"/>
      <c r="G153"/>
      <c r="H153"/>
      <c r="I153"/>
      <c r="J153"/>
      <c r="K153" s="45"/>
      <c r="L153"/>
      <c r="M153"/>
      <c r="N153"/>
      <c r="O153"/>
      <c r="P153"/>
      <c r="Q153"/>
      <c r="R153"/>
      <c r="S153"/>
      <c r="T153"/>
      <c r="U153"/>
      <c r="V153"/>
    </row>
    <row r="154" spans="1:22" s="15" customFormat="1" x14ac:dyDescent="0.2">
      <c r="A154" s="9"/>
      <c r="D154"/>
      <c r="E154"/>
      <c r="F154"/>
      <c r="G154"/>
      <c r="H154"/>
      <c r="I154"/>
      <c r="J154"/>
      <c r="K154" s="45"/>
      <c r="L154"/>
      <c r="M154"/>
      <c r="N154"/>
      <c r="O154"/>
      <c r="P154"/>
      <c r="Q154"/>
      <c r="R154"/>
      <c r="S154"/>
      <c r="T154"/>
      <c r="U154"/>
      <c r="V154"/>
    </row>
    <row r="155" spans="1:22" s="15" customFormat="1" x14ac:dyDescent="0.2">
      <c r="A155" s="9"/>
      <c r="D155"/>
      <c r="E155"/>
      <c r="F155"/>
      <c r="G155"/>
      <c r="H155"/>
      <c r="I155"/>
      <c r="J155"/>
      <c r="K155" s="45"/>
      <c r="L155"/>
      <c r="M155"/>
      <c r="N155"/>
      <c r="O155"/>
      <c r="P155"/>
      <c r="Q155"/>
      <c r="R155"/>
      <c r="S155"/>
      <c r="T155"/>
      <c r="U155"/>
      <c r="V155"/>
    </row>
    <row r="156" spans="1:22" s="15" customFormat="1" x14ac:dyDescent="0.2">
      <c r="A156" s="9"/>
      <c r="D156"/>
      <c r="E156"/>
      <c r="F156"/>
      <c r="G156"/>
      <c r="H156"/>
      <c r="I156"/>
      <c r="J156"/>
      <c r="K156" s="45"/>
      <c r="L156"/>
      <c r="M156"/>
      <c r="N156"/>
      <c r="O156"/>
      <c r="P156"/>
      <c r="Q156"/>
      <c r="R156"/>
      <c r="S156"/>
      <c r="T156"/>
      <c r="U156"/>
      <c r="V156"/>
    </row>
    <row r="157" spans="1:22" s="15" customFormat="1" x14ac:dyDescent="0.2">
      <c r="A157" s="9"/>
      <c r="D157"/>
      <c r="E157"/>
      <c r="F157"/>
      <c r="G157"/>
      <c r="H157"/>
      <c r="I157"/>
      <c r="J157"/>
      <c r="K157" s="45"/>
      <c r="L157"/>
      <c r="M157"/>
      <c r="N157"/>
      <c r="O157"/>
      <c r="P157"/>
      <c r="Q157"/>
      <c r="R157"/>
      <c r="S157"/>
      <c r="T157"/>
      <c r="U157"/>
      <c r="V157"/>
    </row>
    <row r="158" spans="1:22" s="15" customFormat="1" x14ac:dyDescent="0.2">
      <c r="A158" s="9"/>
      <c r="D158"/>
      <c r="E158"/>
      <c r="F158"/>
      <c r="G158"/>
      <c r="H158"/>
      <c r="I158"/>
      <c r="J158"/>
      <c r="K158" s="45"/>
      <c r="L158"/>
      <c r="M158"/>
      <c r="N158"/>
      <c r="O158"/>
      <c r="P158"/>
      <c r="Q158"/>
      <c r="R158"/>
      <c r="S158"/>
      <c r="T158"/>
      <c r="U158"/>
      <c r="V158"/>
    </row>
    <row r="159" spans="1:22" s="15" customFormat="1" x14ac:dyDescent="0.2">
      <c r="A159" s="9"/>
      <c r="D159"/>
      <c r="E159"/>
      <c r="F159"/>
      <c r="G159"/>
      <c r="H159"/>
      <c r="I159"/>
      <c r="J159"/>
      <c r="K159" s="45"/>
      <c r="L159"/>
      <c r="M159"/>
      <c r="N159"/>
      <c r="O159"/>
      <c r="P159"/>
      <c r="Q159"/>
      <c r="R159"/>
      <c r="S159"/>
      <c r="T159"/>
      <c r="U159"/>
      <c r="V159"/>
    </row>
    <row r="160" spans="1:22" s="15" customFormat="1" x14ac:dyDescent="0.2">
      <c r="A160" s="9"/>
      <c r="D160"/>
      <c r="E160"/>
      <c r="F160"/>
      <c r="G160"/>
      <c r="H160"/>
      <c r="I160"/>
      <c r="J160"/>
      <c r="K160" s="45"/>
      <c r="L160"/>
      <c r="M160"/>
      <c r="N160"/>
      <c r="O160"/>
      <c r="P160"/>
      <c r="Q160"/>
      <c r="R160"/>
      <c r="S160"/>
      <c r="T160"/>
      <c r="U160"/>
      <c r="V160"/>
    </row>
    <row r="161" spans="1:22" s="15" customFormat="1" x14ac:dyDescent="0.2">
      <c r="A161" s="9"/>
      <c r="D161"/>
      <c r="E161"/>
      <c r="F161"/>
      <c r="G161"/>
      <c r="H161"/>
      <c r="I161"/>
      <c r="J161"/>
      <c r="K161" s="45"/>
      <c r="L161"/>
      <c r="M161"/>
      <c r="N161"/>
      <c r="O161"/>
      <c r="P161"/>
      <c r="Q161"/>
      <c r="R161"/>
      <c r="S161"/>
      <c r="T161"/>
      <c r="U161"/>
      <c r="V161"/>
    </row>
    <row r="162" spans="1:22" s="15" customFormat="1" x14ac:dyDescent="0.2">
      <c r="A162" s="9"/>
      <c r="D162"/>
      <c r="E162"/>
      <c r="F162"/>
      <c r="G162"/>
      <c r="H162"/>
      <c r="I162"/>
      <c r="J162"/>
      <c r="K162" s="45"/>
      <c r="L162"/>
      <c r="M162"/>
      <c r="N162"/>
      <c r="O162"/>
      <c r="P162"/>
      <c r="Q162"/>
      <c r="R162"/>
      <c r="S162"/>
      <c r="T162"/>
      <c r="U162"/>
      <c r="V162"/>
    </row>
    <row r="163" spans="1:22" s="15" customFormat="1" x14ac:dyDescent="0.2">
      <c r="A163" s="9"/>
      <c r="D163"/>
      <c r="E163"/>
      <c r="F163"/>
      <c r="G163"/>
      <c r="H163"/>
      <c r="I163"/>
      <c r="J163"/>
      <c r="K163" s="45"/>
      <c r="L163"/>
      <c r="M163"/>
      <c r="N163"/>
      <c r="O163"/>
      <c r="P163"/>
      <c r="Q163"/>
      <c r="R163"/>
      <c r="S163"/>
      <c r="T163"/>
      <c r="U163"/>
      <c r="V163"/>
    </row>
    <row r="164" spans="1:22" s="15" customFormat="1" x14ac:dyDescent="0.2">
      <c r="A164" s="9"/>
      <c r="D164"/>
      <c r="E164"/>
      <c r="F164"/>
      <c r="G164"/>
      <c r="H164"/>
      <c r="I164"/>
      <c r="J164"/>
      <c r="K164" s="45"/>
      <c r="L164"/>
      <c r="M164"/>
      <c r="N164"/>
      <c r="O164"/>
      <c r="P164"/>
      <c r="Q164"/>
      <c r="R164"/>
      <c r="S164"/>
      <c r="T164"/>
      <c r="U164"/>
      <c r="V164"/>
    </row>
    <row r="165" spans="1:22" s="15" customFormat="1" x14ac:dyDescent="0.2">
      <c r="A165" s="9"/>
      <c r="D165"/>
      <c r="E165"/>
      <c r="F165"/>
      <c r="G165"/>
      <c r="H165"/>
      <c r="I165"/>
      <c r="J165"/>
      <c r="K165" s="45"/>
      <c r="L165"/>
      <c r="M165"/>
      <c r="N165"/>
      <c r="O165"/>
      <c r="P165"/>
      <c r="Q165"/>
      <c r="R165"/>
      <c r="S165"/>
      <c r="T165"/>
      <c r="U165"/>
      <c r="V165"/>
    </row>
    <row r="166" spans="1:22" s="15" customFormat="1" x14ac:dyDescent="0.2">
      <c r="A166" s="9"/>
      <c r="D166"/>
      <c r="E166"/>
      <c r="F166"/>
      <c r="G166"/>
      <c r="H166"/>
      <c r="I166"/>
      <c r="J166"/>
      <c r="K166" s="45"/>
      <c r="L166"/>
      <c r="M166"/>
      <c r="N166"/>
      <c r="O166"/>
      <c r="P166"/>
      <c r="Q166"/>
      <c r="R166"/>
      <c r="S166"/>
      <c r="T166"/>
      <c r="U166"/>
      <c r="V166"/>
    </row>
    <row r="167" spans="1:22" s="15" customFormat="1" x14ac:dyDescent="0.2">
      <c r="A167" s="9"/>
      <c r="D167"/>
      <c r="E167"/>
      <c r="F167"/>
      <c r="G167"/>
      <c r="H167"/>
      <c r="I167"/>
      <c r="J167"/>
      <c r="K167" s="45"/>
      <c r="L167"/>
      <c r="M167"/>
      <c r="N167"/>
      <c r="O167"/>
      <c r="P167"/>
      <c r="Q167"/>
      <c r="R167"/>
      <c r="S167"/>
      <c r="T167"/>
      <c r="U167"/>
      <c r="V167"/>
    </row>
    <row r="168" spans="1:22" s="15" customFormat="1" x14ac:dyDescent="0.2">
      <c r="A168" s="9"/>
      <c r="D168"/>
      <c r="E168"/>
      <c r="F168"/>
      <c r="G168"/>
      <c r="H168"/>
      <c r="I168"/>
      <c r="J168"/>
      <c r="K168" s="45"/>
      <c r="L168"/>
      <c r="M168"/>
      <c r="N168"/>
      <c r="O168"/>
      <c r="P168"/>
      <c r="Q168"/>
      <c r="R168"/>
      <c r="S168"/>
      <c r="T168"/>
      <c r="U168"/>
      <c r="V168"/>
    </row>
    <row r="169" spans="1:22" s="15" customFormat="1" x14ac:dyDescent="0.2">
      <c r="A169" s="9"/>
      <c r="D169"/>
      <c r="E169"/>
      <c r="F169"/>
      <c r="G169"/>
      <c r="H169"/>
      <c r="I169"/>
      <c r="J169"/>
      <c r="K169" s="45"/>
      <c r="L169"/>
      <c r="M169"/>
      <c r="N169"/>
      <c r="O169"/>
      <c r="P169"/>
      <c r="Q169"/>
      <c r="R169"/>
      <c r="S169"/>
      <c r="T169"/>
      <c r="U169"/>
      <c r="V169"/>
    </row>
    <row r="170" spans="1:22" s="15" customFormat="1" x14ac:dyDescent="0.2">
      <c r="A170" s="9"/>
      <c r="D170"/>
      <c r="E170"/>
      <c r="F170"/>
      <c r="G170"/>
      <c r="H170"/>
      <c r="I170"/>
      <c r="J170"/>
      <c r="K170" s="45"/>
      <c r="L170"/>
      <c r="M170"/>
      <c r="N170"/>
      <c r="O170"/>
      <c r="P170"/>
      <c r="Q170"/>
      <c r="R170"/>
      <c r="S170"/>
      <c r="T170"/>
      <c r="U170"/>
      <c r="V170"/>
    </row>
    <row r="171" spans="1:22" s="15" customFormat="1" x14ac:dyDescent="0.2">
      <c r="A171" s="9"/>
      <c r="D171"/>
      <c r="E171"/>
      <c r="F171"/>
      <c r="G171"/>
      <c r="H171"/>
      <c r="I171"/>
      <c r="J171"/>
      <c r="K171" s="45"/>
      <c r="L171"/>
      <c r="M171"/>
      <c r="N171"/>
      <c r="O171"/>
      <c r="P171"/>
      <c r="Q171"/>
      <c r="R171"/>
      <c r="S171"/>
      <c r="T171"/>
      <c r="U171"/>
      <c r="V171"/>
    </row>
    <row r="172" spans="1:22" s="15" customFormat="1" x14ac:dyDescent="0.2">
      <c r="A172" s="9"/>
      <c r="D172"/>
      <c r="E172"/>
      <c r="F172"/>
      <c r="G172"/>
      <c r="H172"/>
      <c r="I172"/>
      <c r="J172"/>
      <c r="K172" s="45"/>
      <c r="L172"/>
      <c r="M172"/>
      <c r="N172"/>
      <c r="O172"/>
      <c r="P172"/>
      <c r="Q172"/>
      <c r="R172"/>
      <c r="S172"/>
      <c r="T172"/>
      <c r="U172"/>
      <c r="V172"/>
    </row>
    <row r="173" spans="1:22" s="15" customFormat="1" x14ac:dyDescent="0.2">
      <c r="A173" s="9"/>
      <c r="D173"/>
      <c r="E173"/>
      <c r="F173"/>
      <c r="G173"/>
      <c r="H173"/>
      <c r="I173"/>
      <c r="J173"/>
      <c r="K173" s="45"/>
      <c r="L173"/>
      <c r="M173"/>
      <c r="N173"/>
      <c r="O173"/>
      <c r="P173"/>
      <c r="Q173"/>
      <c r="R173"/>
      <c r="S173"/>
      <c r="T173"/>
      <c r="U173"/>
      <c r="V173"/>
    </row>
    <row r="174" spans="1:22" s="15" customFormat="1" x14ac:dyDescent="0.2">
      <c r="A174" s="9"/>
      <c r="D174"/>
      <c r="E174"/>
      <c r="F174"/>
      <c r="G174"/>
      <c r="H174"/>
      <c r="I174"/>
      <c r="J174"/>
      <c r="K174" s="45"/>
      <c r="L174"/>
      <c r="M174"/>
      <c r="N174"/>
      <c r="O174"/>
      <c r="P174"/>
      <c r="Q174"/>
      <c r="R174"/>
      <c r="S174"/>
      <c r="T174"/>
      <c r="U174"/>
      <c r="V174"/>
    </row>
    <row r="175" spans="1:22" s="15" customFormat="1" x14ac:dyDescent="0.2">
      <c r="A175" s="9"/>
      <c r="D175"/>
      <c r="E175"/>
      <c r="F175"/>
      <c r="G175"/>
      <c r="H175"/>
      <c r="I175"/>
      <c r="J175"/>
      <c r="K175" s="45"/>
      <c r="L175"/>
      <c r="M175"/>
      <c r="N175"/>
      <c r="O175"/>
      <c r="P175"/>
      <c r="Q175"/>
      <c r="R175"/>
      <c r="S175"/>
      <c r="T175"/>
      <c r="U175"/>
      <c r="V175"/>
    </row>
    <row r="176" spans="1:22" s="15" customFormat="1" x14ac:dyDescent="0.2">
      <c r="A176" s="9"/>
      <c r="D176"/>
      <c r="E176"/>
      <c r="F176"/>
      <c r="G176"/>
      <c r="H176"/>
      <c r="I176"/>
      <c r="J176"/>
      <c r="K176" s="45"/>
      <c r="L176"/>
      <c r="M176"/>
      <c r="N176"/>
      <c r="O176"/>
      <c r="P176"/>
      <c r="Q176"/>
      <c r="R176"/>
      <c r="S176"/>
      <c r="T176"/>
      <c r="U176"/>
      <c r="V176"/>
    </row>
    <row r="177" spans="1:22" s="15" customFormat="1" x14ac:dyDescent="0.2">
      <c r="A177" s="9"/>
      <c r="D177"/>
      <c r="E177"/>
      <c r="F177"/>
      <c r="G177"/>
      <c r="H177"/>
      <c r="I177"/>
      <c r="J177"/>
      <c r="K177" s="45"/>
      <c r="L177"/>
      <c r="M177"/>
      <c r="N177"/>
      <c r="O177"/>
      <c r="P177"/>
      <c r="Q177"/>
      <c r="R177"/>
      <c r="S177"/>
      <c r="T177"/>
      <c r="U177"/>
      <c r="V177"/>
    </row>
    <row r="178" spans="1:22" s="15" customFormat="1" x14ac:dyDescent="0.2">
      <c r="A178" s="9"/>
      <c r="D178"/>
      <c r="E178"/>
      <c r="F178"/>
      <c r="G178"/>
      <c r="H178"/>
      <c r="I178"/>
      <c r="J178"/>
      <c r="K178" s="45"/>
      <c r="L178"/>
      <c r="M178"/>
      <c r="N178"/>
      <c r="O178"/>
      <c r="P178"/>
      <c r="Q178"/>
      <c r="R178"/>
      <c r="S178"/>
      <c r="T178"/>
      <c r="U178"/>
      <c r="V178"/>
    </row>
    <row r="179" spans="1:22" s="15" customFormat="1" x14ac:dyDescent="0.2">
      <c r="A179" s="9"/>
      <c r="D179"/>
      <c r="E179"/>
      <c r="F179"/>
      <c r="G179"/>
      <c r="H179"/>
      <c r="I179"/>
      <c r="J179"/>
      <c r="K179" s="45"/>
      <c r="L179"/>
      <c r="M179"/>
      <c r="N179"/>
      <c r="O179"/>
      <c r="P179"/>
      <c r="Q179"/>
      <c r="R179"/>
      <c r="S179"/>
      <c r="T179"/>
      <c r="U179"/>
      <c r="V179"/>
    </row>
    <row r="180" spans="1:22" s="15" customFormat="1" x14ac:dyDescent="0.2">
      <c r="A180" s="9"/>
      <c r="D180"/>
      <c r="E180"/>
      <c r="F180"/>
      <c r="G180"/>
      <c r="H180"/>
      <c r="I180"/>
      <c r="J180"/>
      <c r="K180" s="45"/>
      <c r="L180"/>
      <c r="M180"/>
      <c r="N180"/>
      <c r="O180"/>
      <c r="P180"/>
      <c r="Q180"/>
      <c r="R180"/>
      <c r="S180"/>
      <c r="T180"/>
      <c r="U180"/>
      <c r="V180"/>
    </row>
    <row r="181" spans="1:22" s="15" customFormat="1" x14ac:dyDescent="0.2">
      <c r="A181" s="9"/>
      <c r="D181"/>
      <c r="E181"/>
      <c r="F181"/>
      <c r="G181"/>
      <c r="H181"/>
      <c r="I181"/>
      <c r="J181"/>
      <c r="K181" s="45"/>
      <c r="L181"/>
      <c r="M181"/>
      <c r="N181"/>
      <c r="O181"/>
      <c r="P181"/>
      <c r="Q181"/>
      <c r="R181"/>
      <c r="S181"/>
      <c r="T181"/>
      <c r="U181"/>
      <c r="V181"/>
    </row>
    <row r="182" spans="1:22" s="15" customFormat="1" x14ac:dyDescent="0.2">
      <c r="A182" s="9"/>
      <c r="D182"/>
      <c r="E182"/>
      <c r="F182"/>
      <c r="G182"/>
      <c r="H182"/>
      <c r="I182"/>
      <c r="J182"/>
      <c r="K182" s="45"/>
      <c r="L182"/>
      <c r="M182"/>
      <c r="N182"/>
      <c r="O182"/>
      <c r="P182"/>
      <c r="Q182"/>
      <c r="R182"/>
      <c r="S182"/>
      <c r="T182"/>
      <c r="U182"/>
      <c r="V182"/>
    </row>
    <row r="183" spans="1:22" s="15" customFormat="1" x14ac:dyDescent="0.2">
      <c r="A183" s="9"/>
      <c r="D183"/>
      <c r="E183"/>
      <c r="F183"/>
      <c r="G183"/>
      <c r="H183"/>
      <c r="I183"/>
      <c r="J183"/>
      <c r="K183" s="45"/>
      <c r="L183"/>
      <c r="M183"/>
      <c r="N183"/>
      <c r="O183"/>
      <c r="P183"/>
      <c r="Q183"/>
      <c r="R183"/>
      <c r="S183"/>
      <c r="T183"/>
      <c r="U183"/>
      <c r="V183"/>
    </row>
    <row r="184" spans="1:22" s="15" customFormat="1" x14ac:dyDescent="0.2">
      <c r="A184" s="9"/>
      <c r="D184"/>
      <c r="E184"/>
      <c r="F184"/>
      <c r="G184"/>
      <c r="H184"/>
      <c r="I184"/>
      <c r="J184"/>
      <c r="K184" s="45"/>
      <c r="L184"/>
      <c r="M184"/>
      <c r="N184"/>
      <c r="O184"/>
      <c r="P184"/>
      <c r="Q184"/>
      <c r="R184"/>
      <c r="S184"/>
      <c r="T184"/>
      <c r="U184"/>
      <c r="V184"/>
    </row>
    <row r="185" spans="1:22" s="15" customFormat="1" x14ac:dyDescent="0.2">
      <c r="A185" s="9"/>
      <c r="D185"/>
      <c r="E185"/>
      <c r="F185"/>
      <c r="G185"/>
      <c r="H185"/>
      <c r="I185"/>
      <c r="J185"/>
      <c r="K185" s="45"/>
      <c r="L185"/>
      <c r="M185"/>
      <c r="N185"/>
      <c r="O185"/>
      <c r="P185"/>
      <c r="Q185"/>
      <c r="R185"/>
      <c r="S185"/>
      <c r="T185"/>
      <c r="U185"/>
      <c r="V185"/>
    </row>
    <row r="186" spans="1:22" s="15" customFormat="1" x14ac:dyDescent="0.2">
      <c r="A186" s="9"/>
      <c r="D186"/>
      <c r="E186"/>
      <c r="F186"/>
      <c r="G186"/>
      <c r="H186"/>
      <c r="I186"/>
      <c r="J186"/>
      <c r="K186" s="45"/>
      <c r="L186"/>
      <c r="M186"/>
      <c r="N186"/>
      <c r="O186"/>
      <c r="P186"/>
      <c r="Q186"/>
      <c r="R186"/>
      <c r="S186"/>
      <c r="T186"/>
      <c r="U186"/>
      <c r="V186"/>
    </row>
    <row r="187" spans="1:22" s="15" customFormat="1" x14ac:dyDescent="0.2">
      <c r="A187" s="9"/>
      <c r="D187"/>
      <c r="E187"/>
      <c r="F187"/>
      <c r="G187"/>
      <c r="H187"/>
      <c r="I187"/>
      <c r="J187"/>
      <c r="K187" s="45"/>
      <c r="L187"/>
      <c r="M187"/>
      <c r="N187"/>
      <c r="O187"/>
      <c r="P187"/>
      <c r="Q187"/>
      <c r="R187"/>
      <c r="S187"/>
      <c r="T187"/>
      <c r="U187"/>
      <c r="V187"/>
    </row>
    <row r="188" spans="1:22" s="15" customFormat="1" x14ac:dyDescent="0.2">
      <c r="A188" s="9"/>
      <c r="D188"/>
      <c r="E188"/>
      <c r="F188"/>
      <c r="G188"/>
      <c r="H188"/>
      <c r="I188"/>
      <c r="J188"/>
      <c r="K188" s="45"/>
      <c r="L188"/>
      <c r="M188"/>
      <c r="N188"/>
      <c r="O188"/>
      <c r="P188"/>
      <c r="Q188"/>
      <c r="R188"/>
      <c r="S188"/>
      <c r="T188"/>
      <c r="U188"/>
      <c r="V188"/>
    </row>
    <row r="189" spans="1:22" s="15" customFormat="1" x14ac:dyDescent="0.2">
      <c r="A189" s="9"/>
      <c r="D189"/>
      <c r="E189"/>
      <c r="F189"/>
      <c r="G189"/>
      <c r="H189"/>
      <c r="I189"/>
      <c r="J189"/>
      <c r="K189" s="45"/>
      <c r="L189"/>
      <c r="M189"/>
      <c r="N189"/>
      <c r="O189"/>
      <c r="P189"/>
      <c r="Q189"/>
      <c r="R189"/>
      <c r="S189"/>
      <c r="T189"/>
      <c r="U189"/>
      <c r="V189"/>
    </row>
    <row r="190" spans="1:22" s="15" customFormat="1" x14ac:dyDescent="0.2">
      <c r="A190" s="9"/>
      <c r="D190"/>
      <c r="E190"/>
      <c r="F190"/>
      <c r="G190"/>
      <c r="H190"/>
      <c r="I190"/>
      <c r="J190"/>
      <c r="K190" s="45"/>
      <c r="L190"/>
      <c r="M190"/>
      <c r="N190"/>
      <c r="O190"/>
      <c r="P190"/>
      <c r="Q190"/>
      <c r="R190"/>
      <c r="S190"/>
      <c r="T190"/>
      <c r="U190"/>
      <c r="V190"/>
    </row>
    <row r="191" spans="1:22" s="15" customFormat="1" x14ac:dyDescent="0.2">
      <c r="A191" s="9"/>
      <c r="D191"/>
      <c r="E191"/>
      <c r="F191"/>
      <c r="G191"/>
      <c r="H191"/>
      <c r="I191"/>
      <c r="J191"/>
      <c r="K191" s="45"/>
      <c r="L191"/>
      <c r="M191"/>
      <c r="N191"/>
      <c r="O191"/>
      <c r="P191"/>
      <c r="Q191"/>
      <c r="R191"/>
      <c r="S191"/>
      <c r="T191"/>
      <c r="U191"/>
      <c r="V191"/>
    </row>
    <row r="192" spans="1:22" s="15" customFormat="1" x14ac:dyDescent="0.2">
      <c r="A192" s="9"/>
      <c r="D192"/>
      <c r="E192"/>
      <c r="F192"/>
      <c r="G192"/>
      <c r="H192"/>
      <c r="I192"/>
      <c r="J192"/>
      <c r="K192" s="45"/>
      <c r="L192"/>
      <c r="M192"/>
      <c r="N192"/>
      <c r="O192"/>
      <c r="P192"/>
      <c r="Q192"/>
      <c r="R192"/>
      <c r="S192"/>
      <c r="T192"/>
      <c r="U192"/>
      <c r="V192"/>
    </row>
    <row r="193" spans="1:22" s="15" customFormat="1" x14ac:dyDescent="0.2">
      <c r="A193" s="9"/>
      <c r="D193"/>
      <c r="E193"/>
      <c r="F193"/>
      <c r="G193"/>
      <c r="H193"/>
      <c r="I193"/>
      <c r="J193"/>
      <c r="K193" s="45"/>
      <c r="L193"/>
      <c r="M193"/>
      <c r="N193"/>
      <c r="O193"/>
      <c r="P193"/>
      <c r="Q193"/>
      <c r="R193"/>
      <c r="S193"/>
      <c r="T193"/>
      <c r="U193"/>
      <c r="V193"/>
    </row>
    <row r="194" spans="1:22" s="15" customFormat="1" x14ac:dyDescent="0.2">
      <c r="A194" s="9"/>
      <c r="D194"/>
      <c r="E194"/>
      <c r="F194"/>
      <c r="G194"/>
      <c r="H194"/>
      <c r="I194"/>
      <c r="J194"/>
      <c r="K194" s="45"/>
      <c r="L194"/>
      <c r="M194"/>
      <c r="N194"/>
      <c r="O194"/>
      <c r="P194"/>
      <c r="Q194"/>
      <c r="R194"/>
      <c r="S194"/>
      <c r="T194"/>
      <c r="U194"/>
      <c r="V194"/>
    </row>
    <row r="195" spans="1:22" s="15" customFormat="1" x14ac:dyDescent="0.2">
      <c r="A195" s="9"/>
      <c r="D195"/>
      <c r="E195"/>
      <c r="F195"/>
      <c r="G195"/>
      <c r="H195"/>
      <c r="I195"/>
      <c r="J195"/>
      <c r="K195" s="45"/>
      <c r="L195"/>
      <c r="M195"/>
      <c r="N195"/>
      <c r="O195"/>
      <c r="P195"/>
      <c r="Q195"/>
      <c r="R195"/>
      <c r="S195"/>
      <c r="T195"/>
      <c r="U195"/>
      <c r="V195"/>
    </row>
    <row r="196" spans="1:22" s="15" customFormat="1" x14ac:dyDescent="0.2">
      <c r="A196" s="9"/>
      <c r="D196"/>
      <c r="E196"/>
      <c r="F196"/>
      <c r="G196"/>
      <c r="H196"/>
      <c r="I196"/>
      <c r="J196"/>
      <c r="K196" s="45"/>
      <c r="L196"/>
      <c r="M196"/>
      <c r="N196"/>
      <c r="O196"/>
      <c r="P196"/>
      <c r="Q196"/>
      <c r="R196"/>
      <c r="S196"/>
      <c r="T196"/>
      <c r="U196"/>
      <c r="V196"/>
    </row>
    <row r="197" spans="1:22" s="15" customFormat="1" x14ac:dyDescent="0.2">
      <c r="A197" s="9"/>
      <c r="D197"/>
      <c r="E197"/>
      <c r="F197"/>
      <c r="G197"/>
      <c r="H197"/>
      <c r="I197"/>
      <c r="J197"/>
      <c r="K197" s="45"/>
      <c r="L197"/>
      <c r="M197"/>
      <c r="N197"/>
      <c r="O197"/>
      <c r="P197"/>
      <c r="Q197"/>
      <c r="R197"/>
      <c r="S197"/>
      <c r="T197"/>
      <c r="U197"/>
      <c r="V197"/>
    </row>
    <row r="198" spans="1:22" s="15" customFormat="1" x14ac:dyDescent="0.2">
      <c r="A198" s="9"/>
      <c r="D198"/>
      <c r="E198"/>
      <c r="F198"/>
      <c r="G198"/>
      <c r="H198"/>
      <c r="I198"/>
      <c r="J198"/>
      <c r="K198" s="45"/>
      <c r="L198"/>
      <c r="M198"/>
      <c r="N198"/>
      <c r="O198"/>
      <c r="P198"/>
      <c r="Q198"/>
      <c r="R198"/>
      <c r="S198"/>
      <c r="T198"/>
      <c r="U198"/>
      <c r="V198"/>
    </row>
    <row r="199" spans="1:22" s="15" customFormat="1" x14ac:dyDescent="0.2">
      <c r="A199" s="9"/>
      <c r="D199"/>
      <c r="E199"/>
      <c r="F199"/>
      <c r="G199"/>
      <c r="H199"/>
      <c r="I199"/>
      <c r="J199"/>
      <c r="K199" s="45"/>
      <c r="L199"/>
      <c r="M199"/>
      <c r="N199"/>
      <c r="O199"/>
      <c r="P199"/>
      <c r="Q199"/>
      <c r="R199"/>
      <c r="S199"/>
      <c r="T199"/>
      <c r="U199"/>
      <c r="V199"/>
    </row>
    <row r="200" spans="1:22" s="15" customFormat="1" x14ac:dyDescent="0.2">
      <c r="A200" s="9"/>
      <c r="D200"/>
      <c r="E200"/>
      <c r="F200"/>
      <c r="G200"/>
      <c r="H200"/>
      <c r="I200"/>
      <c r="J200"/>
      <c r="K200" s="45"/>
      <c r="L200"/>
      <c r="M200"/>
      <c r="N200"/>
      <c r="O200"/>
      <c r="P200"/>
      <c r="Q200"/>
      <c r="R200"/>
      <c r="S200"/>
      <c r="T200"/>
      <c r="U200"/>
      <c r="V200"/>
    </row>
    <row r="201" spans="1:22" s="15" customFormat="1" x14ac:dyDescent="0.2">
      <c r="A201" s="9"/>
      <c r="D201"/>
      <c r="E201"/>
      <c r="F201"/>
      <c r="G201"/>
      <c r="H201"/>
      <c r="I201"/>
      <c r="J201"/>
      <c r="K201" s="45"/>
      <c r="L201"/>
      <c r="M201"/>
      <c r="N201"/>
      <c r="O201"/>
      <c r="P201"/>
      <c r="Q201"/>
      <c r="R201"/>
      <c r="S201"/>
      <c r="T201"/>
      <c r="U201"/>
      <c r="V201"/>
    </row>
    <row r="202" spans="1:22" s="15" customFormat="1" x14ac:dyDescent="0.2">
      <c r="A202" s="9"/>
      <c r="D202"/>
      <c r="E202"/>
      <c r="F202"/>
      <c r="G202"/>
      <c r="H202"/>
      <c r="I202"/>
      <c r="J202"/>
      <c r="K202" s="45"/>
      <c r="L202"/>
      <c r="M202"/>
      <c r="N202"/>
      <c r="O202"/>
      <c r="P202"/>
      <c r="Q202"/>
      <c r="R202"/>
      <c r="S202"/>
      <c r="T202"/>
      <c r="U202"/>
      <c r="V202"/>
    </row>
    <row r="203" spans="1:22" s="15" customFormat="1" x14ac:dyDescent="0.2">
      <c r="A203" s="9"/>
      <c r="D203"/>
      <c r="E203"/>
      <c r="F203"/>
      <c r="G203"/>
      <c r="H203"/>
      <c r="I203"/>
      <c r="J203"/>
      <c r="K203" s="45"/>
      <c r="L203"/>
      <c r="M203"/>
      <c r="N203"/>
      <c r="O203"/>
      <c r="P203"/>
      <c r="Q203"/>
      <c r="R203"/>
      <c r="S203"/>
      <c r="T203"/>
      <c r="U203"/>
      <c r="V203"/>
    </row>
    <row r="204" spans="1:22" s="15" customFormat="1" x14ac:dyDescent="0.2">
      <c r="A204" s="9"/>
      <c r="D204"/>
      <c r="E204"/>
      <c r="F204"/>
      <c r="G204"/>
      <c r="H204"/>
      <c r="I204"/>
      <c r="J204"/>
      <c r="K204" s="45"/>
      <c r="L204"/>
      <c r="M204"/>
      <c r="N204"/>
      <c r="O204"/>
      <c r="P204"/>
      <c r="Q204"/>
      <c r="R204"/>
      <c r="S204"/>
      <c r="T204"/>
      <c r="U204"/>
      <c r="V204"/>
    </row>
    <row r="205" spans="1:22" s="15" customFormat="1" x14ac:dyDescent="0.2">
      <c r="A205" s="9"/>
      <c r="D205"/>
      <c r="E205"/>
      <c r="F205"/>
      <c r="G205"/>
      <c r="H205"/>
      <c r="I205"/>
      <c r="J205"/>
      <c r="K205" s="45"/>
      <c r="L205"/>
      <c r="M205"/>
      <c r="N205"/>
      <c r="O205"/>
      <c r="P205"/>
      <c r="Q205"/>
      <c r="R205"/>
      <c r="S205"/>
      <c r="T205"/>
      <c r="U205"/>
      <c r="V205"/>
    </row>
    <row r="206" spans="1:22" s="15" customFormat="1" x14ac:dyDescent="0.2">
      <c r="A206" s="9"/>
      <c r="D206"/>
      <c r="E206"/>
      <c r="F206"/>
      <c r="G206"/>
      <c r="H206"/>
      <c r="I206"/>
      <c r="J206"/>
      <c r="K206" s="45"/>
      <c r="L206"/>
      <c r="M206"/>
      <c r="N206"/>
      <c r="O206"/>
      <c r="P206"/>
      <c r="Q206"/>
      <c r="R206"/>
      <c r="S206"/>
      <c r="T206"/>
      <c r="U206"/>
      <c r="V206"/>
    </row>
    <row r="207" spans="1:22" s="15" customFormat="1" x14ac:dyDescent="0.2">
      <c r="A207" s="9"/>
      <c r="D207"/>
      <c r="E207"/>
      <c r="F207"/>
      <c r="G207"/>
      <c r="H207"/>
      <c r="I207"/>
      <c r="J207"/>
      <c r="K207" s="45"/>
      <c r="L207"/>
      <c r="M207"/>
      <c r="N207"/>
      <c r="O207"/>
      <c r="P207"/>
      <c r="Q207"/>
      <c r="R207"/>
      <c r="S207"/>
      <c r="T207"/>
      <c r="U207"/>
      <c r="V207"/>
    </row>
    <row r="208" spans="1:22" s="15" customFormat="1" x14ac:dyDescent="0.2">
      <c r="A208" s="9"/>
      <c r="D208"/>
      <c r="E208"/>
      <c r="F208"/>
      <c r="G208"/>
      <c r="H208"/>
      <c r="I208"/>
      <c r="J208"/>
      <c r="K208" s="45"/>
      <c r="L208"/>
      <c r="M208"/>
      <c r="N208"/>
      <c r="O208"/>
      <c r="P208"/>
      <c r="Q208"/>
      <c r="R208"/>
      <c r="S208"/>
      <c r="T208"/>
      <c r="U208"/>
      <c r="V208"/>
    </row>
    <row r="209" spans="1:22" s="15" customFormat="1" x14ac:dyDescent="0.2">
      <c r="A209" s="9"/>
      <c r="D209"/>
      <c r="E209"/>
      <c r="F209"/>
      <c r="G209"/>
      <c r="H209"/>
      <c r="I209"/>
      <c r="J209"/>
      <c r="K209" s="45"/>
      <c r="L209"/>
      <c r="M209"/>
      <c r="N209"/>
      <c r="O209"/>
      <c r="P209"/>
      <c r="Q209"/>
      <c r="R209"/>
      <c r="S209"/>
      <c r="T209"/>
      <c r="U209"/>
      <c r="V209"/>
    </row>
    <row r="210" spans="1:22" s="15" customFormat="1" x14ac:dyDescent="0.2">
      <c r="A210" s="9"/>
      <c r="D210"/>
      <c r="E210"/>
      <c r="F210"/>
      <c r="G210"/>
      <c r="H210"/>
      <c r="I210"/>
      <c r="J210"/>
      <c r="K210" s="45"/>
      <c r="L210"/>
      <c r="M210"/>
      <c r="N210"/>
      <c r="O210"/>
      <c r="P210"/>
      <c r="Q210"/>
      <c r="R210"/>
      <c r="S210"/>
      <c r="T210"/>
      <c r="U210"/>
      <c r="V210"/>
    </row>
    <row r="211" spans="1:22" s="15" customFormat="1" x14ac:dyDescent="0.2">
      <c r="A211" s="9"/>
      <c r="D211"/>
      <c r="E211"/>
      <c r="F211"/>
      <c r="G211"/>
      <c r="H211"/>
      <c r="I211"/>
      <c r="J211"/>
      <c r="K211" s="45"/>
      <c r="L211"/>
      <c r="M211"/>
      <c r="N211"/>
      <c r="O211"/>
      <c r="P211"/>
      <c r="Q211"/>
      <c r="R211"/>
      <c r="S211"/>
      <c r="T211"/>
      <c r="U211"/>
      <c r="V211"/>
    </row>
    <row r="212" spans="1:22" s="15" customFormat="1" x14ac:dyDescent="0.2">
      <c r="A212" s="9"/>
      <c r="D212"/>
      <c r="E212"/>
      <c r="F212"/>
      <c r="G212"/>
      <c r="H212"/>
      <c r="I212"/>
      <c r="J212"/>
      <c r="K212" s="45"/>
      <c r="L212"/>
      <c r="M212"/>
      <c r="N212"/>
      <c r="O212"/>
      <c r="P212"/>
      <c r="Q212"/>
      <c r="R212"/>
      <c r="S212"/>
      <c r="T212"/>
      <c r="U212"/>
      <c r="V212"/>
    </row>
    <row r="213" spans="1:22" s="15" customFormat="1" x14ac:dyDescent="0.2">
      <c r="A213" s="9"/>
      <c r="D213"/>
      <c r="E213"/>
      <c r="F213"/>
      <c r="G213"/>
      <c r="H213"/>
      <c r="I213"/>
      <c r="J213"/>
      <c r="K213" s="45"/>
      <c r="L213"/>
      <c r="M213"/>
      <c r="N213"/>
      <c r="O213"/>
      <c r="P213"/>
      <c r="Q213"/>
      <c r="R213"/>
      <c r="S213"/>
      <c r="T213"/>
      <c r="U213"/>
      <c r="V213"/>
    </row>
    <row r="214" spans="1:22" s="15" customFormat="1" x14ac:dyDescent="0.2">
      <c r="A214" s="9"/>
      <c r="D214"/>
      <c r="E214"/>
      <c r="F214"/>
      <c r="G214"/>
      <c r="H214"/>
      <c r="I214"/>
      <c r="J214"/>
      <c r="K214" s="45"/>
      <c r="L214"/>
      <c r="M214"/>
      <c r="N214"/>
      <c r="O214"/>
      <c r="P214"/>
      <c r="Q214"/>
      <c r="R214"/>
      <c r="S214"/>
      <c r="T214"/>
      <c r="U214"/>
      <c r="V214"/>
    </row>
    <row r="215" spans="1:22" s="15" customFormat="1" x14ac:dyDescent="0.2">
      <c r="A215" s="9"/>
      <c r="D215"/>
      <c r="E215"/>
      <c r="F215"/>
      <c r="G215"/>
      <c r="H215"/>
      <c r="I215"/>
      <c r="J215"/>
      <c r="K215" s="45"/>
      <c r="L215"/>
      <c r="M215"/>
      <c r="N215"/>
      <c r="O215"/>
      <c r="P215"/>
      <c r="Q215"/>
      <c r="R215"/>
      <c r="S215"/>
      <c r="T215"/>
      <c r="U215"/>
      <c r="V215"/>
    </row>
    <row r="216" spans="1:22" s="15" customFormat="1" x14ac:dyDescent="0.2">
      <c r="A216" s="9"/>
      <c r="B216" s="2"/>
      <c r="D216"/>
      <c r="E216"/>
      <c r="F216"/>
      <c r="G216"/>
      <c r="H216"/>
      <c r="I216"/>
      <c r="J216"/>
      <c r="K216" s="45"/>
      <c r="L216"/>
      <c r="M216"/>
      <c r="N216"/>
      <c r="O216"/>
      <c r="P216"/>
      <c r="Q216"/>
      <c r="R216"/>
      <c r="S216"/>
      <c r="T216"/>
      <c r="U216"/>
      <c r="V216"/>
    </row>
  </sheetData>
  <mergeCells count="56">
    <mergeCell ref="B4:C4"/>
    <mergeCell ref="D4:E4"/>
    <mergeCell ref="G4:H4"/>
    <mergeCell ref="A1:V1"/>
    <mergeCell ref="B3:C3"/>
    <mergeCell ref="D3:E3"/>
    <mergeCell ref="G3:H3"/>
    <mergeCell ref="J3:T3"/>
    <mergeCell ref="R6:T6"/>
    <mergeCell ref="B7:B8"/>
    <mergeCell ref="C7:C8"/>
    <mergeCell ref="D7:D8"/>
    <mergeCell ref="E7:E8"/>
    <mergeCell ref="J7:J8"/>
    <mergeCell ref="K7:K8"/>
    <mergeCell ref="A6:A8"/>
    <mergeCell ref="B6:D6"/>
    <mergeCell ref="E6:I6"/>
    <mergeCell ref="J6:L6"/>
    <mergeCell ref="V7:V8"/>
    <mergeCell ref="L7:L8"/>
    <mergeCell ref="M7:O7"/>
    <mergeCell ref="P7:R7"/>
    <mergeCell ref="S7:S8"/>
    <mergeCell ref="T7:T8"/>
    <mergeCell ref="U7:U8"/>
    <mergeCell ref="F7:F8"/>
    <mergeCell ref="G7:G8"/>
    <mergeCell ref="H7:H8"/>
    <mergeCell ref="I7:I8"/>
    <mergeCell ref="M6:Q6"/>
    <mergeCell ref="A21:B21"/>
    <mergeCell ref="D21:G21"/>
    <mergeCell ref="J21:L21"/>
    <mergeCell ref="M21:N21"/>
    <mergeCell ref="Q21:R21"/>
    <mergeCell ref="D22:G22"/>
    <mergeCell ref="J22:L22"/>
    <mergeCell ref="M22:N22"/>
    <mergeCell ref="D23:G23"/>
    <mergeCell ref="J23:L23"/>
    <mergeCell ref="M23:N23"/>
    <mergeCell ref="D24:G24"/>
    <mergeCell ref="J24:L24"/>
    <mergeCell ref="M24:N24"/>
    <mergeCell ref="D25:G25"/>
    <mergeCell ref="J25:L25"/>
    <mergeCell ref="M25:N25"/>
    <mergeCell ref="D32:G32"/>
    <mergeCell ref="D33:G33"/>
    <mergeCell ref="D26:G26"/>
    <mergeCell ref="D28:H28"/>
    <mergeCell ref="J28:K28"/>
    <mergeCell ref="D29:G29"/>
    <mergeCell ref="D30:G30"/>
    <mergeCell ref="D31:G31"/>
  </mergeCells>
  <dataValidations count="1">
    <dataValidation operator="greaterThan" allowBlank="1" showInputMessage="1" showErrorMessage="1" sqref="E65551:H65552 JA65551:JD65552 SW65551:SZ65552 ACS65551:ACV65552 AMO65551:AMR65552 AWK65551:AWN65552 BGG65551:BGJ65552 BQC65551:BQF65552 BZY65551:CAB65552 CJU65551:CJX65552 CTQ65551:CTT65552 DDM65551:DDP65552 DNI65551:DNL65552 DXE65551:DXH65552 EHA65551:EHD65552 EQW65551:EQZ65552 FAS65551:FAV65552 FKO65551:FKR65552 FUK65551:FUN65552 GEG65551:GEJ65552 GOC65551:GOF65552 GXY65551:GYB65552 HHU65551:HHX65552 HRQ65551:HRT65552 IBM65551:IBP65552 ILI65551:ILL65552 IVE65551:IVH65552 JFA65551:JFD65552 JOW65551:JOZ65552 JYS65551:JYV65552 KIO65551:KIR65552 KSK65551:KSN65552 LCG65551:LCJ65552 LMC65551:LMF65552 LVY65551:LWB65552 MFU65551:MFX65552 MPQ65551:MPT65552 MZM65551:MZP65552 NJI65551:NJL65552 NTE65551:NTH65552 ODA65551:ODD65552 OMW65551:OMZ65552 OWS65551:OWV65552 PGO65551:PGR65552 PQK65551:PQN65552 QAG65551:QAJ65552 QKC65551:QKF65552 QTY65551:QUB65552 RDU65551:RDX65552 RNQ65551:RNT65552 RXM65551:RXP65552 SHI65551:SHL65552 SRE65551:SRH65552 TBA65551:TBD65552 TKW65551:TKZ65552 TUS65551:TUV65552 UEO65551:UER65552 UOK65551:UON65552 UYG65551:UYJ65552 VIC65551:VIF65552 VRY65551:VSB65552 WBU65551:WBX65552 WLQ65551:WLT65552 WVM65551:WVP65552 E131087:H131088 JA131087:JD131088 SW131087:SZ131088 ACS131087:ACV131088 AMO131087:AMR131088 AWK131087:AWN131088 BGG131087:BGJ131088 BQC131087:BQF131088 BZY131087:CAB131088 CJU131087:CJX131088 CTQ131087:CTT131088 DDM131087:DDP131088 DNI131087:DNL131088 DXE131087:DXH131088 EHA131087:EHD131088 EQW131087:EQZ131088 FAS131087:FAV131088 FKO131087:FKR131088 FUK131087:FUN131088 GEG131087:GEJ131088 GOC131087:GOF131088 GXY131087:GYB131088 HHU131087:HHX131088 HRQ131087:HRT131088 IBM131087:IBP131088 ILI131087:ILL131088 IVE131087:IVH131088 JFA131087:JFD131088 JOW131087:JOZ131088 JYS131087:JYV131088 KIO131087:KIR131088 KSK131087:KSN131088 LCG131087:LCJ131088 LMC131087:LMF131088 LVY131087:LWB131088 MFU131087:MFX131088 MPQ131087:MPT131088 MZM131087:MZP131088 NJI131087:NJL131088 NTE131087:NTH131088 ODA131087:ODD131088 OMW131087:OMZ131088 OWS131087:OWV131088 PGO131087:PGR131088 PQK131087:PQN131088 QAG131087:QAJ131088 QKC131087:QKF131088 QTY131087:QUB131088 RDU131087:RDX131088 RNQ131087:RNT131088 RXM131087:RXP131088 SHI131087:SHL131088 SRE131087:SRH131088 TBA131087:TBD131088 TKW131087:TKZ131088 TUS131087:TUV131088 UEO131087:UER131088 UOK131087:UON131088 UYG131087:UYJ131088 VIC131087:VIF131088 VRY131087:VSB131088 WBU131087:WBX131088 WLQ131087:WLT131088 WVM131087:WVP131088 E196623:H196624 JA196623:JD196624 SW196623:SZ196624 ACS196623:ACV196624 AMO196623:AMR196624 AWK196623:AWN196624 BGG196623:BGJ196624 BQC196623:BQF196624 BZY196623:CAB196624 CJU196623:CJX196624 CTQ196623:CTT196624 DDM196623:DDP196624 DNI196623:DNL196624 DXE196623:DXH196624 EHA196623:EHD196624 EQW196623:EQZ196624 FAS196623:FAV196624 FKO196623:FKR196624 FUK196623:FUN196624 GEG196623:GEJ196624 GOC196623:GOF196624 GXY196623:GYB196624 HHU196623:HHX196624 HRQ196623:HRT196624 IBM196623:IBP196624 ILI196623:ILL196624 IVE196623:IVH196624 JFA196623:JFD196624 JOW196623:JOZ196624 JYS196623:JYV196624 KIO196623:KIR196624 KSK196623:KSN196624 LCG196623:LCJ196624 LMC196623:LMF196624 LVY196623:LWB196624 MFU196623:MFX196624 MPQ196623:MPT196624 MZM196623:MZP196624 NJI196623:NJL196624 NTE196623:NTH196624 ODA196623:ODD196624 OMW196623:OMZ196624 OWS196623:OWV196624 PGO196623:PGR196624 PQK196623:PQN196624 QAG196623:QAJ196624 QKC196623:QKF196624 QTY196623:QUB196624 RDU196623:RDX196624 RNQ196623:RNT196624 RXM196623:RXP196624 SHI196623:SHL196624 SRE196623:SRH196624 TBA196623:TBD196624 TKW196623:TKZ196624 TUS196623:TUV196624 UEO196623:UER196624 UOK196623:UON196624 UYG196623:UYJ196624 VIC196623:VIF196624 VRY196623:VSB196624 WBU196623:WBX196624 WLQ196623:WLT196624 WVM196623:WVP196624 E262159:H262160 JA262159:JD262160 SW262159:SZ262160 ACS262159:ACV262160 AMO262159:AMR262160 AWK262159:AWN262160 BGG262159:BGJ262160 BQC262159:BQF262160 BZY262159:CAB262160 CJU262159:CJX262160 CTQ262159:CTT262160 DDM262159:DDP262160 DNI262159:DNL262160 DXE262159:DXH262160 EHA262159:EHD262160 EQW262159:EQZ262160 FAS262159:FAV262160 FKO262159:FKR262160 FUK262159:FUN262160 GEG262159:GEJ262160 GOC262159:GOF262160 GXY262159:GYB262160 HHU262159:HHX262160 HRQ262159:HRT262160 IBM262159:IBP262160 ILI262159:ILL262160 IVE262159:IVH262160 JFA262159:JFD262160 JOW262159:JOZ262160 JYS262159:JYV262160 KIO262159:KIR262160 KSK262159:KSN262160 LCG262159:LCJ262160 LMC262159:LMF262160 LVY262159:LWB262160 MFU262159:MFX262160 MPQ262159:MPT262160 MZM262159:MZP262160 NJI262159:NJL262160 NTE262159:NTH262160 ODA262159:ODD262160 OMW262159:OMZ262160 OWS262159:OWV262160 PGO262159:PGR262160 PQK262159:PQN262160 QAG262159:QAJ262160 QKC262159:QKF262160 QTY262159:QUB262160 RDU262159:RDX262160 RNQ262159:RNT262160 RXM262159:RXP262160 SHI262159:SHL262160 SRE262159:SRH262160 TBA262159:TBD262160 TKW262159:TKZ262160 TUS262159:TUV262160 UEO262159:UER262160 UOK262159:UON262160 UYG262159:UYJ262160 VIC262159:VIF262160 VRY262159:VSB262160 WBU262159:WBX262160 WLQ262159:WLT262160 WVM262159:WVP262160 E327695:H327696 JA327695:JD327696 SW327695:SZ327696 ACS327695:ACV327696 AMO327695:AMR327696 AWK327695:AWN327696 BGG327695:BGJ327696 BQC327695:BQF327696 BZY327695:CAB327696 CJU327695:CJX327696 CTQ327695:CTT327696 DDM327695:DDP327696 DNI327695:DNL327696 DXE327695:DXH327696 EHA327695:EHD327696 EQW327695:EQZ327696 FAS327695:FAV327696 FKO327695:FKR327696 FUK327695:FUN327696 GEG327695:GEJ327696 GOC327695:GOF327696 GXY327695:GYB327696 HHU327695:HHX327696 HRQ327695:HRT327696 IBM327695:IBP327696 ILI327695:ILL327696 IVE327695:IVH327696 JFA327695:JFD327696 JOW327695:JOZ327696 JYS327695:JYV327696 KIO327695:KIR327696 KSK327695:KSN327696 LCG327695:LCJ327696 LMC327695:LMF327696 LVY327695:LWB327696 MFU327695:MFX327696 MPQ327695:MPT327696 MZM327695:MZP327696 NJI327695:NJL327696 NTE327695:NTH327696 ODA327695:ODD327696 OMW327695:OMZ327696 OWS327695:OWV327696 PGO327695:PGR327696 PQK327695:PQN327696 QAG327695:QAJ327696 QKC327695:QKF327696 QTY327695:QUB327696 RDU327695:RDX327696 RNQ327695:RNT327696 RXM327695:RXP327696 SHI327695:SHL327696 SRE327695:SRH327696 TBA327695:TBD327696 TKW327695:TKZ327696 TUS327695:TUV327696 UEO327695:UER327696 UOK327695:UON327696 UYG327695:UYJ327696 VIC327695:VIF327696 VRY327695:VSB327696 WBU327695:WBX327696 WLQ327695:WLT327696 WVM327695:WVP327696 E393231:H393232 JA393231:JD393232 SW393231:SZ393232 ACS393231:ACV393232 AMO393231:AMR393232 AWK393231:AWN393232 BGG393231:BGJ393232 BQC393231:BQF393232 BZY393231:CAB393232 CJU393231:CJX393232 CTQ393231:CTT393232 DDM393231:DDP393232 DNI393231:DNL393232 DXE393231:DXH393232 EHA393231:EHD393232 EQW393231:EQZ393232 FAS393231:FAV393232 FKO393231:FKR393232 FUK393231:FUN393232 GEG393231:GEJ393232 GOC393231:GOF393232 GXY393231:GYB393232 HHU393231:HHX393232 HRQ393231:HRT393232 IBM393231:IBP393232 ILI393231:ILL393232 IVE393231:IVH393232 JFA393231:JFD393232 JOW393231:JOZ393232 JYS393231:JYV393232 KIO393231:KIR393232 KSK393231:KSN393232 LCG393231:LCJ393232 LMC393231:LMF393232 LVY393231:LWB393232 MFU393231:MFX393232 MPQ393231:MPT393232 MZM393231:MZP393232 NJI393231:NJL393232 NTE393231:NTH393232 ODA393231:ODD393232 OMW393231:OMZ393232 OWS393231:OWV393232 PGO393231:PGR393232 PQK393231:PQN393232 QAG393231:QAJ393232 QKC393231:QKF393232 QTY393231:QUB393232 RDU393231:RDX393232 RNQ393231:RNT393232 RXM393231:RXP393232 SHI393231:SHL393232 SRE393231:SRH393232 TBA393231:TBD393232 TKW393231:TKZ393232 TUS393231:TUV393232 UEO393231:UER393232 UOK393231:UON393232 UYG393231:UYJ393232 VIC393231:VIF393232 VRY393231:VSB393232 WBU393231:WBX393232 WLQ393231:WLT393232 WVM393231:WVP393232 E458767:H458768 JA458767:JD458768 SW458767:SZ458768 ACS458767:ACV458768 AMO458767:AMR458768 AWK458767:AWN458768 BGG458767:BGJ458768 BQC458767:BQF458768 BZY458767:CAB458768 CJU458767:CJX458768 CTQ458767:CTT458768 DDM458767:DDP458768 DNI458767:DNL458768 DXE458767:DXH458768 EHA458767:EHD458768 EQW458767:EQZ458768 FAS458767:FAV458768 FKO458767:FKR458768 FUK458767:FUN458768 GEG458767:GEJ458768 GOC458767:GOF458768 GXY458767:GYB458768 HHU458767:HHX458768 HRQ458767:HRT458768 IBM458767:IBP458768 ILI458767:ILL458768 IVE458767:IVH458768 JFA458767:JFD458768 JOW458767:JOZ458768 JYS458767:JYV458768 KIO458767:KIR458768 KSK458767:KSN458768 LCG458767:LCJ458768 LMC458767:LMF458768 LVY458767:LWB458768 MFU458767:MFX458768 MPQ458767:MPT458768 MZM458767:MZP458768 NJI458767:NJL458768 NTE458767:NTH458768 ODA458767:ODD458768 OMW458767:OMZ458768 OWS458767:OWV458768 PGO458767:PGR458768 PQK458767:PQN458768 QAG458767:QAJ458768 QKC458767:QKF458768 QTY458767:QUB458768 RDU458767:RDX458768 RNQ458767:RNT458768 RXM458767:RXP458768 SHI458767:SHL458768 SRE458767:SRH458768 TBA458767:TBD458768 TKW458767:TKZ458768 TUS458767:TUV458768 UEO458767:UER458768 UOK458767:UON458768 UYG458767:UYJ458768 VIC458767:VIF458768 VRY458767:VSB458768 WBU458767:WBX458768 WLQ458767:WLT458768 WVM458767:WVP458768 E524303:H524304 JA524303:JD524304 SW524303:SZ524304 ACS524303:ACV524304 AMO524303:AMR524304 AWK524303:AWN524304 BGG524303:BGJ524304 BQC524303:BQF524304 BZY524303:CAB524304 CJU524303:CJX524304 CTQ524303:CTT524304 DDM524303:DDP524304 DNI524303:DNL524304 DXE524303:DXH524304 EHA524303:EHD524304 EQW524303:EQZ524304 FAS524303:FAV524304 FKO524303:FKR524304 FUK524303:FUN524304 GEG524303:GEJ524304 GOC524303:GOF524304 GXY524303:GYB524304 HHU524303:HHX524304 HRQ524303:HRT524304 IBM524303:IBP524304 ILI524303:ILL524304 IVE524303:IVH524304 JFA524303:JFD524304 JOW524303:JOZ524304 JYS524303:JYV524304 KIO524303:KIR524304 KSK524303:KSN524304 LCG524303:LCJ524304 LMC524303:LMF524304 LVY524303:LWB524304 MFU524303:MFX524304 MPQ524303:MPT524304 MZM524303:MZP524304 NJI524303:NJL524304 NTE524303:NTH524304 ODA524303:ODD524304 OMW524303:OMZ524304 OWS524303:OWV524304 PGO524303:PGR524304 PQK524303:PQN524304 QAG524303:QAJ524304 QKC524303:QKF524304 QTY524303:QUB524304 RDU524303:RDX524304 RNQ524303:RNT524304 RXM524303:RXP524304 SHI524303:SHL524304 SRE524303:SRH524304 TBA524303:TBD524304 TKW524303:TKZ524304 TUS524303:TUV524304 UEO524303:UER524304 UOK524303:UON524304 UYG524303:UYJ524304 VIC524303:VIF524304 VRY524303:VSB524304 WBU524303:WBX524304 WLQ524303:WLT524304 WVM524303:WVP524304 E589839:H589840 JA589839:JD589840 SW589839:SZ589840 ACS589839:ACV589840 AMO589839:AMR589840 AWK589839:AWN589840 BGG589839:BGJ589840 BQC589839:BQF589840 BZY589839:CAB589840 CJU589839:CJX589840 CTQ589839:CTT589840 DDM589839:DDP589840 DNI589839:DNL589840 DXE589839:DXH589840 EHA589839:EHD589840 EQW589839:EQZ589840 FAS589839:FAV589840 FKO589839:FKR589840 FUK589839:FUN589840 GEG589839:GEJ589840 GOC589839:GOF589840 GXY589839:GYB589840 HHU589839:HHX589840 HRQ589839:HRT589840 IBM589839:IBP589840 ILI589839:ILL589840 IVE589839:IVH589840 JFA589839:JFD589840 JOW589839:JOZ589840 JYS589839:JYV589840 KIO589839:KIR589840 KSK589839:KSN589840 LCG589839:LCJ589840 LMC589839:LMF589840 LVY589839:LWB589840 MFU589839:MFX589840 MPQ589839:MPT589840 MZM589839:MZP589840 NJI589839:NJL589840 NTE589839:NTH589840 ODA589839:ODD589840 OMW589839:OMZ589840 OWS589839:OWV589840 PGO589839:PGR589840 PQK589839:PQN589840 QAG589839:QAJ589840 QKC589839:QKF589840 QTY589839:QUB589840 RDU589839:RDX589840 RNQ589839:RNT589840 RXM589839:RXP589840 SHI589839:SHL589840 SRE589839:SRH589840 TBA589839:TBD589840 TKW589839:TKZ589840 TUS589839:TUV589840 UEO589839:UER589840 UOK589839:UON589840 UYG589839:UYJ589840 VIC589839:VIF589840 VRY589839:VSB589840 WBU589839:WBX589840 WLQ589839:WLT589840 WVM589839:WVP589840 E655375:H655376 JA655375:JD655376 SW655375:SZ655376 ACS655375:ACV655376 AMO655375:AMR655376 AWK655375:AWN655376 BGG655375:BGJ655376 BQC655375:BQF655376 BZY655375:CAB655376 CJU655375:CJX655376 CTQ655375:CTT655376 DDM655375:DDP655376 DNI655375:DNL655376 DXE655375:DXH655376 EHA655375:EHD655376 EQW655375:EQZ655376 FAS655375:FAV655376 FKO655375:FKR655376 FUK655375:FUN655376 GEG655375:GEJ655376 GOC655375:GOF655376 GXY655375:GYB655376 HHU655375:HHX655376 HRQ655375:HRT655376 IBM655375:IBP655376 ILI655375:ILL655376 IVE655375:IVH655376 JFA655375:JFD655376 JOW655375:JOZ655376 JYS655375:JYV655376 KIO655375:KIR655376 KSK655375:KSN655376 LCG655375:LCJ655376 LMC655375:LMF655376 LVY655375:LWB655376 MFU655375:MFX655376 MPQ655375:MPT655376 MZM655375:MZP655376 NJI655375:NJL655376 NTE655375:NTH655376 ODA655375:ODD655376 OMW655375:OMZ655376 OWS655375:OWV655376 PGO655375:PGR655376 PQK655375:PQN655376 QAG655375:QAJ655376 QKC655375:QKF655376 QTY655375:QUB655376 RDU655375:RDX655376 RNQ655375:RNT655376 RXM655375:RXP655376 SHI655375:SHL655376 SRE655375:SRH655376 TBA655375:TBD655376 TKW655375:TKZ655376 TUS655375:TUV655376 UEO655375:UER655376 UOK655375:UON655376 UYG655375:UYJ655376 VIC655375:VIF655376 VRY655375:VSB655376 WBU655375:WBX655376 WLQ655375:WLT655376 WVM655375:WVP655376 E720911:H720912 JA720911:JD720912 SW720911:SZ720912 ACS720911:ACV720912 AMO720911:AMR720912 AWK720911:AWN720912 BGG720911:BGJ720912 BQC720911:BQF720912 BZY720911:CAB720912 CJU720911:CJX720912 CTQ720911:CTT720912 DDM720911:DDP720912 DNI720911:DNL720912 DXE720911:DXH720912 EHA720911:EHD720912 EQW720911:EQZ720912 FAS720911:FAV720912 FKO720911:FKR720912 FUK720911:FUN720912 GEG720911:GEJ720912 GOC720911:GOF720912 GXY720911:GYB720912 HHU720911:HHX720912 HRQ720911:HRT720912 IBM720911:IBP720912 ILI720911:ILL720912 IVE720911:IVH720912 JFA720911:JFD720912 JOW720911:JOZ720912 JYS720911:JYV720912 KIO720911:KIR720912 KSK720911:KSN720912 LCG720911:LCJ720912 LMC720911:LMF720912 LVY720911:LWB720912 MFU720911:MFX720912 MPQ720911:MPT720912 MZM720911:MZP720912 NJI720911:NJL720912 NTE720911:NTH720912 ODA720911:ODD720912 OMW720911:OMZ720912 OWS720911:OWV720912 PGO720911:PGR720912 PQK720911:PQN720912 QAG720911:QAJ720912 QKC720911:QKF720912 QTY720911:QUB720912 RDU720911:RDX720912 RNQ720911:RNT720912 RXM720911:RXP720912 SHI720911:SHL720912 SRE720911:SRH720912 TBA720911:TBD720912 TKW720911:TKZ720912 TUS720911:TUV720912 UEO720911:UER720912 UOK720911:UON720912 UYG720911:UYJ720912 VIC720911:VIF720912 VRY720911:VSB720912 WBU720911:WBX720912 WLQ720911:WLT720912 WVM720911:WVP720912 E786447:H786448 JA786447:JD786448 SW786447:SZ786448 ACS786447:ACV786448 AMO786447:AMR786448 AWK786447:AWN786448 BGG786447:BGJ786448 BQC786447:BQF786448 BZY786447:CAB786448 CJU786447:CJX786448 CTQ786447:CTT786448 DDM786447:DDP786448 DNI786447:DNL786448 DXE786447:DXH786448 EHA786447:EHD786448 EQW786447:EQZ786448 FAS786447:FAV786448 FKO786447:FKR786448 FUK786447:FUN786448 GEG786447:GEJ786448 GOC786447:GOF786448 GXY786447:GYB786448 HHU786447:HHX786448 HRQ786447:HRT786448 IBM786447:IBP786448 ILI786447:ILL786448 IVE786447:IVH786448 JFA786447:JFD786448 JOW786447:JOZ786448 JYS786447:JYV786448 KIO786447:KIR786448 KSK786447:KSN786448 LCG786447:LCJ786448 LMC786447:LMF786448 LVY786447:LWB786448 MFU786447:MFX786448 MPQ786447:MPT786448 MZM786447:MZP786448 NJI786447:NJL786448 NTE786447:NTH786448 ODA786447:ODD786448 OMW786447:OMZ786448 OWS786447:OWV786448 PGO786447:PGR786448 PQK786447:PQN786448 QAG786447:QAJ786448 QKC786447:QKF786448 QTY786447:QUB786448 RDU786447:RDX786448 RNQ786447:RNT786448 RXM786447:RXP786448 SHI786447:SHL786448 SRE786447:SRH786448 TBA786447:TBD786448 TKW786447:TKZ786448 TUS786447:TUV786448 UEO786447:UER786448 UOK786447:UON786448 UYG786447:UYJ786448 VIC786447:VIF786448 VRY786447:VSB786448 WBU786447:WBX786448 WLQ786447:WLT786448 WVM786447:WVP786448 E851983:H851984 JA851983:JD851984 SW851983:SZ851984 ACS851983:ACV851984 AMO851983:AMR851984 AWK851983:AWN851984 BGG851983:BGJ851984 BQC851983:BQF851984 BZY851983:CAB851984 CJU851983:CJX851984 CTQ851983:CTT851984 DDM851983:DDP851984 DNI851983:DNL851984 DXE851983:DXH851984 EHA851983:EHD851984 EQW851983:EQZ851984 FAS851983:FAV851984 FKO851983:FKR851984 FUK851983:FUN851984 GEG851983:GEJ851984 GOC851983:GOF851984 GXY851983:GYB851984 HHU851983:HHX851984 HRQ851983:HRT851984 IBM851983:IBP851984 ILI851983:ILL851984 IVE851983:IVH851984 JFA851983:JFD851984 JOW851983:JOZ851984 JYS851983:JYV851984 KIO851983:KIR851984 KSK851983:KSN851984 LCG851983:LCJ851984 LMC851983:LMF851984 LVY851983:LWB851984 MFU851983:MFX851984 MPQ851983:MPT851984 MZM851983:MZP851984 NJI851983:NJL851984 NTE851983:NTH851984 ODA851983:ODD851984 OMW851983:OMZ851984 OWS851983:OWV851984 PGO851983:PGR851984 PQK851983:PQN851984 QAG851983:QAJ851984 QKC851983:QKF851984 QTY851983:QUB851984 RDU851983:RDX851984 RNQ851983:RNT851984 RXM851983:RXP851984 SHI851983:SHL851984 SRE851983:SRH851984 TBA851983:TBD851984 TKW851983:TKZ851984 TUS851983:TUV851984 UEO851983:UER851984 UOK851983:UON851984 UYG851983:UYJ851984 VIC851983:VIF851984 VRY851983:VSB851984 WBU851983:WBX851984 WLQ851983:WLT851984 WVM851983:WVP851984 E917519:H917520 JA917519:JD917520 SW917519:SZ917520 ACS917519:ACV917520 AMO917519:AMR917520 AWK917519:AWN917520 BGG917519:BGJ917520 BQC917519:BQF917520 BZY917519:CAB917520 CJU917519:CJX917520 CTQ917519:CTT917520 DDM917519:DDP917520 DNI917519:DNL917520 DXE917519:DXH917520 EHA917519:EHD917520 EQW917519:EQZ917520 FAS917519:FAV917520 FKO917519:FKR917520 FUK917519:FUN917520 GEG917519:GEJ917520 GOC917519:GOF917520 GXY917519:GYB917520 HHU917519:HHX917520 HRQ917519:HRT917520 IBM917519:IBP917520 ILI917519:ILL917520 IVE917519:IVH917520 JFA917519:JFD917520 JOW917519:JOZ917520 JYS917519:JYV917520 KIO917519:KIR917520 KSK917519:KSN917520 LCG917519:LCJ917520 LMC917519:LMF917520 LVY917519:LWB917520 MFU917519:MFX917520 MPQ917519:MPT917520 MZM917519:MZP917520 NJI917519:NJL917520 NTE917519:NTH917520 ODA917519:ODD917520 OMW917519:OMZ917520 OWS917519:OWV917520 PGO917519:PGR917520 PQK917519:PQN917520 QAG917519:QAJ917520 QKC917519:QKF917520 QTY917519:QUB917520 RDU917519:RDX917520 RNQ917519:RNT917520 RXM917519:RXP917520 SHI917519:SHL917520 SRE917519:SRH917520 TBA917519:TBD917520 TKW917519:TKZ917520 TUS917519:TUV917520 UEO917519:UER917520 UOK917519:UON917520 UYG917519:UYJ917520 VIC917519:VIF917520 VRY917519:VSB917520 WBU917519:WBX917520 WLQ917519:WLT917520 WVM917519:WVP917520 E983055:H983056 JA983055:JD983056 SW983055:SZ983056 ACS983055:ACV983056 AMO983055:AMR983056 AWK983055:AWN983056 BGG983055:BGJ983056 BQC983055:BQF983056 BZY983055:CAB983056 CJU983055:CJX983056 CTQ983055:CTT983056 DDM983055:DDP983056 DNI983055:DNL983056 DXE983055:DXH983056 EHA983055:EHD983056 EQW983055:EQZ983056 FAS983055:FAV983056 FKO983055:FKR983056 FUK983055:FUN983056 GEG983055:GEJ983056 GOC983055:GOF983056 GXY983055:GYB983056 HHU983055:HHX983056 HRQ983055:HRT983056 IBM983055:IBP983056 ILI983055:ILL983056 IVE983055:IVH983056 JFA983055:JFD983056 JOW983055:JOZ983056 JYS983055:JYV983056 KIO983055:KIR983056 KSK983055:KSN983056 LCG983055:LCJ983056 LMC983055:LMF983056 LVY983055:LWB983056 MFU983055:MFX983056 MPQ983055:MPT983056 MZM983055:MZP983056 NJI983055:NJL983056 NTE983055:NTH983056 ODA983055:ODD983056 OMW983055:OMZ983056 OWS983055:OWV983056 PGO983055:PGR983056 PQK983055:PQN983056 QAG983055:QAJ983056 QKC983055:QKF983056 QTY983055:QUB983056 RDU983055:RDX983056 RNQ983055:RNT983056 RXM983055:RXP983056 SHI983055:SHL983056 SRE983055:SRH983056 TBA983055:TBD983056 TKW983055:TKZ983056 TUS983055:TUV983056 UEO983055:UER983056 UOK983055:UON983056 UYG983055:UYJ983056 VIC983055:VIF983056 VRY983055:VSB983056 WBU983055:WBX983056 WLQ983055:WLT983056 WVM983055:WVP983056 D65541:D65552 IZ65541:IZ65552 SV65541:SV65552 ACR65541:ACR65552 AMN65541:AMN65552 AWJ65541:AWJ65552 BGF65541:BGF65552 BQB65541:BQB65552 BZX65541:BZX65552 CJT65541:CJT65552 CTP65541:CTP65552 DDL65541:DDL65552 DNH65541:DNH65552 DXD65541:DXD65552 EGZ65541:EGZ65552 EQV65541:EQV65552 FAR65541:FAR65552 FKN65541:FKN65552 FUJ65541:FUJ65552 GEF65541:GEF65552 GOB65541:GOB65552 GXX65541:GXX65552 HHT65541:HHT65552 HRP65541:HRP65552 IBL65541:IBL65552 ILH65541:ILH65552 IVD65541:IVD65552 JEZ65541:JEZ65552 JOV65541:JOV65552 JYR65541:JYR65552 KIN65541:KIN65552 KSJ65541:KSJ65552 LCF65541:LCF65552 LMB65541:LMB65552 LVX65541:LVX65552 MFT65541:MFT65552 MPP65541:MPP65552 MZL65541:MZL65552 NJH65541:NJH65552 NTD65541:NTD65552 OCZ65541:OCZ65552 OMV65541:OMV65552 OWR65541:OWR65552 PGN65541:PGN65552 PQJ65541:PQJ65552 QAF65541:QAF65552 QKB65541:QKB65552 QTX65541:QTX65552 RDT65541:RDT65552 RNP65541:RNP65552 RXL65541:RXL65552 SHH65541:SHH65552 SRD65541:SRD65552 TAZ65541:TAZ65552 TKV65541:TKV65552 TUR65541:TUR65552 UEN65541:UEN65552 UOJ65541:UOJ65552 UYF65541:UYF65552 VIB65541:VIB65552 VRX65541:VRX65552 WBT65541:WBT65552 WLP65541:WLP65552 WVL65541:WVL65552 D131077:D131088 IZ131077:IZ131088 SV131077:SV131088 ACR131077:ACR131088 AMN131077:AMN131088 AWJ131077:AWJ131088 BGF131077:BGF131088 BQB131077:BQB131088 BZX131077:BZX131088 CJT131077:CJT131088 CTP131077:CTP131088 DDL131077:DDL131088 DNH131077:DNH131088 DXD131077:DXD131088 EGZ131077:EGZ131088 EQV131077:EQV131088 FAR131077:FAR131088 FKN131077:FKN131088 FUJ131077:FUJ131088 GEF131077:GEF131088 GOB131077:GOB131088 GXX131077:GXX131088 HHT131077:HHT131088 HRP131077:HRP131088 IBL131077:IBL131088 ILH131077:ILH131088 IVD131077:IVD131088 JEZ131077:JEZ131088 JOV131077:JOV131088 JYR131077:JYR131088 KIN131077:KIN131088 KSJ131077:KSJ131088 LCF131077:LCF131088 LMB131077:LMB131088 LVX131077:LVX131088 MFT131077:MFT131088 MPP131077:MPP131088 MZL131077:MZL131088 NJH131077:NJH131088 NTD131077:NTD131088 OCZ131077:OCZ131088 OMV131077:OMV131088 OWR131077:OWR131088 PGN131077:PGN131088 PQJ131077:PQJ131088 QAF131077:QAF131088 QKB131077:QKB131088 QTX131077:QTX131088 RDT131077:RDT131088 RNP131077:RNP131088 RXL131077:RXL131088 SHH131077:SHH131088 SRD131077:SRD131088 TAZ131077:TAZ131088 TKV131077:TKV131088 TUR131077:TUR131088 UEN131077:UEN131088 UOJ131077:UOJ131088 UYF131077:UYF131088 VIB131077:VIB131088 VRX131077:VRX131088 WBT131077:WBT131088 WLP131077:WLP131088 WVL131077:WVL131088 D196613:D196624 IZ196613:IZ196624 SV196613:SV196624 ACR196613:ACR196624 AMN196613:AMN196624 AWJ196613:AWJ196624 BGF196613:BGF196624 BQB196613:BQB196624 BZX196613:BZX196624 CJT196613:CJT196624 CTP196613:CTP196624 DDL196613:DDL196624 DNH196613:DNH196624 DXD196613:DXD196624 EGZ196613:EGZ196624 EQV196613:EQV196624 FAR196613:FAR196624 FKN196613:FKN196624 FUJ196613:FUJ196624 GEF196613:GEF196624 GOB196613:GOB196624 GXX196613:GXX196624 HHT196613:HHT196624 HRP196613:HRP196624 IBL196613:IBL196624 ILH196613:ILH196624 IVD196613:IVD196624 JEZ196613:JEZ196624 JOV196613:JOV196624 JYR196613:JYR196624 KIN196613:KIN196624 KSJ196613:KSJ196624 LCF196613:LCF196624 LMB196613:LMB196624 LVX196613:LVX196624 MFT196613:MFT196624 MPP196613:MPP196624 MZL196613:MZL196624 NJH196613:NJH196624 NTD196613:NTD196624 OCZ196613:OCZ196624 OMV196613:OMV196624 OWR196613:OWR196624 PGN196613:PGN196624 PQJ196613:PQJ196624 QAF196613:QAF196624 QKB196613:QKB196624 QTX196613:QTX196624 RDT196613:RDT196624 RNP196613:RNP196624 RXL196613:RXL196624 SHH196613:SHH196624 SRD196613:SRD196624 TAZ196613:TAZ196624 TKV196613:TKV196624 TUR196613:TUR196624 UEN196613:UEN196624 UOJ196613:UOJ196624 UYF196613:UYF196624 VIB196613:VIB196624 VRX196613:VRX196624 WBT196613:WBT196624 WLP196613:WLP196624 WVL196613:WVL196624 D262149:D262160 IZ262149:IZ262160 SV262149:SV262160 ACR262149:ACR262160 AMN262149:AMN262160 AWJ262149:AWJ262160 BGF262149:BGF262160 BQB262149:BQB262160 BZX262149:BZX262160 CJT262149:CJT262160 CTP262149:CTP262160 DDL262149:DDL262160 DNH262149:DNH262160 DXD262149:DXD262160 EGZ262149:EGZ262160 EQV262149:EQV262160 FAR262149:FAR262160 FKN262149:FKN262160 FUJ262149:FUJ262160 GEF262149:GEF262160 GOB262149:GOB262160 GXX262149:GXX262160 HHT262149:HHT262160 HRP262149:HRP262160 IBL262149:IBL262160 ILH262149:ILH262160 IVD262149:IVD262160 JEZ262149:JEZ262160 JOV262149:JOV262160 JYR262149:JYR262160 KIN262149:KIN262160 KSJ262149:KSJ262160 LCF262149:LCF262160 LMB262149:LMB262160 LVX262149:LVX262160 MFT262149:MFT262160 MPP262149:MPP262160 MZL262149:MZL262160 NJH262149:NJH262160 NTD262149:NTD262160 OCZ262149:OCZ262160 OMV262149:OMV262160 OWR262149:OWR262160 PGN262149:PGN262160 PQJ262149:PQJ262160 QAF262149:QAF262160 QKB262149:QKB262160 QTX262149:QTX262160 RDT262149:RDT262160 RNP262149:RNP262160 RXL262149:RXL262160 SHH262149:SHH262160 SRD262149:SRD262160 TAZ262149:TAZ262160 TKV262149:TKV262160 TUR262149:TUR262160 UEN262149:UEN262160 UOJ262149:UOJ262160 UYF262149:UYF262160 VIB262149:VIB262160 VRX262149:VRX262160 WBT262149:WBT262160 WLP262149:WLP262160 WVL262149:WVL262160 D327685:D327696 IZ327685:IZ327696 SV327685:SV327696 ACR327685:ACR327696 AMN327685:AMN327696 AWJ327685:AWJ327696 BGF327685:BGF327696 BQB327685:BQB327696 BZX327685:BZX327696 CJT327685:CJT327696 CTP327685:CTP327696 DDL327685:DDL327696 DNH327685:DNH327696 DXD327685:DXD327696 EGZ327685:EGZ327696 EQV327685:EQV327696 FAR327685:FAR327696 FKN327685:FKN327696 FUJ327685:FUJ327696 GEF327685:GEF327696 GOB327685:GOB327696 GXX327685:GXX327696 HHT327685:HHT327696 HRP327685:HRP327696 IBL327685:IBL327696 ILH327685:ILH327696 IVD327685:IVD327696 JEZ327685:JEZ327696 JOV327685:JOV327696 JYR327685:JYR327696 KIN327685:KIN327696 KSJ327685:KSJ327696 LCF327685:LCF327696 LMB327685:LMB327696 LVX327685:LVX327696 MFT327685:MFT327696 MPP327685:MPP327696 MZL327685:MZL327696 NJH327685:NJH327696 NTD327685:NTD327696 OCZ327685:OCZ327696 OMV327685:OMV327696 OWR327685:OWR327696 PGN327685:PGN327696 PQJ327685:PQJ327696 QAF327685:QAF327696 QKB327685:QKB327696 QTX327685:QTX327696 RDT327685:RDT327696 RNP327685:RNP327696 RXL327685:RXL327696 SHH327685:SHH327696 SRD327685:SRD327696 TAZ327685:TAZ327696 TKV327685:TKV327696 TUR327685:TUR327696 UEN327685:UEN327696 UOJ327685:UOJ327696 UYF327685:UYF327696 VIB327685:VIB327696 VRX327685:VRX327696 WBT327685:WBT327696 WLP327685:WLP327696 WVL327685:WVL327696 D393221:D393232 IZ393221:IZ393232 SV393221:SV393232 ACR393221:ACR393232 AMN393221:AMN393232 AWJ393221:AWJ393232 BGF393221:BGF393232 BQB393221:BQB393232 BZX393221:BZX393232 CJT393221:CJT393232 CTP393221:CTP393232 DDL393221:DDL393232 DNH393221:DNH393232 DXD393221:DXD393232 EGZ393221:EGZ393232 EQV393221:EQV393232 FAR393221:FAR393232 FKN393221:FKN393232 FUJ393221:FUJ393232 GEF393221:GEF393232 GOB393221:GOB393232 GXX393221:GXX393232 HHT393221:HHT393232 HRP393221:HRP393232 IBL393221:IBL393232 ILH393221:ILH393232 IVD393221:IVD393232 JEZ393221:JEZ393232 JOV393221:JOV393232 JYR393221:JYR393232 KIN393221:KIN393232 KSJ393221:KSJ393232 LCF393221:LCF393232 LMB393221:LMB393232 LVX393221:LVX393232 MFT393221:MFT393232 MPP393221:MPP393232 MZL393221:MZL393232 NJH393221:NJH393232 NTD393221:NTD393232 OCZ393221:OCZ393232 OMV393221:OMV393232 OWR393221:OWR393232 PGN393221:PGN393232 PQJ393221:PQJ393232 QAF393221:QAF393232 QKB393221:QKB393232 QTX393221:QTX393232 RDT393221:RDT393232 RNP393221:RNP393232 RXL393221:RXL393232 SHH393221:SHH393232 SRD393221:SRD393232 TAZ393221:TAZ393232 TKV393221:TKV393232 TUR393221:TUR393232 UEN393221:UEN393232 UOJ393221:UOJ393232 UYF393221:UYF393232 VIB393221:VIB393232 VRX393221:VRX393232 WBT393221:WBT393232 WLP393221:WLP393232 WVL393221:WVL393232 D458757:D458768 IZ458757:IZ458768 SV458757:SV458768 ACR458757:ACR458768 AMN458757:AMN458768 AWJ458757:AWJ458768 BGF458757:BGF458768 BQB458757:BQB458768 BZX458757:BZX458768 CJT458757:CJT458768 CTP458757:CTP458768 DDL458757:DDL458768 DNH458757:DNH458768 DXD458757:DXD458768 EGZ458757:EGZ458768 EQV458757:EQV458768 FAR458757:FAR458768 FKN458757:FKN458768 FUJ458757:FUJ458768 GEF458757:GEF458768 GOB458757:GOB458768 GXX458757:GXX458768 HHT458757:HHT458768 HRP458757:HRP458768 IBL458757:IBL458768 ILH458757:ILH458768 IVD458757:IVD458768 JEZ458757:JEZ458768 JOV458757:JOV458768 JYR458757:JYR458768 KIN458757:KIN458768 KSJ458757:KSJ458768 LCF458757:LCF458768 LMB458757:LMB458768 LVX458757:LVX458768 MFT458757:MFT458768 MPP458757:MPP458768 MZL458757:MZL458768 NJH458757:NJH458768 NTD458757:NTD458768 OCZ458757:OCZ458768 OMV458757:OMV458768 OWR458757:OWR458768 PGN458757:PGN458768 PQJ458757:PQJ458768 QAF458757:QAF458768 QKB458757:QKB458768 QTX458757:QTX458768 RDT458757:RDT458768 RNP458757:RNP458768 RXL458757:RXL458768 SHH458757:SHH458768 SRD458757:SRD458768 TAZ458757:TAZ458768 TKV458757:TKV458768 TUR458757:TUR458768 UEN458757:UEN458768 UOJ458757:UOJ458768 UYF458757:UYF458768 VIB458757:VIB458768 VRX458757:VRX458768 WBT458757:WBT458768 WLP458757:WLP458768 WVL458757:WVL458768 D524293:D524304 IZ524293:IZ524304 SV524293:SV524304 ACR524293:ACR524304 AMN524293:AMN524304 AWJ524293:AWJ524304 BGF524293:BGF524304 BQB524293:BQB524304 BZX524293:BZX524304 CJT524293:CJT524304 CTP524293:CTP524304 DDL524293:DDL524304 DNH524293:DNH524304 DXD524293:DXD524304 EGZ524293:EGZ524304 EQV524293:EQV524304 FAR524293:FAR524304 FKN524293:FKN524304 FUJ524293:FUJ524304 GEF524293:GEF524304 GOB524293:GOB524304 GXX524293:GXX524304 HHT524293:HHT524304 HRP524293:HRP524304 IBL524293:IBL524304 ILH524293:ILH524304 IVD524293:IVD524304 JEZ524293:JEZ524304 JOV524293:JOV524304 JYR524293:JYR524304 KIN524293:KIN524304 KSJ524293:KSJ524304 LCF524293:LCF524304 LMB524293:LMB524304 LVX524293:LVX524304 MFT524293:MFT524304 MPP524293:MPP524304 MZL524293:MZL524304 NJH524293:NJH524304 NTD524293:NTD524304 OCZ524293:OCZ524304 OMV524293:OMV524304 OWR524293:OWR524304 PGN524293:PGN524304 PQJ524293:PQJ524304 QAF524293:QAF524304 QKB524293:QKB524304 QTX524293:QTX524304 RDT524293:RDT524304 RNP524293:RNP524304 RXL524293:RXL524304 SHH524293:SHH524304 SRD524293:SRD524304 TAZ524293:TAZ524304 TKV524293:TKV524304 TUR524293:TUR524304 UEN524293:UEN524304 UOJ524293:UOJ524304 UYF524293:UYF524304 VIB524293:VIB524304 VRX524293:VRX524304 WBT524293:WBT524304 WLP524293:WLP524304 WVL524293:WVL524304 D589829:D589840 IZ589829:IZ589840 SV589829:SV589840 ACR589829:ACR589840 AMN589829:AMN589840 AWJ589829:AWJ589840 BGF589829:BGF589840 BQB589829:BQB589840 BZX589829:BZX589840 CJT589829:CJT589840 CTP589829:CTP589840 DDL589829:DDL589840 DNH589829:DNH589840 DXD589829:DXD589840 EGZ589829:EGZ589840 EQV589829:EQV589840 FAR589829:FAR589840 FKN589829:FKN589840 FUJ589829:FUJ589840 GEF589829:GEF589840 GOB589829:GOB589840 GXX589829:GXX589840 HHT589829:HHT589840 HRP589829:HRP589840 IBL589829:IBL589840 ILH589829:ILH589840 IVD589829:IVD589840 JEZ589829:JEZ589840 JOV589829:JOV589840 JYR589829:JYR589840 KIN589829:KIN589840 KSJ589829:KSJ589840 LCF589829:LCF589840 LMB589829:LMB589840 LVX589829:LVX589840 MFT589829:MFT589840 MPP589829:MPP589840 MZL589829:MZL589840 NJH589829:NJH589840 NTD589829:NTD589840 OCZ589829:OCZ589840 OMV589829:OMV589840 OWR589829:OWR589840 PGN589829:PGN589840 PQJ589829:PQJ589840 QAF589829:QAF589840 QKB589829:QKB589840 QTX589829:QTX589840 RDT589829:RDT589840 RNP589829:RNP589840 RXL589829:RXL589840 SHH589829:SHH589840 SRD589829:SRD589840 TAZ589829:TAZ589840 TKV589829:TKV589840 TUR589829:TUR589840 UEN589829:UEN589840 UOJ589829:UOJ589840 UYF589829:UYF589840 VIB589829:VIB589840 VRX589829:VRX589840 WBT589829:WBT589840 WLP589829:WLP589840 WVL589829:WVL589840 D655365:D655376 IZ655365:IZ655376 SV655365:SV655376 ACR655365:ACR655376 AMN655365:AMN655376 AWJ655365:AWJ655376 BGF655365:BGF655376 BQB655365:BQB655376 BZX655365:BZX655376 CJT655365:CJT655376 CTP655365:CTP655376 DDL655365:DDL655376 DNH655365:DNH655376 DXD655365:DXD655376 EGZ655365:EGZ655376 EQV655365:EQV655376 FAR655365:FAR655376 FKN655365:FKN655376 FUJ655365:FUJ655376 GEF655365:GEF655376 GOB655365:GOB655376 GXX655365:GXX655376 HHT655365:HHT655376 HRP655365:HRP655376 IBL655365:IBL655376 ILH655365:ILH655376 IVD655365:IVD655376 JEZ655365:JEZ655376 JOV655365:JOV655376 JYR655365:JYR655376 KIN655365:KIN655376 KSJ655365:KSJ655376 LCF655365:LCF655376 LMB655365:LMB655376 LVX655365:LVX655376 MFT655365:MFT655376 MPP655365:MPP655376 MZL655365:MZL655376 NJH655365:NJH655376 NTD655365:NTD655376 OCZ655365:OCZ655376 OMV655365:OMV655376 OWR655365:OWR655376 PGN655365:PGN655376 PQJ655365:PQJ655376 QAF655365:QAF655376 QKB655365:QKB655376 QTX655365:QTX655376 RDT655365:RDT655376 RNP655365:RNP655376 RXL655365:RXL655376 SHH655365:SHH655376 SRD655365:SRD655376 TAZ655365:TAZ655376 TKV655365:TKV655376 TUR655365:TUR655376 UEN655365:UEN655376 UOJ655365:UOJ655376 UYF655365:UYF655376 VIB655365:VIB655376 VRX655365:VRX655376 WBT655365:WBT655376 WLP655365:WLP655376 WVL655365:WVL655376 D720901:D720912 IZ720901:IZ720912 SV720901:SV720912 ACR720901:ACR720912 AMN720901:AMN720912 AWJ720901:AWJ720912 BGF720901:BGF720912 BQB720901:BQB720912 BZX720901:BZX720912 CJT720901:CJT720912 CTP720901:CTP720912 DDL720901:DDL720912 DNH720901:DNH720912 DXD720901:DXD720912 EGZ720901:EGZ720912 EQV720901:EQV720912 FAR720901:FAR720912 FKN720901:FKN720912 FUJ720901:FUJ720912 GEF720901:GEF720912 GOB720901:GOB720912 GXX720901:GXX720912 HHT720901:HHT720912 HRP720901:HRP720912 IBL720901:IBL720912 ILH720901:ILH720912 IVD720901:IVD720912 JEZ720901:JEZ720912 JOV720901:JOV720912 JYR720901:JYR720912 KIN720901:KIN720912 KSJ720901:KSJ720912 LCF720901:LCF720912 LMB720901:LMB720912 LVX720901:LVX720912 MFT720901:MFT720912 MPP720901:MPP720912 MZL720901:MZL720912 NJH720901:NJH720912 NTD720901:NTD720912 OCZ720901:OCZ720912 OMV720901:OMV720912 OWR720901:OWR720912 PGN720901:PGN720912 PQJ720901:PQJ720912 QAF720901:QAF720912 QKB720901:QKB720912 QTX720901:QTX720912 RDT720901:RDT720912 RNP720901:RNP720912 RXL720901:RXL720912 SHH720901:SHH720912 SRD720901:SRD720912 TAZ720901:TAZ720912 TKV720901:TKV720912 TUR720901:TUR720912 UEN720901:UEN720912 UOJ720901:UOJ720912 UYF720901:UYF720912 VIB720901:VIB720912 VRX720901:VRX720912 WBT720901:WBT720912 WLP720901:WLP720912 WVL720901:WVL720912 D786437:D786448 IZ786437:IZ786448 SV786437:SV786448 ACR786437:ACR786448 AMN786437:AMN786448 AWJ786437:AWJ786448 BGF786437:BGF786448 BQB786437:BQB786448 BZX786437:BZX786448 CJT786437:CJT786448 CTP786437:CTP786448 DDL786437:DDL786448 DNH786437:DNH786448 DXD786437:DXD786448 EGZ786437:EGZ786448 EQV786437:EQV786448 FAR786437:FAR786448 FKN786437:FKN786448 FUJ786437:FUJ786448 GEF786437:GEF786448 GOB786437:GOB786448 GXX786437:GXX786448 HHT786437:HHT786448 HRP786437:HRP786448 IBL786437:IBL786448 ILH786437:ILH786448 IVD786437:IVD786448 JEZ786437:JEZ786448 JOV786437:JOV786448 JYR786437:JYR786448 KIN786437:KIN786448 KSJ786437:KSJ786448 LCF786437:LCF786448 LMB786437:LMB786448 LVX786437:LVX786448 MFT786437:MFT786448 MPP786437:MPP786448 MZL786437:MZL786448 NJH786437:NJH786448 NTD786437:NTD786448 OCZ786437:OCZ786448 OMV786437:OMV786448 OWR786437:OWR786448 PGN786437:PGN786448 PQJ786437:PQJ786448 QAF786437:QAF786448 QKB786437:QKB786448 QTX786437:QTX786448 RDT786437:RDT786448 RNP786437:RNP786448 RXL786437:RXL786448 SHH786437:SHH786448 SRD786437:SRD786448 TAZ786437:TAZ786448 TKV786437:TKV786448 TUR786437:TUR786448 UEN786437:UEN786448 UOJ786437:UOJ786448 UYF786437:UYF786448 VIB786437:VIB786448 VRX786437:VRX786448 WBT786437:WBT786448 WLP786437:WLP786448 WVL786437:WVL786448 D851973:D851984 IZ851973:IZ851984 SV851973:SV851984 ACR851973:ACR851984 AMN851973:AMN851984 AWJ851973:AWJ851984 BGF851973:BGF851984 BQB851973:BQB851984 BZX851973:BZX851984 CJT851973:CJT851984 CTP851973:CTP851984 DDL851973:DDL851984 DNH851973:DNH851984 DXD851973:DXD851984 EGZ851973:EGZ851984 EQV851973:EQV851984 FAR851973:FAR851984 FKN851973:FKN851984 FUJ851973:FUJ851984 GEF851973:GEF851984 GOB851973:GOB851984 GXX851973:GXX851984 HHT851973:HHT851984 HRP851973:HRP851984 IBL851973:IBL851984 ILH851973:ILH851984 IVD851973:IVD851984 JEZ851973:JEZ851984 JOV851973:JOV851984 JYR851973:JYR851984 KIN851973:KIN851984 KSJ851973:KSJ851984 LCF851973:LCF851984 LMB851973:LMB851984 LVX851973:LVX851984 MFT851973:MFT851984 MPP851973:MPP851984 MZL851973:MZL851984 NJH851973:NJH851984 NTD851973:NTD851984 OCZ851973:OCZ851984 OMV851973:OMV851984 OWR851973:OWR851984 PGN851973:PGN851984 PQJ851973:PQJ851984 QAF851973:QAF851984 QKB851973:QKB851984 QTX851973:QTX851984 RDT851973:RDT851984 RNP851973:RNP851984 RXL851973:RXL851984 SHH851973:SHH851984 SRD851973:SRD851984 TAZ851973:TAZ851984 TKV851973:TKV851984 TUR851973:TUR851984 UEN851973:UEN851984 UOJ851973:UOJ851984 UYF851973:UYF851984 VIB851973:VIB851984 VRX851973:VRX851984 WBT851973:WBT851984 WLP851973:WLP851984 WVL851973:WVL851984 D917509:D917520 IZ917509:IZ917520 SV917509:SV917520 ACR917509:ACR917520 AMN917509:AMN917520 AWJ917509:AWJ917520 BGF917509:BGF917520 BQB917509:BQB917520 BZX917509:BZX917520 CJT917509:CJT917520 CTP917509:CTP917520 DDL917509:DDL917520 DNH917509:DNH917520 DXD917509:DXD917520 EGZ917509:EGZ917520 EQV917509:EQV917520 FAR917509:FAR917520 FKN917509:FKN917520 FUJ917509:FUJ917520 GEF917509:GEF917520 GOB917509:GOB917520 GXX917509:GXX917520 HHT917509:HHT917520 HRP917509:HRP917520 IBL917509:IBL917520 ILH917509:ILH917520 IVD917509:IVD917520 JEZ917509:JEZ917520 JOV917509:JOV917520 JYR917509:JYR917520 KIN917509:KIN917520 KSJ917509:KSJ917520 LCF917509:LCF917520 LMB917509:LMB917520 LVX917509:LVX917520 MFT917509:MFT917520 MPP917509:MPP917520 MZL917509:MZL917520 NJH917509:NJH917520 NTD917509:NTD917520 OCZ917509:OCZ917520 OMV917509:OMV917520 OWR917509:OWR917520 PGN917509:PGN917520 PQJ917509:PQJ917520 QAF917509:QAF917520 QKB917509:QKB917520 QTX917509:QTX917520 RDT917509:RDT917520 RNP917509:RNP917520 RXL917509:RXL917520 SHH917509:SHH917520 SRD917509:SRD917520 TAZ917509:TAZ917520 TKV917509:TKV917520 TUR917509:TUR917520 UEN917509:UEN917520 UOJ917509:UOJ917520 UYF917509:UYF917520 VIB917509:VIB917520 VRX917509:VRX917520 WBT917509:WBT917520 WLP917509:WLP917520 WVL917509:WVL917520 D983045:D983056 IZ983045:IZ983056 SV983045:SV983056 ACR983045:ACR983056 AMN983045:AMN983056 AWJ983045:AWJ983056 BGF983045:BGF983056 BQB983045:BQB983056 BZX983045:BZX983056 CJT983045:CJT983056 CTP983045:CTP983056 DDL983045:DDL983056 DNH983045:DNH983056 DXD983045:DXD983056 EGZ983045:EGZ983056 EQV983045:EQV983056 FAR983045:FAR983056 FKN983045:FKN983056 FUJ983045:FUJ983056 GEF983045:GEF983056 GOB983045:GOB983056 GXX983045:GXX983056 HHT983045:HHT983056 HRP983045:HRP983056 IBL983045:IBL983056 ILH983045:ILH983056 IVD983045:IVD983056 JEZ983045:JEZ983056 JOV983045:JOV983056 JYR983045:JYR983056 KIN983045:KIN983056 KSJ983045:KSJ983056 LCF983045:LCF983056 LMB983045:LMB983056 LVX983045:LVX983056 MFT983045:MFT983056 MPP983045:MPP983056 MZL983045:MZL983056 NJH983045:NJH983056 NTD983045:NTD983056 OCZ983045:OCZ983056 OMV983045:OMV983056 OWR983045:OWR983056 PGN983045:PGN983056 PQJ983045:PQJ983056 QAF983045:QAF983056 QKB983045:QKB983056 QTX983045:QTX983056 RDT983045:RDT983056 RNP983045:RNP983056 RXL983045:RXL983056 SHH983045:SHH983056 SRD983045:SRD983056 TAZ983045:TAZ983056 TKV983045:TKV983056 TUR983045:TUR983056 UEN983045:UEN983056 UOJ983045:UOJ983056 UYF983045:UYF983056 VIB983045:VIB983056 VRX983045:VRX983056 WBT983045:WBT983056 WLP983045:WLP983056 WVL983045:WVL983056 WVT983045:WVV983056 I65541:I65553 JE65541:JE65553 TA65541:TA65553 ACW65541:ACW65553 AMS65541:AMS65553 AWO65541:AWO65553 BGK65541:BGK65553 BQG65541:BQG65553 CAC65541:CAC65553 CJY65541:CJY65553 CTU65541:CTU65553 DDQ65541:DDQ65553 DNM65541:DNM65553 DXI65541:DXI65553 EHE65541:EHE65553 ERA65541:ERA65553 FAW65541:FAW65553 FKS65541:FKS65553 FUO65541:FUO65553 GEK65541:GEK65553 GOG65541:GOG65553 GYC65541:GYC65553 HHY65541:HHY65553 HRU65541:HRU65553 IBQ65541:IBQ65553 ILM65541:ILM65553 IVI65541:IVI65553 JFE65541:JFE65553 JPA65541:JPA65553 JYW65541:JYW65553 KIS65541:KIS65553 KSO65541:KSO65553 LCK65541:LCK65553 LMG65541:LMG65553 LWC65541:LWC65553 MFY65541:MFY65553 MPU65541:MPU65553 MZQ65541:MZQ65553 NJM65541:NJM65553 NTI65541:NTI65553 ODE65541:ODE65553 ONA65541:ONA65553 OWW65541:OWW65553 PGS65541:PGS65553 PQO65541:PQO65553 QAK65541:QAK65553 QKG65541:QKG65553 QUC65541:QUC65553 RDY65541:RDY65553 RNU65541:RNU65553 RXQ65541:RXQ65553 SHM65541:SHM65553 SRI65541:SRI65553 TBE65541:TBE65553 TLA65541:TLA65553 TUW65541:TUW65553 UES65541:UES65553 UOO65541:UOO65553 UYK65541:UYK65553 VIG65541:VIG65553 VSC65541:VSC65553 WBY65541:WBY65553 WLU65541:WLU65553 WVQ65541:WVQ65553 I131077:I131089 JE131077:JE131089 TA131077:TA131089 ACW131077:ACW131089 AMS131077:AMS131089 AWO131077:AWO131089 BGK131077:BGK131089 BQG131077:BQG131089 CAC131077:CAC131089 CJY131077:CJY131089 CTU131077:CTU131089 DDQ131077:DDQ131089 DNM131077:DNM131089 DXI131077:DXI131089 EHE131077:EHE131089 ERA131077:ERA131089 FAW131077:FAW131089 FKS131077:FKS131089 FUO131077:FUO131089 GEK131077:GEK131089 GOG131077:GOG131089 GYC131077:GYC131089 HHY131077:HHY131089 HRU131077:HRU131089 IBQ131077:IBQ131089 ILM131077:ILM131089 IVI131077:IVI131089 JFE131077:JFE131089 JPA131077:JPA131089 JYW131077:JYW131089 KIS131077:KIS131089 KSO131077:KSO131089 LCK131077:LCK131089 LMG131077:LMG131089 LWC131077:LWC131089 MFY131077:MFY131089 MPU131077:MPU131089 MZQ131077:MZQ131089 NJM131077:NJM131089 NTI131077:NTI131089 ODE131077:ODE131089 ONA131077:ONA131089 OWW131077:OWW131089 PGS131077:PGS131089 PQO131077:PQO131089 QAK131077:QAK131089 QKG131077:QKG131089 QUC131077:QUC131089 RDY131077:RDY131089 RNU131077:RNU131089 RXQ131077:RXQ131089 SHM131077:SHM131089 SRI131077:SRI131089 TBE131077:TBE131089 TLA131077:TLA131089 TUW131077:TUW131089 UES131077:UES131089 UOO131077:UOO131089 UYK131077:UYK131089 VIG131077:VIG131089 VSC131077:VSC131089 WBY131077:WBY131089 WLU131077:WLU131089 WVQ131077:WVQ131089 I196613:I196625 JE196613:JE196625 TA196613:TA196625 ACW196613:ACW196625 AMS196613:AMS196625 AWO196613:AWO196625 BGK196613:BGK196625 BQG196613:BQG196625 CAC196613:CAC196625 CJY196613:CJY196625 CTU196613:CTU196625 DDQ196613:DDQ196625 DNM196613:DNM196625 DXI196613:DXI196625 EHE196613:EHE196625 ERA196613:ERA196625 FAW196613:FAW196625 FKS196613:FKS196625 FUO196613:FUO196625 GEK196613:GEK196625 GOG196613:GOG196625 GYC196613:GYC196625 HHY196613:HHY196625 HRU196613:HRU196625 IBQ196613:IBQ196625 ILM196613:ILM196625 IVI196613:IVI196625 JFE196613:JFE196625 JPA196613:JPA196625 JYW196613:JYW196625 KIS196613:KIS196625 KSO196613:KSO196625 LCK196613:LCK196625 LMG196613:LMG196625 LWC196613:LWC196625 MFY196613:MFY196625 MPU196613:MPU196625 MZQ196613:MZQ196625 NJM196613:NJM196625 NTI196613:NTI196625 ODE196613:ODE196625 ONA196613:ONA196625 OWW196613:OWW196625 PGS196613:PGS196625 PQO196613:PQO196625 QAK196613:QAK196625 QKG196613:QKG196625 QUC196613:QUC196625 RDY196613:RDY196625 RNU196613:RNU196625 RXQ196613:RXQ196625 SHM196613:SHM196625 SRI196613:SRI196625 TBE196613:TBE196625 TLA196613:TLA196625 TUW196613:TUW196625 UES196613:UES196625 UOO196613:UOO196625 UYK196613:UYK196625 VIG196613:VIG196625 VSC196613:VSC196625 WBY196613:WBY196625 WLU196613:WLU196625 WVQ196613:WVQ196625 I262149:I262161 JE262149:JE262161 TA262149:TA262161 ACW262149:ACW262161 AMS262149:AMS262161 AWO262149:AWO262161 BGK262149:BGK262161 BQG262149:BQG262161 CAC262149:CAC262161 CJY262149:CJY262161 CTU262149:CTU262161 DDQ262149:DDQ262161 DNM262149:DNM262161 DXI262149:DXI262161 EHE262149:EHE262161 ERA262149:ERA262161 FAW262149:FAW262161 FKS262149:FKS262161 FUO262149:FUO262161 GEK262149:GEK262161 GOG262149:GOG262161 GYC262149:GYC262161 HHY262149:HHY262161 HRU262149:HRU262161 IBQ262149:IBQ262161 ILM262149:ILM262161 IVI262149:IVI262161 JFE262149:JFE262161 JPA262149:JPA262161 JYW262149:JYW262161 KIS262149:KIS262161 KSO262149:KSO262161 LCK262149:LCK262161 LMG262149:LMG262161 LWC262149:LWC262161 MFY262149:MFY262161 MPU262149:MPU262161 MZQ262149:MZQ262161 NJM262149:NJM262161 NTI262149:NTI262161 ODE262149:ODE262161 ONA262149:ONA262161 OWW262149:OWW262161 PGS262149:PGS262161 PQO262149:PQO262161 QAK262149:QAK262161 QKG262149:QKG262161 QUC262149:QUC262161 RDY262149:RDY262161 RNU262149:RNU262161 RXQ262149:RXQ262161 SHM262149:SHM262161 SRI262149:SRI262161 TBE262149:TBE262161 TLA262149:TLA262161 TUW262149:TUW262161 UES262149:UES262161 UOO262149:UOO262161 UYK262149:UYK262161 VIG262149:VIG262161 VSC262149:VSC262161 WBY262149:WBY262161 WLU262149:WLU262161 WVQ262149:WVQ262161 I327685:I327697 JE327685:JE327697 TA327685:TA327697 ACW327685:ACW327697 AMS327685:AMS327697 AWO327685:AWO327697 BGK327685:BGK327697 BQG327685:BQG327697 CAC327685:CAC327697 CJY327685:CJY327697 CTU327685:CTU327697 DDQ327685:DDQ327697 DNM327685:DNM327697 DXI327685:DXI327697 EHE327685:EHE327697 ERA327685:ERA327697 FAW327685:FAW327697 FKS327685:FKS327697 FUO327685:FUO327697 GEK327685:GEK327697 GOG327685:GOG327697 GYC327685:GYC327697 HHY327685:HHY327697 HRU327685:HRU327697 IBQ327685:IBQ327697 ILM327685:ILM327697 IVI327685:IVI327697 JFE327685:JFE327697 JPA327685:JPA327697 JYW327685:JYW327697 KIS327685:KIS327697 KSO327685:KSO327697 LCK327685:LCK327697 LMG327685:LMG327697 LWC327685:LWC327697 MFY327685:MFY327697 MPU327685:MPU327697 MZQ327685:MZQ327697 NJM327685:NJM327697 NTI327685:NTI327697 ODE327685:ODE327697 ONA327685:ONA327697 OWW327685:OWW327697 PGS327685:PGS327697 PQO327685:PQO327697 QAK327685:QAK327697 QKG327685:QKG327697 QUC327685:QUC327697 RDY327685:RDY327697 RNU327685:RNU327697 RXQ327685:RXQ327697 SHM327685:SHM327697 SRI327685:SRI327697 TBE327685:TBE327697 TLA327685:TLA327697 TUW327685:TUW327697 UES327685:UES327697 UOO327685:UOO327697 UYK327685:UYK327697 VIG327685:VIG327697 VSC327685:VSC327697 WBY327685:WBY327697 WLU327685:WLU327697 WVQ327685:WVQ327697 I393221:I393233 JE393221:JE393233 TA393221:TA393233 ACW393221:ACW393233 AMS393221:AMS393233 AWO393221:AWO393233 BGK393221:BGK393233 BQG393221:BQG393233 CAC393221:CAC393233 CJY393221:CJY393233 CTU393221:CTU393233 DDQ393221:DDQ393233 DNM393221:DNM393233 DXI393221:DXI393233 EHE393221:EHE393233 ERA393221:ERA393233 FAW393221:FAW393233 FKS393221:FKS393233 FUO393221:FUO393233 GEK393221:GEK393233 GOG393221:GOG393233 GYC393221:GYC393233 HHY393221:HHY393233 HRU393221:HRU393233 IBQ393221:IBQ393233 ILM393221:ILM393233 IVI393221:IVI393233 JFE393221:JFE393233 JPA393221:JPA393233 JYW393221:JYW393233 KIS393221:KIS393233 KSO393221:KSO393233 LCK393221:LCK393233 LMG393221:LMG393233 LWC393221:LWC393233 MFY393221:MFY393233 MPU393221:MPU393233 MZQ393221:MZQ393233 NJM393221:NJM393233 NTI393221:NTI393233 ODE393221:ODE393233 ONA393221:ONA393233 OWW393221:OWW393233 PGS393221:PGS393233 PQO393221:PQO393233 QAK393221:QAK393233 QKG393221:QKG393233 QUC393221:QUC393233 RDY393221:RDY393233 RNU393221:RNU393233 RXQ393221:RXQ393233 SHM393221:SHM393233 SRI393221:SRI393233 TBE393221:TBE393233 TLA393221:TLA393233 TUW393221:TUW393233 UES393221:UES393233 UOO393221:UOO393233 UYK393221:UYK393233 VIG393221:VIG393233 VSC393221:VSC393233 WBY393221:WBY393233 WLU393221:WLU393233 WVQ393221:WVQ393233 I458757:I458769 JE458757:JE458769 TA458757:TA458769 ACW458757:ACW458769 AMS458757:AMS458769 AWO458757:AWO458769 BGK458757:BGK458769 BQG458757:BQG458769 CAC458757:CAC458769 CJY458757:CJY458769 CTU458757:CTU458769 DDQ458757:DDQ458769 DNM458757:DNM458769 DXI458757:DXI458769 EHE458757:EHE458769 ERA458757:ERA458769 FAW458757:FAW458769 FKS458757:FKS458769 FUO458757:FUO458769 GEK458757:GEK458769 GOG458757:GOG458769 GYC458757:GYC458769 HHY458757:HHY458769 HRU458757:HRU458769 IBQ458757:IBQ458769 ILM458757:ILM458769 IVI458757:IVI458769 JFE458757:JFE458769 JPA458757:JPA458769 JYW458757:JYW458769 KIS458757:KIS458769 KSO458757:KSO458769 LCK458757:LCK458769 LMG458757:LMG458769 LWC458757:LWC458769 MFY458757:MFY458769 MPU458757:MPU458769 MZQ458757:MZQ458769 NJM458757:NJM458769 NTI458757:NTI458769 ODE458757:ODE458769 ONA458757:ONA458769 OWW458757:OWW458769 PGS458757:PGS458769 PQO458757:PQO458769 QAK458757:QAK458769 QKG458757:QKG458769 QUC458757:QUC458769 RDY458757:RDY458769 RNU458757:RNU458769 RXQ458757:RXQ458769 SHM458757:SHM458769 SRI458757:SRI458769 TBE458757:TBE458769 TLA458757:TLA458769 TUW458757:TUW458769 UES458757:UES458769 UOO458757:UOO458769 UYK458757:UYK458769 VIG458757:VIG458769 VSC458757:VSC458769 WBY458757:WBY458769 WLU458757:WLU458769 WVQ458757:WVQ458769 I524293:I524305 JE524293:JE524305 TA524293:TA524305 ACW524293:ACW524305 AMS524293:AMS524305 AWO524293:AWO524305 BGK524293:BGK524305 BQG524293:BQG524305 CAC524293:CAC524305 CJY524293:CJY524305 CTU524293:CTU524305 DDQ524293:DDQ524305 DNM524293:DNM524305 DXI524293:DXI524305 EHE524293:EHE524305 ERA524293:ERA524305 FAW524293:FAW524305 FKS524293:FKS524305 FUO524293:FUO524305 GEK524293:GEK524305 GOG524293:GOG524305 GYC524293:GYC524305 HHY524293:HHY524305 HRU524293:HRU524305 IBQ524293:IBQ524305 ILM524293:ILM524305 IVI524293:IVI524305 JFE524293:JFE524305 JPA524293:JPA524305 JYW524293:JYW524305 KIS524293:KIS524305 KSO524293:KSO524305 LCK524293:LCK524305 LMG524293:LMG524305 LWC524293:LWC524305 MFY524293:MFY524305 MPU524293:MPU524305 MZQ524293:MZQ524305 NJM524293:NJM524305 NTI524293:NTI524305 ODE524293:ODE524305 ONA524293:ONA524305 OWW524293:OWW524305 PGS524293:PGS524305 PQO524293:PQO524305 QAK524293:QAK524305 QKG524293:QKG524305 QUC524293:QUC524305 RDY524293:RDY524305 RNU524293:RNU524305 RXQ524293:RXQ524305 SHM524293:SHM524305 SRI524293:SRI524305 TBE524293:TBE524305 TLA524293:TLA524305 TUW524293:TUW524305 UES524293:UES524305 UOO524293:UOO524305 UYK524293:UYK524305 VIG524293:VIG524305 VSC524293:VSC524305 WBY524293:WBY524305 WLU524293:WLU524305 WVQ524293:WVQ524305 I589829:I589841 JE589829:JE589841 TA589829:TA589841 ACW589829:ACW589841 AMS589829:AMS589841 AWO589829:AWO589841 BGK589829:BGK589841 BQG589829:BQG589841 CAC589829:CAC589841 CJY589829:CJY589841 CTU589829:CTU589841 DDQ589829:DDQ589841 DNM589829:DNM589841 DXI589829:DXI589841 EHE589829:EHE589841 ERA589829:ERA589841 FAW589829:FAW589841 FKS589829:FKS589841 FUO589829:FUO589841 GEK589829:GEK589841 GOG589829:GOG589841 GYC589829:GYC589841 HHY589829:HHY589841 HRU589829:HRU589841 IBQ589829:IBQ589841 ILM589829:ILM589841 IVI589829:IVI589841 JFE589829:JFE589841 JPA589829:JPA589841 JYW589829:JYW589841 KIS589829:KIS589841 KSO589829:KSO589841 LCK589829:LCK589841 LMG589829:LMG589841 LWC589829:LWC589841 MFY589829:MFY589841 MPU589829:MPU589841 MZQ589829:MZQ589841 NJM589829:NJM589841 NTI589829:NTI589841 ODE589829:ODE589841 ONA589829:ONA589841 OWW589829:OWW589841 PGS589829:PGS589841 PQO589829:PQO589841 QAK589829:QAK589841 QKG589829:QKG589841 QUC589829:QUC589841 RDY589829:RDY589841 RNU589829:RNU589841 RXQ589829:RXQ589841 SHM589829:SHM589841 SRI589829:SRI589841 TBE589829:TBE589841 TLA589829:TLA589841 TUW589829:TUW589841 UES589829:UES589841 UOO589829:UOO589841 UYK589829:UYK589841 VIG589829:VIG589841 VSC589829:VSC589841 WBY589829:WBY589841 WLU589829:WLU589841 WVQ589829:WVQ589841 I655365:I655377 JE655365:JE655377 TA655365:TA655377 ACW655365:ACW655377 AMS655365:AMS655377 AWO655365:AWO655377 BGK655365:BGK655377 BQG655365:BQG655377 CAC655365:CAC655377 CJY655365:CJY655377 CTU655365:CTU655377 DDQ655365:DDQ655377 DNM655365:DNM655377 DXI655365:DXI655377 EHE655365:EHE655377 ERA655365:ERA655377 FAW655365:FAW655377 FKS655365:FKS655377 FUO655365:FUO655377 GEK655365:GEK655377 GOG655365:GOG655377 GYC655365:GYC655377 HHY655365:HHY655377 HRU655365:HRU655377 IBQ655365:IBQ655377 ILM655365:ILM655377 IVI655365:IVI655377 JFE655365:JFE655377 JPA655365:JPA655377 JYW655365:JYW655377 KIS655365:KIS655377 KSO655365:KSO655377 LCK655365:LCK655377 LMG655365:LMG655377 LWC655365:LWC655377 MFY655365:MFY655377 MPU655365:MPU655377 MZQ655365:MZQ655377 NJM655365:NJM655377 NTI655365:NTI655377 ODE655365:ODE655377 ONA655365:ONA655377 OWW655365:OWW655377 PGS655365:PGS655377 PQO655365:PQO655377 QAK655365:QAK655377 QKG655365:QKG655377 QUC655365:QUC655377 RDY655365:RDY655377 RNU655365:RNU655377 RXQ655365:RXQ655377 SHM655365:SHM655377 SRI655365:SRI655377 TBE655365:TBE655377 TLA655365:TLA655377 TUW655365:TUW655377 UES655365:UES655377 UOO655365:UOO655377 UYK655365:UYK655377 VIG655365:VIG655377 VSC655365:VSC655377 WBY655365:WBY655377 WLU655365:WLU655377 WVQ655365:WVQ655377 I720901:I720913 JE720901:JE720913 TA720901:TA720913 ACW720901:ACW720913 AMS720901:AMS720913 AWO720901:AWO720913 BGK720901:BGK720913 BQG720901:BQG720913 CAC720901:CAC720913 CJY720901:CJY720913 CTU720901:CTU720913 DDQ720901:DDQ720913 DNM720901:DNM720913 DXI720901:DXI720913 EHE720901:EHE720913 ERA720901:ERA720913 FAW720901:FAW720913 FKS720901:FKS720913 FUO720901:FUO720913 GEK720901:GEK720913 GOG720901:GOG720913 GYC720901:GYC720913 HHY720901:HHY720913 HRU720901:HRU720913 IBQ720901:IBQ720913 ILM720901:ILM720913 IVI720901:IVI720913 JFE720901:JFE720913 JPA720901:JPA720913 JYW720901:JYW720913 KIS720901:KIS720913 KSO720901:KSO720913 LCK720901:LCK720913 LMG720901:LMG720913 LWC720901:LWC720913 MFY720901:MFY720913 MPU720901:MPU720913 MZQ720901:MZQ720913 NJM720901:NJM720913 NTI720901:NTI720913 ODE720901:ODE720913 ONA720901:ONA720913 OWW720901:OWW720913 PGS720901:PGS720913 PQO720901:PQO720913 QAK720901:QAK720913 QKG720901:QKG720913 QUC720901:QUC720913 RDY720901:RDY720913 RNU720901:RNU720913 RXQ720901:RXQ720913 SHM720901:SHM720913 SRI720901:SRI720913 TBE720901:TBE720913 TLA720901:TLA720913 TUW720901:TUW720913 UES720901:UES720913 UOO720901:UOO720913 UYK720901:UYK720913 VIG720901:VIG720913 VSC720901:VSC720913 WBY720901:WBY720913 WLU720901:WLU720913 WVQ720901:WVQ720913 I786437:I786449 JE786437:JE786449 TA786437:TA786449 ACW786437:ACW786449 AMS786437:AMS786449 AWO786437:AWO786449 BGK786437:BGK786449 BQG786437:BQG786449 CAC786437:CAC786449 CJY786437:CJY786449 CTU786437:CTU786449 DDQ786437:DDQ786449 DNM786437:DNM786449 DXI786437:DXI786449 EHE786437:EHE786449 ERA786437:ERA786449 FAW786437:FAW786449 FKS786437:FKS786449 FUO786437:FUO786449 GEK786437:GEK786449 GOG786437:GOG786449 GYC786437:GYC786449 HHY786437:HHY786449 HRU786437:HRU786449 IBQ786437:IBQ786449 ILM786437:ILM786449 IVI786437:IVI786449 JFE786437:JFE786449 JPA786437:JPA786449 JYW786437:JYW786449 KIS786437:KIS786449 KSO786437:KSO786449 LCK786437:LCK786449 LMG786437:LMG786449 LWC786437:LWC786449 MFY786437:MFY786449 MPU786437:MPU786449 MZQ786437:MZQ786449 NJM786437:NJM786449 NTI786437:NTI786449 ODE786437:ODE786449 ONA786437:ONA786449 OWW786437:OWW786449 PGS786437:PGS786449 PQO786437:PQO786449 QAK786437:QAK786449 QKG786437:QKG786449 QUC786437:QUC786449 RDY786437:RDY786449 RNU786437:RNU786449 RXQ786437:RXQ786449 SHM786437:SHM786449 SRI786437:SRI786449 TBE786437:TBE786449 TLA786437:TLA786449 TUW786437:TUW786449 UES786437:UES786449 UOO786437:UOO786449 UYK786437:UYK786449 VIG786437:VIG786449 VSC786437:VSC786449 WBY786437:WBY786449 WLU786437:WLU786449 WVQ786437:WVQ786449 I851973:I851985 JE851973:JE851985 TA851973:TA851985 ACW851973:ACW851985 AMS851973:AMS851985 AWO851973:AWO851985 BGK851973:BGK851985 BQG851973:BQG851985 CAC851973:CAC851985 CJY851973:CJY851985 CTU851973:CTU851985 DDQ851973:DDQ851985 DNM851973:DNM851985 DXI851973:DXI851985 EHE851973:EHE851985 ERA851973:ERA851985 FAW851973:FAW851985 FKS851973:FKS851985 FUO851973:FUO851985 GEK851973:GEK851985 GOG851973:GOG851985 GYC851973:GYC851985 HHY851973:HHY851985 HRU851973:HRU851985 IBQ851973:IBQ851985 ILM851973:ILM851985 IVI851973:IVI851985 JFE851973:JFE851985 JPA851973:JPA851985 JYW851973:JYW851985 KIS851973:KIS851985 KSO851973:KSO851985 LCK851973:LCK851985 LMG851973:LMG851985 LWC851973:LWC851985 MFY851973:MFY851985 MPU851973:MPU851985 MZQ851973:MZQ851985 NJM851973:NJM851985 NTI851973:NTI851985 ODE851973:ODE851985 ONA851973:ONA851985 OWW851973:OWW851985 PGS851973:PGS851985 PQO851973:PQO851985 QAK851973:QAK851985 QKG851973:QKG851985 QUC851973:QUC851985 RDY851973:RDY851985 RNU851973:RNU851985 RXQ851973:RXQ851985 SHM851973:SHM851985 SRI851973:SRI851985 TBE851973:TBE851985 TLA851973:TLA851985 TUW851973:TUW851985 UES851973:UES851985 UOO851973:UOO851985 UYK851973:UYK851985 VIG851973:VIG851985 VSC851973:VSC851985 WBY851973:WBY851985 WLU851973:WLU851985 WVQ851973:WVQ851985 I917509:I917521 JE917509:JE917521 TA917509:TA917521 ACW917509:ACW917521 AMS917509:AMS917521 AWO917509:AWO917521 BGK917509:BGK917521 BQG917509:BQG917521 CAC917509:CAC917521 CJY917509:CJY917521 CTU917509:CTU917521 DDQ917509:DDQ917521 DNM917509:DNM917521 DXI917509:DXI917521 EHE917509:EHE917521 ERA917509:ERA917521 FAW917509:FAW917521 FKS917509:FKS917521 FUO917509:FUO917521 GEK917509:GEK917521 GOG917509:GOG917521 GYC917509:GYC917521 HHY917509:HHY917521 HRU917509:HRU917521 IBQ917509:IBQ917521 ILM917509:ILM917521 IVI917509:IVI917521 JFE917509:JFE917521 JPA917509:JPA917521 JYW917509:JYW917521 KIS917509:KIS917521 KSO917509:KSO917521 LCK917509:LCK917521 LMG917509:LMG917521 LWC917509:LWC917521 MFY917509:MFY917521 MPU917509:MPU917521 MZQ917509:MZQ917521 NJM917509:NJM917521 NTI917509:NTI917521 ODE917509:ODE917521 ONA917509:ONA917521 OWW917509:OWW917521 PGS917509:PGS917521 PQO917509:PQO917521 QAK917509:QAK917521 QKG917509:QKG917521 QUC917509:QUC917521 RDY917509:RDY917521 RNU917509:RNU917521 RXQ917509:RXQ917521 SHM917509:SHM917521 SRI917509:SRI917521 TBE917509:TBE917521 TLA917509:TLA917521 TUW917509:TUW917521 UES917509:UES917521 UOO917509:UOO917521 UYK917509:UYK917521 VIG917509:VIG917521 VSC917509:VSC917521 WBY917509:WBY917521 WLU917509:WLU917521 WVQ917509:WVQ917521 I983045:I983057 JE983045:JE983057 TA983045:TA983057 ACW983045:ACW983057 AMS983045:AMS983057 AWO983045:AWO983057 BGK983045:BGK983057 BQG983045:BQG983057 CAC983045:CAC983057 CJY983045:CJY983057 CTU983045:CTU983057 DDQ983045:DDQ983057 DNM983045:DNM983057 DXI983045:DXI983057 EHE983045:EHE983057 ERA983045:ERA983057 FAW983045:FAW983057 FKS983045:FKS983057 FUO983045:FUO983057 GEK983045:GEK983057 GOG983045:GOG983057 GYC983045:GYC983057 HHY983045:HHY983057 HRU983045:HRU983057 IBQ983045:IBQ983057 ILM983045:ILM983057 IVI983045:IVI983057 JFE983045:JFE983057 JPA983045:JPA983057 JYW983045:JYW983057 KIS983045:KIS983057 KSO983045:KSO983057 LCK983045:LCK983057 LMG983045:LMG983057 LWC983045:LWC983057 MFY983045:MFY983057 MPU983045:MPU983057 MZQ983045:MZQ983057 NJM983045:NJM983057 NTI983045:NTI983057 ODE983045:ODE983057 ONA983045:ONA983057 OWW983045:OWW983057 PGS983045:PGS983057 PQO983045:PQO983057 QAK983045:QAK983057 QKG983045:QKG983057 QUC983045:QUC983057 RDY983045:RDY983057 RNU983045:RNU983057 RXQ983045:RXQ983057 SHM983045:SHM983057 SRI983045:SRI983057 TBE983045:TBE983057 TLA983045:TLA983057 TUW983045:TUW983057 UES983045:UES983057 UOO983045:UOO983057 UYK983045:UYK983057 VIG983045:VIG983057 VSC983045:VSC983057 WBY983045:WBY983057 WLU983045:WLU983057 WVQ983045:WVQ983057 L65541:N65552 JH65541:JJ65552 TD65541:TF65552 ACZ65541:ADB65552 AMV65541:AMX65552 AWR65541:AWT65552 BGN65541:BGP65552 BQJ65541:BQL65552 CAF65541:CAH65552 CKB65541:CKD65552 CTX65541:CTZ65552 DDT65541:DDV65552 DNP65541:DNR65552 DXL65541:DXN65552 EHH65541:EHJ65552 ERD65541:ERF65552 FAZ65541:FBB65552 FKV65541:FKX65552 FUR65541:FUT65552 GEN65541:GEP65552 GOJ65541:GOL65552 GYF65541:GYH65552 HIB65541:HID65552 HRX65541:HRZ65552 IBT65541:IBV65552 ILP65541:ILR65552 IVL65541:IVN65552 JFH65541:JFJ65552 JPD65541:JPF65552 JYZ65541:JZB65552 KIV65541:KIX65552 KSR65541:KST65552 LCN65541:LCP65552 LMJ65541:LML65552 LWF65541:LWH65552 MGB65541:MGD65552 MPX65541:MPZ65552 MZT65541:MZV65552 NJP65541:NJR65552 NTL65541:NTN65552 ODH65541:ODJ65552 OND65541:ONF65552 OWZ65541:OXB65552 PGV65541:PGX65552 PQR65541:PQT65552 QAN65541:QAP65552 QKJ65541:QKL65552 QUF65541:QUH65552 REB65541:RED65552 RNX65541:RNZ65552 RXT65541:RXV65552 SHP65541:SHR65552 SRL65541:SRN65552 TBH65541:TBJ65552 TLD65541:TLF65552 TUZ65541:TVB65552 UEV65541:UEX65552 UOR65541:UOT65552 UYN65541:UYP65552 VIJ65541:VIL65552 VSF65541:VSH65552 WCB65541:WCD65552 WLX65541:WLZ65552 WVT65541:WVV65552 L131077:N131088 JH131077:JJ131088 TD131077:TF131088 ACZ131077:ADB131088 AMV131077:AMX131088 AWR131077:AWT131088 BGN131077:BGP131088 BQJ131077:BQL131088 CAF131077:CAH131088 CKB131077:CKD131088 CTX131077:CTZ131088 DDT131077:DDV131088 DNP131077:DNR131088 DXL131077:DXN131088 EHH131077:EHJ131088 ERD131077:ERF131088 FAZ131077:FBB131088 FKV131077:FKX131088 FUR131077:FUT131088 GEN131077:GEP131088 GOJ131077:GOL131088 GYF131077:GYH131088 HIB131077:HID131088 HRX131077:HRZ131088 IBT131077:IBV131088 ILP131077:ILR131088 IVL131077:IVN131088 JFH131077:JFJ131088 JPD131077:JPF131088 JYZ131077:JZB131088 KIV131077:KIX131088 KSR131077:KST131088 LCN131077:LCP131088 LMJ131077:LML131088 LWF131077:LWH131088 MGB131077:MGD131088 MPX131077:MPZ131088 MZT131077:MZV131088 NJP131077:NJR131088 NTL131077:NTN131088 ODH131077:ODJ131088 OND131077:ONF131088 OWZ131077:OXB131088 PGV131077:PGX131088 PQR131077:PQT131088 QAN131077:QAP131088 QKJ131077:QKL131088 QUF131077:QUH131088 REB131077:RED131088 RNX131077:RNZ131088 RXT131077:RXV131088 SHP131077:SHR131088 SRL131077:SRN131088 TBH131077:TBJ131088 TLD131077:TLF131088 TUZ131077:TVB131088 UEV131077:UEX131088 UOR131077:UOT131088 UYN131077:UYP131088 VIJ131077:VIL131088 VSF131077:VSH131088 WCB131077:WCD131088 WLX131077:WLZ131088 WVT131077:WVV131088 L196613:N196624 JH196613:JJ196624 TD196613:TF196624 ACZ196613:ADB196624 AMV196613:AMX196624 AWR196613:AWT196624 BGN196613:BGP196624 BQJ196613:BQL196624 CAF196613:CAH196624 CKB196613:CKD196624 CTX196613:CTZ196624 DDT196613:DDV196624 DNP196613:DNR196624 DXL196613:DXN196624 EHH196613:EHJ196624 ERD196613:ERF196624 FAZ196613:FBB196624 FKV196613:FKX196624 FUR196613:FUT196624 GEN196613:GEP196624 GOJ196613:GOL196624 GYF196613:GYH196624 HIB196613:HID196624 HRX196613:HRZ196624 IBT196613:IBV196624 ILP196613:ILR196624 IVL196613:IVN196624 JFH196613:JFJ196624 JPD196613:JPF196624 JYZ196613:JZB196624 KIV196613:KIX196624 KSR196613:KST196624 LCN196613:LCP196624 LMJ196613:LML196624 LWF196613:LWH196624 MGB196613:MGD196624 MPX196613:MPZ196624 MZT196613:MZV196624 NJP196613:NJR196624 NTL196613:NTN196624 ODH196613:ODJ196624 OND196613:ONF196624 OWZ196613:OXB196624 PGV196613:PGX196624 PQR196613:PQT196624 QAN196613:QAP196624 QKJ196613:QKL196624 QUF196613:QUH196624 REB196613:RED196624 RNX196613:RNZ196624 RXT196613:RXV196624 SHP196613:SHR196624 SRL196613:SRN196624 TBH196613:TBJ196624 TLD196613:TLF196624 TUZ196613:TVB196624 UEV196613:UEX196624 UOR196613:UOT196624 UYN196613:UYP196624 VIJ196613:VIL196624 VSF196613:VSH196624 WCB196613:WCD196624 WLX196613:WLZ196624 WVT196613:WVV196624 L262149:N262160 JH262149:JJ262160 TD262149:TF262160 ACZ262149:ADB262160 AMV262149:AMX262160 AWR262149:AWT262160 BGN262149:BGP262160 BQJ262149:BQL262160 CAF262149:CAH262160 CKB262149:CKD262160 CTX262149:CTZ262160 DDT262149:DDV262160 DNP262149:DNR262160 DXL262149:DXN262160 EHH262149:EHJ262160 ERD262149:ERF262160 FAZ262149:FBB262160 FKV262149:FKX262160 FUR262149:FUT262160 GEN262149:GEP262160 GOJ262149:GOL262160 GYF262149:GYH262160 HIB262149:HID262160 HRX262149:HRZ262160 IBT262149:IBV262160 ILP262149:ILR262160 IVL262149:IVN262160 JFH262149:JFJ262160 JPD262149:JPF262160 JYZ262149:JZB262160 KIV262149:KIX262160 KSR262149:KST262160 LCN262149:LCP262160 LMJ262149:LML262160 LWF262149:LWH262160 MGB262149:MGD262160 MPX262149:MPZ262160 MZT262149:MZV262160 NJP262149:NJR262160 NTL262149:NTN262160 ODH262149:ODJ262160 OND262149:ONF262160 OWZ262149:OXB262160 PGV262149:PGX262160 PQR262149:PQT262160 QAN262149:QAP262160 QKJ262149:QKL262160 QUF262149:QUH262160 REB262149:RED262160 RNX262149:RNZ262160 RXT262149:RXV262160 SHP262149:SHR262160 SRL262149:SRN262160 TBH262149:TBJ262160 TLD262149:TLF262160 TUZ262149:TVB262160 UEV262149:UEX262160 UOR262149:UOT262160 UYN262149:UYP262160 VIJ262149:VIL262160 VSF262149:VSH262160 WCB262149:WCD262160 WLX262149:WLZ262160 WVT262149:WVV262160 L327685:N327696 JH327685:JJ327696 TD327685:TF327696 ACZ327685:ADB327696 AMV327685:AMX327696 AWR327685:AWT327696 BGN327685:BGP327696 BQJ327685:BQL327696 CAF327685:CAH327696 CKB327685:CKD327696 CTX327685:CTZ327696 DDT327685:DDV327696 DNP327685:DNR327696 DXL327685:DXN327696 EHH327685:EHJ327696 ERD327685:ERF327696 FAZ327685:FBB327696 FKV327685:FKX327696 FUR327685:FUT327696 GEN327685:GEP327696 GOJ327685:GOL327696 GYF327685:GYH327696 HIB327685:HID327696 HRX327685:HRZ327696 IBT327685:IBV327696 ILP327685:ILR327696 IVL327685:IVN327696 JFH327685:JFJ327696 JPD327685:JPF327696 JYZ327685:JZB327696 KIV327685:KIX327696 KSR327685:KST327696 LCN327685:LCP327696 LMJ327685:LML327696 LWF327685:LWH327696 MGB327685:MGD327696 MPX327685:MPZ327696 MZT327685:MZV327696 NJP327685:NJR327696 NTL327685:NTN327696 ODH327685:ODJ327696 OND327685:ONF327696 OWZ327685:OXB327696 PGV327685:PGX327696 PQR327685:PQT327696 QAN327685:QAP327696 QKJ327685:QKL327696 QUF327685:QUH327696 REB327685:RED327696 RNX327685:RNZ327696 RXT327685:RXV327696 SHP327685:SHR327696 SRL327685:SRN327696 TBH327685:TBJ327696 TLD327685:TLF327696 TUZ327685:TVB327696 UEV327685:UEX327696 UOR327685:UOT327696 UYN327685:UYP327696 VIJ327685:VIL327696 VSF327685:VSH327696 WCB327685:WCD327696 WLX327685:WLZ327696 WVT327685:WVV327696 L393221:N393232 JH393221:JJ393232 TD393221:TF393232 ACZ393221:ADB393232 AMV393221:AMX393232 AWR393221:AWT393232 BGN393221:BGP393232 BQJ393221:BQL393232 CAF393221:CAH393232 CKB393221:CKD393232 CTX393221:CTZ393232 DDT393221:DDV393232 DNP393221:DNR393232 DXL393221:DXN393232 EHH393221:EHJ393232 ERD393221:ERF393232 FAZ393221:FBB393232 FKV393221:FKX393232 FUR393221:FUT393232 GEN393221:GEP393232 GOJ393221:GOL393232 GYF393221:GYH393232 HIB393221:HID393232 HRX393221:HRZ393232 IBT393221:IBV393232 ILP393221:ILR393232 IVL393221:IVN393232 JFH393221:JFJ393232 JPD393221:JPF393232 JYZ393221:JZB393232 KIV393221:KIX393232 KSR393221:KST393232 LCN393221:LCP393232 LMJ393221:LML393232 LWF393221:LWH393232 MGB393221:MGD393232 MPX393221:MPZ393232 MZT393221:MZV393232 NJP393221:NJR393232 NTL393221:NTN393232 ODH393221:ODJ393232 OND393221:ONF393232 OWZ393221:OXB393232 PGV393221:PGX393232 PQR393221:PQT393232 QAN393221:QAP393232 QKJ393221:QKL393232 QUF393221:QUH393232 REB393221:RED393232 RNX393221:RNZ393232 RXT393221:RXV393232 SHP393221:SHR393232 SRL393221:SRN393232 TBH393221:TBJ393232 TLD393221:TLF393232 TUZ393221:TVB393232 UEV393221:UEX393232 UOR393221:UOT393232 UYN393221:UYP393232 VIJ393221:VIL393232 VSF393221:VSH393232 WCB393221:WCD393232 WLX393221:WLZ393232 WVT393221:WVV393232 L458757:N458768 JH458757:JJ458768 TD458757:TF458768 ACZ458757:ADB458768 AMV458757:AMX458768 AWR458757:AWT458768 BGN458757:BGP458768 BQJ458757:BQL458768 CAF458757:CAH458768 CKB458757:CKD458768 CTX458757:CTZ458768 DDT458757:DDV458768 DNP458757:DNR458768 DXL458757:DXN458768 EHH458757:EHJ458768 ERD458757:ERF458768 FAZ458757:FBB458768 FKV458757:FKX458768 FUR458757:FUT458768 GEN458757:GEP458768 GOJ458757:GOL458768 GYF458757:GYH458768 HIB458757:HID458768 HRX458757:HRZ458768 IBT458757:IBV458768 ILP458757:ILR458768 IVL458757:IVN458768 JFH458757:JFJ458768 JPD458757:JPF458768 JYZ458757:JZB458768 KIV458757:KIX458768 KSR458757:KST458768 LCN458757:LCP458768 LMJ458757:LML458768 LWF458757:LWH458768 MGB458757:MGD458768 MPX458757:MPZ458768 MZT458757:MZV458768 NJP458757:NJR458768 NTL458757:NTN458768 ODH458757:ODJ458768 OND458757:ONF458768 OWZ458757:OXB458768 PGV458757:PGX458768 PQR458757:PQT458768 QAN458757:QAP458768 QKJ458757:QKL458768 QUF458757:QUH458768 REB458757:RED458768 RNX458757:RNZ458768 RXT458757:RXV458768 SHP458757:SHR458768 SRL458757:SRN458768 TBH458757:TBJ458768 TLD458757:TLF458768 TUZ458757:TVB458768 UEV458757:UEX458768 UOR458757:UOT458768 UYN458757:UYP458768 VIJ458757:VIL458768 VSF458757:VSH458768 WCB458757:WCD458768 WLX458757:WLZ458768 WVT458757:WVV458768 L524293:N524304 JH524293:JJ524304 TD524293:TF524304 ACZ524293:ADB524304 AMV524293:AMX524304 AWR524293:AWT524304 BGN524293:BGP524304 BQJ524293:BQL524304 CAF524293:CAH524304 CKB524293:CKD524304 CTX524293:CTZ524304 DDT524293:DDV524304 DNP524293:DNR524304 DXL524293:DXN524304 EHH524293:EHJ524304 ERD524293:ERF524304 FAZ524293:FBB524304 FKV524293:FKX524304 FUR524293:FUT524304 GEN524293:GEP524304 GOJ524293:GOL524304 GYF524293:GYH524304 HIB524293:HID524304 HRX524293:HRZ524304 IBT524293:IBV524304 ILP524293:ILR524304 IVL524293:IVN524304 JFH524293:JFJ524304 JPD524293:JPF524304 JYZ524293:JZB524304 KIV524293:KIX524304 KSR524293:KST524304 LCN524293:LCP524304 LMJ524293:LML524304 LWF524293:LWH524304 MGB524293:MGD524304 MPX524293:MPZ524304 MZT524293:MZV524304 NJP524293:NJR524304 NTL524293:NTN524304 ODH524293:ODJ524304 OND524293:ONF524304 OWZ524293:OXB524304 PGV524293:PGX524304 PQR524293:PQT524304 QAN524293:QAP524304 QKJ524293:QKL524304 QUF524293:QUH524304 REB524293:RED524304 RNX524293:RNZ524304 RXT524293:RXV524304 SHP524293:SHR524304 SRL524293:SRN524304 TBH524293:TBJ524304 TLD524293:TLF524304 TUZ524293:TVB524304 UEV524293:UEX524304 UOR524293:UOT524304 UYN524293:UYP524304 VIJ524293:VIL524304 VSF524293:VSH524304 WCB524293:WCD524304 WLX524293:WLZ524304 WVT524293:WVV524304 L589829:N589840 JH589829:JJ589840 TD589829:TF589840 ACZ589829:ADB589840 AMV589829:AMX589840 AWR589829:AWT589840 BGN589829:BGP589840 BQJ589829:BQL589840 CAF589829:CAH589840 CKB589829:CKD589840 CTX589829:CTZ589840 DDT589829:DDV589840 DNP589829:DNR589840 DXL589829:DXN589840 EHH589829:EHJ589840 ERD589829:ERF589840 FAZ589829:FBB589840 FKV589829:FKX589840 FUR589829:FUT589840 GEN589829:GEP589840 GOJ589829:GOL589840 GYF589829:GYH589840 HIB589829:HID589840 HRX589829:HRZ589840 IBT589829:IBV589840 ILP589829:ILR589840 IVL589829:IVN589840 JFH589829:JFJ589840 JPD589829:JPF589840 JYZ589829:JZB589840 KIV589829:KIX589840 KSR589829:KST589840 LCN589829:LCP589840 LMJ589829:LML589840 LWF589829:LWH589840 MGB589829:MGD589840 MPX589829:MPZ589840 MZT589829:MZV589840 NJP589829:NJR589840 NTL589829:NTN589840 ODH589829:ODJ589840 OND589829:ONF589840 OWZ589829:OXB589840 PGV589829:PGX589840 PQR589829:PQT589840 QAN589829:QAP589840 QKJ589829:QKL589840 QUF589829:QUH589840 REB589829:RED589840 RNX589829:RNZ589840 RXT589829:RXV589840 SHP589829:SHR589840 SRL589829:SRN589840 TBH589829:TBJ589840 TLD589829:TLF589840 TUZ589829:TVB589840 UEV589829:UEX589840 UOR589829:UOT589840 UYN589829:UYP589840 VIJ589829:VIL589840 VSF589829:VSH589840 WCB589829:WCD589840 WLX589829:WLZ589840 WVT589829:WVV589840 L655365:N655376 JH655365:JJ655376 TD655365:TF655376 ACZ655365:ADB655376 AMV655365:AMX655376 AWR655365:AWT655376 BGN655365:BGP655376 BQJ655365:BQL655376 CAF655365:CAH655376 CKB655365:CKD655376 CTX655365:CTZ655376 DDT655365:DDV655376 DNP655365:DNR655376 DXL655365:DXN655376 EHH655365:EHJ655376 ERD655365:ERF655376 FAZ655365:FBB655376 FKV655365:FKX655376 FUR655365:FUT655376 GEN655365:GEP655376 GOJ655365:GOL655376 GYF655365:GYH655376 HIB655365:HID655376 HRX655365:HRZ655376 IBT655365:IBV655376 ILP655365:ILR655376 IVL655365:IVN655376 JFH655365:JFJ655376 JPD655365:JPF655376 JYZ655365:JZB655376 KIV655365:KIX655376 KSR655365:KST655376 LCN655365:LCP655376 LMJ655365:LML655376 LWF655365:LWH655376 MGB655365:MGD655376 MPX655365:MPZ655376 MZT655365:MZV655376 NJP655365:NJR655376 NTL655365:NTN655376 ODH655365:ODJ655376 OND655365:ONF655376 OWZ655365:OXB655376 PGV655365:PGX655376 PQR655365:PQT655376 QAN655365:QAP655376 QKJ655365:QKL655376 QUF655365:QUH655376 REB655365:RED655376 RNX655365:RNZ655376 RXT655365:RXV655376 SHP655365:SHR655376 SRL655365:SRN655376 TBH655365:TBJ655376 TLD655365:TLF655376 TUZ655365:TVB655376 UEV655365:UEX655376 UOR655365:UOT655376 UYN655365:UYP655376 VIJ655365:VIL655376 VSF655365:VSH655376 WCB655365:WCD655376 WLX655365:WLZ655376 WVT655365:WVV655376 L720901:N720912 JH720901:JJ720912 TD720901:TF720912 ACZ720901:ADB720912 AMV720901:AMX720912 AWR720901:AWT720912 BGN720901:BGP720912 BQJ720901:BQL720912 CAF720901:CAH720912 CKB720901:CKD720912 CTX720901:CTZ720912 DDT720901:DDV720912 DNP720901:DNR720912 DXL720901:DXN720912 EHH720901:EHJ720912 ERD720901:ERF720912 FAZ720901:FBB720912 FKV720901:FKX720912 FUR720901:FUT720912 GEN720901:GEP720912 GOJ720901:GOL720912 GYF720901:GYH720912 HIB720901:HID720912 HRX720901:HRZ720912 IBT720901:IBV720912 ILP720901:ILR720912 IVL720901:IVN720912 JFH720901:JFJ720912 JPD720901:JPF720912 JYZ720901:JZB720912 KIV720901:KIX720912 KSR720901:KST720912 LCN720901:LCP720912 LMJ720901:LML720912 LWF720901:LWH720912 MGB720901:MGD720912 MPX720901:MPZ720912 MZT720901:MZV720912 NJP720901:NJR720912 NTL720901:NTN720912 ODH720901:ODJ720912 OND720901:ONF720912 OWZ720901:OXB720912 PGV720901:PGX720912 PQR720901:PQT720912 QAN720901:QAP720912 QKJ720901:QKL720912 QUF720901:QUH720912 REB720901:RED720912 RNX720901:RNZ720912 RXT720901:RXV720912 SHP720901:SHR720912 SRL720901:SRN720912 TBH720901:TBJ720912 TLD720901:TLF720912 TUZ720901:TVB720912 UEV720901:UEX720912 UOR720901:UOT720912 UYN720901:UYP720912 VIJ720901:VIL720912 VSF720901:VSH720912 WCB720901:WCD720912 WLX720901:WLZ720912 WVT720901:WVV720912 L786437:N786448 JH786437:JJ786448 TD786437:TF786448 ACZ786437:ADB786448 AMV786437:AMX786448 AWR786437:AWT786448 BGN786437:BGP786448 BQJ786437:BQL786448 CAF786437:CAH786448 CKB786437:CKD786448 CTX786437:CTZ786448 DDT786437:DDV786448 DNP786437:DNR786448 DXL786437:DXN786448 EHH786437:EHJ786448 ERD786437:ERF786448 FAZ786437:FBB786448 FKV786437:FKX786448 FUR786437:FUT786448 GEN786437:GEP786448 GOJ786437:GOL786448 GYF786437:GYH786448 HIB786437:HID786448 HRX786437:HRZ786448 IBT786437:IBV786448 ILP786437:ILR786448 IVL786437:IVN786448 JFH786437:JFJ786448 JPD786437:JPF786448 JYZ786437:JZB786448 KIV786437:KIX786448 KSR786437:KST786448 LCN786437:LCP786448 LMJ786437:LML786448 LWF786437:LWH786448 MGB786437:MGD786448 MPX786437:MPZ786448 MZT786437:MZV786448 NJP786437:NJR786448 NTL786437:NTN786448 ODH786437:ODJ786448 OND786437:ONF786448 OWZ786437:OXB786448 PGV786437:PGX786448 PQR786437:PQT786448 QAN786437:QAP786448 QKJ786437:QKL786448 QUF786437:QUH786448 REB786437:RED786448 RNX786437:RNZ786448 RXT786437:RXV786448 SHP786437:SHR786448 SRL786437:SRN786448 TBH786437:TBJ786448 TLD786437:TLF786448 TUZ786437:TVB786448 UEV786437:UEX786448 UOR786437:UOT786448 UYN786437:UYP786448 VIJ786437:VIL786448 VSF786437:VSH786448 WCB786437:WCD786448 WLX786437:WLZ786448 WVT786437:WVV786448 L851973:N851984 JH851973:JJ851984 TD851973:TF851984 ACZ851973:ADB851984 AMV851973:AMX851984 AWR851973:AWT851984 BGN851973:BGP851984 BQJ851973:BQL851984 CAF851973:CAH851984 CKB851973:CKD851984 CTX851973:CTZ851984 DDT851973:DDV851984 DNP851973:DNR851984 DXL851973:DXN851984 EHH851973:EHJ851984 ERD851973:ERF851984 FAZ851973:FBB851984 FKV851973:FKX851984 FUR851973:FUT851984 GEN851973:GEP851984 GOJ851973:GOL851984 GYF851973:GYH851984 HIB851973:HID851984 HRX851973:HRZ851984 IBT851973:IBV851984 ILP851973:ILR851984 IVL851973:IVN851984 JFH851973:JFJ851984 JPD851973:JPF851984 JYZ851973:JZB851984 KIV851973:KIX851984 KSR851973:KST851984 LCN851973:LCP851984 LMJ851973:LML851984 LWF851973:LWH851984 MGB851973:MGD851984 MPX851973:MPZ851984 MZT851973:MZV851984 NJP851973:NJR851984 NTL851973:NTN851984 ODH851973:ODJ851984 OND851973:ONF851984 OWZ851973:OXB851984 PGV851973:PGX851984 PQR851973:PQT851984 QAN851973:QAP851984 QKJ851973:QKL851984 QUF851973:QUH851984 REB851973:RED851984 RNX851973:RNZ851984 RXT851973:RXV851984 SHP851973:SHR851984 SRL851973:SRN851984 TBH851973:TBJ851984 TLD851973:TLF851984 TUZ851973:TVB851984 UEV851973:UEX851984 UOR851973:UOT851984 UYN851973:UYP851984 VIJ851973:VIL851984 VSF851973:VSH851984 WCB851973:WCD851984 WLX851973:WLZ851984 WVT851973:WVV851984 L917509:N917520 JH917509:JJ917520 TD917509:TF917520 ACZ917509:ADB917520 AMV917509:AMX917520 AWR917509:AWT917520 BGN917509:BGP917520 BQJ917509:BQL917520 CAF917509:CAH917520 CKB917509:CKD917520 CTX917509:CTZ917520 DDT917509:DDV917520 DNP917509:DNR917520 DXL917509:DXN917520 EHH917509:EHJ917520 ERD917509:ERF917520 FAZ917509:FBB917520 FKV917509:FKX917520 FUR917509:FUT917520 GEN917509:GEP917520 GOJ917509:GOL917520 GYF917509:GYH917520 HIB917509:HID917520 HRX917509:HRZ917520 IBT917509:IBV917520 ILP917509:ILR917520 IVL917509:IVN917520 JFH917509:JFJ917520 JPD917509:JPF917520 JYZ917509:JZB917520 KIV917509:KIX917520 KSR917509:KST917520 LCN917509:LCP917520 LMJ917509:LML917520 LWF917509:LWH917520 MGB917509:MGD917520 MPX917509:MPZ917520 MZT917509:MZV917520 NJP917509:NJR917520 NTL917509:NTN917520 ODH917509:ODJ917520 OND917509:ONF917520 OWZ917509:OXB917520 PGV917509:PGX917520 PQR917509:PQT917520 QAN917509:QAP917520 QKJ917509:QKL917520 QUF917509:QUH917520 REB917509:RED917520 RNX917509:RNZ917520 RXT917509:RXV917520 SHP917509:SHR917520 SRL917509:SRN917520 TBH917509:TBJ917520 TLD917509:TLF917520 TUZ917509:TVB917520 UEV917509:UEX917520 UOR917509:UOT917520 UYN917509:UYP917520 VIJ917509:VIL917520 VSF917509:VSH917520 WCB917509:WCD917520 WLX917509:WLZ917520 WVT917509:WVV917520 L983045:N983056 JH983045:JJ983056 TD983045:TF983056 ACZ983045:ADB983056 AMV983045:AMX983056 AWR983045:AWT983056 BGN983045:BGP983056 BQJ983045:BQL983056 CAF983045:CAH983056 CKB983045:CKD983056 CTX983045:CTZ983056 DDT983045:DDV983056 DNP983045:DNR983056 DXL983045:DXN983056 EHH983045:EHJ983056 ERD983045:ERF983056 FAZ983045:FBB983056 FKV983045:FKX983056 FUR983045:FUT983056 GEN983045:GEP983056 GOJ983045:GOL983056 GYF983045:GYH983056 HIB983045:HID983056 HRX983045:HRZ983056 IBT983045:IBV983056 ILP983045:ILR983056 IVL983045:IVN983056 JFH983045:JFJ983056 JPD983045:JPF983056 JYZ983045:JZB983056 KIV983045:KIX983056 KSR983045:KST983056 LCN983045:LCP983056 LMJ983045:LML983056 LWF983045:LWH983056 MGB983045:MGD983056 MPX983045:MPZ983056 MZT983045:MZV983056 NJP983045:NJR983056 NTL983045:NTN983056 ODH983045:ODJ983056 OND983045:ONF983056 OWZ983045:OXB983056 PGV983045:PGX983056 PQR983045:PQT983056 QAN983045:QAP983056 QKJ983045:QKL983056 QUF983045:QUH983056 REB983045:RED983056 RNX983045:RNZ983056 RXT983045:RXV983056 SHP983045:SHR983056 SRL983045:SRN983056 TBH983045:TBJ983056 TLD983045:TLF983056 TUZ983045:TVB983056 UEV983045:UEX983056 UOR983045:UOT983056 UYN983045:UYP983056 VIJ983045:VIL983056 VSF983045:VSH983056 WCB983045:WCD983056 WLX983045:WLZ983056 WVT9:WVV16 WLX9:WLZ16 WCB9:WCD16 VSF9:VSH16 VIJ9:VIL16 UYN9:UYP16 UOR9:UOT16 UEV9:UEX16 TUZ9:TVB16 TLD9:TLF16 TBH9:TBJ16 SRL9:SRN16 SHP9:SHR16 RXT9:RXV16 RNX9:RNZ16 REB9:RED16 QUF9:QUH16 QKJ9:QKL16 QAN9:QAP16 PQR9:PQT16 PGV9:PGX16 OWZ9:OXB16 OND9:ONF16 ODH9:ODJ16 NTL9:NTN16 NJP9:NJR16 MZT9:MZV16 MPX9:MPZ16 MGB9:MGD16 LWF9:LWH16 LMJ9:LML16 LCN9:LCP16 KSR9:KST16 KIV9:KIX16 JYZ9:JZB16 JPD9:JPF16 JFH9:JFJ16 IVL9:IVN16 ILP9:ILR16 IBT9:IBV16 HRX9:HRZ16 HIB9:HID16 GYF9:GYH16 GOJ9:GOL16 GEN9:GEP16 FUR9:FUT16 FKV9:FKX16 FAZ9:FBB16 ERD9:ERF16 EHH9:EHJ16 DXL9:DXN16 DNP9:DNR16 DDT9:DDV16 CTX9:CTZ16 CKB9:CKD16 CAF9:CAH16 BQJ9:BQL16 BGN9:BGP16 AWR9:AWT16 AMV9:AMX16 ACZ9:ADB16 TD9:TF16 JH9:JJ16 L9:N16 WVL9:WVL16 WLP9:WLP16 WBT9:WBT16 VRX9:VRX16 VIB9:VIB16 UYF9:UYF16 UOJ9:UOJ16 UEN9:UEN16 TUR9:TUR16 TKV9:TKV16 TAZ9:TAZ16 SRD9:SRD16 SHH9:SHH16 RXL9:RXL16 RNP9:RNP16 RDT9:RDT16 QTX9:QTX16 QKB9:QKB16 QAF9:QAF16 PQJ9:PQJ16 PGN9:PGN16 OWR9:OWR16 OMV9:OMV16 OCZ9:OCZ16 NTD9:NTD16 NJH9:NJH16 MZL9:MZL16 MPP9:MPP16 MFT9:MFT16 LVX9:LVX16 LMB9:LMB16 LCF9:LCF16 KSJ9:KSJ16 KIN9:KIN16 JYR9:JYR16 JOV9:JOV16 JEZ9:JEZ16 IVD9:IVD16 ILH9:ILH16 IBL9:IBL16 HRP9:HRP16 HHT9:HHT16 GXX9:GXX16 GOB9:GOB16 GEF9:GEF16 FUJ9:FUJ16 FKN9:FKN16 FAR9:FAR16 EQV9:EQV16 EGZ9:EGZ16 DXD9:DXD16 DNH9:DNH16 DDL9:DDL16 CTP9:CTP16 CJT9:CJT16 BZX9:BZX16 BQB9:BQB16 BGF9:BGF16 AWJ9:AWJ16 AMN9:AMN16 ACR9:ACR16 SV9:SV16 IZ9:IZ16 D9:D16 JE9:JE17 TA9:TA17 ACW9:ACW17 AMS9:AMS17 AWO9:AWO17 BGK9:BGK17 BQG9:BQG17 CAC9:CAC17 CJY9:CJY17 CTU9:CTU17 DDQ9:DDQ17 DNM9:DNM17 DXI9:DXI17 EHE9:EHE17 ERA9:ERA17 FAW9:FAW17 FKS9:FKS17 FUO9:FUO17 GEK9:GEK17 GOG9:GOG17 GYC9:GYC17 HHY9:HHY17 HRU9:HRU17 IBQ9:IBQ17 ILM9:ILM17 IVI9:IVI17 JFE9:JFE17 JPA9:JPA17 JYW9:JYW17 KIS9:KIS17 KSO9:KSO17 LCK9:LCK17 LMG9:LMG17 LWC9:LWC17 MFY9:MFY17 MPU9:MPU17 MZQ9:MZQ17 NJM9:NJM17 NTI9:NTI17 ODE9:ODE17 ONA9:ONA17 OWW9:OWW17 PGS9:PGS17 PQO9:PQO17 QAK9:QAK17 QKG9:QKG17 QUC9:QUC17 RDY9:RDY17 RNU9:RNU17 RXQ9:RXQ17 SHM9:SHM17 SRI9:SRI17 TBE9:TBE17 TLA9:TLA17 TUW9:TUW17 UES9:UES17 UOO9:UOO17 UYK9:UYK17 VIG9:VIG17 VSC9:VSC17 WBY9:WBY17 WLU9:WLU17 WVQ9:WVQ17 I9:I17"/>
  </dataValidations>
  <pageMargins left="0.22" right="0.17" top="0.36" bottom="0.3" header="0.17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242"/>
  <sheetViews>
    <sheetView topLeftCell="B40" workbookViewId="0">
      <selection activeCell="M24" sqref="M24:M28"/>
    </sheetView>
  </sheetViews>
  <sheetFormatPr defaultRowHeight="12.75" x14ac:dyDescent="0.2"/>
  <cols>
    <col min="1" max="1" width="23.28515625" style="9" customWidth="1"/>
    <col min="2" max="2" width="7.85546875" style="2" customWidth="1"/>
    <col min="3" max="3" width="6.140625" style="15" customWidth="1"/>
    <col min="4" max="4" width="21" customWidth="1"/>
    <col min="5" max="5" width="28" customWidth="1"/>
    <col min="6" max="6" width="16.28515625" customWidth="1"/>
    <col min="7" max="7" width="12.7109375" customWidth="1"/>
    <col min="8" max="8" width="12" customWidth="1"/>
    <col min="9" max="9" width="10.28515625" customWidth="1"/>
    <col min="10" max="10" width="8.140625" customWidth="1"/>
    <col min="11" max="11" width="14.5703125" style="45" customWidth="1"/>
    <col min="12" max="12" width="14.5703125" customWidth="1"/>
    <col min="13" max="13" width="16.85546875" customWidth="1"/>
    <col min="14" max="14" width="8.28515625" customWidth="1"/>
    <col min="15" max="15" width="12.140625" customWidth="1"/>
    <col min="16" max="16" width="12.85546875" customWidth="1"/>
    <col min="17" max="17" width="6.140625" customWidth="1"/>
    <col min="18" max="18" width="7.140625" customWidth="1"/>
    <col min="19" max="19" width="4.85546875" customWidth="1"/>
    <col min="20" max="20" width="6.140625" customWidth="1"/>
    <col min="21" max="21" width="13.5703125" customWidth="1"/>
    <col min="22" max="22" width="9.7109375" customWidth="1"/>
    <col min="23" max="24" width="13.5703125" bestFit="1" customWidth="1"/>
    <col min="25" max="25" width="13.28515625" customWidth="1"/>
    <col min="26" max="28" width="4" customWidth="1"/>
    <col min="29" max="29" width="7.7109375" customWidth="1"/>
    <col min="30" max="30" width="8.28515625" customWidth="1"/>
    <col min="31" max="31" width="6.7109375" customWidth="1"/>
    <col min="32" max="32" width="7" customWidth="1"/>
    <col min="33" max="34" width="7.28515625" customWidth="1"/>
    <col min="35" max="35" width="6.42578125" customWidth="1"/>
    <col min="36" max="37" width="7.42578125" customWidth="1"/>
    <col min="38" max="39" width="6.42578125" customWidth="1"/>
    <col min="40" max="42" width="12.140625" customWidth="1"/>
    <col min="43" max="59" width="9.140625" customWidth="1"/>
  </cols>
  <sheetData>
    <row r="1" spans="1:48" ht="15.75" x14ac:dyDescent="0.25">
      <c r="A1" s="343" t="s">
        <v>93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112"/>
      <c r="AC1" s="23"/>
      <c r="AD1" s="23"/>
      <c r="AE1" s="23"/>
      <c r="AF1" s="23"/>
    </row>
    <row r="2" spans="1:48" ht="10.15" customHeight="1" x14ac:dyDescent="0.2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2"/>
      <c r="AC2" s="22"/>
      <c r="AD2" s="22"/>
      <c r="AE2" s="22"/>
      <c r="AF2" s="22"/>
    </row>
    <row r="3" spans="1:48" ht="9.6" customHeight="1" thickBot="1" x14ac:dyDescent="0.25">
      <c r="A3" s="32"/>
      <c r="B3" s="33"/>
      <c r="C3" s="33"/>
      <c r="D3" s="33"/>
      <c r="E3" s="33"/>
      <c r="F3" s="33"/>
      <c r="G3" s="33"/>
      <c r="H3" s="33"/>
      <c r="I3" s="33"/>
      <c r="J3" s="33"/>
      <c r="K3" s="4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AC3" s="22"/>
      <c r="AD3" s="22"/>
      <c r="AE3" s="22"/>
      <c r="AF3" s="22"/>
    </row>
    <row r="4" spans="1:48" x14ac:dyDescent="0.2">
      <c r="A4" s="34" t="s">
        <v>8</v>
      </c>
      <c r="B4" s="35" t="s">
        <v>96</v>
      </c>
      <c r="C4" s="36" t="s">
        <v>97</v>
      </c>
      <c r="D4" s="189" t="s">
        <v>95</v>
      </c>
      <c r="E4" s="190"/>
      <c r="F4" s="361" t="s">
        <v>58</v>
      </c>
      <c r="G4" s="361"/>
      <c r="H4" s="364" t="s">
        <v>59</v>
      </c>
      <c r="I4" s="364"/>
      <c r="J4" s="364"/>
      <c r="K4" s="361" t="s">
        <v>55</v>
      </c>
      <c r="L4" s="361"/>
      <c r="M4" s="361"/>
      <c r="N4" s="33"/>
      <c r="V4" s="128"/>
    </row>
    <row r="5" spans="1:48" ht="10.9" customHeight="1" thickBot="1" x14ac:dyDescent="0.25">
      <c r="A5" s="37"/>
      <c r="B5" s="38"/>
      <c r="C5" s="39"/>
      <c r="D5" s="191"/>
      <c r="E5" s="192"/>
      <c r="F5" s="346"/>
      <c r="G5" s="346"/>
      <c r="H5" s="346"/>
      <c r="I5" s="346"/>
      <c r="J5" s="346"/>
      <c r="K5" s="346"/>
      <c r="L5" s="346"/>
      <c r="M5" s="346"/>
      <c r="N5" s="33"/>
      <c r="V5" s="129"/>
    </row>
    <row r="6" spans="1:48" ht="22.5" customHeight="1" x14ac:dyDescent="0.2">
      <c r="A6" s="25"/>
      <c r="B6" s="26"/>
      <c r="C6" s="26"/>
      <c r="D6" s="27"/>
      <c r="E6" s="27"/>
      <c r="F6" s="27"/>
      <c r="G6" s="27"/>
      <c r="H6" s="27"/>
      <c r="I6" s="27"/>
      <c r="K6" s="193" t="s">
        <v>175</v>
      </c>
      <c r="L6" s="193" t="s">
        <v>179</v>
      </c>
      <c r="M6" s="194"/>
      <c r="N6" s="27"/>
      <c r="O6" s="27"/>
      <c r="P6" s="27"/>
      <c r="Q6" s="27"/>
      <c r="R6" s="27"/>
      <c r="S6" s="27"/>
      <c r="T6" s="27"/>
      <c r="U6" s="27"/>
      <c r="V6" s="27"/>
    </row>
    <row r="7" spans="1:48" ht="14.45" customHeight="1" x14ac:dyDescent="0.2">
      <c r="A7" s="97" t="s">
        <v>88</v>
      </c>
      <c r="B7" s="98" t="s">
        <v>13</v>
      </c>
      <c r="C7" s="73"/>
      <c r="D7" s="101" t="s">
        <v>14</v>
      </c>
      <c r="E7" s="127"/>
      <c r="F7" s="103" t="s">
        <v>12</v>
      </c>
      <c r="G7" s="74">
        <f>IF(C7=0,0,(E7-C7)/C7)</f>
        <v>0</v>
      </c>
      <c r="H7" s="45"/>
      <c r="I7" s="45"/>
      <c r="K7" s="188" t="s">
        <v>178</v>
      </c>
      <c r="L7" s="188" t="s">
        <v>176</v>
      </c>
      <c r="M7" s="188" t="s">
        <v>177</v>
      </c>
      <c r="O7" s="69"/>
      <c r="P7" s="70"/>
      <c r="Q7" s="71"/>
      <c r="R7" s="345"/>
      <c r="S7" s="345"/>
      <c r="T7" s="72"/>
    </row>
    <row r="8" spans="1:48" x14ac:dyDescent="0.2">
      <c r="A8" s="99" t="s">
        <v>24</v>
      </c>
      <c r="B8" s="100" t="s">
        <v>35</v>
      </c>
      <c r="C8" s="40"/>
      <c r="D8" s="102" t="s">
        <v>25</v>
      </c>
      <c r="E8" s="127"/>
      <c r="F8" s="104" t="s">
        <v>27</v>
      </c>
      <c r="G8" s="42"/>
      <c r="H8" s="102" t="s">
        <v>26</v>
      </c>
      <c r="I8" s="41"/>
      <c r="J8" s="45"/>
      <c r="K8" s="187"/>
      <c r="L8" s="127"/>
      <c r="M8" s="127" t="e">
        <f>(L8-K8)/K8*100</f>
        <v>#DIV/0!</v>
      </c>
      <c r="O8" s="29"/>
      <c r="P8" s="25"/>
      <c r="Q8" s="29"/>
      <c r="R8" s="25"/>
      <c r="S8" s="25"/>
      <c r="T8" s="25"/>
      <c r="U8" s="27"/>
      <c r="V8" s="27"/>
    </row>
    <row r="9" spans="1:48" ht="13.5" thickBot="1" x14ac:dyDescent="0.25">
      <c r="A9" s="17"/>
      <c r="B9" s="15"/>
      <c r="D9" s="17"/>
      <c r="E9" s="17"/>
      <c r="F9" s="17"/>
      <c r="G9" s="17"/>
      <c r="H9" s="17"/>
      <c r="I9" s="17"/>
      <c r="M9" s="3"/>
    </row>
    <row r="10" spans="1:48" ht="12.75" customHeight="1" thickBot="1" x14ac:dyDescent="0.25">
      <c r="A10" s="272" t="s">
        <v>15</v>
      </c>
      <c r="B10" s="365" t="s">
        <v>76</v>
      </c>
      <c r="C10" s="366"/>
      <c r="D10" s="367"/>
      <c r="E10" s="356" t="s">
        <v>158</v>
      </c>
      <c r="F10" s="357"/>
      <c r="G10" s="357"/>
      <c r="H10" s="357"/>
      <c r="I10" s="358"/>
      <c r="J10" s="368" t="s">
        <v>16</v>
      </c>
      <c r="K10" s="368"/>
      <c r="L10" s="369"/>
      <c r="M10" s="374" t="s">
        <v>91</v>
      </c>
      <c r="N10" s="375"/>
      <c r="O10" s="375"/>
      <c r="P10" s="375"/>
      <c r="Q10" s="375"/>
      <c r="R10" s="375"/>
      <c r="S10" s="375"/>
      <c r="T10" s="375"/>
      <c r="U10" s="375"/>
      <c r="V10" s="375"/>
      <c r="W10" s="370" t="s">
        <v>166</v>
      </c>
      <c r="X10" s="370"/>
      <c r="Y10" s="371"/>
      <c r="AP10" s="30"/>
      <c r="AQ10" s="30"/>
      <c r="AR10" s="30"/>
      <c r="AS10" s="30"/>
      <c r="AU10" s="30"/>
      <c r="AV10" s="30"/>
    </row>
    <row r="11" spans="1:48" ht="12.75" customHeight="1" thickBot="1" x14ac:dyDescent="0.25">
      <c r="A11" s="362"/>
      <c r="B11" s="363" t="s">
        <v>79</v>
      </c>
      <c r="C11" s="354" t="s">
        <v>14</v>
      </c>
      <c r="D11" s="350" t="s">
        <v>17</v>
      </c>
      <c r="E11" s="359" t="s">
        <v>159</v>
      </c>
      <c r="F11" s="360" t="s">
        <v>160</v>
      </c>
      <c r="G11" s="359" t="s">
        <v>161</v>
      </c>
      <c r="H11" s="359" t="s">
        <v>162</v>
      </c>
      <c r="I11" s="349" t="s">
        <v>17</v>
      </c>
      <c r="J11" s="341" t="s">
        <v>79</v>
      </c>
      <c r="K11" s="339" t="s">
        <v>14</v>
      </c>
      <c r="L11" s="352" t="s">
        <v>17</v>
      </c>
      <c r="M11" s="133"/>
      <c r="N11" s="328" t="s">
        <v>64</v>
      </c>
      <c r="O11" s="329"/>
      <c r="P11" s="329"/>
      <c r="Q11" s="329"/>
      <c r="R11" s="330"/>
      <c r="S11" s="347" t="s">
        <v>45</v>
      </c>
      <c r="T11" s="348"/>
      <c r="U11" s="348"/>
      <c r="V11" s="373" t="s">
        <v>167</v>
      </c>
      <c r="W11" s="372" t="s">
        <v>163</v>
      </c>
      <c r="X11" s="372" t="s">
        <v>164</v>
      </c>
      <c r="Y11" s="372" t="s">
        <v>165</v>
      </c>
      <c r="AO11" t="s">
        <v>88</v>
      </c>
      <c r="AP11" s="30"/>
      <c r="AQ11" s="30" t="s">
        <v>89</v>
      </c>
      <c r="AR11" s="30"/>
      <c r="AS11" s="30"/>
      <c r="AT11" s="30"/>
      <c r="AU11" s="30"/>
      <c r="AV11" s="30"/>
    </row>
    <row r="12" spans="1:48" ht="34.5" customHeight="1" x14ac:dyDescent="0.2">
      <c r="A12" s="362"/>
      <c r="B12" s="363"/>
      <c r="C12" s="355"/>
      <c r="D12" s="351"/>
      <c r="E12" s="359"/>
      <c r="F12" s="360"/>
      <c r="G12" s="359"/>
      <c r="H12" s="359"/>
      <c r="I12" s="349"/>
      <c r="J12" s="342"/>
      <c r="K12" s="340"/>
      <c r="L12" s="353"/>
      <c r="M12" s="134" t="s">
        <v>18</v>
      </c>
      <c r="N12" s="135" t="s">
        <v>19</v>
      </c>
      <c r="O12" s="136" t="s">
        <v>0</v>
      </c>
      <c r="P12" s="136" t="s">
        <v>20</v>
      </c>
      <c r="Q12" s="136" t="s">
        <v>4</v>
      </c>
      <c r="R12" s="136" t="s">
        <v>37</v>
      </c>
      <c r="S12" s="137" t="s">
        <v>21</v>
      </c>
      <c r="T12" s="136" t="s">
        <v>22</v>
      </c>
      <c r="U12" s="138" t="s">
        <v>23</v>
      </c>
      <c r="V12" s="287"/>
      <c r="W12" s="372"/>
      <c r="X12" s="372"/>
      <c r="Y12" s="372"/>
      <c r="AO12" t="s">
        <v>60</v>
      </c>
      <c r="AP12" s="30" t="s">
        <v>61</v>
      </c>
      <c r="AQ12" s="30" t="s">
        <v>60</v>
      </c>
      <c r="AR12" s="30" t="s">
        <v>14</v>
      </c>
      <c r="AS12" s="30"/>
      <c r="AT12" s="30"/>
      <c r="AU12" s="30"/>
    </row>
    <row r="13" spans="1:48" ht="15.75" customHeight="1" x14ac:dyDescent="0.2">
      <c r="A13" s="81" t="s">
        <v>1</v>
      </c>
      <c r="B13" s="83">
        <v>36</v>
      </c>
      <c r="C13" s="75">
        <v>42</v>
      </c>
      <c r="D13" s="122">
        <f t="shared" ref="D13:D37" si="0">IF(B13=0,0,(C13-B13)/B13)</f>
        <v>0.16666666666666666</v>
      </c>
      <c r="E13" s="125"/>
      <c r="F13" s="125"/>
      <c r="G13" s="125"/>
      <c r="H13" s="126"/>
      <c r="I13" s="124" t="e">
        <f>(H13-F13)/(F13-E13)</f>
        <v>#DIV/0!</v>
      </c>
      <c r="J13" s="88">
        <v>6</v>
      </c>
      <c r="K13" s="89">
        <v>7</v>
      </c>
      <c r="L13" s="90">
        <f>IF($J$13=0,0,($K$13-$J$13)/$J$13)</f>
        <v>0.16666666666666666</v>
      </c>
      <c r="M13" s="139"/>
      <c r="N13" s="140"/>
      <c r="O13" s="141"/>
      <c r="P13" s="141"/>
      <c r="Q13" s="141"/>
      <c r="R13" s="141"/>
      <c r="S13" s="142"/>
      <c r="T13" s="141"/>
      <c r="U13" s="143"/>
      <c r="V13" s="143"/>
      <c r="W13" s="127"/>
      <c r="X13" s="127"/>
      <c r="Y13" s="127" t="e">
        <f>W13/X13*100</f>
        <v>#DIV/0!</v>
      </c>
      <c r="AO13" s="30" t="e">
        <f>+SUM(B13,0.1*#REF!,0.02*#REF!,0.05*#REF!)</f>
        <v>#REF!</v>
      </c>
      <c r="AP13" s="30" t="e">
        <f>SUM(C13+#REF!+#REF!+#REF!)</f>
        <v>#REF!</v>
      </c>
      <c r="AQ13" s="30">
        <f>+J13</f>
        <v>6</v>
      </c>
      <c r="AR13" s="30">
        <f>+K13</f>
        <v>7</v>
      </c>
      <c r="AS13" s="30"/>
      <c r="AT13" s="30"/>
      <c r="AU13" s="30"/>
    </row>
    <row r="14" spans="1:48" ht="15.75" customHeight="1" x14ac:dyDescent="0.2">
      <c r="A14" s="81" t="s">
        <v>6</v>
      </c>
      <c r="B14" s="83">
        <v>12</v>
      </c>
      <c r="C14" s="75">
        <v>18</v>
      </c>
      <c r="D14" s="122">
        <f t="shared" si="0"/>
        <v>0.5</v>
      </c>
      <c r="E14" s="126"/>
      <c r="F14" s="126"/>
      <c r="G14" s="126"/>
      <c r="H14" s="126"/>
      <c r="I14" s="124" t="e">
        <f>(H14-F14)/(F14-E14)</f>
        <v>#DIV/0!</v>
      </c>
      <c r="J14" s="88">
        <v>2</v>
      </c>
      <c r="K14" s="89">
        <v>3</v>
      </c>
      <c r="L14" s="90">
        <f t="shared" ref="L14:L37" si="1">IF(J14=0,0,(K14-J14)/J14)</f>
        <v>0.5</v>
      </c>
      <c r="M14" s="144">
        <v>38</v>
      </c>
      <c r="N14" s="145"/>
      <c r="O14" s="146" t="s">
        <v>90</v>
      </c>
      <c r="P14" s="146"/>
      <c r="Q14" s="146"/>
      <c r="R14" s="147">
        <v>38</v>
      </c>
      <c r="S14" s="148">
        <v>0</v>
      </c>
      <c r="T14" s="147">
        <v>11</v>
      </c>
      <c r="U14" s="149">
        <v>27</v>
      </c>
      <c r="V14" s="149">
        <f>M14/C14</f>
        <v>2.1111111111111112</v>
      </c>
      <c r="W14" s="127"/>
      <c r="X14" s="127"/>
      <c r="Y14" s="127" t="e">
        <f t="shared" ref="Y14:Y37" si="2">W14/X14*100</f>
        <v>#DIV/0!</v>
      </c>
      <c r="AO14" s="30" t="e">
        <f>SUM($B$13:B14,0.1*#REF!,0.02*#REF!,0.05*#REF!)</f>
        <v>#REF!</v>
      </c>
      <c r="AP14" s="30" t="e">
        <f>+SUM($C$13:C14,#REF!+#REF!+#REF!)</f>
        <v>#REF!</v>
      </c>
      <c r="AQ14" s="30">
        <f>SUM($J$13:J14)</f>
        <v>8</v>
      </c>
      <c r="AR14" s="30">
        <f>+SUM($K$13:K14)</f>
        <v>10</v>
      </c>
      <c r="AS14" s="30"/>
      <c r="AT14" s="30"/>
      <c r="AU14" s="30"/>
    </row>
    <row r="15" spans="1:48" ht="15.75" customHeight="1" x14ac:dyDescent="0.2">
      <c r="A15" s="81" t="s">
        <v>29</v>
      </c>
      <c r="B15" s="76">
        <v>24</v>
      </c>
      <c r="C15" s="77">
        <v>24</v>
      </c>
      <c r="D15" s="122">
        <f t="shared" si="0"/>
        <v>0</v>
      </c>
      <c r="E15" s="126"/>
      <c r="F15" s="126"/>
      <c r="G15" s="126"/>
      <c r="H15" s="126"/>
      <c r="I15" s="124" t="e">
        <f t="shared" ref="I15:I37" si="3">(H15-F15)/(F15-E15)</f>
        <v>#DIV/0!</v>
      </c>
      <c r="J15" s="88">
        <v>4</v>
      </c>
      <c r="K15" s="89">
        <v>4</v>
      </c>
      <c r="L15" s="90">
        <f t="shared" si="1"/>
        <v>0</v>
      </c>
      <c r="M15" s="150"/>
      <c r="N15" s="151"/>
      <c r="O15" s="146"/>
      <c r="P15" s="146"/>
      <c r="Q15" s="146"/>
      <c r="R15" s="146"/>
      <c r="S15" s="152"/>
      <c r="T15" s="146"/>
      <c r="U15" s="153"/>
      <c r="V15" s="153"/>
      <c r="W15" s="127"/>
      <c r="X15" s="127"/>
      <c r="Y15" s="127" t="e">
        <f t="shared" si="2"/>
        <v>#DIV/0!</v>
      </c>
      <c r="AO15" s="30" t="e">
        <f>SUM($B$13:B15,0.1*#REF!,0.02*#REF!,0.05*#REF!)</f>
        <v>#REF!</v>
      </c>
      <c r="AP15" s="30" t="e">
        <f>+SUM($C$13:C15,#REF!+#REF!+#REF!)</f>
        <v>#REF!</v>
      </c>
      <c r="AQ15" s="30">
        <f>SUM($J$13:J15)</f>
        <v>12</v>
      </c>
      <c r="AR15" s="30">
        <f>+SUM($K$13:K15)</f>
        <v>14</v>
      </c>
      <c r="AS15" s="30"/>
      <c r="AT15" s="30"/>
      <c r="AU15" s="30"/>
    </row>
    <row r="16" spans="1:48" ht="15.75" customHeight="1" x14ac:dyDescent="0.2">
      <c r="A16" s="81" t="s">
        <v>30</v>
      </c>
      <c r="B16" s="76">
        <v>6</v>
      </c>
      <c r="C16" s="77">
        <v>11.5</v>
      </c>
      <c r="D16" s="122">
        <f t="shared" si="0"/>
        <v>0.91666666666666663</v>
      </c>
      <c r="E16" s="126"/>
      <c r="F16" s="126"/>
      <c r="G16" s="126"/>
      <c r="H16" s="126"/>
      <c r="I16" s="124" t="e">
        <f t="shared" si="3"/>
        <v>#DIV/0!</v>
      </c>
      <c r="J16" s="88">
        <v>1</v>
      </c>
      <c r="K16" s="89">
        <v>1.9</v>
      </c>
      <c r="L16" s="90">
        <f t="shared" si="1"/>
        <v>0.89999999999999991</v>
      </c>
      <c r="M16" s="144">
        <v>64</v>
      </c>
      <c r="N16" s="145"/>
      <c r="O16" s="146"/>
      <c r="P16" s="146"/>
      <c r="Q16" s="154">
        <v>6</v>
      </c>
      <c r="R16" s="147">
        <v>58</v>
      </c>
      <c r="S16" s="148">
        <v>6</v>
      </c>
      <c r="T16" s="147">
        <v>9</v>
      </c>
      <c r="U16" s="149">
        <v>49</v>
      </c>
      <c r="V16" s="149"/>
      <c r="W16" s="127"/>
      <c r="X16" s="127"/>
      <c r="Y16" s="127" t="e">
        <f t="shared" si="2"/>
        <v>#DIV/0!</v>
      </c>
      <c r="AO16" s="30" t="e">
        <f>SUM($B$13:B16,0.1*#REF!,0.02*#REF!,0.05*#REF!)</f>
        <v>#REF!</v>
      </c>
      <c r="AP16" s="30" t="e">
        <f>+SUM($C$13:C16,#REF!+#REF!+#REF!)</f>
        <v>#REF!</v>
      </c>
      <c r="AQ16" s="30">
        <f>SUM($J$13:J16)</f>
        <v>13</v>
      </c>
      <c r="AR16" s="30">
        <f>+SUM($K$13:K16)</f>
        <v>15.9</v>
      </c>
      <c r="AS16" s="30"/>
      <c r="AT16" s="30"/>
      <c r="AU16" s="30"/>
    </row>
    <row r="17" spans="1:47" ht="15.75" customHeight="1" x14ac:dyDescent="0.2">
      <c r="A17" s="81" t="s">
        <v>92</v>
      </c>
      <c r="B17" s="76">
        <v>36</v>
      </c>
      <c r="C17" s="77">
        <v>66</v>
      </c>
      <c r="D17" s="122">
        <f>IF(B17=0,0,(C17-B17)/B17)</f>
        <v>0.83333333333333337</v>
      </c>
      <c r="E17" s="126"/>
      <c r="F17" s="126"/>
      <c r="G17" s="126"/>
      <c r="H17" s="126"/>
      <c r="I17" s="124" t="e">
        <f t="shared" si="3"/>
        <v>#DIV/0!</v>
      </c>
      <c r="J17" s="88">
        <v>6</v>
      </c>
      <c r="K17" s="89">
        <v>11</v>
      </c>
      <c r="L17" s="90">
        <f t="shared" si="1"/>
        <v>0.83333333333333337</v>
      </c>
      <c r="M17" s="155"/>
      <c r="N17" s="156"/>
      <c r="O17" s="146"/>
      <c r="P17" s="146"/>
      <c r="Q17" s="146"/>
      <c r="R17" s="146"/>
      <c r="S17" s="152"/>
      <c r="T17" s="146"/>
      <c r="U17" s="153"/>
      <c r="V17" s="153"/>
      <c r="W17" s="127"/>
      <c r="X17" s="127"/>
      <c r="Y17" s="127" t="e">
        <f t="shared" si="2"/>
        <v>#DIV/0!</v>
      </c>
      <c r="AO17" s="30" t="e">
        <f>SUM($B$13:B17,0.1*#REF!,0.02*#REF!,0.05*#REF!)</f>
        <v>#REF!</v>
      </c>
      <c r="AP17" s="30" t="e">
        <f>+SUM($C$13:C17,#REF!+#REF!+#REF!)</f>
        <v>#REF!</v>
      </c>
      <c r="AQ17" s="30">
        <f>SUM($J$13:J17)</f>
        <v>19</v>
      </c>
      <c r="AR17" s="30">
        <f>+SUM($K$13:K17)</f>
        <v>26.9</v>
      </c>
      <c r="AS17" s="30"/>
      <c r="AT17" s="30"/>
      <c r="AU17" s="30"/>
    </row>
    <row r="18" spans="1:47" ht="15.75" customHeight="1" x14ac:dyDescent="0.2">
      <c r="A18" s="81" t="s">
        <v>28</v>
      </c>
      <c r="B18" s="76">
        <v>14</v>
      </c>
      <c r="C18" s="77">
        <v>24.5</v>
      </c>
      <c r="D18" s="122">
        <f t="shared" si="0"/>
        <v>0.75</v>
      </c>
      <c r="E18" s="126"/>
      <c r="F18" s="126"/>
      <c r="G18" s="126"/>
      <c r="H18" s="126"/>
      <c r="I18" s="124" t="e">
        <f t="shared" si="3"/>
        <v>#DIV/0!</v>
      </c>
      <c r="J18" s="88">
        <v>2</v>
      </c>
      <c r="K18" s="89">
        <v>3.5</v>
      </c>
      <c r="L18" s="90">
        <f t="shared" si="1"/>
        <v>0.75</v>
      </c>
      <c r="M18" s="144">
        <f>SUM(N18:R18)</f>
        <v>205</v>
      </c>
      <c r="N18" s="145"/>
      <c r="O18" s="147">
        <v>113</v>
      </c>
      <c r="P18" s="146"/>
      <c r="Q18" s="146"/>
      <c r="R18" s="147">
        <v>92</v>
      </c>
      <c r="S18" s="148">
        <v>46</v>
      </c>
      <c r="T18" s="147">
        <v>67</v>
      </c>
      <c r="U18" s="149">
        <v>92</v>
      </c>
      <c r="V18" s="149"/>
      <c r="W18" s="127"/>
      <c r="X18" s="127"/>
      <c r="Y18" s="127" t="e">
        <f t="shared" si="2"/>
        <v>#DIV/0!</v>
      </c>
      <c r="AO18" s="30" t="e">
        <f>SUM($B$13:B18,0.1*#REF!,0.02*#REF!,0.05*#REF!)</f>
        <v>#REF!</v>
      </c>
      <c r="AP18" s="30" t="e">
        <f>+SUM($C$13:C18,#REF!+#REF!+#REF!)</f>
        <v>#REF!</v>
      </c>
      <c r="AQ18" s="30">
        <f>SUM($J$13:J18)</f>
        <v>21</v>
      </c>
      <c r="AR18" s="30">
        <f>+SUM($K$13:K18)</f>
        <v>30.4</v>
      </c>
      <c r="AS18" s="30"/>
      <c r="AT18" s="30"/>
      <c r="AU18" s="30"/>
    </row>
    <row r="19" spans="1:47" ht="15.75" customHeight="1" x14ac:dyDescent="0.2">
      <c r="A19" s="81" t="s">
        <v>31</v>
      </c>
      <c r="B19" s="76">
        <v>28</v>
      </c>
      <c r="C19" s="77">
        <v>35</v>
      </c>
      <c r="D19" s="122">
        <f t="shared" si="0"/>
        <v>0.25</v>
      </c>
      <c r="E19" s="126"/>
      <c r="F19" s="126"/>
      <c r="G19" s="126"/>
      <c r="H19" s="126"/>
      <c r="I19" s="124" t="e">
        <f t="shared" si="3"/>
        <v>#DIV/0!</v>
      </c>
      <c r="J19" s="88">
        <v>4</v>
      </c>
      <c r="K19" s="89">
        <v>5</v>
      </c>
      <c r="L19" s="90">
        <f t="shared" si="1"/>
        <v>0.25</v>
      </c>
      <c r="M19" s="155"/>
      <c r="N19" s="156"/>
      <c r="O19" s="146"/>
      <c r="P19" s="146"/>
      <c r="Q19" s="146"/>
      <c r="R19" s="146"/>
      <c r="S19" s="152"/>
      <c r="T19" s="146"/>
      <c r="U19" s="153"/>
      <c r="V19" s="153"/>
      <c r="W19" s="127"/>
      <c r="X19" s="127"/>
      <c r="Y19" s="127" t="e">
        <f t="shared" si="2"/>
        <v>#DIV/0!</v>
      </c>
      <c r="AO19" s="30" t="e">
        <f>SUM($B$13:B19,0.1*#REF!,0.02*#REF!,0.05*#REF!)</f>
        <v>#REF!</v>
      </c>
      <c r="AP19" s="30" t="e">
        <f>+SUM($C$13:C19,#REF!+#REF!+#REF!)</f>
        <v>#REF!</v>
      </c>
      <c r="AQ19" s="30">
        <f>SUM($J$13:J19)</f>
        <v>25</v>
      </c>
      <c r="AR19" s="30">
        <f>+SUM($K$13:K19)</f>
        <v>35.4</v>
      </c>
      <c r="AS19" s="30"/>
      <c r="AT19" s="30"/>
      <c r="AU19" s="30"/>
    </row>
    <row r="20" spans="1:47" ht="15.75" customHeight="1" x14ac:dyDescent="0.2">
      <c r="A20" s="81" t="s">
        <v>32</v>
      </c>
      <c r="B20" s="76">
        <v>14</v>
      </c>
      <c r="C20" s="77">
        <v>14</v>
      </c>
      <c r="D20" s="122">
        <f t="shared" si="0"/>
        <v>0</v>
      </c>
      <c r="E20" s="126"/>
      <c r="F20" s="126"/>
      <c r="G20" s="126"/>
      <c r="H20" s="126"/>
      <c r="I20" s="124" t="e">
        <f t="shared" si="3"/>
        <v>#DIV/0!</v>
      </c>
      <c r="J20" s="88">
        <v>2</v>
      </c>
      <c r="K20" s="89">
        <v>2</v>
      </c>
      <c r="L20" s="90">
        <f t="shared" si="1"/>
        <v>0</v>
      </c>
      <c r="M20" s="144">
        <f>SUM(N20:R20)</f>
        <v>113</v>
      </c>
      <c r="N20" s="145"/>
      <c r="O20" s="147"/>
      <c r="P20" s="146"/>
      <c r="Q20" s="147">
        <v>84</v>
      </c>
      <c r="R20" s="147">
        <v>29</v>
      </c>
      <c r="S20" s="148">
        <v>32</v>
      </c>
      <c r="T20" s="147">
        <v>52</v>
      </c>
      <c r="U20" s="149">
        <v>29</v>
      </c>
      <c r="V20" s="149"/>
      <c r="W20" s="127"/>
      <c r="X20" s="127"/>
      <c r="Y20" s="127" t="e">
        <f t="shared" si="2"/>
        <v>#DIV/0!</v>
      </c>
      <c r="AO20" s="30" t="e">
        <f>SUM($B$13:B20,0.1*#REF!,0.02*#REF!,0.05*#REF!)</f>
        <v>#REF!</v>
      </c>
      <c r="AP20" s="30" t="e">
        <f>+SUM($C$13:C20,#REF!+#REF!+#REF!)</f>
        <v>#REF!</v>
      </c>
      <c r="AQ20" s="30">
        <f>SUM($J$13:J20)</f>
        <v>27</v>
      </c>
      <c r="AR20" s="30">
        <f>+SUM($K$13:K20)</f>
        <v>37.4</v>
      </c>
      <c r="AS20" s="30"/>
      <c r="AT20" s="30"/>
      <c r="AU20" s="30"/>
    </row>
    <row r="21" spans="1:47" ht="15.75" customHeight="1" x14ac:dyDescent="0.2">
      <c r="A21" s="81" t="s">
        <v>2</v>
      </c>
      <c r="B21" s="76">
        <v>30</v>
      </c>
      <c r="C21" s="77">
        <v>36</v>
      </c>
      <c r="D21" s="122">
        <f t="shared" si="0"/>
        <v>0.2</v>
      </c>
      <c r="E21" s="126"/>
      <c r="F21" s="126"/>
      <c r="G21" s="126"/>
      <c r="H21" s="126"/>
      <c r="I21" s="124" t="e">
        <f t="shared" si="3"/>
        <v>#DIV/0!</v>
      </c>
      <c r="J21" s="88">
        <v>5</v>
      </c>
      <c r="K21" s="89">
        <v>6</v>
      </c>
      <c r="L21" s="90">
        <f t="shared" si="1"/>
        <v>0.2</v>
      </c>
      <c r="M21" s="155"/>
      <c r="N21" s="156"/>
      <c r="O21" s="146"/>
      <c r="P21" s="146"/>
      <c r="Q21" s="146"/>
      <c r="R21" s="146"/>
      <c r="S21" s="152"/>
      <c r="T21" s="146"/>
      <c r="U21" s="153"/>
      <c r="V21" s="153"/>
      <c r="W21" s="127"/>
      <c r="X21" s="127"/>
      <c r="Y21" s="127" t="e">
        <f t="shared" si="2"/>
        <v>#DIV/0!</v>
      </c>
      <c r="AO21" s="30" t="e">
        <f>SUM($B$13:B21,0.1*#REF!,0.02*#REF!,0.05*#REF!)</f>
        <v>#REF!</v>
      </c>
      <c r="AP21" s="30" t="e">
        <f>+SUM($C$13:C21,#REF!+#REF!+#REF!)</f>
        <v>#REF!</v>
      </c>
      <c r="AQ21" s="30">
        <f>SUM($J$13:J21)</f>
        <v>32</v>
      </c>
      <c r="AR21" s="30">
        <f>+SUM($K$13:K21)</f>
        <v>43.4</v>
      </c>
      <c r="AS21" s="30"/>
      <c r="AT21" s="30"/>
      <c r="AU21" s="30"/>
    </row>
    <row r="22" spans="1:47" ht="15.75" customHeight="1" x14ac:dyDescent="0.2">
      <c r="A22" s="81" t="s">
        <v>7</v>
      </c>
      <c r="B22" s="76">
        <v>18</v>
      </c>
      <c r="C22" s="77">
        <v>22</v>
      </c>
      <c r="D22" s="122">
        <f t="shared" si="0"/>
        <v>0.22222222222222221</v>
      </c>
      <c r="E22" s="126"/>
      <c r="F22" s="126"/>
      <c r="G22" s="126"/>
      <c r="H22" s="126"/>
      <c r="I22" s="124" t="e">
        <f t="shared" si="3"/>
        <v>#DIV/0!</v>
      </c>
      <c r="J22" s="88">
        <v>3</v>
      </c>
      <c r="K22" s="89">
        <v>4</v>
      </c>
      <c r="L22" s="90">
        <f t="shared" si="1"/>
        <v>0.33333333333333331</v>
      </c>
      <c r="M22" s="144">
        <f>SUM(N22:R22)</f>
        <v>158</v>
      </c>
      <c r="N22" s="145"/>
      <c r="O22" s="147"/>
      <c r="P22" s="147">
        <v>158</v>
      </c>
      <c r="Q22" s="147"/>
      <c r="R22" s="147"/>
      <c r="S22" s="148">
        <v>65</v>
      </c>
      <c r="T22" s="147">
        <v>58</v>
      </c>
      <c r="U22" s="149">
        <v>35</v>
      </c>
      <c r="V22" s="149"/>
      <c r="W22" s="127"/>
      <c r="X22" s="127"/>
      <c r="Y22" s="127" t="e">
        <f t="shared" si="2"/>
        <v>#DIV/0!</v>
      </c>
      <c r="AO22" s="30" t="e">
        <f>SUM($B$13:B22,0.1*#REF!,0.02*#REF!,0.05*#REF!)</f>
        <v>#REF!</v>
      </c>
      <c r="AP22" s="30" t="e">
        <f>+SUM($C$13:C22,#REF!+#REF!+#REF!)</f>
        <v>#REF!</v>
      </c>
      <c r="AQ22" s="30">
        <f>SUM($J$13:J22)</f>
        <v>35</v>
      </c>
      <c r="AR22" s="30">
        <f>+SUM($K$13:K22)</f>
        <v>47.4</v>
      </c>
      <c r="AS22" s="30"/>
      <c r="AT22" s="30"/>
      <c r="AU22" s="30"/>
    </row>
    <row r="23" spans="1:47" ht="15.75" customHeight="1" x14ac:dyDescent="0.2">
      <c r="A23" s="81" t="s">
        <v>33</v>
      </c>
      <c r="B23" s="76">
        <v>24</v>
      </c>
      <c r="C23" s="77">
        <v>26</v>
      </c>
      <c r="D23" s="122">
        <f t="shared" si="0"/>
        <v>8.3333333333333329E-2</v>
      </c>
      <c r="E23" s="126"/>
      <c r="F23" s="126"/>
      <c r="G23" s="126"/>
      <c r="H23" s="126"/>
      <c r="I23" s="124" t="e">
        <f t="shared" si="3"/>
        <v>#DIV/0!</v>
      </c>
      <c r="J23" s="88">
        <v>4</v>
      </c>
      <c r="K23" s="89">
        <v>4.5</v>
      </c>
      <c r="L23" s="90">
        <f t="shared" si="1"/>
        <v>0.125</v>
      </c>
      <c r="M23" s="155"/>
      <c r="N23" s="156"/>
      <c r="O23" s="146"/>
      <c r="P23" s="146"/>
      <c r="Q23" s="146"/>
      <c r="R23" s="146"/>
      <c r="S23" s="152"/>
      <c r="T23" s="146"/>
      <c r="U23" s="153"/>
      <c r="V23" s="153"/>
      <c r="W23" s="127"/>
      <c r="X23" s="127"/>
      <c r="Y23" s="127" t="e">
        <f t="shared" si="2"/>
        <v>#DIV/0!</v>
      </c>
      <c r="AO23" s="30" t="e">
        <f>SUM($B$13:B23,0.1*#REF!,0.02*#REF!,0.05*#REF!)</f>
        <v>#REF!</v>
      </c>
      <c r="AP23" s="30" t="e">
        <f>+SUM($C$13:C23,#REF!+#REF!+#REF!)</f>
        <v>#REF!</v>
      </c>
      <c r="AQ23" s="30">
        <f>SUM($J$13:J23)</f>
        <v>39</v>
      </c>
      <c r="AR23" s="30">
        <f>+SUM($K$13:K23)</f>
        <v>51.9</v>
      </c>
      <c r="AS23" s="30"/>
      <c r="AT23" s="30"/>
      <c r="AU23" s="30"/>
    </row>
    <row r="24" spans="1:47" ht="15.75" customHeight="1" x14ac:dyDescent="0.2">
      <c r="A24" s="81" t="s">
        <v>34</v>
      </c>
      <c r="B24" s="76">
        <v>12</v>
      </c>
      <c r="C24" s="77">
        <v>12</v>
      </c>
      <c r="D24" s="122">
        <f t="shared" si="0"/>
        <v>0</v>
      </c>
      <c r="E24" s="126"/>
      <c r="F24" s="126"/>
      <c r="G24" s="126"/>
      <c r="H24" s="126"/>
      <c r="I24" s="124" t="e">
        <f t="shared" si="3"/>
        <v>#DIV/0!</v>
      </c>
      <c r="J24" s="88">
        <v>2</v>
      </c>
      <c r="K24" s="89">
        <v>2.2999999999999998</v>
      </c>
      <c r="L24" s="90">
        <f t="shared" si="1"/>
        <v>0.14999999999999991</v>
      </c>
      <c r="M24" s="144">
        <v>121</v>
      </c>
      <c r="N24" s="145"/>
      <c r="O24" s="147"/>
      <c r="P24" s="146"/>
      <c r="Q24" s="147">
        <v>121</v>
      </c>
      <c r="R24" s="147"/>
      <c r="S24" s="148">
        <v>28</v>
      </c>
      <c r="T24" s="147">
        <v>53</v>
      </c>
      <c r="U24" s="149">
        <v>40</v>
      </c>
      <c r="V24" s="149"/>
      <c r="W24" s="127"/>
      <c r="X24" s="127"/>
      <c r="Y24" s="127" t="e">
        <f t="shared" si="2"/>
        <v>#DIV/0!</v>
      </c>
      <c r="AO24" s="30" t="e">
        <f>SUM($B$13:B24,0.1*#REF!,0.02*#REF!,0.05*#REF!)</f>
        <v>#REF!</v>
      </c>
      <c r="AP24" s="30" t="e">
        <f>+SUM($C$13:C24,#REF!+#REF!+#REF!)</f>
        <v>#REF!</v>
      </c>
      <c r="AQ24" s="30">
        <f>SUM($J$13:J24)</f>
        <v>41</v>
      </c>
      <c r="AR24" s="30">
        <f>+SUM($K$13:K24)</f>
        <v>54.199999999999996</v>
      </c>
      <c r="AS24" s="30"/>
      <c r="AT24" s="30"/>
      <c r="AU24" s="30"/>
    </row>
    <row r="25" spans="1:47" ht="15.75" customHeight="1" x14ac:dyDescent="0.2">
      <c r="A25" s="81" t="s">
        <v>40</v>
      </c>
      <c r="B25" s="76">
        <v>96</v>
      </c>
      <c r="C25" s="77">
        <v>108</v>
      </c>
      <c r="D25" s="122">
        <f t="shared" si="0"/>
        <v>0.125</v>
      </c>
      <c r="E25" s="126"/>
      <c r="F25" s="126"/>
      <c r="G25" s="126"/>
      <c r="H25" s="126"/>
      <c r="I25" s="124" t="e">
        <f t="shared" si="3"/>
        <v>#DIV/0!</v>
      </c>
      <c r="J25" s="88">
        <v>16</v>
      </c>
      <c r="K25" s="89">
        <v>18</v>
      </c>
      <c r="L25" s="90">
        <f t="shared" si="1"/>
        <v>0.125</v>
      </c>
      <c r="M25" s="144">
        <v>44</v>
      </c>
      <c r="N25" s="145"/>
      <c r="O25" s="147"/>
      <c r="P25" s="147">
        <v>44</v>
      </c>
      <c r="Q25" s="147"/>
      <c r="R25" s="147"/>
      <c r="S25" s="148">
        <v>8</v>
      </c>
      <c r="T25" s="147">
        <v>23</v>
      </c>
      <c r="U25" s="149">
        <v>13</v>
      </c>
      <c r="V25" s="149">
        <f>M25/C25</f>
        <v>0.40740740740740738</v>
      </c>
      <c r="W25" s="127"/>
      <c r="X25" s="127"/>
      <c r="Y25" s="127" t="e">
        <f t="shared" si="2"/>
        <v>#DIV/0!</v>
      </c>
      <c r="AO25" s="30" t="e">
        <f>SUM($B$13:B25,0.1*#REF!,0.02*#REF!,0.05*#REF!)</f>
        <v>#REF!</v>
      </c>
      <c r="AP25" s="30" t="e">
        <f>+SUM($C$13:C25,#REF!+#REF!+#REF!)</f>
        <v>#REF!</v>
      </c>
      <c r="AQ25" s="30">
        <f>SUM($J$13:J25)</f>
        <v>57</v>
      </c>
      <c r="AR25" s="30">
        <f>+SUM($K$13:K25)</f>
        <v>72.199999999999989</v>
      </c>
      <c r="AS25" s="30"/>
      <c r="AT25" s="30"/>
      <c r="AU25" s="30"/>
    </row>
    <row r="26" spans="1:47" ht="15.75" customHeight="1" x14ac:dyDescent="0.2">
      <c r="A26" s="81" t="s">
        <v>39</v>
      </c>
      <c r="B26" s="76">
        <v>48</v>
      </c>
      <c r="C26" s="77">
        <v>60</v>
      </c>
      <c r="D26" s="122">
        <f t="shared" si="0"/>
        <v>0.25</v>
      </c>
      <c r="E26" s="126"/>
      <c r="F26" s="126"/>
      <c r="G26" s="126"/>
      <c r="H26" s="126"/>
      <c r="I26" s="124" t="e">
        <f t="shared" si="3"/>
        <v>#DIV/0!</v>
      </c>
      <c r="J26" s="88">
        <v>8</v>
      </c>
      <c r="K26" s="89">
        <v>10</v>
      </c>
      <c r="L26" s="90">
        <f t="shared" si="1"/>
        <v>0.25</v>
      </c>
      <c r="M26" s="144">
        <v>36</v>
      </c>
      <c r="N26" s="145"/>
      <c r="O26" s="147">
        <v>1</v>
      </c>
      <c r="P26" s="147">
        <v>35</v>
      </c>
      <c r="Q26" s="147"/>
      <c r="R26" s="147"/>
      <c r="S26" s="148">
        <v>17</v>
      </c>
      <c r="T26" s="147">
        <v>15</v>
      </c>
      <c r="U26" s="149">
        <v>4</v>
      </c>
      <c r="V26" s="149"/>
      <c r="W26" s="127"/>
      <c r="X26" s="127"/>
      <c r="Y26" s="127" t="e">
        <f t="shared" si="2"/>
        <v>#DIV/0!</v>
      </c>
      <c r="AO26" s="30" t="e">
        <f>SUM($B$13:B26,0.1*#REF!,0.02*#REF!,0.05*#REF!)</f>
        <v>#REF!</v>
      </c>
      <c r="AP26" s="30" t="e">
        <f>+SUM($C$13:C26,#REF!+#REF!+#REF!)</f>
        <v>#REF!</v>
      </c>
      <c r="AQ26" s="30">
        <f>SUM($J$13:J26)</f>
        <v>65</v>
      </c>
      <c r="AR26" s="30">
        <f>+SUM($K$13:K26)</f>
        <v>82.199999999999989</v>
      </c>
      <c r="AS26" s="30"/>
      <c r="AT26" s="30"/>
      <c r="AU26" s="30"/>
    </row>
    <row r="27" spans="1:47" ht="15.75" customHeight="1" x14ac:dyDescent="0.2">
      <c r="A27" s="81" t="s">
        <v>38</v>
      </c>
      <c r="B27" s="76">
        <v>60</v>
      </c>
      <c r="C27" s="77">
        <v>66</v>
      </c>
      <c r="D27" s="122">
        <f t="shared" si="0"/>
        <v>0.1</v>
      </c>
      <c r="E27" s="126"/>
      <c r="F27" s="126"/>
      <c r="G27" s="126"/>
      <c r="H27" s="126"/>
      <c r="I27" s="124" t="e">
        <f t="shared" si="3"/>
        <v>#DIV/0!</v>
      </c>
      <c r="J27" s="88">
        <v>10</v>
      </c>
      <c r="K27" s="89">
        <v>11</v>
      </c>
      <c r="L27" s="90">
        <f t="shared" si="1"/>
        <v>0.1</v>
      </c>
      <c r="M27" s="144">
        <v>31</v>
      </c>
      <c r="N27" s="145"/>
      <c r="O27" s="147">
        <v>4</v>
      </c>
      <c r="P27" s="147">
        <v>27</v>
      </c>
      <c r="Q27" s="147"/>
      <c r="R27" s="147"/>
      <c r="S27" s="148">
        <v>3</v>
      </c>
      <c r="T27" s="147">
        <v>25</v>
      </c>
      <c r="U27" s="149">
        <v>3</v>
      </c>
      <c r="V27" s="149">
        <f>M27/C27</f>
        <v>0.46969696969696972</v>
      </c>
      <c r="W27" s="127"/>
      <c r="X27" s="127"/>
      <c r="Y27" s="127" t="e">
        <f t="shared" si="2"/>
        <v>#DIV/0!</v>
      </c>
      <c r="AO27" s="30" t="e">
        <f>SUM($B$13:B27,0.1*#REF!,0.02*#REF!,0.05*#REF!)</f>
        <v>#REF!</v>
      </c>
      <c r="AP27" s="30" t="e">
        <f>+SUM($C$13:C27,#REF!+#REF!+#REF!)</f>
        <v>#REF!</v>
      </c>
      <c r="AQ27" s="30">
        <f>SUM($J$13:J27)</f>
        <v>75</v>
      </c>
      <c r="AR27" s="30">
        <f>+SUM($K$13:K27)</f>
        <v>93.199999999999989</v>
      </c>
      <c r="AS27" s="30"/>
      <c r="AT27" s="30"/>
      <c r="AU27" s="30"/>
    </row>
    <row r="28" spans="1:47" ht="15.75" customHeight="1" x14ac:dyDescent="0.2">
      <c r="A28" s="81" t="s">
        <v>168</v>
      </c>
      <c r="B28" s="76"/>
      <c r="C28" s="113"/>
      <c r="D28" s="122">
        <f t="shared" si="0"/>
        <v>0</v>
      </c>
      <c r="E28" s="126"/>
      <c r="F28" s="126"/>
      <c r="G28" s="126"/>
      <c r="H28" s="126"/>
      <c r="I28" s="124" t="e">
        <f t="shared" si="3"/>
        <v>#DIV/0!</v>
      </c>
      <c r="J28" s="88"/>
      <c r="K28" s="111"/>
      <c r="L28" s="90">
        <f t="shared" si="1"/>
        <v>0</v>
      </c>
      <c r="M28" s="144"/>
      <c r="N28" s="145"/>
      <c r="O28" s="147"/>
      <c r="P28" s="147"/>
      <c r="Q28" s="147"/>
      <c r="R28" s="147"/>
      <c r="S28" s="148"/>
      <c r="T28" s="147"/>
      <c r="U28" s="149"/>
      <c r="V28" s="149" t="e">
        <f>M28/C28</f>
        <v>#DIV/0!</v>
      </c>
      <c r="W28" s="127"/>
      <c r="X28" s="127"/>
      <c r="Y28" s="127" t="e">
        <f t="shared" si="2"/>
        <v>#DIV/0!</v>
      </c>
      <c r="AO28" s="30"/>
      <c r="AP28" s="30"/>
      <c r="AQ28" s="30"/>
      <c r="AR28" s="30"/>
      <c r="AS28" s="30"/>
      <c r="AT28" s="30"/>
      <c r="AU28" s="30"/>
    </row>
    <row r="29" spans="1:47" ht="15.75" customHeight="1" x14ac:dyDescent="0.2">
      <c r="A29" s="81" t="s">
        <v>10</v>
      </c>
      <c r="B29" s="76"/>
      <c r="C29" s="77"/>
      <c r="D29" s="122">
        <f t="shared" si="0"/>
        <v>0</v>
      </c>
      <c r="E29" s="126"/>
      <c r="F29" s="126"/>
      <c r="G29" s="126"/>
      <c r="H29" s="126"/>
      <c r="I29" s="124" t="e">
        <f t="shared" si="3"/>
        <v>#DIV/0!</v>
      </c>
      <c r="J29" s="88"/>
      <c r="K29" s="89"/>
      <c r="L29" s="90">
        <f t="shared" si="1"/>
        <v>0</v>
      </c>
      <c r="M29" s="144">
        <f>SUM(N29:R29)</f>
        <v>0</v>
      </c>
      <c r="N29" s="145"/>
      <c r="O29" s="147"/>
      <c r="P29" s="147"/>
      <c r="Q29" s="147"/>
      <c r="R29" s="147"/>
      <c r="S29" s="148"/>
      <c r="T29" s="147"/>
      <c r="U29" s="149"/>
      <c r="V29" s="149" t="e">
        <f>M29/C29</f>
        <v>#DIV/0!</v>
      </c>
      <c r="W29" s="127"/>
      <c r="X29" s="127"/>
      <c r="Y29" s="127" t="e">
        <f t="shared" si="2"/>
        <v>#DIV/0!</v>
      </c>
      <c r="AO29" s="30" t="e">
        <f>SUM($B$13:B29,0.1*#REF!,0.02*#REF!,0.05*#REF!)</f>
        <v>#REF!</v>
      </c>
      <c r="AP29" s="30" t="e">
        <f>+SUM($C$13:C29,#REF!+#REF!+#REF!)</f>
        <v>#REF!</v>
      </c>
      <c r="AQ29" s="30">
        <f>SUM($J$13:J29)</f>
        <v>75</v>
      </c>
      <c r="AR29" s="30">
        <f>+SUM($K$13:K29)</f>
        <v>93.199999999999989</v>
      </c>
      <c r="AS29" s="30"/>
      <c r="AT29" s="30"/>
      <c r="AU29" s="30"/>
    </row>
    <row r="30" spans="1:47" x14ac:dyDescent="0.2">
      <c r="A30" s="81" t="s">
        <v>9</v>
      </c>
      <c r="B30" s="78"/>
      <c r="C30" s="77"/>
      <c r="D30" s="122">
        <f t="shared" si="0"/>
        <v>0</v>
      </c>
      <c r="E30" s="126"/>
      <c r="F30" s="126"/>
      <c r="G30" s="126"/>
      <c r="H30" s="126"/>
      <c r="I30" s="124" t="e">
        <f t="shared" si="3"/>
        <v>#DIV/0!</v>
      </c>
      <c r="J30" s="88"/>
      <c r="K30" s="89"/>
      <c r="L30" s="90">
        <f t="shared" si="1"/>
        <v>0</v>
      </c>
      <c r="M30" s="144">
        <f>SUM(N30:R30)</f>
        <v>0</v>
      </c>
      <c r="N30" s="145"/>
      <c r="O30" s="147"/>
      <c r="P30" s="147"/>
      <c r="Q30" s="147"/>
      <c r="R30" s="147"/>
      <c r="S30" s="148"/>
      <c r="T30" s="147"/>
      <c r="U30" s="149"/>
      <c r="V30" s="149"/>
      <c r="W30" s="127"/>
      <c r="X30" s="127"/>
      <c r="Y30" s="127" t="e">
        <f t="shared" si="2"/>
        <v>#DIV/0!</v>
      </c>
      <c r="AP30" s="30"/>
      <c r="AQ30" s="30"/>
      <c r="AR30" s="30"/>
      <c r="AS30" s="30"/>
      <c r="AT30" s="30"/>
      <c r="AU30" s="30"/>
    </row>
    <row r="31" spans="1:47" x14ac:dyDescent="0.2">
      <c r="A31" s="81" t="s">
        <v>36</v>
      </c>
      <c r="B31" s="78">
        <v>53</v>
      </c>
      <c r="C31" s="79">
        <v>65</v>
      </c>
      <c r="D31" s="122">
        <f t="shared" si="0"/>
        <v>0.22641509433962265</v>
      </c>
      <c r="E31" s="126"/>
      <c r="F31" s="126"/>
      <c r="G31" s="126"/>
      <c r="H31" s="126"/>
      <c r="I31" s="124" t="e">
        <f t="shared" si="3"/>
        <v>#DIV/0!</v>
      </c>
      <c r="J31" s="91"/>
      <c r="K31" s="92"/>
      <c r="L31" s="90">
        <f t="shared" si="1"/>
        <v>0</v>
      </c>
      <c r="M31" s="155"/>
      <c r="N31" s="156"/>
      <c r="O31" s="146"/>
      <c r="P31" s="146"/>
      <c r="Q31" s="146"/>
      <c r="R31" s="146"/>
      <c r="S31" s="152"/>
      <c r="T31" s="146"/>
      <c r="U31" s="153"/>
      <c r="V31" s="153"/>
      <c r="W31" s="127"/>
      <c r="X31" s="127"/>
      <c r="Y31" s="127" t="e">
        <f t="shared" si="2"/>
        <v>#DIV/0!</v>
      </c>
      <c r="AP31" s="30"/>
      <c r="AQ31" s="30"/>
      <c r="AR31" s="30"/>
      <c r="AS31" s="30"/>
      <c r="AT31" s="30"/>
      <c r="AU31" s="30"/>
    </row>
    <row r="32" spans="1:47" x14ac:dyDescent="0.2">
      <c r="A32" s="81" t="s">
        <v>41</v>
      </c>
      <c r="B32" s="78">
        <v>2</v>
      </c>
      <c r="C32" s="77">
        <v>2</v>
      </c>
      <c r="D32" s="122">
        <f t="shared" si="0"/>
        <v>0</v>
      </c>
      <c r="E32" s="126"/>
      <c r="F32" s="126"/>
      <c r="G32" s="126"/>
      <c r="H32" s="126"/>
      <c r="I32" s="124" t="e">
        <f t="shared" si="3"/>
        <v>#DIV/0!</v>
      </c>
      <c r="J32" s="91"/>
      <c r="K32" s="92"/>
      <c r="L32" s="90">
        <f t="shared" si="1"/>
        <v>0</v>
      </c>
      <c r="M32" s="155"/>
      <c r="N32" s="156"/>
      <c r="O32" s="146"/>
      <c r="P32" s="146"/>
      <c r="Q32" s="146"/>
      <c r="R32" s="146"/>
      <c r="S32" s="152"/>
      <c r="T32" s="146"/>
      <c r="U32" s="153"/>
      <c r="V32" s="149">
        <f>M32/C32</f>
        <v>0</v>
      </c>
      <c r="W32" s="127"/>
      <c r="X32" s="127"/>
      <c r="Y32" s="127" t="e">
        <f t="shared" si="2"/>
        <v>#DIV/0!</v>
      </c>
      <c r="AP32" s="30"/>
      <c r="AQ32" s="30"/>
      <c r="AR32" s="30"/>
      <c r="AS32" s="30"/>
      <c r="AT32" s="30"/>
      <c r="AU32" s="30"/>
    </row>
    <row r="33" spans="1:50" x14ac:dyDescent="0.2">
      <c r="A33" s="81" t="s">
        <v>62</v>
      </c>
      <c r="B33" s="78"/>
      <c r="C33" s="77"/>
      <c r="D33" s="122">
        <f t="shared" si="0"/>
        <v>0</v>
      </c>
      <c r="E33" s="126"/>
      <c r="F33" s="126"/>
      <c r="G33" s="126"/>
      <c r="H33" s="126"/>
      <c r="I33" s="124" t="e">
        <f t="shared" si="3"/>
        <v>#DIV/0!</v>
      </c>
      <c r="J33" s="91"/>
      <c r="K33" s="92"/>
      <c r="L33" s="90">
        <f t="shared" si="1"/>
        <v>0</v>
      </c>
      <c r="M33" s="155"/>
      <c r="N33" s="156"/>
      <c r="O33" s="146"/>
      <c r="P33" s="146"/>
      <c r="Q33" s="146"/>
      <c r="R33" s="146"/>
      <c r="S33" s="152"/>
      <c r="T33" s="146"/>
      <c r="U33" s="153"/>
      <c r="V33" s="153"/>
      <c r="W33" s="127"/>
      <c r="X33" s="127"/>
      <c r="Y33" s="127" t="e">
        <f t="shared" si="2"/>
        <v>#DIV/0!</v>
      </c>
      <c r="AP33" s="30"/>
      <c r="AQ33" s="30"/>
      <c r="AR33" s="30"/>
      <c r="AS33" s="30"/>
      <c r="AT33" s="30"/>
      <c r="AU33" s="30"/>
    </row>
    <row r="34" spans="1:50" x14ac:dyDescent="0.2">
      <c r="A34" s="81" t="s">
        <v>63</v>
      </c>
      <c r="B34" s="78"/>
      <c r="C34" s="77"/>
      <c r="D34" s="122">
        <f t="shared" si="0"/>
        <v>0</v>
      </c>
      <c r="E34" s="126"/>
      <c r="F34" s="126"/>
      <c r="G34" s="126"/>
      <c r="H34" s="126"/>
      <c r="I34" s="124" t="e">
        <f t="shared" si="3"/>
        <v>#DIV/0!</v>
      </c>
      <c r="J34" s="91"/>
      <c r="K34" s="92"/>
      <c r="L34" s="90">
        <f t="shared" si="1"/>
        <v>0</v>
      </c>
      <c r="M34" s="155"/>
      <c r="N34" s="156"/>
      <c r="O34" s="146"/>
      <c r="P34" s="146"/>
      <c r="Q34" s="146"/>
      <c r="R34" s="146"/>
      <c r="S34" s="152"/>
      <c r="T34" s="146"/>
      <c r="U34" s="153"/>
      <c r="V34" s="153"/>
      <c r="W34" s="127"/>
      <c r="X34" s="127"/>
      <c r="Y34" s="127" t="e">
        <f t="shared" si="2"/>
        <v>#DIV/0!</v>
      </c>
      <c r="AP34" s="30"/>
      <c r="AQ34" s="30"/>
      <c r="AR34" s="30"/>
      <c r="AS34" s="30"/>
      <c r="AT34" s="30"/>
      <c r="AU34" s="30"/>
    </row>
    <row r="35" spans="1:50" x14ac:dyDescent="0.2">
      <c r="A35" s="81" t="s">
        <v>57</v>
      </c>
      <c r="B35" s="78">
        <v>6</v>
      </c>
      <c r="C35" s="77">
        <v>6</v>
      </c>
      <c r="D35" s="122">
        <f t="shared" si="0"/>
        <v>0</v>
      </c>
      <c r="E35" s="126"/>
      <c r="F35" s="126"/>
      <c r="G35" s="126"/>
      <c r="H35" s="126"/>
      <c r="I35" s="124" t="e">
        <f t="shared" si="3"/>
        <v>#DIV/0!</v>
      </c>
      <c r="J35" s="91"/>
      <c r="K35" s="92"/>
      <c r="L35" s="90">
        <f t="shared" si="1"/>
        <v>0</v>
      </c>
      <c r="M35" s="155"/>
      <c r="N35" s="156"/>
      <c r="O35" s="146"/>
      <c r="P35" s="146"/>
      <c r="Q35" s="146"/>
      <c r="R35" s="146"/>
      <c r="S35" s="152"/>
      <c r="T35" s="146"/>
      <c r="U35" s="153"/>
      <c r="V35" s="153"/>
      <c r="W35" s="127"/>
      <c r="X35" s="127"/>
      <c r="Y35" s="127" t="e">
        <f t="shared" si="2"/>
        <v>#DIV/0!</v>
      </c>
      <c r="AP35" s="30"/>
      <c r="AQ35" s="30"/>
      <c r="AR35" s="30"/>
      <c r="AS35" s="30"/>
      <c r="AT35" s="30"/>
      <c r="AU35" s="30"/>
    </row>
    <row r="36" spans="1:50" ht="13.5" thickBot="1" x14ac:dyDescent="0.25">
      <c r="A36" s="82" t="s">
        <v>11</v>
      </c>
      <c r="B36" s="84"/>
      <c r="C36" s="85"/>
      <c r="D36" s="123">
        <f t="shared" si="0"/>
        <v>0</v>
      </c>
      <c r="E36" s="157"/>
      <c r="F36" s="157"/>
      <c r="G36" s="157"/>
      <c r="H36" s="157"/>
      <c r="I36" s="158" t="e">
        <f t="shared" si="3"/>
        <v>#DIV/0!</v>
      </c>
      <c r="J36" s="159"/>
      <c r="K36" s="160"/>
      <c r="L36" s="161">
        <f t="shared" si="1"/>
        <v>0</v>
      </c>
      <c r="M36" s="162"/>
      <c r="N36" s="163"/>
      <c r="O36" s="164"/>
      <c r="P36" s="164"/>
      <c r="Q36" s="164"/>
      <c r="R36" s="164"/>
      <c r="S36" s="165"/>
      <c r="T36" s="164"/>
      <c r="U36" s="166"/>
      <c r="V36" s="166"/>
      <c r="W36" s="167"/>
      <c r="X36" s="167"/>
      <c r="Y36" s="167" t="e">
        <f t="shared" si="2"/>
        <v>#DIV/0!</v>
      </c>
      <c r="AP36" s="30"/>
      <c r="AQ36" s="30"/>
      <c r="AR36" s="30"/>
      <c r="AS36" s="30"/>
      <c r="AT36" s="30"/>
      <c r="AU36" s="30"/>
    </row>
    <row r="37" spans="1:50" ht="13.5" thickBot="1" x14ac:dyDescent="0.25">
      <c r="A37" s="80" t="s">
        <v>18</v>
      </c>
      <c r="B37" s="86">
        <f>SUM(B13:B36)</f>
        <v>519</v>
      </c>
      <c r="C37" s="87">
        <f>SUM(C13:C36)</f>
        <v>638</v>
      </c>
      <c r="D37" s="121">
        <f t="shared" si="0"/>
        <v>0.22928709055876687</v>
      </c>
      <c r="E37" s="168">
        <f>MIN(E13:E36)</f>
        <v>0</v>
      </c>
      <c r="F37" s="169">
        <f>MAX(F13:F36)</f>
        <v>0</v>
      </c>
      <c r="G37" s="169">
        <f>MIN(G13:G36)</f>
        <v>0</v>
      </c>
      <c r="H37" s="169">
        <f>MAX(H13:H36)</f>
        <v>0</v>
      </c>
      <c r="I37" s="170" t="e">
        <f t="shared" si="3"/>
        <v>#DIV/0!</v>
      </c>
      <c r="J37" s="171">
        <f>SUM(J13:J36)</f>
        <v>75</v>
      </c>
      <c r="K37" s="172">
        <f>SUM(K13:K36)</f>
        <v>93.199999999999989</v>
      </c>
      <c r="L37" s="173">
        <f t="shared" si="1"/>
        <v>0.2426666666666665</v>
      </c>
      <c r="M37" s="174">
        <f t="shared" ref="M37:U37" si="4">SUM(M13:M36)</f>
        <v>810</v>
      </c>
      <c r="N37" s="175">
        <f t="shared" si="4"/>
        <v>0</v>
      </c>
      <c r="O37" s="176">
        <f t="shared" si="4"/>
        <v>118</v>
      </c>
      <c r="P37" s="176">
        <f t="shared" si="4"/>
        <v>264</v>
      </c>
      <c r="Q37" s="176">
        <f t="shared" si="4"/>
        <v>211</v>
      </c>
      <c r="R37" s="176">
        <f t="shared" si="4"/>
        <v>217</v>
      </c>
      <c r="S37" s="177">
        <f t="shared" si="4"/>
        <v>205</v>
      </c>
      <c r="T37" s="176">
        <f t="shared" si="4"/>
        <v>313</v>
      </c>
      <c r="U37" s="178">
        <f t="shared" si="4"/>
        <v>292</v>
      </c>
      <c r="V37" s="178">
        <f>M37/C37</f>
        <v>1.2695924764890283</v>
      </c>
      <c r="W37" s="179">
        <f>SUM(W13:W36)</f>
        <v>0</v>
      </c>
      <c r="X37" s="179">
        <f>SUM(X13:X36)</f>
        <v>0</v>
      </c>
      <c r="Y37" s="180" t="e">
        <f t="shared" si="2"/>
        <v>#DIV/0!</v>
      </c>
      <c r="AP37" s="30"/>
      <c r="AQ37" s="30"/>
      <c r="AR37" s="30"/>
      <c r="AS37" s="30"/>
      <c r="AT37" s="30"/>
      <c r="AU37" s="30"/>
    </row>
    <row r="38" spans="1:50" x14ac:dyDescent="0.2">
      <c r="A38" s="17"/>
      <c r="B38" s="10"/>
      <c r="C38" s="10"/>
      <c r="D38" s="17"/>
      <c r="E38" s="17"/>
      <c r="F38" s="17"/>
      <c r="G38" s="17"/>
      <c r="H38" s="17"/>
      <c r="I38" s="17"/>
      <c r="AG38" s="30"/>
      <c r="AH38" s="30"/>
      <c r="AI38" s="30"/>
      <c r="AN38" s="30"/>
      <c r="AQ38" s="30"/>
      <c r="AR38" s="30"/>
      <c r="AS38" s="30"/>
      <c r="AT38" s="30"/>
      <c r="AU38" s="30"/>
      <c r="AV38" s="30"/>
      <c r="AW38" s="30"/>
      <c r="AX38" s="30"/>
    </row>
    <row r="39" spans="1:50" x14ac:dyDescent="0.2">
      <c r="A39" s="17"/>
      <c r="B39" s="10"/>
      <c r="C39" s="10"/>
      <c r="D39" s="17"/>
      <c r="E39" s="17"/>
      <c r="F39" s="17"/>
      <c r="G39" s="17"/>
      <c r="H39" s="17"/>
      <c r="I39" s="17"/>
      <c r="AG39" s="30"/>
      <c r="AH39" s="30"/>
      <c r="AI39" s="30"/>
      <c r="AN39" s="30"/>
      <c r="AQ39" s="30"/>
      <c r="AR39" s="30"/>
      <c r="AS39" s="30"/>
      <c r="AT39" s="30"/>
      <c r="AU39" s="30"/>
      <c r="AV39" s="30"/>
      <c r="AW39" s="30"/>
      <c r="AX39" s="30"/>
    </row>
    <row r="40" spans="1:50" x14ac:dyDescent="0.2">
      <c r="A40" s="16"/>
      <c r="B40" s="10"/>
      <c r="C40" s="10"/>
      <c r="D40" s="16"/>
      <c r="E40" s="16"/>
      <c r="F40" s="16"/>
      <c r="G40" s="16"/>
      <c r="H40" s="16"/>
      <c r="I40" s="16"/>
      <c r="J40" s="5"/>
      <c r="K40" s="11"/>
      <c r="L40" s="5"/>
      <c r="M40" s="16"/>
      <c r="N40" s="5"/>
      <c r="O40" s="5"/>
      <c r="P40" s="5"/>
      <c r="Q40" s="5"/>
      <c r="R40" s="5"/>
      <c r="S40" s="5"/>
      <c r="T40" s="5"/>
      <c r="U40" s="5"/>
      <c r="V40" s="5"/>
      <c r="AC40" s="5"/>
      <c r="AD40" s="5"/>
      <c r="AE40" s="5"/>
      <c r="AF40" s="5"/>
      <c r="AG40" s="30"/>
      <c r="AH40" s="30"/>
      <c r="AI40" s="30"/>
      <c r="AN40" s="30"/>
      <c r="AQ40" s="30"/>
      <c r="AR40" s="30"/>
      <c r="AS40" s="30"/>
      <c r="AT40" s="30"/>
      <c r="AU40" s="30"/>
      <c r="AV40" s="30"/>
      <c r="AW40" s="30"/>
      <c r="AX40" s="30"/>
    </row>
    <row r="41" spans="1:50" s="27" customFormat="1" ht="13.15" customHeight="1" x14ac:dyDescent="0.2">
      <c r="A41" s="331" t="s">
        <v>42</v>
      </c>
      <c r="B41" s="332"/>
      <c r="C41"/>
      <c r="D41" s="331" t="s">
        <v>5</v>
      </c>
      <c r="E41" s="333"/>
      <c r="F41" s="130"/>
      <c r="G41" s="130"/>
      <c r="H41" s="130"/>
      <c r="I41" s="331" t="s">
        <v>54</v>
      </c>
      <c r="J41" s="333"/>
      <c r="K41" s="333"/>
      <c r="L41" s="332"/>
      <c r="M41" s="68" t="s">
        <v>43</v>
      </c>
      <c r="N41" s="67"/>
      <c r="O41" s="334" t="s">
        <v>56</v>
      </c>
      <c r="P41" s="335"/>
      <c r="R41"/>
      <c r="S41"/>
      <c r="T41"/>
      <c r="U41"/>
      <c r="V41"/>
      <c r="W41"/>
      <c r="X41" s="47"/>
      <c r="Y41" s="47"/>
      <c r="Z41" s="47"/>
      <c r="AA41" s="47"/>
      <c r="AB41" s="48" t="s">
        <v>1</v>
      </c>
      <c r="AC41" s="48" t="s">
        <v>66</v>
      </c>
      <c r="AD41" s="48" t="s">
        <v>68</v>
      </c>
      <c r="AI41" s="48" t="s">
        <v>67</v>
      </c>
      <c r="AL41" s="48" t="s">
        <v>69</v>
      </c>
      <c r="AM41" s="48" t="s">
        <v>70</v>
      </c>
      <c r="AN41" s="48" t="s">
        <v>71</v>
      </c>
      <c r="AO41" s="48" t="s">
        <v>72</v>
      </c>
      <c r="AP41" s="48" t="s">
        <v>73</v>
      </c>
      <c r="AQ41" s="49" t="s">
        <v>74</v>
      </c>
      <c r="AR41" s="49" t="s">
        <v>57</v>
      </c>
      <c r="AS41" s="49" t="s">
        <v>75</v>
      </c>
    </row>
    <row r="42" spans="1:50" s="27" customFormat="1" ht="12.75" customHeight="1" x14ac:dyDescent="0.2">
      <c r="A42" s="50" t="s">
        <v>15</v>
      </c>
      <c r="B42" s="51" t="s">
        <v>43</v>
      </c>
      <c r="D42" s="52" t="s">
        <v>44</v>
      </c>
      <c r="E42" s="31" t="s">
        <v>43</v>
      </c>
      <c r="F42" s="31" t="s">
        <v>45</v>
      </c>
      <c r="G42" s="31" t="s">
        <v>43</v>
      </c>
      <c r="H42" s="95"/>
      <c r="I42" s="319" t="s">
        <v>50</v>
      </c>
      <c r="J42" s="320"/>
      <c r="K42" s="320"/>
      <c r="L42" s="321"/>
      <c r="M42" s="53">
        <f>IF(N37=0,0,N14/N37)</f>
        <v>0</v>
      </c>
      <c r="N42" s="53"/>
      <c r="O42" s="336" t="s">
        <v>46</v>
      </c>
      <c r="P42" s="336"/>
      <c r="Q42" s="181">
        <f>D37</f>
        <v>0.22928709055876687</v>
      </c>
      <c r="R42"/>
      <c r="S42"/>
      <c r="T42"/>
      <c r="U42"/>
      <c r="V42"/>
      <c r="W42"/>
      <c r="X42" s="54"/>
      <c r="Y42" s="54"/>
      <c r="Z42" s="54"/>
      <c r="AA42" s="54" t="s">
        <v>77</v>
      </c>
      <c r="AB42" s="55">
        <f xml:space="preserve">  (SUM(C13:C14) - SUM(B13:B14))/ SUM(B13:B14)</f>
        <v>0.25</v>
      </c>
      <c r="AC42" s="55">
        <f xml:space="preserve">  (SUM(C17:C18) - SUM(B17:B18))/ SUM(B17:B18)</f>
        <v>0.81</v>
      </c>
      <c r="AD42" s="55">
        <f xml:space="preserve">  (SUM(C21:C22) - SUM(B21:B22))/ SUM(B21:B22)</f>
        <v>0.20833333333333334</v>
      </c>
      <c r="AI42" s="55" t="e">
        <f xml:space="preserve">  (SUM(#REF!,#REF!,C15,C16,C19,C20,C23,C24) - SUM(#REF!,#REF!,B15,B16,B19,B20,B23,B24))/ SUM(#REF!,#REF!,B15,B16,B19,B20,B23,B24)</f>
        <v>#REF!</v>
      </c>
      <c r="AL42" s="55" t="e">
        <f xml:space="preserve">  (SUM(C25:C27) - SUM(B25:J27))/ SUM(B25:J27)</f>
        <v>#DIV/0!</v>
      </c>
      <c r="AM42" s="55" t="e">
        <f>(C29-B29)/B29</f>
        <v>#DIV/0!</v>
      </c>
      <c r="AN42" s="55" t="e">
        <f>(C30-B30)/B30</f>
        <v>#DIV/0!</v>
      </c>
      <c r="AO42" s="55">
        <f>(C31-B31)/B31</f>
        <v>0.22641509433962265</v>
      </c>
      <c r="AP42" s="55">
        <f>(C32-B32)/B32</f>
        <v>0</v>
      </c>
      <c r="AQ42" s="55" t="e">
        <f>((C33+C34)-(B33+B34))/(B33+B34)</f>
        <v>#DIV/0!</v>
      </c>
      <c r="AR42" s="55">
        <f>+C35-B35/B35</f>
        <v>5</v>
      </c>
      <c r="AS42" s="55" t="e">
        <f>C36-B36/B36</f>
        <v>#DIV/0!</v>
      </c>
    </row>
    <row r="43" spans="1:50" s="27" customFormat="1" ht="12.75" customHeight="1" x14ac:dyDescent="0.2">
      <c r="A43" s="56" t="s">
        <v>1</v>
      </c>
      <c r="B43" s="57">
        <f>IF(C37=0,0,(C13+C14)/C37)</f>
        <v>9.4043887147335428E-2</v>
      </c>
      <c r="D43" s="24" t="s">
        <v>19</v>
      </c>
      <c r="E43" s="28">
        <f>IF(M37=0,0,N37/M37)</f>
        <v>0</v>
      </c>
      <c r="F43" s="24" t="s">
        <v>21</v>
      </c>
      <c r="G43" s="28">
        <f>IF((S37+T37+U37)=0,0,S37/(S37+T37+U37))</f>
        <v>0.25308641975308643</v>
      </c>
      <c r="H43" s="95"/>
      <c r="I43" s="319" t="s">
        <v>51</v>
      </c>
      <c r="J43" s="320"/>
      <c r="K43" s="320"/>
      <c r="L43" s="321"/>
      <c r="M43" s="53">
        <f>IF(O37=0,0,O18/O37)</f>
        <v>0.9576271186440678</v>
      </c>
      <c r="N43" s="53"/>
      <c r="O43" s="336" t="s">
        <v>47</v>
      </c>
      <c r="P43" s="336"/>
      <c r="Q43" s="181" t="e">
        <f>I37</f>
        <v>#DIV/0!</v>
      </c>
      <c r="R43"/>
      <c r="S43"/>
      <c r="T43"/>
      <c r="U43"/>
      <c r="V43"/>
      <c r="W43"/>
      <c r="X43" s="54"/>
      <c r="Y43" s="54"/>
      <c r="Z43" s="54"/>
      <c r="AA43" s="54" t="s">
        <v>78</v>
      </c>
      <c r="AB43" s="55">
        <f xml:space="preserve">  (SUM(K13:K14) - SUM(J13:J14))/ SUM(J13:J14)</f>
        <v>0.25</v>
      </c>
      <c r="AC43" s="55">
        <f xml:space="preserve">  (SUM(K17:K18) - SUM(J17:J18))/ SUM(J17:J18)</f>
        <v>0.8125</v>
      </c>
      <c r="AD43" s="55">
        <f xml:space="preserve">  (SUM(K21:K22) - SUM(J21:J22))/ SUM(J21:J22)</f>
        <v>0.25</v>
      </c>
      <c r="AI43" s="55" t="e">
        <f>(SUM(#REF!,#REF!,K15,K16,K19,K20,K23,K24)-SUM(#REF!,#REF!,J15,J16,J19,J20,J23,J24))/SUM(#REF!,#REF!,J15,J16,J19,J20,J23,J24)</f>
        <v>#REF!</v>
      </c>
      <c r="AL43" s="55">
        <f xml:space="preserve">  (SUM(K25:K27) - SUM(J25:J27))/ SUM(J25:J27)</f>
        <v>0.14705882352941177</v>
      </c>
      <c r="AM43" s="55" t="e">
        <f>(K29-J29)/J29</f>
        <v>#DIV/0!</v>
      </c>
      <c r="AN43" s="55" t="e">
        <f>(K30-J30)/J30</f>
        <v>#DIV/0!</v>
      </c>
      <c r="AO43" s="55" t="e">
        <f>(K31-J31)/J31</f>
        <v>#DIV/0!</v>
      </c>
      <c r="AP43" s="55" t="e">
        <f>(K32-J32)/J32</f>
        <v>#DIV/0!</v>
      </c>
      <c r="AQ43" s="55" t="e">
        <f>((K33+K34)-(J33+J34))/(J33+J34)</f>
        <v>#DIV/0!</v>
      </c>
      <c r="AR43" s="55" t="e">
        <f>(K35-J35)/J35</f>
        <v>#DIV/0!</v>
      </c>
      <c r="AS43" s="55" t="e">
        <f>(K36-J36)/J36</f>
        <v>#DIV/0!</v>
      </c>
    </row>
    <row r="44" spans="1:50" s="27" customFormat="1" ht="12.75" customHeight="1" x14ac:dyDescent="0.2">
      <c r="A44" s="56" t="s">
        <v>0</v>
      </c>
      <c r="B44" s="57">
        <f>IF(C37=0,0,(C17+C18)/C37)</f>
        <v>0.14184952978056425</v>
      </c>
      <c r="D44" s="24" t="s">
        <v>0</v>
      </c>
      <c r="E44" s="28">
        <f>IF(M37=0,0,O37/M37)</f>
        <v>0.14567901234567901</v>
      </c>
      <c r="F44" s="24" t="s">
        <v>22</v>
      </c>
      <c r="G44" s="28">
        <f>IF((S37+T37+U37)=0,0,T37/(S37+T37+U37))</f>
        <v>0.38641975308641974</v>
      </c>
      <c r="H44" s="95"/>
      <c r="I44" s="319" t="s">
        <v>52</v>
      </c>
      <c r="J44" s="320"/>
      <c r="K44" s="320"/>
      <c r="L44" s="321"/>
      <c r="M44" s="53">
        <f>IF(P37=0,0,P22/P37)</f>
        <v>0.59848484848484851</v>
      </c>
      <c r="N44" s="53"/>
      <c r="O44" s="336" t="s">
        <v>87</v>
      </c>
      <c r="P44" s="336"/>
      <c r="Q44" s="181" t="e">
        <f>M8</f>
        <v>#DIV/0!</v>
      </c>
      <c r="R44"/>
      <c r="S44"/>
      <c r="T44"/>
      <c r="U44"/>
      <c r="V44"/>
      <c r="W44"/>
      <c r="X44" s="54"/>
      <c r="Y44" s="54"/>
      <c r="Z44" s="54"/>
      <c r="AA44" s="54"/>
      <c r="AB44" s="58"/>
      <c r="AC44" s="58"/>
      <c r="AD44" s="58"/>
      <c r="AI44" s="58"/>
      <c r="AL44" s="58"/>
      <c r="AM44" s="58"/>
      <c r="AN44" s="58"/>
      <c r="AO44" s="58"/>
      <c r="AP44" s="58"/>
      <c r="AQ44" s="58"/>
      <c r="AR44" s="58"/>
      <c r="AS44" s="58"/>
    </row>
    <row r="45" spans="1:50" s="27" customFormat="1" ht="12.75" customHeight="1" x14ac:dyDescent="0.2">
      <c r="A45" s="56" t="s">
        <v>2</v>
      </c>
      <c r="B45" s="57">
        <f>IF(C37=0,0,(C21+C22)/C37)</f>
        <v>9.0909090909090912E-2</v>
      </c>
      <c r="D45" s="24" t="s">
        <v>20</v>
      </c>
      <c r="E45" s="28">
        <f>IF(M37=0,0,P37/M37)</f>
        <v>0.32592592592592595</v>
      </c>
      <c r="F45" s="24" t="s">
        <v>23</v>
      </c>
      <c r="G45" s="28">
        <f>IF((S37+T37+U37)=0,0,U37/(S37+T37+U37))</f>
        <v>0.36049382716049383</v>
      </c>
      <c r="H45" s="95"/>
      <c r="I45" s="319" t="s">
        <v>53</v>
      </c>
      <c r="J45" s="320"/>
      <c r="K45" s="320"/>
      <c r="L45" s="321"/>
      <c r="M45" s="53">
        <f>IF((M25+M26+M27+M29+M30)=0,0,(M25+M26+M27)/(M25+M26+M27+M29+M30))</f>
        <v>1</v>
      </c>
      <c r="N45" s="53"/>
      <c r="O45" s="336" t="s">
        <v>48</v>
      </c>
      <c r="P45" s="336"/>
      <c r="Q45" s="182">
        <f>IF(C8=0,0,(E8+G8+I8)/C8)</f>
        <v>0</v>
      </c>
      <c r="R45"/>
      <c r="S45"/>
      <c r="T45"/>
      <c r="U45"/>
      <c r="V45"/>
      <c r="W45"/>
      <c r="X45" s="25"/>
      <c r="Y45" s="25"/>
      <c r="Z45" s="25"/>
      <c r="AA45" s="25"/>
    </row>
    <row r="46" spans="1:50" s="27" customFormat="1" ht="12.75" customHeight="1" x14ac:dyDescent="0.2">
      <c r="A46" s="56" t="s">
        <v>4</v>
      </c>
      <c r="B46" s="57">
        <f>IF(C37=0,0,(C15+C16+C19+C20+C23+C24)/C37)</f>
        <v>0.19200626959247649</v>
      </c>
      <c r="D46" s="59" t="s">
        <v>80</v>
      </c>
      <c r="E46" s="60">
        <f>IF(M37=0,0,Q37/M37)</f>
        <v>0.26049382716049385</v>
      </c>
      <c r="I46" s="325" t="s">
        <v>86</v>
      </c>
      <c r="J46" s="326"/>
      <c r="K46" s="326"/>
      <c r="L46" s="327"/>
      <c r="M46" s="60">
        <f>IF(M37=0,0,((M37-SUM(M25:M30))/M37))</f>
        <v>0.86296296296296293</v>
      </c>
      <c r="N46" s="53"/>
      <c r="O46" s="337" t="s">
        <v>94</v>
      </c>
      <c r="P46" s="338"/>
      <c r="Q46" s="182">
        <f>IF(E7=0,0,M37/E7)</f>
        <v>0</v>
      </c>
      <c r="R46"/>
      <c r="S46"/>
      <c r="T46"/>
      <c r="U46"/>
      <c r="V46"/>
      <c r="W46"/>
      <c r="X46" s="25"/>
      <c r="Y46" s="25"/>
      <c r="Z46" s="25"/>
      <c r="AA46" s="25"/>
    </row>
    <row r="47" spans="1:50" s="27" customFormat="1" ht="12.75" customHeight="1" x14ac:dyDescent="0.2">
      <c r="A47" s="56" t="s">
        <v>3</v>
      </c>
      <c r="B47" s="57">
        <f>IF(C37=0,0,(C25+C26+C27+C28)/C37)</f>
        <v>0.36677115987460818</v>
      </c>
      <c r="D47" s="24" t="s">
        <v>37</v>
      </c>
      <c r="E47" s="28">
        <f>IF(M37=0,0,R37/M37)</f>
        <v>0.26790123456790121</v>
      </c>
      <c r="N47" s="29"/>
      <c r="O47" s="337" t="s">
        <v>49</v>
      </c>
      <c r="P47" s="338"/>
      <c r="Q47" s="182">
        <f>IF(E7=0,0,(M29+M30)/E7)</f>
        <v>0</v>
      </c>
      <c r="R47"/>
      <c r="S47"/>
      <c r="T47"/>
      <c r="U47"/>
      <c r="V47"/>
      <c r="W47"/>
      <c r="X47" s="25"/>
      <c r="Y47" s="25"/>
      <c r="Z47" s="25"/>
      <c r="AA47" s="25"/>
    </row>
    <row r="48" spans="1:50" s="27" customFormat="1" ht="12.75" customHeight="1" x14ac:dyDescent="0.2">
      <c r="A48" s="56" t="s">
        <v>10</v>
      </c>
      <c r="B48" s="57">
        <f>IF(C37=0,0,C29/C37)</f>
        <v>0</v>
      </c>
      <c r="D48" s="24" t="s">
        <v>11</v>
      </c>
      <c r="E48" s="28"/>
      <c r="I48" s="95"/>
      <c r="J48" s="95"/>
      <c r="K48" s="61"/>
      <c r="L48" s="62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/>
      <c r="X48"/>
      <c r="Y48"/>
      <c r="Z48"/>
      <c r="AA48"/>
      <c r="AB48"/>
      <c r="AC48" s="25"/>
      <c r="AD48" s="25"/>
      <c r="AE48" s="25"/>
      <c r="AF48" s="25"/>
    </row>
    <row r="49" spans="1:32" s="27" customFormat="1" x14ac:dyDescent="0.2">
      <c r="A49" s="56" t="s">
        <v>9</v>
      </c>
      <c r="B49" s="57">
        <f>IF(C37=0,0,C30/C37)</f>
        <v>0</v>
      </c>
      <c r="D49" s="93"/>
      <c r="E49" s="93"/>
      <c r="F49" s="93"/>
      <c r="G49" s="93"/>
      <c r="H49" s="93"/>
      <c r="I49" s="93"/>
      <c r="J49" s="93"/>
      <c r="K49" s="61"/>
      <c r="L49" s="62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/>
      <c r="X49"/>
      <c r="Y49"/>
      <c r="Z49"/>
      <c r="AA49"/>
      <c r="AB49"/>
    </row>
    <row r="50" spans="1:32" s="27" customFormat="1" x14ac:dyDescent="0.2">
      <c r="A50" s="56" t="s">
        <v>36</v>
      </c>
      <c r="B50" s="57">
        <f>IF(C37=0,0,C31/C37)</f>
        <v>0.10188087774294671</v>
      </c>
      <c r="D50" s="132" t="s">
        <v>44</v>
      </c>
      <c r="E50" s="132" t="s">
        <v>173</v>
      </c>
      <c r="F50" s="94"/>
      <c r="G50" s="94"/>
      <c r="H50" s="94"/>
      <c r="I50" s="94"/>
      <c r="J50" s="94"/>
      <c r="K50" s="61"/>
      <c r="L50" s="62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/>
      <c r="X50"/>
      <c r="Y50"/>
      <c r="Z50"/>
      <c r="AA50"/>
      <c r="AB50"/>
    </row>
    <row r="51" spans="1:32" s="27" customFormat="1" x14ac:dyDescent="0.2">
      <c r="A51" s="56" t="s">
        <v>41</v>
      </c>
      <c r="B51" s="57">
        <f>IF(C37=0,0,C32/C37)</f>
        <v>3.134796238244514E-3</v>
      </c>
      <c r="D51" s="131" t="s">
        <v>169</v>
      </c>
      <c r="E51" s="131"/>
      <c r="F51" s="94"/>
      <c r="G51" s="94"/>
      <c r="H51" s="94"/>
      <c r="I51" s="94"/>
      <c r="J51" s="95"/>
      <c r="K51" s="61"/>
      <c r="L51" s="62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/>
      <c r="X51"/>
      <c r="Y51"/>
      <c r="Z51"/>
      <c r="AA51"/>
      <c r="AB51"/>
    </row>
    <row r="52" spans="1:32" s="27" customFormat="1" x14ac:dyDescent="0.2">
      <c r="A52" s="56" t="s">
        <v>62</v>
      </c>
      <c r="B52" s="57">
        <f>IF(C37=0,0,C33/C37)</f>
        <v>0</v>
      </c>
      <c r="D52" s="131" t="s">
        <v>170</v>
      </c>
      <c r="E52" s="131"/>
      <c r="F52" s="94"/>
      <c r="G52" s="94"/>
      <c r="H52" s="94"/>
      <c r="I52" s="94"/>
      <c r="J52" s="95"/>
      <c r="K52" s="61"/>
      <c r="L52" s="62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/>
      <c r="X52"/>
      <c r="Y52"/>
      <c r="Z52"/>
      <c r="AA52"/>
      <c r="AB52"/>
    </row>
    <row r="53" spans="1:32" s="27" customFormat="1" ht="22.5" x14ac:dyDescent="0.2">
      <c r="A53" s="56" t="s">
        <v>65</v>
      </c>
      <c r="B53" s="57">
        <f>IF(C37=0,0,C34/C37)</f>
        <v>0</v>
      </c>
      <c r="D53" s="131" t="s">
        <v>171</v>
      </c>
      <c r="E53" s="131"/>
      <c r="F53" s="94"/>
      <c r="G53" s="94"/>
      <c r="H53" s="94"/>
      <c r="I53" s="94"/>
      <c r="J53" s="96"/>
      <c r="K53" s="61"/>
      <c r="L53" s="62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/>
      <c r="X53"/>
      <c r="Y53"/>
      <c r="Z53"/>
      <c r="AA53"/>
      <c r="AB53"/>
    </row>
    <row r="54" spans="1:32" s="27" customFormat="1" x14ac:dyDescent="0.2">
      <c r="A54" s="56" t="s">
        <v>57</v>
      </c>
      <c r="B54" s="57">
        <f>IF(C37=0,0,C35/C37)</f>
        <v>9.4043887147335428E-3</v>
      </c>
      <c r="C54" s="63"/>
      <c r="D54" s="317" t="s">
        <v>172</v>
      </c>
      <c r="E54" s="317" t="e">
        <f>(E51)/(E51+E52+E53)*100</f>
        <v>#DIV/0!</v>
      </c>
      <c r="F54" s="64"/>
      <c r="G54" s="64"/>
      <c r="H54" s="64"/>
      <c r="I54" s="64"/>
      <c r="J54" s="29"/>
      <c r="K54" s="61"/>
      <c r="L54" s="62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/>
      <c r="X54"/>
      <c r="Y54"/>
      <c r="Z54"/>
      <c r="AA54"/>
      <c r="AB54"/>
    </row>
    <row r="55" spans="1:32" s="27" customFormat="1" x14ac:dyDescent="0.2">
      <c r="A55" s="56" t="s">
        <v>11</v>
      </c>
      <c r="B55" s="57">
        <f>IF(C37=0,0,C36/C37)</f>
        <v>0</v>
      </c>
      <c r="C55" s="63"/>
      <c r="D55" s="318"/>
      <c r="E55" s="318"/>
      <c r="F55" s="64"/>
      <c r="G55" s="64"/>
      <c r="H55" s="64"/>
      <c r="I55" s="64"/>
      <c r="J55" s="29"/>
      <c r="K55" s="61"/>
      <c r="L55" s="62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/>
      <c r="X55"/>
      <c r="Y55"/>
      <c r="Z55"/>
      <c r="AA55"/>
      <c r="AB55"/>
    </row>
    <row r="56" spans="1:32" s="27" customFormat="1" x14ac:dyDescent="0.2">
      <c r="A56" s="62"/>
      <c r="B56" s="65"/>
      <c r="C56" s="65"/>
      <c r="D56" s="29"/>
      <c r="E56" s="29"/>
      <c r="F56" s="29"/>
      <c r="G56" s="29"/>
      <c r="H56" s="29"/>
      <c r="I56" s="29"/>
      <c r="J56" s="62"/>
      <c r="K56" s="61"/>
      <c r="L56" s="29"/>
      <c r="M56" s="29"/>
      <c r="N56" s="29"/>
      <c r="O56" s="29"/>
      <c r="P56" s="29"/>
      <c r="Q56" s="29"/>
      <c r="R56" s="29"/>
      <c r="S56" s="29"/>
      <c r="W56"/>
      <c r="X56"/>
      <c r="Y56"/>
      <c r="Z56"/>
      <c r="AA56"/>
      <c r="AB56"/>
    </row>
    <row r="57" spans="1:32" s="27" customFormat="1" ht="16.899999999999999" customHeight="1" x14ac:dyDescent="0.2">
      <c r="A57" s="324" t="s">
        <v>81</v>
      </c>
      <c r="B57" s="324"/>
      <c r="C57" s="324"/>
      <c r="D57" s="66">
        <f>IF(C13+C14=0,0, C14/(C13+C14))</f>
        <v>0.3</v>
      </c>
      <c r="E57" s="29"/>
      <c r="F57" s="29"/>
      <c r="G57" s="29"/>
      <c r="H57" s="29"/>
      <c r="I57" s="29"/>
      <c r="J57" s="29"/>
      <c r="K57" s="61"/>
      <c r="L57" s="29"/>
      <c r="M57" s="62"/>
      <c r="N57" s="29"/>
      <c r="O57" s="29"/>
      <c r="P57" s="29"/>
      <c r="Q57" s="29"/>
      <c r="R57" s="29"/>
      <c r="S57" s="29"/>
      <c r="W57"/>
      <c r="X57"/>
      <c r="Y57"/>
      <c r="Z57"/>
      <c r="AA57"/>
      <c r="AB57"/>
      <c r="AC57" s="29"/>
      <c r="AD57" s="29"/>
      <c r="AE57" s="29"/>
      <c r="AF57" s="29"/>
    </row>
    <row r="58" spans="1:32" s="27" customFormat="1" ht="18.600000000000001" customHeight="1" x14ac:dyDescent="0.2">
      <c r="A58" s="323" t="s">
        <v>84</v>
      </c>
      <c r="B58" s="323"/>
      <c r="C58" s="323"/>
      <c r="D58" s="60">
        <f>IF(C15+C16+C19+C20+C23+C24=0,0, (C16+C20+C24)/(C15+C16+C19+C20+C23+C24))</f>
        <v>0.30612244897959184</v>
      </c>
      <c r="E58" s="29"/>
      <c r="F58" s="29"/>
      <c r="G58" s="29"/>
      <c r="H58" s="29"/>
      <c r="I58" s="29"/>
      <c r="K58" s="44"/>
      <c r="W58"/>
      <c r="X58"/>
      <c r="Y58"/>
      <c r="Z58"/>
      <c r="AA58"/>
      <c r="AB58"/>
    </row>
    <row r="59" spans="1:32" s="27" customFormat="1" ht="18" customHeight="1" x14ac:dyDescent="0.2">
      <c r="A59" s="322" t="s">
        <v>82</v>
      </c>
      <c r="B59" s="322"/>
      <c r="C59" s="322"/>
      <c r="D59" s="60">
        <f>IF(C17+C18=0,0, C18/(C17+C18))</f>
        <v>0.27071823204419887</v>
      </c>
      <c r="E59" s="29"/>
      <c r="F59" s="29"/>
      <c r="G59" s="29"/>
      <c r="H59" s="29"/>
      <c r="I59" s="29"/>
      <c r="K59" s="44"/>
      <c r="W59"/>
      <c r="X59"/>
      <c r="Y59"/>
      <c r="Z59"/>
      <c r="AA59"/>
      <c r="AB59"/>
    </row>
    <row r="60" spans="1:32" s="27" customFormat="1" ht="16.149999999999999" customHeight="1" x14ac:dyDescent="0.2">
      <c r="A60" s="324" t="s">
        <v>83</v>
      </c>
      <c r="B60" s="324"/>
      <c r="C60" s="324"/>
      <c r="D60" s="60">
        <f>IF((C21+C22)=0,0,C22/(C21+C22))</f>
        <v>0.37931034482758619</v>
      </c>
      <c r="E60" s="29"/>
      <c r="F60" s="29"/>
      <c r="G60" s="29"/>
      <c r="H60" s="29"/>
      <c r="I60" s="29"/>
      <c r="K60" s="44"/>
      <c r="T60"/>
      <c r="U60"/>
      <c r="V60"/>
      <c r="W60"/>
      <c r="X60"/>
      <c r="Y60"/>
      <c r="Z60"/>
      <c r="AA60"/>
      <c r="AB60"/>
    </row>
    <row r="61" spans="1:32" s="27" customFormat="1" ht="18.600000000000001" customHeight="1" x14ac:dyDescent="0.2">
      <c r="A61" s="324" t="s">
        <v>85</v>
      </c>
      <c r="B61" s="324"/>
      <c r="C61" s="324"/>
      <c r="D61" s="60">
        <f>IF(C37=0,0,SUM(C14,C16,C18,C20,C22,C24)/C37)</f>
        <v>0.15987460815047022</v>
      </c>
      <c r="E61" s="29"/>
      <c r="F61" s="29"/>
      <c r="G61" s="29"/>
      <c r="H61" s="29"/>
      <c r="I61" s="29"/>
      <c r="K61" s="44"/>
      <c r="T61"/>
      <c r="U61"/>
      <c r="V61"/>
      <c r="W61"/>
      <c r="X61"/>
      <c r="Y61"/>
      <c r="Z61"/>
      <c r="AA61"/>
      <c r="AB61"/>
    </row>
    <row r="62" spans="1:32" x14ac:dyDescent="0.2">
      <c r="A62" s="18"/>
      <c r="B62" s="12"/>
      <c r="C62" s="12"/>
      <c r="D62" s="1"/>
      <c r="E62" s="29"/>
      <c r="F62" s="29"/>
      <c r="G62" s="29"/>
      <c r="H62" s="29"/>
      <c r="I62" s="29"/>
    </row>
    <row r="63" spans="1:32" x14ac:dyDescent="0.2">
      <c r="A63" s="16"/>
      <c r="B63" s="15"/>
      <c r="D63" s="1"/>
      <c r="E63" s="1"/>
      <c r="F63" s="1"/>
      <c r="G63" s="1"/>
      <c r="H63" s="1"/>
      <c r="I63" s="1"/>
    </row>
    <row r="64" spans="1:32" x14ac:dyDescent="0.2">
      <c r="A64" s="18"/>
      <c r="B64" s="15"/>
      <c r="D64" s="1"/>
      <c r="E64" s="1"/>
      <c r="F64" s="1"/>
      <c r="G64" s="1"/>
      <c r="H64" s="1"/>
      <c r="I64" s="1"/>
    </row>
    <row r="65" spans="1:9" x14ac:dyDescent="0.2">
      <c r="A65" s="18"/>
      <c r="B65" s="15"/>
      <c r="D65" s="1"/>
      <c r="E65" s="1"/>
      <c r="F65" s="1"/>
      <c r="G65" s="1"/>
      <c r="H65" s="1"/>
      <c r="I65" s="1"/>
    </row>
    <row r="66" spans="1:9" x14ac:dyDescent="0.2">
      <c r="A66" s="18"/>
      <c r="B66" s="15"/>
      <c r="D66" s="1"/>
      <c r="E66" s="1"/>
      <c r="F66" s="1"/>
      <c r="G66" s="1"/>
      <c r="H66" s="1"/>
      <c r="I66" s="1"/>
    </row>
    <row r="67" spans="1:9" x14ac:dyDescent="0.2">
      <c r="A67" s="18"/>
      <c r="B67" s="15"/>
      <c r="D67" s="1"/>
      <c r="E67" s="1"/>
      <c r="F67" s="1"/>
      <c r="G67" s="1"/>
      <c r="H67" s="1"/>
      <c r="I67" s="1"/>
    </row>
    <row r="68" spans="1:9" x14ac:dyDescent="0.2">
      <c r="A68" s="16"/>
      <c r="B68" s="12"/>
      <c r="C68" s="12"/>
      <c r="D68" s="1"/>
      <c r="E68" s="1"/>
      <c r="F68" s="1"/>
      <c r="G68" s="1"/>
      <c r="H68" s="1"/>
      <c r="I68" s="1"/>
    </row>
    <row r="69" spans="1:9" x14ac:dyDescent="0.2">
      <c r="A69" s="18"/>
      <c r="B69" s="12"/>
      <c r="C69" s="12"/>
      <c r="D69" s="1"/>
      <c r="E69" s="1"/>
      <c r="F69" s="1"/>
      <c r="G69" s="1"/>
      <c r="H69" s="1"/>
      <c r="I69" s="1"/>
    </row>
    <row r="70" spans="1:9" x14ac:dyDescent="0.2">
      <c r="A70" s="18"/>
      <c r="B70" s="12"/>
      <c r="C70" s="12"/>
      <c r="D70" s="1"/>
      <c r="E70" s="1"/>
      <c r="F70" s="1"/>
      <c r="G70" s="1"/>
      <c r="H70" s="1"/>
      <c r="I70" s="1"/>
    </row>
    <row r="71" spans="1:9" x14ac:dyDescent="0.2">
      <c r="A71" s="18"/>
      <c r="B71" s="12"/>
      <c r="C71" s="12"/>
      <c r="D71" s="1"/>
      <c r="E71" s="1"/>
      <c r="F71" s="1"/>
      <c r="G71" s="1"/>
      <c r="H71" s="1"/>
      <c r="I71" s="1"/>
    </row>
    <row r="72" spans="1:9" x14ac:dyDescent="0.2">
      <c r="A72" s="18"/>
      <c r="B72" s="12"/>
      <c r="C72" s="12"/>
      <c r="D72" s="1"/>
      <c r="E72" s="1"/>
      <c r="F72" s="1"/>
      <c r="G72" s="1"/>
      <c r="H72" s="1"/>
      <c r="I72" s="1"/>
    </row>
    <row r="73" spans="1:9" x14ac:dyDescent="0.2">
      <c r="A73" s="16"/>
      <c r="B73" s="12"/>
      <c r="C73" s="12"/>
      <c r="D73" s="1"/>
      <c r="E73" s="1"/>
      <c r="F73" s="1"/>
      <c r="G73" s="1"/>
      <c r="H73" s="1"/>
      <c r="I73" s="1"/>
    </row>
    <row r="74" spans="1:9" x14ac:dyDescent="0.2">
      <c r="A74" s="18"/>
      <c r="B74" s="12"/>
      <c r="C74" s="12"/>
      <c r="D74" s="1"/>
      <c r="E74" s="1"/>
      <c r="F74" s="1"/>
      <c r="G74" s="1"/>
      <c r="H74" s="1"/>
      <c r="I74" s="1"/>
    </row>
    <row r="75" spans="1:9" x14ac:dyDescent="0.2">
      <c r="A75" s="18"/>
      <c r="B75" s="12"/>
      <c r="C75" s="12"/>
      <c r="D75" s="1"/>
      <c r="E75" s="1"/>
      <c r="F75" s="1"/>
      <c r="G75" s="1"/>
      <c r="H75" s="1"/>
      <c r="I75" s="1"/>
    </row>
    <row r="76" spans="1:9" x14ac:dyDescent="0.2">
      <c r="A76" s="18"/>
      <c r="B76" s="12"/>
      <c r="C76" s="12"/>
      <c r="D76" s="1"/>
      <c r="E76" s="1"/>
      <c r="F76" s="1"/>
      <c r="G76" s="1"/>
      <c r="H76" s="1"/>
      <c r="I76" s="1"/>
    </row>
    <row r="77" spans="1:9" x14ac:dyDescent="0.2">
      <c r="A77" s="18"/>
      <c r="B77" s="12"/>
      <c r="C77" s="12"/>
      <c r="D77" s="1"/>
      <c r="E77" s="1"/>
      <c r="F77" s="1"/>
      <c r="G77" s="1"/>
      <c r="H77" s="1"/>
      <c r="I77" s="1"/>
    </row>
    <row r="78" spans="1:9" x14ac:dyDescent="0.2">
      <c r="A78" s="18"/>
      <c r="B78" s="12"/>
      <c r="C78" s="12"/>
      <c r="D78" s="1"/>
      <c r="E78" s="1"/>
      <c r="F78" s="1"/>
      <c r="G78" s="1"/>
      <c r="H78" s="1"/>
      <c r="I78" s="1"/>
    </row>
    <row r="79" spans="1:9" x14ac:dyDescent="0.2">
      <c r="A79" s="16"/>
      <c r="B79" s="12"/>
      <c r="C79" s="12"/>
      <c r="D79" s="1"/>
      <c r="E79" s="1"/>
      <c r="F79" s="1"/>
      <c r="G79" s="1"/>
      <c r="H79" s="1"/>
      <c r="I79" s="1"/>
    </row>
    <row r="80" spans="1:9" x14ac:dyDescent="0.2">
      <c r="A80" s="18"/>
      <c r="B80" s="12"/>
      <c r="C80" s="12"/>
      <c r="D80" s="1"/>
      <c r="E80" s="1"/>
      <c r="F80" s="1"/>
      <c r="G80" s="1"/>
      <c r="H80" s="1"/>
      <c r="I80" s="1"/>
    </row>
    <row r="81" spans="1:9" x14ac:dyDescent="0.2">
      <c r="A81" s="18"/>
      <c r="B81" s="12"/>
      <c r="C81" s="12"/>
      <c r="D81" s="1"/>
      <c r="E81" s="1"/>
      <c r="F81" s="1"/>
      <c r="G81" s="1"/>
      <c r="H81" s="1"/>
      <c r="I81" s="1"/>
    </row>
    <row r="82" spans="1:9" x14ac:dyDescent="0.2">
      <c r="A82" s="18"/>
      <c r="B82" s="12"/>
      <c r="C82" s="12"/>
      <c r="D82" s="1"/>
      <c r="E82" s="1"/>
      <c r="F82" s="1"/>
      <c r="G82" s="1"/>
      <c r="H82" s="1"/>
      <c r="I82" s="1"/>
    </row>
    <row r="83" spans="1:9" x14ac:dyDescent="0.2">
      <c r="A83" s="18"/>
      <c r="B83" s="12"/>
      <c r="C83" s="12"/>
      <c r="D83" s="1"/>
      <c r="E83" s="1"/>
      <c r="F83" s="1"/>
      <c r="G83" s="1"/>
      <c r="H83" s="1"/>
      <c r="I83" s="1"/>
    </row>
    <row r="84" spans="1:9" x14ac:dyDescent="0.2">
      <c r="A84" s="18"/>
      <c r="B84" s="12"/>
      <c r="C84" s="12"/>
      <c r="D84" s="1"/>
      <c r="E84" s="1"/>
      <c r="F84" s="1"/>
      <c r="G84" s="1"/>
      <c r="H84" s="1"/>
      <c r="I84" s="1"/>
    </row>
    <row r="85" spans="1:9" x14ac:dyDescent="0.2">
      <c r="A85" s="3"/>
      <c r="B85" s="12"/>
      <c r="C85" s="12"/>
      <c r="D85" s="1"/>
      <c r="E85" s="1"/>
      <c r="F85" s="1"/>
      <c r="G85" s="1"/>
      <c r="H85" s="1"/>
      <c r="I85" s="1"/>
    </row>
    <row r="86" spans="1:9" x14ac:dyDescent="0.2">
      <c r="A86" s="3"/>
      <c r="B86" s="19"/>
      <c r="C86" s="19"/>
      <c r="D86" s="1"/>
      <c r="E86" s="1"/>
      <c r="F86" s="1"/>
      <c r="G86" s="1"/>
      <c r="H86" s="1"/>
      <c r="I86" s="1"/>
    </row>
    <row r="87" spans="1:9" x14ac:dyDescent="0.2">
      <c r="A87" s="16"/>
      <c r="B87" s="12"/>
      <c r="C87" s="12"/>
      <c r="D87" s="1"/>
      <c r="E87" s="1"/>
      <c r="F87" s="1"/>
      <c r="G87" s="1"/>
      <c r="H87" s="1"/>
      <c r="I87" s="1"/>
    </row>
    <row r="88" spans="1:9" x14ac:dyDescent="0.2">
      <c r="A88" s="16"/>
      <c r="B88" s="12"/>
      <c r="C88" s="12"/>
      <c r="D88" s="1"/>
      <c r="E88" s="1"/>
      <c r="F88" s="1"/>
      <c r="G88" s="1"/>
      <c r="H88" s="1"/>
      <c r="I88" s="1"/>
    </row>
    <row r="89" spans="1:9" x14ac:dyDescent="0.2">
      <c r="A89" s="16"/>
      <c r="B89" s="12"/>
      <c r="C89" s="12"/>
      <c r="D89" s="1"/>
      <c r="E89" s="1"/>
      <c r="F89" s="1"/>
      <c r="G89" s="1"/>
      <c r="H89" s="1"/>
      <c r="I89" s="1"/>
    </row>
    <row r="90" spans="1:9" x14ac:dyDescent="0.2">
      <c r="A90" s="16"/>
      <c r="B90" s="12"/>
      <c r="C90" s="12"/>
      <c r="D90" s="1"/>
      <c r="E90" s="1"/>
      <c r="F90" s="1"/>
      <c r="G90" s="1"/>
      <c r="H90" s="1"/>
      <c r="I90" s="1"/>
    </row>
    <row r="91" spans="1:9" x14ac:dyDescent="0.2">
      <c r="A91" s="16"/>
      <c r="B91" s="12"/>
      <c r="C91" s="12"/>
      <c r="D91" s="1"/>
      <c r="E91" s="1"/>
      <c r="F91" s="1"/>
      <c r="G91" s="1"/>
      <c r="H91" s="1"/>
      <c r="I91" s="1"/>
    </row>
    <row r="92" spans="1:9" x14ac:dyDescent="0.2">
      <c r="A92" s="3"/>
      <c r="B92" s="12"/>
      <c r="C92" s="12"/>
      <c r="D92" s="1"/>
      <c r="E92" s="1"/>
      <c r="F92" s="1"/>
      <c r="G92" s="1"/>
      <c r="H92" s="1"/>
      <c r="I92" s="1"/>
    </row>
    <row r="93" spans="1:9" x14ac:dyDescent="0.2">
      <c r="A93" s="3"/>
      <c r="B93" s="11"/>
      <c r="C93" s="11"/>
    </row>
    <row r="94" spans="1:9" x14ac:dyDescent="0.2">
      <c r="A94" s="20"/>
      <c r="B94" s="11"/>
      <c r="C94" s="11"/>
    </row>
    <row r="95" spans="1:9" x14ac:dyDescent="0.2">
      <c r="A95" s="20"/>
      <c r="B95" s="11"/>
      <c r="C95" s="11"/>
    </row>
    <row r="96" spans="1:9" x14ac:dyDescent="0.2">
      <c r="A96" s="20"/>
      <c r="B96" s="11"/>
      <c r="C96" s="11"/>
    </row>
    <row r="97" spans="1:22" x14ac:dyDescent="0.2">
      <c r="A97" s="3"/>
      <c r="B97" s="10"/>
      <c r="C97" s="10"/>
    </row>
    <row r="98" spans="1:22" x14ac:dyDescent="0.2">
      <c r="A98" s="3"/>
      <c r="B98" s="21"/>
      <c r="C98" s="21"/>
    </row>
    <row r="99" spans="1:22" x14ac:dyDescent="0.2">
      <c r="A99" s="3"/>
      <c r="B99" s="21"/>
      <c r="C99" s="21"/>
    </row>
    <row r="100" spans="1:22" x14ac:dyDescent="0.2">
      <c r="A100" s="3"/>
      <c r="B100" s="10"/>
      <c r="C100" s="10"/>
    </row>
    <row r="101" spans="1:22" x14ac:dyDescent="0.2">
      <c r="A101" s="3"/>
      <c r="B101" s="11"/>
      <c r="C101" s="11"/>
    </row>
    <row r="102" spans="1:22" x14ac:dyDescent="0.2">
      <c r="A102" s="3"/>
      <c r="B102" s="10"/>
      <c r="C102" s="10"/>
    </row>
    <row r="103" spans="1:22" x14ac:dyDescent="0.2">
      <c r="A103" s="3"/>
      <c r="B103" s="5"/>
      <c r="C103" s="5"/>
      <c r="D103" s="9"/>
      <c r="E103" s="9"/>
      <c r="F103" s="9"/>
      <c r="G103" s="9"/>
      <c r="H103" s="9"/>
      <c r="I103" s="9"/>
    </row>
    <row r="104" spans="1:22" x14ac:dyDescent="0.2">
      <c r="A104" s="6"/>
      <c r="B104" s="5"/>
      <c r="C104" s="5"/>
      <c r="D104" s="9"/>
      <c r="E104" s="9"/>
      <c r="F104" s="9"/>
      <c r="G104" s="9"/>
      <c r="H104" s="9"/>
      <c r="I104" s="9"/>
    </row>
    <row r="105" spans="1:22" x14ac:dyDescent="0.2">
      <c r="A105" s="5"/>
      <c r="B105" s="5"/>
      <c r="C105" s="5"/>
      <c r="D105" s="9"/>
      <c r="E105" s="9"/>
      <c r="F105" s="9"/>
      <c r="G105" s="9"/>
      <c r="H105" s="9"/>
      <c r="I105" s="9"/>
    </row>
    <row r="106" spans="1:22" x14ac:dyDescent="0.2">
      <c r="A106" s="5"/>
      <c r="B106" s="5"/>
      <c r="C106" s="5"/>
      <c r="D106" s="9"/>
      <c r="E106" s="9"/>
      <c r="F106" s="9"/>
      <c r="G106" s="9"/>
      <c r="H106" s="9"/>
      <c r="I106" s="9"/>
    </row>
    <row r="107" spans="1:22" x14ac:dyDescent="0.2">
      <c r="A107" s="5"/>
      <c r="B107" s="5"/>
      <c r="C107" s="5"/>
      <c r="D107" s="9"/>
      <c r="E107" s="9"/>
      <c r="F107" s="9"/>
      <c r="G107" s="9"/>
      <c r="H107" s="9"/>
      <c r="I107" s="9"/>
    </row>
    <row r="108" spans="1:22" x14ac:dyDescent="0.2">
      <c r="A108" s="5"/>
      <c r="B108" s="5"/>
      <c r="C108" s="5"/>
      <c r="D108" s="9"/>
      <c r="E108" s="9"/>
      <c r="F108" s="9"/>
      <c r="G108" s="9"/>
      <c r="H108" s="9"/>
      <c r="I108" s="9"/>
      <c r="T108" s="9"/>
      <c r="U108" s="9"/>
      <c r="V108" s="9"/>
    </row>
    <row r="109" spans="1:22" x14ac:dyDescent="0.2">
      <c r="A109" s="5"/>
      <c r="B109" s="10"/>
      <c r="C109" s="10"/>
      <c r="D109" s="9"/>
      <c r="E109" s="9"/>
      <c r="F109" s="9"/>
      <c r="G109" s="9"/>
      <c r="H109" s="9"/>
      <c r="I109" s="9"/>
      <c r="T109" s="9"/>
      <c r="U109" s="9"/>
      <c r="V109" s="9"/>
    </row>
    <row r="110" spans="1:22" x14ac:dyDescent="0.2">
      <c r="A110" s="3"/>
      <c r="B110" s="10"/>
      <c r="C110" s="10"/>
      <c r="D110" s="10"/>
      <c r="E110" s="10"/>
      <c r="F110" s="10"/>
      <c r="G110" s="10"/>
      <c r="H110" s="10"/>
      <c r="I110" s="10"/>
      <c r="J110" s="9"/>
      <c r="K110" s="4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">
      <c r="A111" s="3"/>
      <c r="B111" s="13"/>
      <c r="C111" s="13"/>
      <c r="D111" s="10"/>
      <c r="E111" s="10"/>
      <c r="F111" s="10"/>
      <c r="G111" s="10"/>
      <c r="H111" s="10"/>
      <c r="I111" s="10"/>
      <c r="J111" s="9"/>
      <c r="K111" s="4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">
      <c r="A112" s="6"/>
      <c r="B112" s="10"/>
      <c r="C112" s="10"/>
      <c r="D112" s="10"/>
      <c r="E112" s="10"/>
      <c r="F112" s="10"/>
      <c r="G112" s="10"/>
      <c r="H112" s="10"/>
      <c r="I112" s="10"/>
      <c r="J112" s="9"/>
      <c r="K112" s="46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">
      <c r="A113" s="5"/>
      <c r="B113" s="14"/>
      <c r="C113" s="14"/>
      <c r="D113" s="10"/>
      <c r="E113" s="10"/>
      <c r="F113" s="10"/>
      <c r="G113" s="10"/>
      <c r="H113" s="10"/>
      <c r="I113" s="10"/>
      <c r="J113" s="9"/>
      <c r="K113" s="46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">
      <c r="A114" s="5"/>
      <c r="B114" s="10"/>
      <c r="C114" s="10"/>
      <c r="D114" s="10"/>
      <c r="E114" s="10"/>
      <c r="F114" s="10"/>
      <c r="G114" s="10"/>
      <c r="H114" s="10"/>
      <c r="I114" s="10"/>
      <c r="J114" s="9"/>
      <c r="K114" s="46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">
      <c r="A115" s="5"/>
      <c r="B115" s="5"/>
      <c r="C115" s="5"/>
      <c r="D115" s="10"/>
      <c r="E115" s="10"/>
      <c r="F115" s="10"/>
      <c r="G115" s="10"/>
      <c r="H115" s="10"/>
      <c r="I115" s="10"/>
      <c r="J115" s="9"/>
      <c r="K115" s="4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">
      <c r="A116" s="5"/>
      <c r="B116" s="5"/>
      <c r="C116" s="5"/>
      <c r="D116" s="10"/>
      <c r="E116" s="10"/>
      <c r="F116" s="10"/>
      <c r="G116" s="10"/>
      <c r="H116" s="10"/>
      <c r="I116" s="10"/>
      <c r="J116" s="9"/>
      <c r="K116" s="4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">
      <c r="A117" s="5"/>
      <c r="B117" s="5"/>
      <c r="C117" s="5"/>
      <c r="D117" s="10"/>
      <c r="E117" s="10"/>
      <c r="F117" s="10"/>
      <c r="G117" s="10"/>
      <c r="H117" s="10"/>
      <c r="I117" s="10"/>
      <c r="J117" s="9"/>
      <c r="K117" s="46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">
      <c r="A118" s="5"/>
      <c r="B118" s="5"/>
      <c r="C118" s="5"/>
      <c r="D118" s="10"/>
      <c r="E118" s="10"/>
      <c r="F118" s="10"/>
      <c r="G118" s="10"/>
      <c r="H118" s="10"/>
      <c r="I118" s="10"/>
      <c r="J118" s="9"/>
      <c r="K118" s="46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5" x14ac:dyDescent="0.2">
      <c r="A119" s="4"/>
      <c r="B119" s="12"/>
      <c r="C119" s="12"/>
      <c r="D119" s="10"/>
      <c r="E119" s="10"/>
      <c r="F119" s="10"/>
      <c r="G119" s="10"/>
      <c r="H119" s="10"/>
      <c r="I119" s="10"/>
      <c r="J119" s="9"/>
      <c r="K119" s="46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">
      <c r="A120" s="3"/>
      <c r="B120" s="12"/>
      <c r="C120" s="12"/>
      <c r="D120" s="11"/>
      <c r="E120" s="11"/>
      <c r="F120" s="11"/>
      <c r="G120" s="11"/>
      <c r="H120" s="11"/>
      <c r="I120" s="11"/>
      <c r="J120" s="9"/>
      <c r="K120" s="46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">
      <c r="A121" s="5"/>
      <c r="B121" s="12"/>
      <c r="C121" s="12"/>
      <c r="D121" s="5"/>
      <c r="E121" s="5"/>
      <c r="F121" s="5"/>
      <c r="G121" s="5"/>
      <c r="H121" s="5"/>
      <c r="I121" s="5"/>
      <c r="J121" s="9"/>
      <c r="K121" s="46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">
      <c r="A122" s="5"/>
      <c r="B122" s="12"/>
      <c r="C122" s="12"/>
      <c r="D122" s="5"/>
      <c r="E122" s="5"/>
      <c r="F122" s="5"/>
      <c r="G122" s="5"/>
      <c r="H122" s="5"/>
      <c r="I122" s="5"/>
      <c r="J122" s="9"/>
      <c r="K122" s="46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">
      <c r="A123" s="5"/>
      <c r="B123" s="12"/>
      <c r="C123" s="12"/>
      <c r="D123" s="5"/>
      <c r="E123" s="5"/>
      <c r="F123" s="5"/>
      <c r="G123" s="5"/>
      <c r="H123" s="5"/>
      <c r="I123" s="5"/>
      <c r="J123" s="9"/>
      <c r="K123" s="46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">
      <c r="A124" s="5"/>
      <c r="B124" s="12"/>
      <c r="C124" s="12"/>
      <c r="D124" s="5"/>
      <c r="E124" s="5"/>
      <c r="F124" s="5"/>
      <c r="G124" s="5"/>
      <c r="H124" s="5"/>
      <c r="I124" s="5"/>
      <c r="J124" s="9"/>
      <c r="K124" s="46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">
      <c r="A125" s="5"/>
      <c r="B125" s="12"/>
      <c r="C125" s="12"/>
      <c r="D125" s="5"/>
      <c r="E125" s="5"/>
      <c r="F125" s="5"/>
      <c r="G125" s="5"/>
      <c r="H125" s="5"/>
      <c r="I125" s="5"/>
      <c r="J125" s="9"/>
      <c r="K125" s="46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">
      <c r="A126" s="5"/>
      <c r="B126" s="12"/>
      <c r="C126" s="12"/>
      <c r="D126" s="11"/>
      <c r="E126" s="11"/>
      <c r="F126" s="11"/>
      <c r="G126" s="11"/>
      <c r="H126" s="11"/>
      <c r="I126" s="11"/>
      <c r="J126" s="9"/>
      <c r="K126" s="46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">
      <c r="A127" s="5"/>
      <c r="B127" s="15"/>
      <c r="D127" s="10"/>
      <c r="E127" s="10"/>
      <c r="F127" s="10"/>
      <c r="G127" s="10"/>
      <c r="H127" s="10"/>
      <c r="I127" s="10"/>
      <c r="J127" s="9"/>
      <c r="K127" s="4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">
      <c r="A128" s="5"/>
      <c r="B128" s="12"/>
      <c r="C128" s="12"/>
      <c r="D128" s="10"/>
      <c r="E128" s="10"/>
      <c r="F128" s="10"/>
      <c r="G128" s="10"/>
      <c r="H128" s="10"/>
      <c r="I128" s="10"/>
      <c r="J128" s="9"/>
      <c r="K128" s="4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">
      <c r="A129" s="5"/>
      <c r="B129" s="12"/>
      <c r="C129" s="12"/>
      <c r="D129" s="10"/>
      <c r="E129" s="10"/>
      <c r="F129" s="10"/>
      <c r="G129" s="10"/>
      <c r="H129" s="10"/>
      <c r="I129" s="10"/>
      <c r="J129" s="9"/>
      <c r="K129" s="46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">
      <c r="A130" s="5"/>
      <c r="B130" s="12"/>
      <c r="C130" s="12"/>
      <c r="D130" s="10"/>
      <c r="E130" s="10"/>
      <c r="F130" s="10"/>
      <c r="G130" s="10"/>
      <c r="H130" s="10"/>
      <c r="I130" s="10"/>
      <c r="J130" s="9"/>
      <c r="K130" s="4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5" x14ac:dyDescent="0.2">
      <c r="A131" s="4"/>
      <c r="B131" s="12"/>
      <c r="C131" s="12"/>
      <c r="D131" s="12"/>
      <c r="E131" s="12"/>
      <c r="F131" s="12"/>
      <c r="G131" s="12"/>
      <c r="H131" s="12"/>
      <c r="I131" s="12"/>
      <c r="J131" s="9"/>
      <c r="K131" s="46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">
      <c r="A132" s="3"/>
      <c r="B132" s="12"/>
      <c r="C132" s="12"/>
      <c r="D132" s="11"/>
      <c r="E132" s="11"/>
      <c r="F132" s="11"/>
      <c r="G132" s="11"/>
      <c r="H132" s="11"/>
      <c r="I132" s="11"/>
      <c r="J132" s="9"/>
      <c r="K132" s="46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">
      <c r="A133" s="6"/>
      <c r="B133" s="12"/>
      <c r="C133" s="12"/>
      <c r="D133" s="12"/>
      <c r="E133" s="12"/>
      <c r="F133" s="12"/>
      <c r="G133" s="12"/>
      <c r="H133" s="12"/>
      <c r="I133" s="12"/>
      <c r="J133" s="9"/>
      <c r="K133" s="4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">
      <c r="A134" s="5"/>
      <c r="B134" s="12"/>
      <c r="C134" s="12"/>
      <c r="D134" s="10"/>
      <c r="E134" s="10"/>
      <c r="F134" s="10"/>
      <c r="G134" s="10"/>
      <c r="H134" s="10"/>
      <c r="I134" s="10"/>
      <c r="J134" s="9"/>
      <c r="K134" s="4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">
      <c r="A135" s="5"/>
      <c r="B135" s="12"/>
      <c r="C135" s="12"/>
      <c r="D135" s="10"/>
      <c r="E135" s="10"/>
      <c r="F135" s="10"/>
      <c r="G135" s="10"/>
      <c r="H135" s="10"/>
      <c r="I135" s="10"/>
      <c r="J135" s="9"/>
      <c r="K135" s="46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">
      <c r="A136" s="5"/>
      <c r="B136" s="12"/>
      <c r="C136" s="12"/>
      <c r="D136" s="11"/>
      <c r="E136" s="11"/>
      <c r="F136" s="11"/>
      <c r="G136" s="11"/>
      <c r="H136" s="11"/>
      <c r="I136" s="11"/>
      <c r="J136" s="9"/>
      <c r="K136" s="46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">
      <c r="A137" s="5"/>
      <c r="B137" s="12"/>
      <c r="C137" s="12"/>
      <c r="D137" s="11"/>
      <c r="E137" s="11"/>
      <c r="F137" s="11"/>
      <c r="G137" s="11"/>
      <c r="H137" s="11"/>
      <c r="I137" s="11"/>
      <c r="J137" s="9"/>
      <c r="K137" s="4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">
      <c r="A138" s="7"/>
      <c r="B138" s="12"/>
      <c r="C138" s="12"/>
      <c r="D138" s="11"/>
      <c r="E138" s="11"/>
      <c r="F138" s="11"/>
      <c r="G138" s="11"/>
      <c r="H138" s="11"/>
      <c r="I138" s="11"/>
      <c r="J138" s="9"/>
      <c r="K138" s="4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">
      <c r="A139" s="5"/>
      <c r="B139" s="12"/>
      <c r="C139" s="12"/>
      <c r="D139" s="5"/>
      <c r="E139" s="5"/>
      <c r="F139" s="5"/>
      <c r="G139" s="5"/>
      <c r="H139" s="5"/>
      <c r="I139" s="5"/>
      <c r="J139" s="9"/>
      <c r="K139" s="46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">
      <c r="A140" s="6"/>
      <c r="B140" s="12"/>
      <c r="C140" s="12"/>
      <c r="D140" s="5"/>
      <c r="E140" s="5"/>
      <c r="F140" s="5"/>
      <c r="G140" s="5"/>
      <c r="H140" s="5"/>
      <c r="I140" s="5"/>
      <c r="J140" s="9"/>
      <c r="K140" s="46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2">
      <c r="A141" s="5"/>
      <c r="B141" s="12"/>
      <c r="C141" s="12"/>
      <c r="D141" s="5"/>
      <c r="E141" s="5"/>
      <c r="F141" s="5"/>
      <c r="G141" s="5"/>
      <c r="H141" s="5"/>
      <c r="I141" s="5"/>
      <c r="J141" s="9"/>
      <c r="K141" s="4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2">
      <c r="A142" s="3"/>
      <c r="B142" s="12"/>
      <c r="C142" s="12"/>
      <c r="D142" s="10"/>
      <c r="E142" s="10"/>
      <c r="F142" s="10"/>
      <c r="G142" s="10"/>
      <c r="H142" s="10"/>
      <c r="I142" s="10"/>
      <c r="J142" s="9"/>
      <c r="K142" s="4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2">
      <c r="A143" s="3"/>
      <c r="B143" s="12"/>
      <c r="C143" s="12"/>
      <c r="D143" s="10"/>
      <c r="E143" s="10"/>
      <c r="F143" s="10"/>
      <c r="G143" s="10"/>
      <c r="H143" s="10"/>
      <c r="I143" s="10"/>
      <c r="J143" s="9"/>
      <c r="K143" s="4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2">
      <c r="A144" s="3"/>
      <c r="B144" s="12"/>
      <c r="C144" s="12"/>
      <c r="D144" s="11"/>
      <c r="E144" s="11"/>
      <c r="F144" s="11"/>
      <c r="G144" s="11"/>
      <c r="H144" s="11"/>
      <c r="I144" s="11"/>
      <c r="J144" s="9"/>
      <c r="K144" s="46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2">
      <c r="A145" s="3"/>
      <c r="B145" s="12"/>
      <c r="C145" s="12"/>
      <c r="D145" s="11"/>
      <c r="E145" s="11"/>
      <c r="F145" s="11"/>
      <c r="G145" s="11"/>
      <c r="H145" s="11"/>
      <c r="I145" s="11"/>
      <c r="J145" s="9"/>
      <c r="K145" s="4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2">
      <c r="A146" s="3"/>
      <c r="B146" s="12"/>
      <c r="C146" s="12"/>
      <c r="D146" s="5"/>
      <c r="E146" s="5"/>
      <c r="F146" s="5"/>
      <c r="G146" s="5"/>
      <c r="H146" s="5"/>
      <c r="I146" s="5"/>
      <c r="J146" s="9"/>
      <c r="K146" s="46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2">
      <c r="A147" s="5"/>
      <c r="B147" s="12"/>
      <c r="C147" s="12"/>
      <c r="D147" s="5"/>
      <c r="E147" s="5"/>
      <c r="F147" s="5"/>
      <c r="G147" s="5"/>
      <c r="H147" s="5"/>
      <c r="I147" s="5"/>
      <c r="J147" s="9"/>
      <c r="K147" s="4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2">
      <c r="A148" s="5"/>
      <c r="B148" s="12"/>
      <c r="C148" s="12"/>
      <c r="D148" s="12"/>
      <c r="E148" s="12"/>
      <c r="F148" s="12"/>
      <c r="G148" s="12"/>
      <c r="H148" s="12"/>
      <c r="I148" s="12"/>
      <c r="J148" s="9"/>
      <c r="K148" s="4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5" x14ac:dyDescent="0.2">
      <c r="A149" s="4"/>
      <c r="B149" s="12"/>
      <c r="C149" s="12"/>
      <c r="D149" s="5"/>
      <c r="E149" s="5"/>
      <c r="F149" s="5"/>
      <c r="G149" s="5"/>
      <c r="H149" s="5"/>
      <c r="I149" s="5"/>
      <c r="J149" s="9"/>
      <c r="K149" s="46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2">
      <c r="A150" s="3"/>
      <c r="B150" s="12"/>
      <c r="C150" s="12"/>
      <c r="D150" s="5"/>
      <c r="E150" s="5"/>
      <c r="F150" s="5"/>
      <c r="G150" s="5"/>
      <c r="H150" s="5"/>
      <c r="I150" s="5"/>
      <c r="J150" s="9"/>
      <c r="K150" s="4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2">
      <c r="A151" s="3"/>
      <c r="B151" s="12"/>
      <c r="C151" s="12"/>
      <c r="D151" s="5"/>
      <c r="E151" s="5"/>
      <c r="F151" s="5"/>
      <c r="G151" s="5"/>
      <c r="H151" s="5"/>
      <c r="I151" s="5"/>
      <c r="J151" s="9"/>
      <c r="K151" s="4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2">
      <c r="A152" s="3"/>
      <c r="B152" s="15"/>
      <c r="D152" s="5"/>
      <c r="E152" s="5"/>
      <c r="F152" s="5"/>
      <c r="G152" s="5"/>
      <c r="H152" s="5"/>
      <c r="I152" s="5"/>
      <c r="J152" s="9"/>
      <c r="K152" s="4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2">
      <c r="A153" s="3"/>
      <c r="B153" s="15"/>
      <c r="D153" s="9"/>
      <c r="E153" s="9"/>
      <c r="F153" s="9"/>
      <c r="G153" s="9"/>
      <c r="H153" s="9"/>
      <c r="I153" s="9"/>
      <c r="J153" s="9"/>
      <c r="K153" s="4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2">
      <c r="A154" s="5"/>
      <c r="B154" s="15"/>
      <c r="D154" s="9"/>
      <c r="E154" s="9"/>
      <c r="F154" s="9"/>
      <c r="G154" s="9"/>
      <c r="H154" s="9"/>
      <c r="I154" s="9"/>
      <c r="J154" s="9"/>
      <c r="K154" s="4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2">
      <c r="A155" s="5"/>
      <c r="B155" s="15"/>
      <c r="D155" s="9"/>
      <c r="E155" s="9"/>
      <c r="F155" s="9"/>
      <c r="G155" s="9"/>
      <c r="H155" s="9"/>
      <c r="I155" s="9"/>
      <c r="J155" s="9"/>
      <c r="K155" s="46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5" x14ac:dyDescent="0.2">
      <c r="A156" s="4"/>
      <c r="B156" s="15"/>
      <c r="D156" s="9"/>
      <c r="E156" s="9"/>
      <c r="F156" s="9"/>
      <c r="G156" s="9"/>
      <c r="H156" s="9"/>
      <c r="I156" s="9"/>
      <c r="J156" s="9"/>
      <c r="K156" s="46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2">
      <c r="A157" s="5"/>
      <c r="B157" s="15"/>
      <c r="D157" s="9"/>
      <c r="E157" s="9"/>
      <c r="F157" s="9"/>
      <c r="G157" s="9"/>
      <c r="H157" s="9"/>
      <c r="I157" s="9"/>
      <c r="J157" s="9"/>
      <c r="K157" s="4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2">
      <c r="A158" s="5"/>
      <c r="B158" s="15"/>
      <c r="D158" s="9"/>
      <c r="E158" s="9"/>
      <c r="F158" s="9"/>
      <c r="G158" s="9"/>
      <c r="H158" s="9"/>
      <c r="I158" s="9"/>
      <c r="J158" s="9"/>
      <c r="K158" s="46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2">
      <c r="A159" s="5"/>
      <c r="B159" s="15"/>
      <c r="D159" s="9"/>
      <c r="E159" s="9"/>
      <c r="F159" s="9"/>
      <c r="G159" s="9"/>
      <c r="H159" s="9"/>
      <c r="I159" s="9"/>
      <c r="J159" s="9"/>
      <c r="K159" s="46"/>
      <c r="L159" s="9"/>
      <c r="M159" s="9"/>
      <c r="N159" s="9"/>
      <c r="O159" s="9"/>
      <c r="P159" s="9"/>
      <c r="Q159" s="9"/>
      <c r="R159" s="9"/>
      <c r="S159" s="9"/>
    </row>
    <row r="160" spans="1:22" x14ac:dyDescent="0.2">
      <c r="A160" s="8"/>
      <c r="B160" s="15"/>
      <c r="D160" s="9"/>
      <c r="E160" s="9"/>
      <c r="F160" s="9"/>
      <c r="G160" s="9"/>
      <c r="H160" s="9"/>
      <c r="I160" s="9"/>
      <c r="J160" s="9"/>
      <c r="K160" s="46"/>
      <c r="L160" s="9"/>
      <c r="M160" s="9"/>
      <c r="N160" s="9"/>
      <c r="O160" s="9"/>
      <c r="P160" s="9"/>
      <c r="Q160" s="9"/>
      <c r="R160" s="9"/>
      <c r="S160" s="9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</sheetData>
  <mergeCells count="54">
    <mergeCell ref="W10:Y10"/>
    <mergeCell ref="W11:W12"/>
    <mergeCell ref="X11:X12"/>
    <mergeCell ref="Y11:Y12"/>
    <mergeCell ref="V11:V12"/>
    <mergeCell ref="M10:V10"/>
    <mergeCell ref="H4:J4"/>
    <mergeCell ref="K4:M4"/>
    <mergeCell ref="B10:D10"/>
    <mergeCell ref="J10:L10"/>
    <mergeCell ref="K5:M5"/>
    <mergeCell ref="D41:E41"/>
    <mergeCell ref="F4:G4"/>
    <mergeCell ref="F5:G5"/>
    <mergeCell ref="A10:A12"/>
    <mergeCell ref="B11:B12"/>
    <mergeCell ref="K11:K12"/>
    <mergeCell ref="J11:J12"/>
    <mergeCell ref="A1:U1"/>
    <mergeCell ref="A2:U2"/>
    <mergeCell ref="R7:S7"/>
    <mergeCell ref="H5:J5"/>
    <mergeCell ref="S11:U11"/>
    <mergeCell ref="I11:I12"/>
    <mergeCell ref="D11:D12"/>
    <mergeCell ref="L11:L12"/>
    <mergeCell ref="C11:C12"/>
    <mergeCell ref="E10:I10"/>
    <mergeCell ref="E11:E12"/>
    <mergeCell ref="F11:F12"/>
    <mergeCell ref="G11:G12"/>
    <mergeCell ref="H11:H12"/>
    <mergeCell ref="A61:C61"/>
    <mergeCell ref="I46:L46"/>
    <mergeCell ref="N11:R11"/>
    <mergeCell ref="A41:B41"/>
    <mergeCell ref="I41:L41"/>
    <mergeCell ref="O41:P41"/>
    <mergeCell ref="I43:L43"/>
    <mergeCell ref="A57:C57"/>
    <mergeCell ref="O43:P43"/>
    <mergeCell ref="D54:D55"/>
    <mergeCell ref="A60:C60"/>
    <mergeCell ref="O44:P44"/>
    <mergeCell ref="O42:P42"/>
    <mergeCell ref="O47:P47"/>
    <mergeCell ref="O46:P46"/>
    <mergeCell ref="O45:P45"/>
    <mergeCell ref="E54:E55"/>
    <mergeCell ref="I45:L45"/>
    <mergeCell ref="I44:L44"/>
    <mergeCell ref="I42:L42"/>
    <mergeCell ref="A59:C59"/>
    <mergeCell ref="A58:C58"/>
  </mergeCells>
  <phoneticPr fontId="0" type="noConversion"/>
  <dataValidations disablePrompts="1" count="1">
    <dataValidation operator="greaterThan" allowBlank="1" showInputMessage="1" showErrorMessage="1" sqref="T7 I13:I37 D13:D36 E14:G36 H13:H36 L13:L36"/>
  </dataValidations>
  <pageMargins left="0.22" right="0.17" top="0.36" bottom="0.3" header="0.17" footer="0.17"/>
  <pageSetup paperSize="9" orientation="landscape" r:id="rId1"/>
  <headerFooter alignWithMargins="0"/>
  <ignoredErrors>
    <ignoredError sqref="F37" formula="1"/>
    <ignoredError sqref="V37" formula="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RowHeight="12.75" x14ac:dyDescent="0.2"/>
  <cols>
    <col min="1" max="1" width="5.42578125" bestFit="1" customWidth="1"/>
    <col min="2" max="2" width="29.7109375" customWidth="1"/>
    <col min="3" max="3" width="180.42578125" bestFit="1" customWidth="1"/>
    <col min="4" max="4" width="18.7109375" bestFit="1" customWidth="1"/>
    <col min="5" max="5" width="19.42578125" customWidth="1"/>
    <col min="6" max="6" width="16.85546875" bestFit="1" customWidth="1"/>
    <col min="7" max="7" width="29.7109375" customWidth="1"/>
    <col min="8" max="8" width="19" customWidth="1"/>
  </cols>
  <sheetData>
    <row r="1" spans="1:9" s="116" customFormat="1" ht="26.25" thickBot="1" x14ac:dyDescent="0.25">
      <c r="A1" s="114" t="s">
        <v>98</v>
      </c>
      <c r="B1" s="114" t="s">
        <v>99</v>
      </c>
      <c r="C1" s="114" t="s">
        <v>100</v>
      </c>
      <c r="D1" s="114" t="s">
        <v>101</v>
      </c>
      <c r="E1" s="115" t="s">
        <v>154</v>
      </c>
      <c r="F1" s="114" t="s">
        <v>102</v>
      </c>
      <c r="G1" s="114" t="s">
        <v>103</v>
      </c>
      <c r="H1" s="114" t="s">
        <v>156</v>
      </c>
      <c r="I1" s="114" t="s">
        <v>157</v>
      </c>
    </row>
    <row r="2" spans="1:9" ht="14.25" thickTop="1" thickBot="1" x14ac:dyDescent="0.25">
      <c r="A2" s="105">
        <v>1</v>
      </c>
      <c r="B2" s="105" t="s">
        <v>104</v>
      </c>
      <c r="C2" s="105" t="s">
        <v>105</v>
      </c>
      <c r="D2" s="105" t="s">
        <v>106</v>
      </c>
      <c r="E2" s="105" t="s">
        <v>107</v>
      </c>
      <c r="F2" s="105" t="s">
        <v>108</v>
      </c>
      <c r="G2" s="105" t="s">
        <v>109</v>
      </c>
      <c r="H2" s="117">
        <f>MetricsData!Q45</f>
        <v>0</v>
      </c>
    </row>
    <row r="3" spans="1:9" ht="13.5" thickBot="1" x14ac:dyDescent="0.25">
      <c r="A3" s="106">
        <v>2</v>
      </c>
      <c r="B3" s="106" t="s">
        <v>110</v>
      </c>
      <c r="C3" s="106" t="s">
        <v>111</v>
      </c>
      <c r="D3" s="106" t="s">
        <v>106</v>
      </c>
      <c r="E3" s="106" t="s">
        <v>112</v>
      </c>
      <c r="F3" s="106" t="s">
        <v>108</v>
      </c>
      <c r="G3" s="106" t="s">
        <v>113</v>
      </c>
      <c r="H3" s="184">
        <f>MetricsData!M43</f>
        <v>0.9576271186440678</v>
      </c>
    </row>
    <row r="4" spans="1:9" ht="13.5" thickBot="1" x14ac:dyDescent="0.25">
      <c r="A4" s="106">
        <v>4</v>
      </c>
      <c r="B4" s="106" t="s">
        <v>117</v>
      </c>
      <c r="C4" s="106" t="s">
        <v>118</v>
      </c>
      <c r="D4" s="106" t="s">
        <v>106</v>
      </c>
      <c r="E4" s="106" t="s">
        <v>119</v>
      </c>
      <c r="F4" s="106" t="s">
        <v>120</v>
      </c>
      <c r="G4" s="106" t="s">
        <v>121</v>
      </c>
      <c r="H4" s="183" t="e">
        <f>MetricsData!I37</f>
        <v>#DIV/0!</v>
      </c>
      <c r="I4" s="118" t="s">
        <v>155</v>
      </c>
    </row>
    <row r="5" spans="1:9" ht="13.5" thickBot="1" x14ac:dyDescent="0.25">
      <c r="A5" s="106">
        <v>6</v>
      </c>
      <c r="B5" s="106" t="s">
        <v>52</v>
      </c>
      <c r="C5" s="106" t="s">
        <v>123</v>
      </c>
      <c r="D5" s="106" t="s">
        <v>106</v>
      </c>
      <c r="E5" s="106" t="s">
        <v>124</v>
      </c>
      <c r="F5" s="106" t="s">
        <v>108</v>
      </c>
      <c r="G5" s="106" t="s">
        <v>125</v>
      </c>
      <c r="H5" s="184">
        <f>MetricsData!M44</f>
        <v>0.59848484848484851</v>
      </c>
    </row>
    <row r="6" spans="1:9" ht="13.5" thickBot="1" x14ac:dyDescent="0.25">
      <c r="A6" s="106">
        <v>8</v>
      </c>
      <c r="B6" s="106" t="s">
        <v>130</v>
      </c>
      <c r="C6" s="120" t="s">
        <v>131</v>
      </c>
      <c r="D6" s="106" t="s">
        <v>106</v>
      </c>
      <c r="E6" s="106" t="s">
        <v>132</v>
      </c>
      <c r="F6" s="106" t="s">
        <v>108</v>
      </c>
      <c r="G6" s="106" t="s">
        <v>133</v>
      </c>
      <c r="H6" s="118" t="e">
        <f>MetricsData!Y25</f>
        <v>#DIV/0!</v>
      </c>
      <c r="I6">
        <f>SUM(MetricsData!P25:P27)-MetricsData!P25/SUM(MetricsData!P25:P27)</f>
        <v>105.58490566037736</v>
      </c>
    </row>
    <row r="7" spans="1:9" ht="13.5" thickBot="1" x14ac:dyDescent="0.25">
      <c r="A7" s="107">
        <v>9</v>
      </c>
      <c r="B7" s="107" t="s">
        <v>134</v>
      </c>
      <c r="C7" s="107" t="s">
        <v>135</v>
      </c>
      <c r="D7" s="107" t="s">
        <v>106</v>
      </c>
      <c r="E7" s="107" t="s">
        <v>136</v>
      </c>
      <c r="F7" s="107" t="s">
        <v>108</v>
      </c>
      <c r="G7" s="107" t="s">
        <v>137</v>
      </c>
      <c r="H7" s="119">
        <f>MetricsData!V25</f>
        <v>0.40740740740740738</v>
      </c>
      <c r="I7">
        <f>MetricsData!P25/MetricsData!C37</f>
        <v>6.8965517241379309E-2</v>
      </c>
    </row>
    <row r="8" spans="1:9" ht="13.5" thickBot="1" x14ac:dyDescent="0.25">
      <c r="A8" s="106">
        <v>11</v>
      </c>
      <c r="B8" s="106" t="s">
        <v>141</v>
      </c>
      <c r="C8" s="106" t="s">
        <v>142</v>
      </c>
      <c r="D8" s="106" t="s">
        <v>106</v>
      </c>
      <c r="E8" s="106" t="s">
        <v>143</v>
      </c>
      <c r="F8" s="106" t="s">
        <v>108</v>
      </c>
      <c r="G8" s="106" t="s">
        <v>137</v>
      </c>
      <c r="H8" s="118" t="e">
        <f>MetricsData!V28</f>
        <v>#DIV/0!</v>
      </c>
    </row>
    <row r="9" spans="1:9" ht="13.5" thickBot="1" x14ac:dyDescent="0.25">
      <c r="A9" s="107">
        <v>12</v>
      </c>
      <c r="B9" s="107" t="s">
        <v>144</v>
      </c>
      <c r="C9" s="107" t="s">
        <v>145</v>
      </c>
      <c r="D9" s="107" t="s">
        <v>106</v>
      </c>
      <c r="E9" s="107" t="s">
        <v>146</v>
      </c>
      <c r="F9" s="107" t="s">
        <v>108</v>
      </c>
      <c r="G9" s="107" t="s">
        <v>137</v>
      </c>
      <c r="H9" s="119"/>
      <c r="I9" s="186" t="s">
        <v>174</v>
      </c>
    </row>
    <row r="10" spans="1:9" ht="13.5" thickBot="1" x14ac:dyDescent="0.25">
      <c r="A10" s="106">
        <v>13</v>
      </c>
      <c r="B10" s="106" t="s">
        <v>147</v>
      </c>
      <c r="C10" s="106" t="s">
        <v>148</v>
      </c>
      <c r="D10" s="106" t="s">
        <v>106</v>
      </c>
      <c r="E10" s="106" t="s">
        <v>149</v>
      </c>
      <c r="F10" s="106" t="s">
        <v>108</v>
      </c>
      <c r="G10" s="106" t="s">
        <v>133</v>
      </c>
      <c r="H10" s="118" t="e">
        <f>MetricsData!Y37</f>
        <v>#DIV/0!</v>
      </c>
      <c r="I10" s="106"/>
    </row>
    <row r="11" spans="1:9" ht="18.75" customHeight="1" thickBot="1" x14ac:dyDescent="0.25">
      <c r="A11" s="106">
        <v>15</v>
      </c>
      <c r="B11" s="106" t="s">
        <v>151</v>
      </c>
      <c r="C11" s="106" t="s">
        <v>152</v>
      </c>
      <c r="D11" s="106" t="s">
        <v>106</v>
      </c>
      <c r="E11" s="106" t="s">
        <v>153</v>
      </c>
      <c r="F11" s="106" t="s">
        <v>108</v>
      </c>
      <c r="G11" s="106" t="s">
        <v>140</v>
      </c>
      <c r="H11" s="118" t="e">
        <f>MetricsData!E54</f>
        <v>#DIV/0!</v>
      </c>
    </row>
    <row r="12" spans="1:9" ht="35.25" customHeight="1" thickTop="1" thickBot="1" x14ac:dyDescent="0.25">
      <c r="A12" s="105">
        <v>10</v>
      </c>
      <c r="B12" s="105" t="s">
        <v>138</v>
      </c>
      <c r="C12" s="105" t="s">
        <v>139</v>
      </c>
      <c r="D12" s="105" t="s">
        <v>106</v>
      </c>
      <c r="E12" s="105" t="s">
        <v>128</v>
      </c>
      <c r="F12" s="105" t="s">
        <v>108</v>
      </c>
      <c r="G12" s="105" t="s">
        <v>140</v>
      </c>
      <c r="H12" s="376"/>
    </row>
    <row r="13" spans="1:9" ht="46.5" customHeight="1" thickBot="1" x14ac:dyDescent="0.25">
      <c r="A13" s="107">
        <v>14</v>
      </c>
      <c r="B13" s="107" t="s">
        <v>150</v>
      </c>
      <c r="C13" s="110"/>
      <c r="D13" s="107" t="s">
        <v>106</v>
      </c>
      <c r="E13" s="107" t="s">
        <v>128</v>
      </c>
      <c r="F13" s="107" t="s">
        <v>108</v>
      </c>
      <c r="G13" s="107" t="s">
        <v>140</v>
      </c>
      <c r="H13" s="376"/>
    </row>
    <row r="14" spans="1:9" ht="41.25" customHeight="1" thickBot="1" x14ac:dyDescent="0.25">
      <c r="A14" s="107">
        <v>7</v>
      </c>
      <c r="B14" s="107" t="s">
        <v>126</v>
      </c>
      <c r="C14" s="109"/>
      <c r="D14" s="107" t="s">
        <v>127</v>
      </c>
      <c r="E14" s="107" t="s">
        <v>128</v>
      </c>
      <c r="F14" s="107" t="s">
        <v>120</v>
      </c>
      <c r="G14" s="107" t="s">
        <v>129</v>
      </c>
      <c r="H14" s="185"/>
    </row>
    <row r="15" spans="1:9" ht="13.5" thickBot="1" x14ac:dyDescent="0.25">
      <c r="A15" s="107">
        <v>3</v>
      </c>
      <c r="B15" s="107" t="s">
        <v>114</v>
      </c>
      <c r="C15" s="108" t="s">
        <v>115</v>
      </c>
      <c r="D15" s="107" t="s">
        <v>106</v>
      </c>
      <c r="E15" s="108" t="s">
        <v>116</v>
      </c>
      <c r="F15" s="107" t="s">
        <v>108</v>
      </c>
      <c r="G15" s="108" t="s">
        <v>116</v>
      </c>
    </row>
    <row r="16" spans="1:9" ht="13.5" thickBot="1" x14ac:dyDescent="0.25">
      <c r="A16" s="107">
        <v>5</v>
      </c>
      <c r="B16" s="107" t="s">
        <v>122</v>
      </c>
      <c r="C16" s="108" t="s">
        <v>115</v>
      </c>
      <c r="D16" s="107" t="s">
        <v>106</v>
      </c>
      <c r="E16" s="108" t="s">
        <v>116</v>
      </c>
      <c r="F16" s="107" t="s">
        <v>108</v>
      </c>
      <c r="G16" s="108" t="s">
        <v>116</v>
      </c>
    </row>
  </sheetData>
  <mergeCells count="1">
    <mergeCell ref="H12:H13"/>
  </mergeCells>
  <hyperlinks>
    <hyperlink ref="H2" location="MetricsData!S44" display="Yes"/>
    <hyperlink ref="H3" location="MetricsData!M42" display="Yes"/>
    <hyperlink ref="H5" location="MetricsData!M43" display="Yes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dvAspect="DVASPECT_ICON" link="[1]!''''" oleUpdate="OLEUPDATE_ONCALL" shapeId="2049">
          <objectPr defaultSize="0" dde="1" r:id="rId3">
            <anchor moveWithCells="1">
              <from>
                <xdr:col>7</xdr:col>
                <xdr:colOff>114300</xdr:colOff>
                <xdr:row>11</xdr:row>
                <xdr:rowOff>257175</xdr:rowOff>
              </from>
              <to>
                <xdr:col>7</xdr:col>
                <xdr:colOff>1028700</xdr:colOff>
                <xdr:row>12</xdr:row>
                <xdr:rowOff>495300</xdr:rowOff>
              </to>
            </anchor>
          </objectPr>
        </oleObject>
      </mc:Choice>
      <mc:Fallback>
        <oleObject dvAspect="DVASPECT_ICON" link="[1]!''''" oleUpdate="OLEUPDATE_ONCALL" shapeId="204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Project</vt:lpstr>
      <vt:lpstr>MetricsData</vt:lpstr>
      <vt:lpstr>Metrics Analysis</vt:lpstr>
      <vt:lpstr>MetricsData!Print_Area</vt:lpstr>
      <vt:lpstr>Project!Print_Area</vt:lpstr>
      <vt:lpstr>MetricsData!Print_Titles</vt:lpstr>
      <vt:lpstr>Project!Print_Titles</vt:lpstr>
    </vt:vector>
  </TitlesOfParts>
  <Company>Future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subject>Project Metrics Sheet</dc:subject>
  <dc:creator>Parthasarathy Srinivasan</dc:creator>
  <dc:description>This is a prototype for Prudential</dc:description>
  <cp:lastModifiedBy>Vethanayagam, SamJacob (Cognizant)</cp:lastModifiedBy>
  <cp:lastPrinted>2013-08-21T08:54:43Z</cp:lastPrinted>
  <dcterms:created xsi:type="dcterms:W3CDTF">1998-12-01T05:43:55Z</dcterms:created>
  <dcterms:modified xsi:type="dcterms:W3CDTF">2014-01-24T09:31:00Z</dcterms:modified>
</cp:coreProperties>
</file>