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Output\Dec20\"/>
    </mc:Choice>
  </mc:AlternateContent>
  <xr:revisionPtr revIDLastSave="0" documentId="13_ncr:1_{CBE4EF03-9816-4D7D-A4ED-96DF1BF3AA73}" xr6:coauthVersionLast="45" xr6:coauthVersionMax="45" xr10:uidLastSave="{00000000-0000-0000-0000-000000000000}"/>
  <bookViews>
    <workbookView xWindow="1110" yWindow="690" windowWidth="23730" windowHeight="1446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I15" i="49"/>
  <c r="H15" i="49"/>
  <c r="J15" i="49" s="1"/>
  <c r="G15" i="49"/>
  <c r="I16" i="49"/>
  <c r="H16" i="49"/>
  <c r="J16" i="49" s="1"/>
  <c r="G16" i="49"/>
  <c r="I19" i="49"/>
  <c r="H19" i="49"/>
  <c r="J19" i="49" s="1"/>
  <c r="G19" i="49"/>
  <c r="I20" i="49"/>
  <c r="H20" i="49"/>
  <c r="J20" i="49" s="1"/>
  <c r="G20" i="49"/>
  <c r="I23" i="49"/>
  <c r="H23" i="49"/>
  <c r="J23" i="49" s="1"/>
  <c r="G23" i="49"/>
  <c r="H24" i="49"/>
  <c r="J24" i="49" s="1"/>
  <c r="G24" i="49"/>
  <c r="I24" i="49" s="1"/>
  <c r="I25" i="49"/>
  <c r="H25" i="49"/>
  <c r="J25" i="49" s="1"/>
  <c r="G25" i="49"/>
  <c r="H26" i="49"/>
  <c r="J26" i="49" s="1"/>
  <c r="G26" i="49"/>
  <c r="I26" i="49" s="1"/>
  <c r="I27" i="49"/>
  <c r="H27" i="49"/>
  <c r="J27" i="49" s="1"/>
  <c r="G27" i="49"/>
  <c r="I28" i="49"/>
  <c r="H28" i="49"/>
  <c r="J28" i="49" s="1"/>
  <c r="G28" i="49"/>
  <c r="I29" i="49"/>
  <c r="H29" i="49"/>
  <c r="J29" i="49" s="1"/>
  <c r="G29" i="49"/>
  <c r="I30" i="49"/>
  <c r="H30" i="49"/>
  <c r="J30" i="49" s="1"/>
  <c r="G30" i="49"/>
  <c r="I31" i="49"/>
  <c r="H31" i="49"/>
  <c r="J31" i="49" s="1"/>
  <c r="G31" i="49"/>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J39" i="49"/>
  <c r="H39" i="49"/>
  <c r="G39" i="49"/>
  <c r="I39" i="49" s="1"/>
  <c r="H42" i="49"/>
  <c r="J42" i="49" s="1"/>
  <c r="G42" i="49"/>
  <c r="I42" i="49" s="1"/>
  <c r="I43" i="49"/>
  <c r="H43" i="49"/>
  <c r="J43" i="49" s="1"/>
  <c r="G43" i="49"/>
  <c r="H44" i="49"/>
  <c r="J44" i="49" s="1"/>
  <c r="G44" i="49"/>
  <c r="I44" i="49" s="1"/>
  <c r="J45" i="49"/>
  <c r="I45" i="49"/>
  <c r="H45" i="49"/>
  <c r="G45" i="49"/>
  <c r="H46" i="49"/>
  <c r="J46" i="49" s="1"/>
  <c r="G46" i="49"/>
  <c r="I46" i="49" s="1"/>
  <c r="H47" i="49"/>
  <c r="J47" i="49" s="1"/>
  <c r="G47" i="49"/>
  <c r="I47" i="49" s="1"/>
  <c r="I48" i="49"/>
  <c r="H48" i="49"/>
  <c r="J48" i="49" s="1"/>
  <c r="G48" i="49"/>
  <c r="I49" i="49"/>
  <c r="H49" i="49"/>
  <c r="J49" i="49" s="1"/>
  <c r="G49" i="49"/>
  <c r="J50" i="49"/>
  <c r="I50" i="49"/>
  <c r="H50" i="49"/>
  <c r="G50" i="49"/>
  <c r="I51" i="49"/>
  <c r="H51" i="49"/>
  <c r="J51" i="49" s="1"/>
  <c r="G51" i="49"/>
  <c r="I52" i="49"/>
  <c r="H52" i="49"/>
  <c r="J52" i="49" s="1"/>
  <c r="G52" i="49"/>
  <c r="J53" i="49"/>
  <c r="I53" i="49"/>
  <c r="H53" i="49"/>
  <c r="G53" i="49"/>
  <c r="J54" i="49"/>
  <c r="I54" i="49"/>
  <c r="H54" i="49"/>
  <c r="G54" i="49"/>
  <c r="I55" i="49"/>
  <c r="H55" i="49"/>
  <c r="J55" i="49" s="1"/>
  <c r="G55" i="49"/>
  <c r="H56" i="49"/>
  <c r="J56" i="49" s="1"/>
  <c r="G56" i="49"/>
  <c r="I56" i="49" s="1"/>
  <c r="I57" i="49"/>
  <c r="H57" i="49"/>
  <c r="J57" i="49" s="1"/>
  <c r="G57" i="49"/>
  <c r="H58" i="49"/>
  <c r="J58" i="49" s="1"/>
  <c r="G58" i="49"/>
  <c r="I58" i="49" s="1"/>
  <c r="I59" i="49"/>
  <c r="H59" i="49"/>
  <c r="J59" i="49" s="1"/>
  <c r="G59" i="49"/>
  <c r="H60" i="49"/>
  <c r="J60" i="49" s="1"/>
  <c r="G60" i="49"/>
  <c r="I60" i="49" s="1"/>
  <c r="H61" i="49"/>
  <c r="J61" i="49" s="1"/>
  <c r="G61" i="49"/>
  <c r="I61" i="49" s="1"/>
  <c r="H62" i="49"/>
  <c r="J62" i="49" s="1"/>
  <c r="G62" i="49"/>
  <c r="I62" i="49" s="1"/>
  <c r="I63" i="49"/>
  <c r="H63" i="49"/>
  <c r="J63" i="49" s="1"/>
  <c r="G63" i="49"/>
  <c r="H64" i="49"/>
  <c r="J64" i="49" s="1"/>
  <c r="G64" i="49"/>
  <c r="I64" i="49" s="1"/>
  <c r="J67" i="49"/>
  <c r="I67" i="49"/>
  <c r="H67" i="49"/>
  <c r="G67" i="49"/>
  <c r="J68" i="49"/>
  <c r="I68" i="49"/>
  <c r="H68" i="49"/>
  <c r="G68" i="49"/>
  <c r="I71" i="49"/>
  <c r="H71" i="49"/>
  <c r="J71" i="49" s="1"/>
  <c r="G71" i="49"/>
  <c r="I72" i="49"/>
  <c r="H72" i="49"/>
  <c r="J72" i="49" s="1"/>
  <c r="G72" i="49"/>
  <c r="I75" i="49"/>
  <c r="H75" i="49"/>
  <c r="J75" i="49" s="1"/>
  <c r="G75" i="49"/>
  <c r="I76" i="49"/>
  <c r="H76" i="49"/>
  <c r="J76" i="49" s="1"/>
  <c r="G76" i="49"/>
  <c r="I77" i="49"/>
  <c r="H77" i="49"/>
  <c r="J77" i="49" s="1"/>
  <c r="G77" i="49"/>
  <c r="I78" i="49"/>
  <c r="H78" i="49"/>
  <c r="J78" i="49" s="1"/>
  <c r="G78" i="49"/>
  <c r="I79" i="49"/>
  <c r="H79" i="49"/>
  <c r="J79" i="49" s="1"/>
  <c r="G79" i="49"/>
  <c r="I80" i="49"/>
  <c r="H80" i="49"/>
  <c r="J80" i="49" s="1"/>
  <c r="G80" i="49"/>
  <c r="I83" i="49"/>
  <c r="H83" i="49"/>
  <c r="J83" i="49" s="1"/>
  <c r="G83" i="49"/>
  <c r="I84" i="49"/>
  <c r="H84" i="49"/>
  <c r="J84" i="49" s="1"/>
  <c r="G84" i="49"/>
  <c r="H87" i="49"/>
  <c r="J87" i="49" s="1"/>
  <c r="G87" i="49"/>
  <c r="I87" i="49" s="1"/>
  <c r="H88" i="49"/>
  <c r="J88" i="49" s="1"/>
  <c r="G88" i="49"/>
  <c r="I88" i="49" s="1"/>
  <c r="I89" i="49"/>
  <c r="H89" i="49"/>
  <c r="J89" i="49" s="1"/>
  <c r="G89" i="49"/>
  <c r="H90" i="49"/>
  <c r="J90" i="49" s="1"/>
  <c r="G90" i="49"/>
  <c r="I90" i="49" s="1"/>
  <c r="I93" i="49"/>
  <c r="H93" i="49"/>
  <c r="J93" i="49" s="1"/>
  <c r="G93" i="49"/>
  <c r="H94" i="49"/>
  <c r="J94" i="49" s="1"/>
  <c r="G94" i="49"/>
  <c r="I94" i="49" s="1"/>
  <c r="H95" i="49"/>
  <c r="J95" i="49" s="1"/>
  <c r="G95" i="49"/>
  <c r="I95" i="49" s="1"/>
  <c r="I98" i="49"/>
  <c r="H98" i="49"/>
  <c r="J98" i="49" s="1"/>
  <c r="G98" i="49"/>
  <c r="I99" i="49"/>
  <c r="H99" i="49"/>
  <c r="J99" i="49" s="1"/>
  <c r="G99" i="49"/>
  <c r="H100" i="49"/>
  <c r="J100" i="49" s="1"/>
  <c r="G100" i="49"/>
  <c r="I100" i="49" s="1"/>
  <c r="H101" i="49"/>
  <c r="J101" i="49" s="1"/>
  <c r="G101" i="49"/>
  <c r="I101" i="49" s="1"/>
  <c r="J102" i="49"/>
  <c r="I102" i="49"/>
  <c r="H102" i="49"/>
  <c r="G102" i="49"/>
  <c r="H103" i="49"/>
  <c r="J103" i="49" s="1"/>
  <c r="G103" i="49"/>
  <c r="I103" i="49" s="1"/>
  <c r="I104" i="49"/>
  <c r="H104" i="49"/>
  <c r="J104" i="49" s="1"/>
  <c r="G104" i="49"/>
  <c r="H105" i="49"/>
  <c r="J105" i="49" s="1"/>
  <c r="G105" i="49"/>
  <c r="I105" i="49" s="1"/>
  <c r="J106" i="49"/>
  <c r="I106" i="49"/>
  <c r="H106" i="49"/>
  <c r="G106" i="49"/>
  <c r="I107" i="49"/>
  <c r="H107" i="49"/>
  <c r="J107" i="49" s="1"/>
  <c r="G107" i="49"/>
  <c r="H108" i="49"/>
  <c r="J108" i="49" s="1"/>
  <c r="G108" i="49"/>
  <c r="I108" i="49" s="1"/>
  <c r="H109" i="49"/>
  <c r="J109" i="49" s="1"/>
  <c r="G109" i="49"/>
  <c r="I109" i="49" s="1"/>
  <c r="I110" i="49"/>
  <c r="H110" i="49"/>
  <c r="J110" i="49" s="1"/>
  <c r="G110" i="49"/>
  <c r="H111" i="49"/>
  <c r="J111" i="49" s="1"/>
  <c r="G111" i="49"/>
  <c r="I111" i="49" s="1"/>
  <c r="I114" i="49"/>
  <c r="H114" i="49"/>
  <c r="J114" i="49" s="1"/>
  <c r="G114" i="49"/>
  <c r="I115" i="49"/>
  <c r="H115" i="49"/>
  <c r="J115" i="49" s="1"/>
  <c r="G115" i="49"/>
  <c r="I118" i="49"/>
  <c r="H118" i="49"/>
  <c r="J118" i="49" s="1"/>
  <c r="G118" i="49"/>
  <c r="J119" i="49"/>
  <c r="I119" i="49"/>
  <c r="H119" i="49"/>
  <c r="G119" i="49"/>
  <c r="J120" i="49"/>
  <c r="I120" i="49"/>
  <c r="H120" i="49"/>
  <c r="G120" i="49"/>
  <c r="I121" i="49"/>
  <c r="H121" i="49"/>
  <c r="J121" i="49" s="1"/>
  <c r="G121" i="49"/>
  <c r="J124" i="49"/>
  <c r="I124" i="49"/>
  <c r="H124" i="49"/>
  <c r="G124" i="49"/>
  <c r="H125" i="49"/>
  <c r="J125" i="49" s="1"/>
  <c r="G125" i="49"/>
  <c r="I125" i="49" s="1"/>
  <c r="I126" i="49"/>
  <c r="H126" i="49"/>
  <c r="J126" i="49" s="1"/>
  <c r="G126" i="49"/>
  <c r="H127" i="49"/>
  <c r="J127" i="49" s="1"/>
  <c r="G127" i="49"/>
  <c r="I127" i="49" s="1"/>
  <c r="H130" i="49"/>
  <c r="J130" i="49" s="1"/>
  <c r="G130" i="49"/>
  <c r="I130" i="49" s="1"/>
  <c r="H131" i="49"/>
  <c r="J131" i="49" s="1"/>
  <c r="G131" i="49"/>
  <c r="I131" i="49" s="1"/>
  <c r="I132" i="49"/>
  <c r="H132" i="49"/>
  <c r="J132" i="49" s="1"/>
  <c r="G132" i="49"/>
  <c r="H133" i="49"/>
  <c r="J133" i="49" s="1"/>
  <c r="G133" i="49"/>
  <c r="I133" i="49" s="1"/>
  <c r="I136" i="49"/>
  <c r="H136" i="49"/>
  <c r="J136" i="49" s="1"/>
  <c r="G136" i="49"/>
  <c r="I137" i="49"/>
  <c r="H137" i="49"/>
  <c r="J137" i="49" s="1"/>
  <c r="G137" i="49"/>
  <c r="H140" i="49"/>
  <c r="J140" i="49" s="1"/>
  <c r="G140" i="49"/>
  <c r="I140" i="49" s="1"/>
  <c r="H141" i="49"/>
  <c r="J141" i="49" s="1"/>
  <c r="G141" i="49"/>
  <c r="I141" i="49" s="1"/>
  <c r="H142" i="49"/>
  <c r="J142" i="49" s="1"/>
  <c r="G142" i="49"/>
  <c r="I142" i="49" s="1"/>
  <c r="H143" i="49"/>
  <c r="J143" i="49" s="1"/>
  <c r="G143" i="49"/>
  <c r="I143" i="49" s="1"/>
  <c r="H144" i="49"/>
  <c r="J144" i="49" s="1"/>
  <c r="G144" i="49"/>
  <c r="I144" i="49" s="1"/>
  <c r="H145" i="49"/>
  <c r="J145" i="49" s="1"/>
  <c r="G145" i="49"/>
  <c r="I145" i="49" s="1"/>
  <c r="H146" i="49"/>
  <c r="J146" i="49" s="1"/>
  <c r="G146" i="49"/>
  <c r="I146" i="49" s="1"/>
  <c r="I147" i="49"/>
  <c r="H147" i="49"/>
  <c r="J147" i="49" s="1"/>
  <c r="G147" i="49"/>
  <c r="H148" i="49"/>
  <c r="J148" i="49" s="1"/>
  <c r="G148" i="49"/>
  <c r="I148" i="49" s="1"/>
  <c r="I151" i="49"/>
  <c r="H151" i="49"/>
  <c r="J151" i="49" s="1"/>
  <c r="G151" i="49"/>
  <c r="H152" i="49"/>
  <c r="J152" i="49" s="1"/>
  <c r="G152" i="49"/>
  <c r="I152"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H158" i="49"/>
  <c r="J158" i="49" s="1"/>
  <c r="G158" i="49"/>
  <c r="I158"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J168" i="49"/>
  <c r="I168" i="49"/>
  <c r="H168" i="49"/>
  <c r="G168" i="49"/>
  <c r="H169" i="49"/>
  <c r="J169" i="49" s="1"/>
  <c r="G169" i="49"/>
  <c r="I169" i="49" s="1"/>
  <c r="I170" i="49"/>
  <c r="H170" i="49"/>
  <c r="J170" i="49" s="1"/>
  <c r="G170" i="49"/>
  <c r="H171" i="49"/>
  <c r="J171" i="49" s="1"/>
  <c r="G171" i="49"/>
  <c r="I171" i="49" s="1"/>
  <c r="H172" i="49"/>
  <c r="J172" i="49" s="1"/>
  <c r="G172" i="49"/>
  <c r="I172" i="49" s="1"/>
  <c r="H173" i="49"/>
  <c r="J173" i="49" s="1"/>
  <c r="G173" i="49"/>
  <c r="I173" i="49" s="1"/>
  <c r="H174" i="49"/>
  <c r="J174" i="49" s="1"/>
  <c r="G174" i="49"/>
  <c r="I174" i="49" s="1"/>
  <c r="I177" i="49"/>
  <c r="H177" i="49"/>
  <c r="J177" i="49" s="1"/>
  <c r="G177" i="49"/>
  <c r="I178" i="49"/>
  <c r="H178" i="49"/>
  <c r="J178" i="49" s="1"/>
  <c r="G178" i="49"/>
  <c r="I179" i="49"/>
  <c r="H179" i="49"/>
  <c r="J179" i="49" s="1"/>
  <c r="G179" i="49"/>
  <c r="I182" i="49"/>
  <c r="H182" i="49"/>
  <c r="J182" i="49" s="1"/>
  <c r="G182" i="49"/>
  <c r="I183" i="49"/>
  <c r="H183" i="49"/>
  <c r="J183" i="49" s="1"/>
  <c r="G183" i="49"/>
  <c r="I184" i="49"/>
  <c r="H184" i="49"/>
  <c r="J184" i="49" s="1"/>
  <c r="G184" i="49"/>
  <c r="H187" i="49"/>
  <c r="J187" i="49" s="1"/>
  <c r="G187" i="49"/>
  <c r="I187" i="49" s="1"/>
  <c r="H188" i="49"/>
  <c r="J188" i="49" s="1"/>
  <c r="G188" i="49"/>
  <c r="I188" i="49" s="1"/>
  <c r="H191" i="49"/>
  <c r="J191" i="49" s="1"/>
  <c r="G191" i="49"/>
  <c r="I191" i="49" s="1"/>
  <c r="H192" i="49"/>
  <c r="J192" i="49" s="1"/>
  <c r="G192" i="49"/>
  <c r="I192" i="49" s="1"/>
  <c r="H193" i="49"/>
  <c r="J193" i="49" s="1"/>
  <c r="G193" i="49"/>
  <c r="I193" i="49" s="1"/>
  <c r="H194" i="49"/>
  <c r="J194" i="49" s="1"/>
  <c r="G194" i="49"/>
  <c r="I194" i="49" s="1"/>
  <c r="I197" i="49"/>
  <c r="H197" i="49"/>
  <c r="J197" i="49" s="1"/>
  <c r="G197" i="49"/>
  <c r="I198" i="49"/>
  <c r="H198" i="49"/>
  <c r="J198" i="49" s="1"/>
  <c r="G198" i="49"/>
  <c r="H201" i="49"/>
  <c r="J201" i="49" s="1"/>
  <c r="G201" i="49"/>
  <c r="I201" i="49" s="1"/>
  <c r="H202" i="49"/>
  <c r="J202" i="49" s="1"/>
  <c r="G202" i="49"/>
  <c r="I202" i="49" s="1"/>
  <c r="I203" i="49"/>
  <c r="H203" i="49"/>
  <c r="J203" i="49" s="1"/>
  <c r="G203" i="49"/>
  <c r="I204" i="49"/>
  <c r="H204" i="49"/>
  <c r="J204" i="49" s="1"/>
  <c r="G204" i="49"/>
  <c r="H205" i="49"/>
  <c r="J205" i="49" s="1"/>
  <c r="G205" i="49"/>
  <c r="I205" i="49" s="1"/>
  <c r="J206" i="49"/>
  <c r="I206" i="49"/>
  <c r="H206" i="49"/>
  <c r="G206" i="49"/>
  <c r="H207" i="49"/>
  <c r="J207" i="49" s="1"/>
  <c r="G207" i="49"/>
  <c r="I207" i="49" s="1"/>
  <c r="I210" i="49"/>
  <c r="H210" i="49"/>
  <c r="J210" i="49" s="1"/>
  <c r="G210" i="49"/>
  <c r="H211" i="49"/>
  <c r="J211" i="49" s="1"/>
  <c r="G211" i="49"/>
  <c r="I211" i="49" s="1"/>
  <c r="J212" i="49"/>
  <c r="I212" i="49"/>
  <c r="H212" i="49"/>
  <c r="G212" i="49"/>
  <c r="H213" i="49"/>
  <c r="J213" i="49" s="1"/>
  <c r="G213" i="49"/>
  <c r="I213" i="49" s="1"/>
  <c r="I214" i="49"/>
  <c r="H214" i="49"/>
  <c r="J214" i="49" s="1"/>
  <c r="G214" i="49"/>
  <c r="I215" i="49"/>
  <c r="H215" i="49"/>
  <c r="J215" i="49" s="1"/>
  <c r="G215" i="49"/>
  <c r="H216" i="49"/>
  <c r="J216" i="49" s="1"/>
  <c r="G216" i="49"/>
  <c r="I216" i="49" s="1"/>
  <c r="H219" i="49"/>
  <c r="J219" i="49" s="1"/>
  <c r="G219" i="49"/>
  <c r="I219" i="49" s="1"/>
  <c r="H220" i="49"/>
  <c r="J220" i="49" s="1"/>
  <c r="G220" i="49"/>
  <c r="I220" i="49" s="1"/>
  <c r="I221" i="49"/>
  <c r="H221" i="49"/>
  <c r="J221" i="49" s="1"/>
  <c r="G221" i="49"/>
  <c r="H222" i="49"/>
  <c r="J222" i="49" s="1"/>
  <c r="G222" i="49"/>
  <c r="I222" i="49" s="1"/>
  <c r="H223" i="49"/>
  <c r="J223" i="49" s="1"/>
  <c r="G223" i="49"/>
  <c r="I223" i="49" s="1"/>
  <c r="H224" i="49"/>
  <c r="J224" i="49" s="1"/>
  <c r="G224" i="49"/>
  <c r="I224" i="49" s="1"/>
  <c r="H225" i="49"/>
  <c r="J225" i="49" s="1"/>
  <c r="G225" i="49"/>
  <c r="I225" i="49" s="1"/>
  <c r="H226" i="49"/>
  <c r="J226" i="49" s="1"/>
  <c r="G226" i="49"/>
  <c r="I226" i="49" s="1"/>
  <c r="H227" i="49"/>
  <c r="J227" i="49" s="1"/>
  <c r="G227" i="49"/>
  <c r="I227" i="49" s="1"/>
  <c r="J230" i="49"/>
  <c r="I230" i="49"/>
  <c r="H230" i="49"/>
  <c r="G230" i="49"/>
  <c r="J231" i="49"/>
  <c r="I231" i="49"/>
  <c r="H231" i="49"/>
  <c r="G231" i="49"/>
  <c r="J232" i="49"/>
  <c r="I232" i="49"/>
  <c r="H232" i="49"/>
  <c r="G232" i="49"/>
  <c r="J235" i="49"/>
  <c r="I235" i="49"/>
  <c r="H235" i="49"/>
  <c r="G235" i="49"/>
  <c r="H236" i="49"/>
  <c r="J236" i="49" s="1"/>
  <c r="G236" i="49"/>
  <c r="I236" i="49" s="1"/>
  <c r="H237" i="49"/>
  <c r="J237" i="49" s="1"/>
  <c r="G237" i="49"/>
  <c r="I237" i="49" s="1"/>
  <c r="I238" i="49"/>
  <c r="H238" i="49"/>
  <c r="J238" i="49" s="1"/>
  <c r="G238" i="49"/>
  <c r="H239" i="49"/>
  <c r="J239" i="49" s="1"/>
  <c r="G239" i="49"/>
  <c r="I239" i="49" s="1"/>
  <c r="H240" i="49"/>
  <c r="J240" i="49" s="1"/>
  <c r="G240" i="49"/>
  <c r="I240" i="49" s="1"/>
  <c r="H241" i="49"/>
  <c r="J241" i="49" s="1"/>
  <c r="G241" i="49"/>
  <c r="I241" i="49" s="1"/>
  <c r="H242" i="49"/>
  <c r="J242" i="49" s="1"/>
  <c r="G242" i="49"/>
  <c r="I242" i="49" s="1"/>
  <c r="J245" i="49"/>
  <c r="I245" i="49"/>
  <c r="H245" i="49"/>
  <c r="G245" i="49"/>
  <c r="I246" i="49"/>
  <c r="H246" i="49"/>
  <c r="J246" i="49" s="1"/>
  <c r="G246" i="49"/>
  <c r="H247" i="49"/>
  <c r="J247" i="49" s="1"/>
  <c r="G247" i="49"/>
  <c r="I247" i="49" s="1"/>
  <c r="H248" i="49"/>
  <c r="J248" i="49" s="1"/>
  <c r="G248" i="49"/>
  <c r="I248" i="49" s="1"/>
  <c r="I249" i="49"/>
  <c r="H249" i="49"/>
  <c r="J249" i="49" s="1"/>
  <c r="G249" i="49"/>
  <c r="H250" i="49"/>
  <c r="J250" i="49" s="1"/>
  <c r="G250" i="49"/>
  <c r="I250" i="49" s="1"/>
  <c r="H253" i="49"/>
  <c r="J253" i="49" s="1"/>
  <c r="G253" i="49"/>
  <c r="I253" i="49" s="1"/>
  <c r="H254" i="49"/>
  <c r="J254" i="49" s="1"/>
  <c r="G254" i="49"/>
  <c r="I254" i="49" s="1"/>
  <c r="J255" i="49"/>
  <c r="I255" i="49"/>
  <c r="H255" i="49"/>
  <c r="G255" i="49"/>
  <c r="I256" i="49"/>
  <c r="H256" i="49"/>
  <c r="J256" i="49" s="1"/>
  <c r="G256" i="49"/>
  <c r="I257" i="49"/>
  <c r="H257" i="49"/>
  <c r="J257" i="49" s="1"/>
  <c r="G257" i="49"/>
  <c r="I258" i="49"/>
  <c r="H258" i="49"/>
  <c r="J258" i="49" s="1"/>
  <c r="G258" i="49"/>
  <c r="H259" i="49"/>
  <c r="J259" i="49" s="1"/>
  <c r="G259" i="49"/>
  <c r="I259" i="49" s="1"/>
  <c r="I260" i="49"/>
  <c r="H260" i="49"/>
  <c r="J260" i="49" s="1"/>
  <c r="G260" i="49"/>
  <c r="I261" i="49"/>
  <c r="H261" i="49"/>
  <c r="J261" i="49" s="1"/>
  <c r="G261" i="49"/>
  <c r="H262" i="49"/>
  <c r="J262" i="49" s="1"/>
  <c r="G262" i="49"/>
  <c r="I262" i="49" s="1"/>
  <c r="H263" i="49"/>
  <c r="J263" i="49" s="1"/>
  <c r="G263" i="49"/>
  <c r="I263" i="49" s="1"/>
  <c r="I266" i="49"/>
  <c r="H266" i="49"/>
  <c r="J266" i="49" s="1"/>
  <c r="G266" i="49"/>
  <c r="I267" i="49"/>
  <c r="H267" i="49"/>
  <c r="J267" i="49" s="1"/>
  <c r="G267" i="49"/>
  <c r="I268" i="49"/>
  <c r="H268" i="49"/>
  <c r="J268" i="49" s="1"/>
  <c r="G268" i="49"/>
  <c r="H271" i="49"/>
  <c r="J271" i="49" s="1"/>
  <c r="G271" i="49"/>
  <c r="I271" i="49" s="1"/>
  <c r="H272" i="49"/>
  <c r="J272" i="49" s="1"/>
  <c r="G272" i="49"/>
  <c r="I272" i="49" s="1"/>
  <c r="H273" i="49"/>
  <c r="J273" i="49" s="1"/>
  <c r="G273" i="49"/>
  <c r="I273" i="49" s="1"/>
  <c r="J274" i="49"/>
  <c r="I274" i="49"/>
  <c r="H274" i="49"/>
  <c r="G274" i="49"/>
  <c r="H275" i="49"/>
  <c r="J275" i="49" s="1"/>
  <c r="G275" i="49"/>
  <c r="I275" i="49" s="1"/>
  <c r="H276" i="49"/>
  <c r="J276" i="49" s="1"/>
  <c r="G276" i="49"/>
  <c r="I276" i="49" s="1"/>
  <c r="H277" i="49"/>
  <c r="J277" i="49" s="1"/>
  <c r="G277" i="49"/>
  <c r="I277" i="49" s="1"/>
  <c r="I278" i="49"/>
  <c r="H278" i="49"/>
  <c r="J278" i="49" s="1"/>
  <c r="G278" i="49"/>
  <c r="H279" i="49"/>
  <c r="J279" i="49" s="1"/>
  <c r="G279" i="49"/>
  <c r="I279" i="49" s="1"/>
  <c r="H280" i="49"/>
  <c r="J280" i="49" s="1"/>
  <c r="G280" i="49"/>
  <c r="I280" i="49" s="1"/>
  <c r="H281" i="49"/>
  <c r="J281" i="49" s="1"/>
  <c r="G281" i="49"/>
  <c r="I281" i="49" s="1"/>
  <c r="H282" i="49"/>
  <c r="J282" i="49" s="1"/>
  <c r="G282" i="49"/>
  <c r="I282" i="49" s="1"/>
  <c r="J285" i="49"/>
  <c r="I285" i="49"/>
  <c r="H285" i="49"/>
  <c r="G285" i="49"/>
  <c r="J286" i="49"/>
  <c r="I286" i="49"/>
  <c r="H286" i="49"/>
  <c r="G286" i="49"/>
  <c r="H289" i="49"/>
  <c r="J289" i="49" s="1"/>
  <c r="G289" i="49"/>
  <c r="I289" i="49" s="1"/>
  <c r="I290" i="49"/>
  <c r="H290" i="49"/>
  <c r="J290" i="49" s="1"/>
  <c r="G290" i="49"/>
  <c r="H291" i="49"/>
  <c r="J291" i="49" s="1"/>
  <c r="G291" i="49"/>
  <c r="I291" i="49" s="1"/>
  <c r="H292" i="49"/>
  <c r="J292" i="49" s="1"/>
  <c r="G292" i="49"/>
  <c r="I292" i="49" s="1"/>
  <c r="I293" i="49"/>
  <c r="H293" i="49"/>
  <c r="J293" i="49" s="1"/>
  <c r="G293" i="49"/>
  <c r="I294" i="49"/>
  <c r="H294" i="49"/>
  <c r="J294" i="49" s="1"/>
  <c r="G294" i="49"/>
  <c r="H295" i="49"/>
  <c r="J295" i="49" s="1"/>
  <c r="G295" i="49"/>
  <c r="I295" i="49" s="1"/>
  <c r="I296" i="49"/>
  <c r="H296" i="49"/>
  <c r="J296" i="49" s="1"/>
  <c r="G296" i="49"/>
  <c r="J297" i="49"/>
  <c r="I297" i="49"/>
  <c r="H297" i="49"/>
  <c r="G297" i="49"/>
  <c r="J298" i="49"/>
  <c r="I298" i="49"/>
  <c r="H298" i="49"/>
  <c r="G298" i="49"/>
  <c r="H299" i="49"/>
  <c r="J299" i="49" s="1"/>
  <c r="G299" i="49"/>
  <c r="I299" i="49" s="1"/>
  <c r="J300" i="49"/>
  <c r="I300" i="49"/>
  <c r="H300" i="49"/>
  <c r="G300" i="49"/>
  <c r="I301" i="49"/>
  <c r="H301" i="49"/>
  <c r="J301" i="49" s="1"/>
  <c r="G301" i="49"/>
  <c r="H302" i="49"/>
  <c r="J302" i="49" s="1"/>
  <c r="G302" i="49"/>
  <c r="I302" i="49" s="1"/>
  <c r="I303" i="49"/>
  <c r="H303" i="49"/>
  <c r="J303" i="49" s="1"/>
  <c r="G303" i="49"/>
  <c r="H304" i="49"/>
  <c r="J304" i="49" s="1"/>
  <c r="G304" i="49"/>
  <c r="I304" i="49" s="1"/>
  <c r="I305" i="49"/>
  <c r="H305" i="49"/>
  <c r="J305" i="49" s="1"/>
  <c r="G305" i="49"/>
  <c r="I306" i="49"/>
  <c r="H306" i="49"/>
  <c r="J306" i="49" s="1"/>
  <c r="G306" i="49"/>
  <c r="I307" i="49"/>
  <c r="H307" i="49"/>
  <c r="J307" i="49" s="1"/>
  <c r="G307" i="49"/>
  <c r="I308" i="49"/>
  <c r="H308" i="49"/>
  <c r="J308" i="49" s="1"/>
  <c r="G308" i="49"/>
  <c r="H309" i="49"/>
  <c r="J309" i="49" s="1"/>
  <c r="G309" i="49"/>
  <c r="I309" i="49" s="1"/>
  <c r="J312" i="49"/>
  <c r="I312" i="49"/>
  <c r="H312" i="49"/>
  <c r="G312" i="49"/>
  <c r="H313" i="49"/>
  <c r="J313" i="49" s="1"/>
  <c r="G313" i="49"/>
  <c r="I313" i="49" s="1"/>
  <c r="J314" i="49"/>
  <c r="I314" i="49"/>
  <c r="H314" i="49"/>
  <c r="G314" i="49"/>
  <c r="I315" i="49"/>
  <c r="H315" i="49"/>
  <c r="J315" i="49" s="1"/>
  <c r="G315" i="49"/>
  <c r="H316" i="49"/>
  <c r="J316" i="49" s="1"/>
  <c r="G316" i="49"/>
  <c r="I316" i="49" s="1"/>
  <c r="H317" i="49"/>
  <c r="J317" i="49" s="1"/>
  <c r="G317" i="49"/>
  <c r="I317" i="49" s="1"/>
  <c r="H318" i="49"/>
  <c r="J318" i="49" s="1"/>
  <c r="G318" i="49"/>
  <c r="I318" i="49" s="1"/>
  <c r="H319" i="49"/>
  <c r="J319" i="49" s="1"/>
  <c r="G319" i="49"/>
  <c r="I319" i="49" s="1"/>
  <c r="I322" i="49"/>
  <c r="H322" i="49"/>
  <c r="J322" i="49" s="1"/>
  <c r="G322" i="49"/>
  <c r="H323" i="49"/>
  <c r="J323" i="49" s="1"/>
  <c r="G323" i="49"/>
  <c r="I323" i="49" s="1"/>
  <c r="H324" i="49"/>
  <c r="J324" i="49" s="1"/>
  <c r="G324" i="49"/>
  <c r="I324" i="49" s="1"/>
  <c r="H325" i="49"/>
  <c r="J325" i="49" s="1"/>
  <c r="G325" i="49"/>
  <c r="I325" i="49" s="1"/>
  <c r="H326" i="49"/>
  <c r="J326" i="49" s="1"/>
  <c r="G326" i="49"/>
  <c r="I326" i="49" s="1"/>
  <c r="H329" i="49"/>
  <c r="J329" i="49" s="1"/>
  <c r="G329" i="49"/>
  <c r="I329" i="49" s="1"/>
  <c r="H330" i="49"/>
  <c r="J330" i="49" s="1"/>
  <c r="G330" i="49"/>
  <c r="I330" i="49" s="1"/>
  <c r="I331" i="49"/>
  <c r="H331" i="49"/>
  <c r="J331" i="49" s="1"/>
  <c r="G331" i="49"/>
  <c r="H332" i="49"/>
  <c r="J332" i="49" s="1"/>
  <c r="G332" i="49"/>
  <c r="I332" i="49" s="1"/>
  <c r="H333" i="49"/>
  <c r="J333" i="49" s="1"/>
  <c r="G333" i="49"/>
  <c r="I333" i="49" s="1"/>
  <c r="H336" i="49"/>
  <c r="J336" i="49" s="1"/>
  <c r="G336" i="49"/>
  <c r="I336" i="49" s="1"/>
  <c r="H337" i="49"/>
  <c r="J337" i="49" s="1"/>
  <c r="G337" i="49"/>
  <c r="I337" i="49" s="1"/>
  <c r="J338" i="49"/>
  <c r="I338" i="49"/>
  <c r="H338" i="49"/>
  <c r="G338" i="49"/>
  <c r="I339" i="49"/>
  <c r="H339" i="49"/>
  <c r="J339" i="49" s="1"/>
  <c r="G339" i="49"/>
  <c r="I340" i="49"/>
  <c r="H340" i="49"/>
  <c r="J340" i="49" s="1"/>
  <c r="G340" i="49"/>
  <c r="H341" i="49"/>
  <c r="J341" i="49" s="1"/>
  <c r="G341" i="49"/>
  <c r="I341" i="49" s="1"/>
  <c r="I342" i="49"/>
  <c r="H342" i="49"/>
  <c r="J342" i="49" s="1"/>
  <c r="G342" i="49"/>
  <c r="H343" i="49"/>
  <c r="J343" i="49" s="1"/>
  <c r="G343" i="49"/>
  <c r="I343" i="49" s="1"/>
  <c r="I344" i="49"/>
  <c r="H344" i="49"/>
  <c r="J344" i="49" s="1"/>
  <c r="G344" i="49"/>
  <c r="I345" i="49"/>
  <c r="H345" i="49"/>
  <c r="J345" i="49" s="1"/>
  <c r="G345" i="49"/>
  <c r="H346" i="49"/>
  <c r="J346" i="49" s="1"/>
  <c r="G346" i="49"/>
  <c r="I346" i="49" s="1"/>
  <c r="I349" i="49"/>
  <c r="H349" i="49"/>
  <c r="J349" i="49" s="1"/>
  <c r="G349" i="49"/>
  <c r="H350" i="49"/>
  <c r="J350" i="49" s="1"/>
  <c r="G350" i="49"/>
  <c r="I350" i="49" s="1"/>
  <c r="I351" i="49"/>
  <c r="H351" i="49"/>
  <c r="J351" i="49" s="1"/>
  <c r="G351" i="49"/>
  <c r="H352" i="49"/>
  <c r="J352" i="49" s="1"/>
  <c r="G352" i="49"/>
  <c r="I352" i="49" s="1"/>
  <c r="I353" i="49"/>
  <c r="H353" i="49"/>
  <c r="J353" i="49" s="1"/>
  <c r="G353" i="49"/>
  <c r="H354" i="49"/>
  <c r="J354" i="49" s="1"/>
  <c r="G354" i="49"/>
  <c r="I354" i="49" s="1"/>
  <c r="H355" i="49"/>
  <c r="J355" i="49" s="1"/>
  <c r="G355" i="49"/>
  <c r="I355" i="49" s="1"/>
  <c r="I356" i="49"/>
  <c r="H356" i="49"/>
  <c r="J356" i="49" s="1"/>
  <c r="G356" i="49"/>
  <c r="H357" i="49"/>
  <c r="J357" i="49" s="1"/>
  <c r="G357" i="49"/>
  <c r="I357" i="49" s="1"/>
  <c r="H358" i="49"/>
  <c r="J358" i="49" s="1"/>
  <c r="G358" i="49"/>
  <c r="I358" i="49" s="1"/>
  <c r="H359" i="49"/>
  <c r="J359" i="49" s="1"/>
  <c r="G359" i="49"/>
  <c r="I359" i="49" s="1"/>
  <c r="I362" i="49"/>
  <c r="H362" i="49"/>
  <c r="J362" i="49" s="1"/>
  <c r="G362" i="49"/>
  <c r="I363" i="49"/>
  <c r="H363" i="49"/>
  <c r="J363" i="49" s="1"/>
  <c r="G363" i="49"/>
  <c r="I364" i="49"/>
  <c r="H364" i="49"/>
  <c r="J364" i="49" s="1"/>
  <c r="G364" i="49"/>
  <c r="I365" i="49"/>
  <c r="H365" i="49"/>
  <c r="J365" i="49" s="1"/>
  <c r="G365" i="49"/>
  <c r="I366" i="49"/>
  <c r="H366" i="49"/>
  <c r="J366" i="49" s="1"/>
  <c r="G366" i="49"/>
  <c r="H367" i="49"/>
  <c r="J367" i="49" s="1"/>
  <c r="G367" i="49"/>
  <c r="I367" i="49" s="1"/>
  <c r="J368" i="49"/>
  <c r="I368" i="49"/>
  <c r="H368" i="49"/>
  <c r="G368" i="49"/>
  <c r="H369" i="49"/>
  <c r="J369" i="49" s="1"/>
  <c r="G369" i="49"/>
  <c r="I369" i="49" s="1"/>
  <c r="H370" i="49"/>
  <c r="J370" i="49" s="1"/>
  <c r="G370" i="49"/>
  <c r="I370" i="49" s="1"/>
  <c r="I373" i="49"/>
  <c r="H373" i="49"/>
  <c r="J373" i="49" s="1"/>
  <c r="G373" i="49"/>
  <c r="J374" i="49"/>
  <c r="I374" i="49"/>
  <c r="H374" i="49"/>
  <c r="G374" i="49"/>
  <c r="J375" i="49"/>
  <c r="I375" i="49"/>
  <c r="H375" i="49"/>
  <c r="G375" i="49"/>
  <c r="H376" i="49"/>
  <c r="J376" i="49" s="1"/>
  <c r="G376" i="49"/>
  <c r="I376" i="49" s="1"/>
  <c r="H377" i="49"/>
  <c r="J377" i="49" s="1"/>
  <c r="G377" i="49"/>
  <c r="I377" i="49" s="1"/>
  <c r="I378" i="49"/>
  <c r="H378" i="49"/>
  <c r="J378" i="49" s="1"/>
  <c r="G378" i="49"/>
  <c r="H379" i="49"/>
  <c r="J379" i="49" s="1"/>
  <c r="G379" i="49"/>
  <c r="I379" i="49" s="1"/>
  <c r="H382" i="49"/>
  <c r="J382" i="49" s="1"/>
  <c r="G382" i="49"/>
  <c r="I382" i="49" s="1"/>
  <c r="I383" i="49"/>
  <c r="H383" i="49"/>
  <c r="J383" i="49" s="1"/>
  <c r="G383" i="49"/>
  <c r="J384" i="49"/>
  <c r="I384" i="49"/>
  <c r="H384" i="49"/>
  <c r="G384" i="49"/>
  <c r="I385" i="49"/>
  <c r="H385" i="49"/>
  <c r="J385" i="49" s="1"/>
  <c r="G385" i="49"/>
  <c r="H386" i="49"/>
  <c r="J386" i="49" s="1"/>
  <c r="G386" i="49"/>
  <c r="I386" i="49" s="1"/>
  <c r="I389" i="49"/>
  <c r="H389" i="49"/>
  <c r="J389" i="49" s="1"/>
  <c r="G389" i="49"/>
  <c r="I390" i="49"/>
  <c r="H390" i="49"/>
  <c r="J390" i="49" s="1"/>
  <c r="G390" i="49"/>
  <c r="H391" i="49"/>
  <c r="J391" i="49" s="1"/>
  <c r="G391" i="49"/>
  <c r="I391" i="49" s="1"/>
  <c r="I392" i="49"/>
  <c r="H392" i="49"/>
  <c r="J392" i="49" s="1"/>
  <c r="G392" i="49"/>
  <c r="H393" i="49"/>
  <c r="J393" i="49" s="1"/>
  <c r="G393" i="49"/>
  <c r="I393" i="49" s="1"/>
  <c r="H394" i="49"/>
  <c r="J394" i="49" s="1"/>
  <c r="G394" i="49"/>
  <c r="I394" i="49" s="1"/>
  <c r="J395" i="49"/>
  <c r="I395" i="49"/>
  <c r="H395" i="49"/>
  <c r="G395" i="49"/>
  <c r="H396" i="49"/>
  <c r="J396" i="49" s="1"/>
  <c r="G396" i="49"/>
  <c r="I396" i="49" s="1"/>
  <c r="H397" i="49"/>
  <c r="J397" i="49" s="1"/>
  <c r="G397" i="49"/>
  <c r="I397" i="49" s="1"/>
  <c r="H398" i="49"/>
  <c r="J398" i="49" s="1"/>
  <c r="G398" i="49"/>
  <c r="I398" i="49" s="1"/>
  <c r="H401" i="49"/>
  <c r="J401" i="49" s="1"/>
  <c r="G401" i="49"/>
  <c r="I401" i="49" s="1"/>
  <c r="J402" i="49"/>
  <c r="I402" i="49"/>
  <c r="H402" i="49"/>
  <c r="G402" i="49"/>
  <c r="H403" i="49"/>
  <c r="J403" i="49" s="1"/>
  <c r="G403" i="49"/>
  <c r="I403" i="49" s="1"/>
  <c r="H404" i="49"/>
  <c r="J404" i="49" s="1"/>
  <c r="G404" i="49"/>
  <c r="I404" i="49" s="1"/>
  <c r="H405" i="49"/>
  <c r="J405" i="49" s="1"/>
  <c r="G405" i="49"/>
  <c r="I405" i="49" s="1"/>
  <c r="H406" i="49"/>
  <c r="J406" i="49" s="1"/>
  <c r="G406" i="49"/>
  <c r="I406" i="49" s="1"/>
  <c r="J407" i="49"/>
  <c r="I407" i="49"/>
  <c r="H407" i="49"/>
  <c r="G407" i="49"/>
  <c r="H408" i="49"/>
  <c r="J408" i="49" s="1"/>
  <c r="G408" i="49"/>
  <c r="I408" i="49" s="1"/>
  <c r="H409" i="49"/>
  <c r="J409" i="49" s="1"/>
  <c r="G409" i="49"/>
  <c r="I409" i="49" s="1"/>
  <c r="J412" i="49"/>
  <c r="I412" i="49"/>
  <c r="H412" i="49"/>
  <c r="G412" i="49"/>
  <c r="H413" i="49"/>
  <c r="J413" i="49" s="1"/>
  <c r="G413" i="49"/>
  <c r="I413" i="49" s="1"/>
  <c r="I414" i="49"/>
  <c r="H414" i="49"/>
  <c r="J414" i="49" s="1"/>
  <c r="G414" i="49"/>
  <c r="I415" i="49"/>
  <c r="H415" i="49"/>
  <c r="J415" i="49" s="1"/>
  <c r="G415" i="49"/>
  <c r="I416" i="49"/>
  <c r="H416" i="49"/>
  <c r="J416" i="49" s="1"/>
  <c r="G416" i="49"/>
  <c r="H417" i="49"/>
  <c r="J417" i="49" s="1"/>
  <c r="G417" i="49"/>
  <c r="I417" i="49" s="1"/>
  <c r="I420" i="49"/>
  <c r="H420" i="49"/>
  <c r="J420" i="49" s="1"/>
  <c r="G420" i="49"/>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31" i="49"/>
  <c r="J431" i="49" s="1"/>
  <c r="G431" i="49"/>
  <c r="I431" i="49" s="1"/>
  <c r="I432" i="49"/>
  <c r="H432" i="49"/>
  <c r="J432" i="49" s="1"/>
  <c r="G432" i="49"/>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41" i="49"/>
  <c r="J441" i="49" s="1"/>
  <c r="G441" i="49"/>
  <c r="I441" i="49" s="1"/>
  <c r="H442" i="49"/>
  <c r="J442" i="49" s="1"/>
  <c r="G442" i="49"/>
  <c r="I442" i="49" s="1"/>
  <c r="H443" i="49"/>
  <c r="J443" i="49" s="1"/>
  <c r="G443" i="49"/>
  <c r="I443" i="49" s="1"/>
  <c r="I444" i="49"/>
  <c r="H444" i="49"/>
  <c r="J444" i="49" s="1"/>
  <c r="G444" i="49"/>
  <c r="H445" i="49"/>
  <c r="J445" i="49" s="1"/>
  <c r="G445" i="49"/>
  <c r="I445" i="49" s="1"/>
  <c r="I446" i="49"/>
  <c r="H446" i="49"/>
  <c r="J446" i="49" s="1"/>
  <c r="G446" i="49"/>
  <c r="H447" i="49"/>
  <c r="J447" i="49" s="1"/>
  <c r="G447" i="49"/>
  <c r="I447"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I457" i="49"/>
  <c r="H457" i="49"/>
  <c r="J457" i="49" s="1"/>
  <c r="G457" i="49"/>
  <c r="I458" i="49"/>
  <c r="H458" i="49"/>
  <c r="J458" i="49" s="1"/>
  <c r="G458" i="49"/>
  <c r="H459" i="49"/>
  <c r="J459" i="49" s="1"/>
  <c r="G459" i="49"/>
  <c r="I459" i="49" s="1"/>
  <c r="I460" i="49"/>
  <c r="H460" i="49"/>
  <c r="J460" i="49" s="1"/>
  <c r="G460" i="49"/>
  <c r="I461" i="49"/>
  <c r="H461" i="49"/>
  <c r="J461" i="49" s="1"/>
  <c r="G461" i="49"/>
  <c r="H462" i="49"/>
  <c r="J462" i="49" s="1"/>
  <c r="G462" i="49"/>
  <c r="I462" i="49" s="1"/>
  <c r="J463" i="49"/>
  <c r="I463" i="49"/>
  <c r="H463" i="49"/>
  <c r="G463" i="49"/>
  <c r="H464" i="49"/>
  <c r="J464" i="49" s="1"/>
  <c r="G464" i="49"/>
  <c r="I464" i="49" s="1"/>
  <c r="I467" i="49"/>
  <c r="H467" i="49"/>
  <c r="J467" i="49" s="1"/>
  <c r="G467" i="49"/>
  <c r="H468" i="49"/>
  <c r="J468" i="49" s="1"/>
  <c r="G468" i="49"/>
  <c r="I468" i="49" s="1"/>
  <c r="I469" i="49"/>
  <c r="H469" i="49"/>
  <c r="J469" i="49" s="1"/>
  <c r="G469" i="49"/>
  <c r="H470" i="49"/>
  <c r="J470" i="49" s="1"/>
  <c r="G470" i="49"/>
  <c r="I470" i="49" s="1"/>
  <c r="H471" i="49"/>
  <c r="J471" i="49" s="1"/>
  <c r="G471" i="49"/>
  <c r="I471" i="49" s="1"/>
  <c r="I472" i="49"/>
  <c r="H472" i="49"/>
  <c r="J472" i="49" s="1"/>
  <c r="G472" i="49"/>
  <c r="H473" i="49"/>
  <c r="J473" i="49" s="1"/>
  <c r="G473" i="49"/>
  <c r="I473" i="49" s="1"/>
  <c r="J474" i="49"/>
  <c r="I474" i="49"/>
  <c r="H474" i="49"/>
  <c r="G474" i="49"/>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J481" i="49"/>
  <c r="I481" i="49"/>
  <c r="H481" i="49"/>
  <c r="G481" i="49"/>
  <c r="H482" i="49"/>
  <c r="J482" i="49" s="1"/>
  <c r="G482" i="49"/>
  <c r="I482" i="49" s="1"/>
  <c r="H483" i="49"/>
  <c r="J483" i="49" s="1"/>
  <c r="G483" i="49"/>
  <c r="I483" i="49" s="1"/>
  <c r="H484" i="49"/>
  <c r="J484" i="49" s="1"/>
  <c r="G484" i="49"/>
  <c r="I484" i="49" s="1"/>
  <c r="H485" i="49"/>
  <c r="J485" i="49" s="1"/>
  <c r="G485" i="49"/>
  <c r="I485" i="49" s="1"/>
  <c r="J486" i="49"/>
  <c r="I486" i="49"/>
  <c r="H486" i="49"/>
  <c r="G486" i="49"/>
  <c r="H487" i="49"/>
  <c r="J487" i="49" s="1"/>
  <c r="G487" i="49"/>
  <c r="I487" i="49" s="1"/>
  <c r="I490" i="49"/>
  <c r="H490" i="49"/>
  <c r="J490" i="49" s="1"/>
  <c r="G490" i="49"/>
  <c r="I491" i="49"/>
  <c r="H491" i="49"/>
  <c r="J491" i="49" s="1"/>
  <c r="G491" i="49"/>
  <c r="I492" i="49"/>
  <c r="H492" i="49"/>
  <c r="J492" i="49" s="1"/>
  <c r="G492" i="49"/>
  <c r="H493" i="49"/>
  <c r="J493" i="49" s="1"/>
  <c r="G493" i="49"/>
  <c r="I493" i="49" s="1"/>
  <c r="H494" i="49"/>
  <c r="J494" i="49" s="1"/>
  <c r="G494" i="49"/>
  <c r="I494" i="49" s="1"/>
  <c r="H495" i="49"/>
  <c r="J495" i="49" s="1"/>
  <c r="G495" i="49"/>
  <c r="I495" i="49" s="1"/>
  <c r="H496" i="49"/>
  <c r="J496" i="49" s="1"/>
  <c r="G496" i="49"/>
  <c r="I496" i="49" s="1"/>
  <c r="K8" i="56"/>
  <c r="J8" i="56"/>
  <c r="K9" i="56"/>
  <c r="J9" i="56"/>
  <c r="K10" i="56"/>
  <c r="J10" i="56"/>
  <c r="K11" i="56"/>
  <c r="J11" i="56"/>
  <c r="K12" i="56"/>
  <c r="J12" i="56"/>
  <c r="K13" i="56"/>
  <c r="J13" i="56"/>
  <c r="K14" i="56"/>
  <c r="J14" i="56"/>
  <c r="K15" i="56"/>
  <c r="J15" i="56"/>
  <c r="K16" i="56"/>
  <c r="J16" i="56"/>
  <c r="H18" i="56"/>
  <c r="I15" i="56" s="1"/>
  <c r="F18" i="56"/>
  <c r="G16" i="56" s="1"/>
  <c r="D18" i="56"/>
  <c r="E15" i="56" s="1"/>
  <c r="B18" i="56"/>
  <c r="C16"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2" i="58" s="1"/>
  <c r="B45" i="58"/>
  <c r="C43"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H46" i="50"/>
  <c r="I43" i="50" s="1"/>
  <c r="F46" i="50"/>
  <c r="G44" i="50" s="1"/>
  <c r="D46" i="50"/>
  <c r="E42" i="50" s="1"/>
  <c r="B46" i="50"/>
  <c r="C44"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H19" i="53"/>
  <c r="I16" i="53" s="1"/>
  <c r="F19" i="53"/>
  <c r="G17" i="53" s="1"/>
  <c r="D19" i="53"/>
  <c r="E16" i="53" s="1"/>
  <c r="B19" i="53"/>
  <c r="C17" i="53" s="1"/>
  <c r="K7" i="53"/>
  <c r="J7" i="53"/>
  <c r="I21" i="53"/>
  <c r="G21" i="53"/>
  <c r="E21" i="53"/>
  <c r="C21" i="53"/>
  <c r="B5" i="54"/>
  <c r="F5" i="54" s="1"/>
  <c r="K8" i="54"/>
  <c r="J8" i="54"/>
  <c r="K9" i="54"/>
  <c r="J9" i="54"/>
  <c r="K10" i="54"/>
  <c r="J10" i="54"/>
  <c r="H12" i="54"/>
  <c r="I8" i="54" s="1"/>
  <c r="F12" i="54"/>
  <c r="G10" i="54" s="1"/>
  <c r="D12" i="54"/>
  <c r="E8" i="54" s="1"/>
  <c r="B12" i="54"/>
  <c r="C10" i="54" s="1"/>
  <c r="K7" i="54"/>
  <c r="J7" i="54"/>
  <c r="H17" i="54"/>
  <c r="F17" i="54"/>
  <c r="G17" i="54" s="1"/>
  <c r="D17" i="54"/>
  <c r="J17" i="54" s="1"/>
  <c r="B17" i="54"/>
  <c r="C17" i="54" s="1"/>
  <c r="K15" i="54"/>
  <c r="J15" i="54"/>
  <c r="K21" i="54"/>
  <c r="J21" i="54"/>
  <c r="K22" i="54"/>
  <c r="J22" i="54"/>
  <c r="K23" i="54"/>
  <c r="J23" i="54"/>
  <c r="K24" i="54"/>
  <c r="J24" i="54"/>
  <c r="H26" i="54"/>
  <c r="I23" i="54" s="1"/>
  <c r="F26" i="54"/>
  <c r="G24" i="54" s="1"/>
  <c r="D26" i="54"/>
  <c r="E23" i="54" s="1"/>
  <c r="B26" i="54"/>
  <c r="C24" i="54" s="1"/>
  <c r="K20" i="54"/>
  <c r="J20"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9" i="54"/>
  <c r="J29" i="54"/>
  <c r="K44" i="54"/>
  <c r="J44" i="54"/>
  <c r="K45" i="54"/>
  <c r="J45" i="54"/>
  <c r="K46" i="54"/>
  <c r="J46" i="54"/>
  <c r="K47" i="54"/>
  <c r="J47" i="54"/>
  <c r="K48" i="54"/>
  <c r="J48" i="54"/>
  <c r="K49" i="54"/>
  <c r="J49" i="54"/>
  <c r="K50" i="54"/>
  <c r="J50" i="54"/>
  <c r="K51" i="54"/>
  <c r="J51" i="54"/>
  <c r="K52" i="54"/>
  <c r="J52" i="54"/>
  <c r="H54" i="54"/>
  <c r="I51" i="54" s="1"/>
  <c r="F54" i="54"/>
  <c r="G52" i="54" s="1"/>
  <c r="D54" i="54"/>
  <c r="E50" i="54" s="1"/>
  <c r="B54" i="54"/>
  <c r="C52" i="54" s="1"/>
  <c r="K43" i="54"/>
  <c r="J43"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6" i="54" s="1"/>
  <c r="B79" i="54"/>
  <c r="C77" i="54" s="1"/>
  <c r="K57" i="54"/>
  <c r="J57"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7" i="55" s="1"/>
  <c r="F22" i="55"/>
  <c r="G20" i="55" s="1"/>
  <c r="D22" i="55"/>
  <c r="E16" i="55" s="1"/>
  <c r="B22" i="55"/>
  <c r="C20" i="55" s="1"/>
  <c r="K7" i="55"/>
  <c r="J7" i="55"/>
  <c r="I24" i="55"/>
  <c r="G24" i="55"/>
  <c r="E24" i="55"/>
  <c r="C24" i="55"/>
  <c r="K24" i="55"/>
  <c r="J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H51" i="55"/>
  <c r="I47" i="55" s="1"/>
  <c r="F51" i="55"/>
  <c r="G49" i="55" s="1"/>
  <c r="D51" i="55"/>
  <c r="E47" i="55" s="1"/>
  <c r="B51" i="55"/>
  <c r="C49" i="55" s="1"/>
  <c r="K29" i="55"/>
  <c r="J29"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4" i="55"/>
  <c r="J54" i="55"/>
  <c r="I67" i="55"/>
  <c r="G67" i="55"/>
  <c r="E67" i="55"/>
  <c r="C67" i="55"/>
  <c r="K67" i="55"/>
  <c r="J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4"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9" i="55"/>
  <c r="J99" i="55"/>
  <c r="I115" i="55"/>
  <c r="G115" i="55"/>
  <c r="E115" i="55"/>
  <c r="C115" i="55"/>
  <c r="K115" i="55"/>
  <c r="J115" i="55"/>
  <c r="B118" i="55"/>
  <c r="F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H146" i="55"/>
  <c r="I143" i="55" s="1"/>
  <c r="F146" i="55"/>
  <c r="G144" i="55" s="1"/>
  <c r="D146" i="55"/>
  <c r="E143" i="55" s="1"/>
  <c r="B146" i="55"/>
  <c r="C144" i="55" s="1"/>
  <c r="K120" i="55"/>
  <c r="J120"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H168" i="55"/>
  <c r="I165" i="55" s="1"/>
  <c r="F168" i="55"/>
  <c r="G166" i="55" s="1"/>
  <c r="D168" i="55"/>
  <c r="E165" i="55" s="1"/>
  <c r="B168" i="55"/>
  <c r="C166" i="55" s="1"/>
  <c r="K149" i="55"/>
  <c r="J149" i="55"/>
  <c r="I170" i="55"/>
  <c r="G170" i="55"/>
  <c r="E170" i="55"/>
  <c r="C170" i="55"/>
  <c r="K170" i="55"/>
  <c r="J170" i="55"/>
  <c r="B173" i="55"/>
  <c r="F173" i="55" s="1"/>
  <c r="I175" i="55"/>
  <c r="K176" i="55"/>
  <c r="J176" i="55"/>
  <c r="H178" i="55"/>
  <c r="F178" i="55"/>
  <c r="G176" i="55" s="1"/>
  <c r="D178" i="55"/>
  <c r="E178" i="55" s="1"/>
  <c r="B178" i="55"/>
  <c r="C176" i="55" s="1"/>
  <c r="K175" i="55"/>
  <c r="J175" i="55"/>
  <c r="K182" i="55"/>
  <c r="J182" i="55"/>
  <c r="K183" i="55"/>
  <c r="J183" i="55"/>
  <c r="K184" i="55"/>
  <c r="J184" i="55"/>
  <c r="K185" i="55"/>
  <c r="J185" i="55"/>
  <c r="K186" i="55"/>
  <c r="J186" i="55"/>
  <c r="K187" i="55"/>
  <c r="J187" i="55"/>
  <c r="K188" i="55"/>
  <c r="J188" i="55"/>
  <c r="H190" i="55"/>
  <c r="I187" i="55" s="1"/>
  <c r="F190" i="55"/>
  <c r="G188" i="55" s="1"/>
  <c r="D190" i="55"/>
  <c r="E183" i="55" s="1"/>
  <c r="B190" i="55"/>
  <c r="C188" i="55" s="1"/>
  <c r="K181" i="55"/>
  <c r="J181" i="55"/>
  <c r="I192" i="55"/>
  <c r="G192" i="55"/>
  <c r="E192" i="55"/>
  <c r="C192" i="55"/>
  <c r="J192" i="55"/>
  <c r="K192" i="55"/>
  <c r="I196" i="55"/>
  <c r="G196" i="55"/>
  <c r="E196" i="55"/>
  <c r="C196" i="55"/>
  <c r="H194" i="55"/>
  <c r="I194" i="55" s="1"/>
  <c r="F194" i="55"/>
  <c r="G194" i="55" s="1"/>
  <c r="D194" i="55"/>
  <c r="E194" i="55" s="1"/>
  <c r="B194" i="55"/>
  <c r="C194" i="55" s="1"/>
  <c r="K196" i="55"/>
  <c r="J196" i="55"/>
  <c r="K198" i="55"/>
  <c r="J198" i="55"/>
  <c r="I198" i="55"/>
  <c r="G198" i="55"/>
  <c r="E198" i="55"/>
  <c r="C198" i="55"/>
  <c r="B5" i="48"/>
  <c r="F5" i="48" s="1"/>
  <c r="K8" i="48"/>
  <c r="J8" i="48"/>
  <c r="K9" i="48"/>
  <c r="J9" i="48"/>
  <c r="H11" i="48"/>
  <c r="I8" i="48" s="1"/>
  <c r="F11" i="48"/>
  <c r="G9" i="48" s="1"/>
  <c r="D11" i="48"/>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7" i="48" s="1"/>
  <c r="B41" i="48"/>
  <c r="C39" i="48" s="1"/>
  <c r="K36" i="48"/>
  <c r="J36" i="48"/>
  <c r="I43" i="48"/>
  <c r="G43" i="48"/>
  <c r="E43" i="48"/>
  <c r="C43" i="48"/>
  <c r="K43" i="48"/>
  <c r="J43" i="48"/>
  <c r="B46" i="48"/>
  <c r="D46" i="48" s="1"/>
  <c r="H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H69" i="48"/>
  <c r="I66" i="48" s="1"/>
  <c r="F69" i="48"/>
  <c r="G67" i="48" s="1"/>
  <c r="D69" i="48"/>
  <c r="E66" i="48" s="1"/>
  <c r="B69" i="48"/>
  <c r="C67" i="48" s="1"/>
  <c r="K48" i="48"/>
  <c r="J48" i="48"/>
  <c r="K73" i="48"/>
  <c r="J73" i="48"/>
  <c r="K74" i="48"/>
  <c r="J74" i="48"/>
  <c r="K75" i="48"/>
  <c r="J75" i="48"/>
  <c r="K76" i="48"/>
  <c r="J76" i="48"/>
  <c r="K77" i="48"/>
  <c r="J77" i="48"/>
  <c r="K78" i="48"/>
  <c r="J78" i="48"/>
  <c r="K79" i="48"/>
  <c r="J79" i="48"/>
  <c r="K80" i="48"/>
  <c r="J80" i="48"/>
  <c r="K81" i="48"/>
  <c r="J81" i="48"/>
  <c r="H83" i="48"/>
  <c r="I80" i="48" s="1"/>
  <c r="F83" i="48"/>
  <c r="G81" i="48" s="1"/>
  <c r="D83" i="48"/>
  <c r="E80" i="48" s="1"/>
  <c r="B83" i="48"/>
  <c r="C81" i="48" s="1"/>
  <c r="K72" i="48"/>
  <c r="J72" i="48"/>
  <c r="I85" i="48"/>
  <c r="G85" i="48"/>
  <c r="E85" i="48"/>
  <c r="C85" i="48"/>
  <c r="K85" i="48"/>
  <c r="J85" i="48"/>
  <c r="B88" i="48"/>
  <c r="D88" i="48" s="1"/>
  <c r="H88" i="48" s="1"/>
  <c r="K91" i="48"/>
  <c r="J91" i="48"/>
  <c r="K92" i="48"/>
  <c r="J92" i="48"/>
  <c r="K93" i="48"/>
  <c r="J93" i="48"/>
  <c r="K94" i="48"/>
  <c r="J94" i="48"/>
  <c r="K95" i="48"/>
  <c r="J95" i="48"/>
  <c r="K96" i="48"/>
  <c r="J96" i="48"/>
  <c r="K97" i="48"/>
  <c r="J97" i="48"/>
  <c r="K98" i="48"/>
  <c r="J98" i="48"/>
  <c r="K99" i="48"/>
  <c r="J99" i="48"/>
  <c r="H101" i="48"/>
  <c r="I98" i="48" s="1"/>
  <c r="F101" i="48"/>
  <c r="G99" i="48" s="1"/>
  <c r="D101" i="48"/>
  <c r="E98" i="48" s="1"/>
  <c r="B101" i="48"/>
  <c r="C99" i="48" s="1"/>
  <c r="K90" i="48"/>
  <c r="J90"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H119" i="48"/>
  <c r="I116" i="48" s="1"/>
  <c r="F119" i="48"/>
  <c r="G117" i="48" s="1"/>
  <c r="D119" i="48"/>
  <c r="E112" i="48" s="1"/>
  <c r="B119" i="48"/>
  <c r="C117" i="48" s="1"/>
  <c r="K104" i="48"/>
  <c r="J104" i="48"/>
  <c r="I121" i="48"/>
  <c r="G121" i="48"/>
  <c r="E121" i="48"/>
  <c r="C121" i="48"/>
  <c r="K121" i="48"/>
  <c r="J121" i="48"/>
  <c r="B124" i="48"/>
  <c r="F124" i="48" s="1"/>
  <c r="K127" i="48"/>
  <c r="J127" i="48"/>
  <c r="K128" i="48"/>
  <c r="J128" i="48"/>
  <c r="H130" i="48"/>
  <c r="I130" i="48" s="1"/>
  <c r="F130" i="48"/>
  <c r="G128" i="48" s="1"/>
  <c r="D130" i="48"/>
  <c r="E127" i="48" s="1"/>
  <c r="B130" i="48"/>
  <c r="C128" i="48" s="1"/>
  <c r="K126" i="48"/>
  <c r="J126" i="48"/>
  <c r="K134" i="48"/>
  <c r="J134" i="48"/>
  <c r="K135" i="48"/>
  <c r="J135" i="48"/>
  <c r="K136" i="48"/>
  <c r="J136" i="48"/>
  <c r="K137" i="48"/>
  <c r="J137" i="48"/>
  <c r="K138" i="48"/>
  <c r="J138" i="48"/>
  <c r="K139" i="48"/>
  <c r="J139" i="48"/>
  <c r="K140" i="48"/>
  <c r="J140" i="48"/>
  <c r="K141" i="48"/>
  <c r="J141" i="48"/>
  <c r="K142" i="48"/>
  <c r="J142" i="48"/>
  <c r="H144" i="48"/>
  <c r="I141" i="48" s="1"/>
  <c r="F144" i="48"/>
  <c r="G142" i="48" s="1"/>
  <c r="D144" i="48"/>
  <c r="E139" i="48" s="1"/>
  <c r="B144" i="48"/>
  <c r="C142" i="48" s="1"/>
  <c r="K133" i="48"/>
  <c r="J133" i="48"/>
  <c r="I146" i="48"/>
  <c r="G146" i="48"/>
  <c r="E146" i="48"/>
  <c r="C146" i="48"/>
  <c r="K146" i="48"/>
  <c r="J146" i="48"/>
  <c r="B149" i="48"/>
  <c r="D149" i="48" s="1"/>
  <c r="H149" i="48" s="1"/>
  <c r="H153" i="48"/>
  <c r="F153" i="48"/>
  <c r="G153" i="48" s="1"/>
  <c r="D153" i="48"/>
  <c r="J153" i="48" s="1"/>
  <c r="B153" i="48"/>
  <c r="C153" i="48" s="1"/>
  <c r="K151" i="48"/>
  <c r="J151" i="48"/>
  <c r="K157" i="48"/>
  <c r="J157" i="48"/>
  <c r="K158" i="48"/>
  <c r="J158" i="48"/>
  <c r="K159" i="48"/>
  <c r="J159" i="48"/>
  <c r="K160" i="48"/>
  <c r="J160" i="48"/>
  <c r="H162" i="48"/>
  <c r="I159" i="48" s="1"/>
  <c r="F162" i="48"/>
  <c r="G160" i="48" s="1"/>
  <c r="D162" i="48"/>
  <c r="J162" i="48" s="1"/>
  <c r="B162" i="48"/>
  <c r="C160" i="48" s="1"/>
  <c r="K156" i="48"/>
  <c r="J156" i="48"/>
  <c r="I164" i="48"/>
  <c r="G164" i="48"/>
  <c r="E164" i="48"/>
  <c r="C164" i="48"/>
  <c r="K164" i="48"/>
  <c r="J164" i="48"/>
  <c r="B167" i="48"/>
  <c r="D167" i="48" s="1"/>
  <c r="H167" i="48" s="1"/>
  <c r="K170" i="48"/>
  <c r="J170" i="48"/>
  <c r="K171" i="48"/>
  <c r="J171" i="48"/>
  <c r="K172" i="48"/>
  <c r="J172" i="48"/>
  <c r="K173" i="48"/>
  <c r="J173" i="48"/>
  <c r="K174" i="48"/>
  <c r="J174" i="48"/>
  <c r="K175" i="48"/>
  <c r="J175" i="48"/>
  <c r="K176" i="48"/>
  <c r="J176" i="48"/>
  <c r="H178" i="48"/>
  <c r="I175" i="48" s="1"/>
  <c r="F178" i="48"/>
  <c r="G176" i="48" s="1"/>
  <c r="D178" i="48"/>
  <c r="E175" i="48" s="1"/>
  <c r="B178" i="48"/>
  <c r="C176" i="48" s="1"/>
  <c r="K169" i="48"/>
  <c r="J169" i="48"/>
  <c r="K182" i="48"/>
  <c r="J182" i="48"/>
  <c r="K183" i="48"/>
  <c r="J183" i="48"/>
  <c r="H185" i="48"/>
  <c r="I182" i="48" s="1"/>
  <c r="F185" i="48"/>
  <c r="G183" i="48" s="1"/>
  <c r="D185" i="48"/>
  <c r="E182" i="48" s="1"/>
  <c r="B185" i="48"/>
  <c r="C183" i="48" s="1"/>
  <c r="K181" i="48"/>
  <c r="J181" i="48"/>
  <c r="I187" i="48"/>
  <c r="G187" i="48"/>
  <c r="E187" i="48"/>
  <c r="C187" i="48"/>
  <c r="J187" i="48"/>
  <c r="K187" i="48"/>
  <c r="B190" i="48"/>
  <c r="D190" i="48" s="1"/>
  <c r="H190" i="48" s="1"/>
  <c r="K193" i="48"/>
  <c r="J193" i="48"/>
  <c r="K194" i="48"/>
  <c r="J194" i="48"/>
  <c r="K195" i="48"/>
  <c r="J195" i="48"/>
  <c r="K196" i="48"/>
  <c r="J196" i="48"/>
  <c r="K197" i="48"/>
  <c r="J197" i="48"/>
  <c r="K198" i="48"/>
  <c r="J198" i="48"/>
  <c r="K199" i="48"/>
  <c r="J199" i="48"/>
  <c r="K200" i="48"/>
  <c r="J200" i="48"/>
  <c r="K201" i="48"/>
  <c r="J201" i="48"/>
  <c r="H203" i="48"/>
  <c r="I200" i="48" s="1"/>
  <c r="F203" i="48"/>
  <c r="G201" i="48" s="1"/>
  <c r="D203" i="48"/>
  <c r="E200" i="48" s="1"/>
  <c r="B203" i="48"/>
  <c r="C201" i="48" s="1"/>
  <c r="K192" i="48"/>
  <c r="J192" i="48"/>
  <c r="K207" i="48"/>
  <c r="J207" i="48"/>
  <c r="K208" i="48"/>
  <c r="J208"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H223" i="48"/>
  <c r="I220" i="48" s="1"/>
  <c r="F223" i="48"/>
  <c r="G221" i="48" s="1"/>
  <c r="D223" i="48"/>
  <c r="E219" i="48" s="1"/>
  <c r="B223" i="48"/>
  <c r="C221" i="48" s="1"/>
  <c r="K206" i="48"/>
  <c r="J206" i="48"/>
  <c r="K227" i="48"/>
  <c r="J227" i="48"/>
  <c r="K228" i="48"/>
  <c r="J228" i="48"/>
  <c r="K229" i="48"/>
  <c r="J229" i="48"/>
  <c r="K230" i="48"/>
  <c r="J230" i="48"/>
  <c r="K231" i="48"/>
  <c r="J231" i="48"/>
  <c r="K232" i="48"/>
  <c r="J232" i="48"/>
  <c r="K233" i="48"/>
  <c r="J233" i="48"/>
  <c r="H235" i="48"/>
  <c r="I232" i="48" s="1"/>
  <c r="F235" i="48"/>
  <c r="G233" i="48" s="1"/>
  <c r="D235" i="48"/>
  <c r="E231" i="48" s="1"/>
  <c r="B235" i="48"/>
  <c r="C233" i="48" s="1"/>
  <c r="K226" i="48"/>
  <c r="J226" i="48"/>
  <c r="I237" i="48"/>
  <c r="G237" i="48"/>
  <c r="E237" i="48"/>
  <c r="C237" i="48"/>
  <c r="J237" i="48"/>
  <c r="K237" i="48"/>
  <c r="I241" i="48"/>
  <c r="G241" i="48"/>
  <c r="E241" i="48"/>
  <c r="C241" i="48"/>
  <c r="I239" i="48"/>
  <c r="H239" i="48"/>
  <c r="F239" i="48"/>
  <c r="G239" i="48" s="1"/>
  <c r="D239" i="48"/>
  <c r="E239" i="48" s="1"/>
  <c r="B239" i="48"/>
  <c r="C239" i="48" s="1"/>
  <c r="K241" i="48"/>
  <c r="J241" i="48"/>
  <c r="K243" i="48"/>
  <c r="J243" i="48"/>
  <c r="I243" i="48"/>
  <c r="G243" i="48"/>
  <c r="E243" i="48"/>
  <c r="C243" i="48"/>
  <c r="K81" i="54"/>
  <c r="J81" i="54"/>
  <c r="K21" i="53"/>
  <c r="J21" i="53"/>
  <c r="I16" i="44"/>
  <c r="H16" i="44"/>
  <c r="J16" i="44" s="1"/>
  <c r="G16" i="44"/>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I7" i="26"/>
  <c r="H7" i="26"/>
  <c r="J7" i="26" s="1"/>
  <c r="G7" i="26"/>
  <c r="I8" i="26"/>
  <c r="H8" i="26"/>
  <c r="J8" i="26" s="1"/>
  <c r="G8" i="26"/>
  <c r="H9" i="26"/>
  <c r="J9" i="26" s="1"/>
  <c r="G9" i="26"/>
  <c r="I9" i="26" s="1"/>
  <c r="H10" i="26"/>
  <c r="J10" i="26" s="1"/>
  <c r="G10" i="26"/>
  <c r="I10" i="26" s="1"/>
  <c r="J11" i="26"/>
  <c r="I11" i="26"/>
  <c r="H11" i="26"/>
  <c r="G11" i="26"/>
  <c r="I12" i="26"/>
  <c r="H12" i="26"/>
  <c r="J12" i="26" s="1"/>
  <c r="G12" i="26"/>
  <c r="I13" i="26"/>
  <c r="H13" i="26"/>
  <c r="J13" i="26" s="1"/>
  <c r="G13" i="26"/>
  <c r="I14" i="26"/>
  <c r="H14" i="26"/>
  <c r="J14" i="26" s="1"/>
  <c r="G14" i="26"/>
  <c r="H15" i="26"/>
  <c r="J15" i="26" s="1"/>
  <c r="G15" i="26"/>
  <c r="I15" i="26" s="1"/>
  <c r="H16" i="26"/>
  <c r="J16" i="26" s="1"/>
  <c r="G16" i="26"/>
  <c r="I16" i="26" s="1"/>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H26" i="26"/>
  <c r="J26" i="26" s="1"/>
  <c r="G26" i="26"/>
  <c r="I26" i="26" s="1"/>
  <c r="H27" i="26"/>
  <c r="J27" i="26" s="1"/>
  <c r="G27" i="26"/>
  <c r="I27" i="26" s="1"/>
  <c r="H28" i="26"/>
  <c r="J28" i="26" s="1"/>
  <c r="G28" i="26"/>
  <c r="I28" i="26" s="1"/>
  <c r="J29" i="26"/>
  <c r="I29" i="26"/>
  <c r="H29" i="26"/>
  <c r="G29" i="26"/>
  <c r="H30" i="26"/>
  <c r="J30" i="26" s="1"/>
  <c r="G30" i="26"/>
  <c r="I30" i="26" s="1"/>
  <c r="H31" i="26"/>
  <c r="J31" i="26" s="1"/>
  <c r="G31" i="26"/>
  <c r="I31" i="26" s="1"/>
  <c r="H32" i="26"/>
  <c r="J32" i="26" s="1"/>
  <c r="G32" i="26"/>
  <c r="I32" i="26" s="1"/>
  <c r="I33" i="26"/>
  <c r="H33" i="26"/>
  <c r="J33" i="26" s="1"/>
  <c r="G33" i="26"/>
  <c r="H34" i="26"/>
  <c r="J34" i="26" s="1"/>
  <c r="G34" i="26"/>
  <c r="I34" i="26" s="1"/>
  <c r="J35" i="26"/>
  <c r="I35" i="26"/>
  <c r="H35" i="26"/>
  <c r="G35" i="26"/>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I53" i="26"/>
  <c r="H53" i="26"/>
  <c r="J53" i="26" s="1"/>
  <c r="G53" i="26"/>
  <c r="I54" i="26"/>
  <c r="H54" i="26"/>
  <c r="J54" i="26" s="1"/>
  <c r="G54" i="26"/>
  <c r="I55" i="26"/>
  <c r="H55" i="26"/>
  <c r="J55" i="26" s="1"/>
  <c r="G55" i="26"/>
  <c r="H56" i="26"/>
  <c r="J56" i="26" s="1"/>
  <c r="G56" i="26"/>
  <c r="I56" i="26" s="1"/>
  <c r="I57" i="26"/>
  <c r="H57" i="26"/>
  <c r="J57" i="26" s="1"/>
  <c r="G57"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D118" i="55" l="1"/>
  <c r="H118" i="55" s="1"/>
  <c r="K153" i="48"/>
  <c r="K178" i="55"/>
  <c r="J194" i="55"/>
  <c r="D173" i="55"/>
  <c r="H173" i="55" s="1"/>
  <c r="C7" i="56"/>
  <c r="G7" i="56"/>
  <c r="D5" i="56"/>
  <c r="H5" i="56" s="1"/>
  <c r="E7" i="56"/>
  <c r="I7" i="56"/>
  <c r="E8" i="56"/>
  <c r="I8" i="56"/>
  <c r="C8" i="56"/>
  <c r="G8" i="56"/>
  <c r="E9" i="56"/>
  <c r="I9" i="56"/>
  <c r="C9" i="56"/>
  <c r="G9" i="56"/>
  <c r="E10" i="56"/>
  <c r="I10" i="56"/>
  <c r="C10" i="56"/>
  <c r="G10" i="56"/>
  <c r="E11" i="56"/>
  <c r="I11" i="56"/>
  <c r="C11" i="56"/>
  <c r="G11" i="56"/>
  <c r="E12" i="56"/>
  <c r="I12" i="56"/>
  <c r="C12" i="56"/>
  <c r="G12" i="56"/>
  <c r="E13" i="56"/>
  <c r="I13" i="56"/>
  <c r="C13" i="56"/>
  <c r="G13" i="56"/>
  <c r="C14" i="56"/>
  <c r="G14" i="56"/>
  <c r="E14" i="56"/>
  <c r="I14" i="56"/>
  <c r="C15" i="56"/>
  <c r="G15" i="56"/>
  <c r="K18" i="56"/>
  <c r="J18" i="56"/>
  <c r="E16" i="56"/>
  <c r="I16" i="56"/>
  <c r="C7" i="57"/>
  <c r="G7" i="57"/>
  <c r="D5" i="57"/>
  <c r="H5" i="57" s="1"/>
  <c r="E7" i="57"/>
  <c r="I7" i="57"/>
  <c r="E8" i="57"/>
  <c r="I8" i="57"/>
  <c r="C8" i="57"/>
  <c r="G8" i="57"/>
  <c r="E9" i="57"/>
  <c r="I9" i="57"/>
  <c r="C9" i="57"/>
  <c r="G9" i="57"/>
  <c r="E10" i="57"/>
  <c r="I10" i="57"/>
  <c r="C10" i="57"/>
  <c r="G10" i="57"/>
  <c r="C11" i="57"/>
  <c r="G11" i="57"/>
  <c r="E11" i="57"/>
  <c r="I11" i="57"/>
  <c r="E12" i="57"/>
  <c r="I12" i="57"/>
  <c r="C12" i="57"/>
  <c r="G12" i="57"/>
  <c r="E13" i="57"/>
  <c r="I13" i="57"/>
  <c r="C13" i="57"/>
  <c r="G13" i="57"/>
  <c r="E14" i="57"/>
  <c r="I14" i="57"/>
  <c r="C14" i="57"/>
  <c r="G14" i="57"/>
  <c r="E15" i="57"/>
  <c r="I15" i="57"/>
  <c r="C15" i="57"/>
  <c r="G15" i="57"/>
  <c r="E16" i="57"/>
  <c r="I16" i="57"/>
  <c r="C16" i="57"/>
  <c r="G16" i="57"/>
  <c r="E17" i="57"/>
  <c r="I17" i="57"/>
  <c r="C17" i="57"/>
  <c r="G17" i="57"/>
  <c r="E18" i="57"/>
  <c r="I18" i="57"/>
  <c r="C18" i="57"/>
  <c r="G18" i="57"/>
  <c r="E19" i="57"/>
  <c r="I19" i="57"/>
  <c r="C19" i="57"/>
  <c r="G19" i="57"/>
  <c r="E20" i="57"/>
  <c r="I20" i="57"/>
  <c r="C20" i="57"/>
  <c r="G20" i="57"/>
  <c r="E21" i="57"/>
  <c r="I21" i="57"/>
  <c r="C21" i="57"/>
  <c r="G21" i="57"/>
  <c r="C22" i="57"/>
  <c r="G22" i="57"/>
  <c r="E22" i="57"/>
  <c r="I22" i="57"/>
  <c r="E23" i="57"/>
  <c r="I23" i="57"/>
  <c r="C23" i="57"/>
  <c r="G23" i="57"/>
  <c r="E24" i="57"/>
  <c r="I24" i="57"/>
  <c r="C24" i="57"/>
  <c r="G24" i="57"/>
  <c r="C25" i="57"/>
  <c r="G25" i="57"/>
  <c r="E25" i="57"/>
  <c r="I25" i="57"/>
  <c r="C26" i="57"/>
  <c r="G26" i="57"/>
  <c r="K29" i="57"/>
  <c r="J29" i="57"/>
  <c r="E27" i="57"/>
  <c r="I27" i="57"/>
  <c r="C7" i="58"/>
  <c r="G7" i="58"/>
  <c r="D5" i="58"/>
  <c r="H5" i="58" s="1"/>
  <c r="E7" i="58"/>
  <c r="I7" i="58"/>
  <c r="C8" i="58"/>
  <c r="G8" i="58"/>
  <c r="E8" i="58"/>
  <c r="I8" i="58"/>
  <c r="C9" i="58"/>
  <c r="G9" i="58"/>
  <c r="E9" i="58"/>
  <c r="I9" i="58"/>
  <c r="E10" i="58"/>
  <c r="I10" i="58"/>
  <c r="C10" i="58"/>
  <c r="G10" i="58"/>
  <c r="C11" i="58"/>
  <c r="G11" i="58"/>
  <c r="E11" i="58"/>
  <c r="I11" i="58"/>
  <c r="E12" i="58"/>
  <c r="I12" i="58"/>
  <c r="C12" i="58"/>
  <c r="G12" i="58"/>
  <c r="E13" i="58"/>
  <c r="I13" i="58"/>
  <c r="C13" i="58"/>
  <c r="G13" i="58"/>
  <c r="C14" i="58"/>
  <c r="G14" i="58"/>
  <c r="E14" i="58"/>
  <c r="I14" i="58"/>
  <c r="E15" i="58"/>
  <c r="I15" i="58"/>
  <c r="C15" i="58"/>
  <c r="G15" i="58"/>
  <c r="C16" i="58"/>
  <c r="G16" i="58"/>
  <c r="E16" i="58"/>
  <c r="I16" i="58"/>
  <c r="C17" i="58"/>
  <c r="G17" i="58"/>
  <c r="E17" i="58"/>
  <c r="I17" i="58"/>
  <c r="E18" i="58"/>
  <c r="I18" i="58"/>
  <c r="C18" i="58"/>
  <c r="G18" i="58"/>
  <c r="C19" i="58"/>
  <c r="G19" i="58"/>
  <c r="E19" i="58"/>
  <c r="I19" i="58"/>
  <c r="C20" i="58"/>
  <c r="G20" i="58"/>
  <c r="E20" i="58"/>
  <c r="I20" i="58"/>
  <c r="C21" i="58"/>
  <c r="G21" i="58"/>
  <c r="E21" i="58"/>
  <c r="I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E31" i="58"/>
  <c r="I31" i="58"/>
  <c r="C31" i="58"/>
  <c r="G31" i="58"/>
  <c r="E32" i="58"/>
  <c r="I32" i="58"/>
  <c r="C32" i="58"/>
  <c r="G32" i="58"/>
  <c r="E33" i="58"/>
  <c r="I33" i="58"/>
  <c r="C33" i="58"/>
  <c r="G33" i="58"/>
  <c r="E34" i="58"/>
  <c r="I34" i="58"/>
  <c r="C34" i="58"/>
  <c r="G34" i="58"/>
  <c r="E35" i="58"/>
  <c r="I35" i="58"/>
  <c r="C35" i="58"/>
  <c r="G35" i="58"/>
  <c r="C36" i="58"/>
  <c r="G36" i="58"/>
  <c r="E36" i="58"/>
  <c r="I36" i="58"/>
  <c r="E37" i="58"/>
  <c r="I37" i="58"/>
  <c r="C37" i="58"/>
  <c r="G37" i="58"/>
  <c r="E38" i="58"/>
  <c r="I38" i="58"/>
  <c r="C38" i="58"/>
  <c r="G38" i="58"/>
  <c r="E39" i="58"/>
  <c r="I39" i="58"/>
  <c r="C39" i="58"/>
  <c r="G39" i="58"/>
  <c r="E40" i="58"/>
  <c r="I40" i="58"/>
  <c r="C40" i="58"/>
  <c r="G40" i="58"/>
  <c r="E41" i="58"/>
  <c r="I41" i="58"/>
  <c r="C41" i="58"/>
  <c r="G41" i="58"/>
  <c r="C42" i="58"/>
  <c r="G42" i="58"/>
  <c r="K45" i="58"/>
  <c r="J45" i="58"/>
  <c r="E43" i="58"/>
  <c r="I43" i="58"/>
  <c r="C7" i="50"/>
  <c r="G7" i="50"/>
  <c r="D5" i="50"/>
  <c r="H5" i="50" s="1"/>
  <c r="E7" i="50"/>
  <c r="I7" i="50"/>
  <c r="E8" i="50"/>
  <c r="I8" i="50"/>
  <c r="C8" i="50"/>
  <c r="G8" i="50"/>
  <c r="E9" i="50"/>
  <c r="I9" i="50"/>
  <c r="C9" i="50"/>
  <c r="G9" i="50"/>
  <c r="E10" i="50"/>
  <c r="I10" i="50"/>
  <c r="C10" i="50"/>
  <c r="G10" i="50"/>
  <c r="C11" i="50"/>
  <c r="G11" i="50"/>
  <c r="E11" i="50"/>
  <c r="I11" i="50"/>
  <c r="C12" i="50"/>
  <c r="G12" i="50"/>
  <c r="E12" i="50"/>
  <c r="I12" i="50"/>
  <c r="E13" i="50"/>
  <c r="I13" i="50"/>
  <c r="C13" i="50"/>
  <c r="G13" i="50"/>
  <c r="E14" i="50"/>
  <c r="I14" i="50"/>
  <c r="C14" i="50"/>
  <c r="G14" i="50"/>
  <c r="C15" i="50"/>
  <c r="G15" i="50"/>
  <c r="E15" i="50"/>
  <c r="I15" i="50"/>
  <c r="E16" i="50"/>
  <c r="I16" i="50"/>
  <c r="C16" i="50"/>
  <c r="G16" i="50"/>
  <c r="C17" i="50"/>
  <c r="G17" i="50"/>
  <c r="E17" i="50"/>
  <c r="I17" i="50"/>
  <c r="E18" i="50"/>
  <c r="I18" i="50"/>
  <c r="C18" i="50"/>
  <c r="G18" i="50"/>
  <c r="E19" i="50"/>
  <c r="I19" i="50"/>
  <c r="C19" i="50"/>
  <c r="G19" i="50"/>
  <c r="E20" i="50"/>
  <c r="I20" i="50"/>
  <c r="C20" i="50"/>
  <c r="G20" i="50"/>
  <c r="E21" i="50"/>
  <c r="I21" i="50"/>
  <c r="C21" i="50"/>
  <c r="G21" i="50"/>
  <c r="E22" i="50"/>
  <c r="I22" i="50"/>
  <c r="C22" i="50"/>
  <c r="G22" i="50"/>
  <c r="E23" i="50"/>
  <c r="I23" i="50"/>
  <c r="C23" i="50"/>
  <c r="G23" i="50"/>
  <c r="E24" i="50"/>
  <c r="I24" i="50"/>
  <c r="C24" i="50"/>
  <c r="G24" i="50"/>
  <c r="E25" i="50"/>
  <c r="I25" i="50"/>
  <c r="C25" i="50"/>
  <c r="G25" i="50"/>
  <c r="E26" i="50"/>
  <c r="I26" i="50"/>
  <c r="C26" i="50"/>
  <c r="G26" i="50"/>
  <c r="E27" i="50"/>
  <c r="I27" i="50"/>
  <c r="C27" i="50"/>
  <c r="G27" i="50"/>
  <c r="E28" i="50"/>
  <c r="I28" i="50"/>
  <c r="C28" i="50"/>
  <c r="G28" i="50"/>
  <c r="E29" i="50"/>
  <c r="I29" i="50"/>
  <c r="C29" i="50"/>
  <c r="G29" i="50"/>
  <c r="C30" i="50"/>
  <c r="G30" i="50"/>
  <c r="E30" i="50"/>
  <c r="I30" i="50"/>
  <c r="E31" i="50"/>
  <c r="I31" i="50"/>
  <c r="C31" i="50"/>
  <c r="G31" i="50"/>
  <c r="E32" i="50"/>
  <c r="I32" i="50"/>
  <c r="C32" i="50"/>
  <c r="G32" i="50"/>
  <c r="E33" i="50"/>
  <c r="I33" i="50"/>
  <c r="C33" i="50"/>
  <c r="G33" i="50"/>
  <c r="E34" i="50"/>
  <c r="I34" i="50"/>
  <c r="C34" i="50"/>
  <c r="G34" i="50"/>
  <c r="E35" i="50"/>
  <c r="I35" i="50"/>
  <c r="C35" i="50"/>
  <c r="G35" i="50"/>
  <c r="C36" i="50"/>
  <c r="G36" i="50"/>
  <c r="E36" i="50"/>
  <c r="I36" i="50"/>
  <c r="E37" i="50"/>
  <c r="I37" i="50"/>
  <c r="C37" i="50"/>
  <c r="G37" i="50"/>
  <c r="E38" i="50"/>
  <c r="I38" i="50"/>
  <c r="C38" i="50"/>
  <c r="G38" i="50"/>
  <c r="E39" i="50"/>
  <c r="I39" i="50"/>
  <c r="C39" i="50"/>
  <c r="G39" i="50"/>
  <c r="E40" i="50"/>
  <c r="I40" i="50"/>
  <c r="C40" i="50"/>
  <c r="G40" i="50"/>
  <c r="C41" i="50"/>
  <c r="G41" i="50"/>
  <c r="E41" i="50"/>
  <c r="I41" i="50"/>
  <c r="I42" i="50"/>
  <c r="C42" i="50"/>
  <c r="G42" i="50"/>
  <c r="J46" i="50"/>
  <c r="E43" i="50"/>
  <c r="C43" i="50"/>
  <c r="G43" i="50"/>
  <c r="K46" i="50"/>
  <c r="E44" i="50"/>
  <c r="I44" i="50"/>
  <c r="E7" i="53"/>
  <c r="I7" i="53"/>
  <c r="E19" i="53"/>
  <c r="I19" i="53"/>
  <c r="C7" i="53"/>
  <c r="G7" i="53"/>
  <c r="C19" i="53"/>
  <c r="G19" i="53"/>
  <c r="F5" i="53"/>
  <c r="E8" i="53"/>
  <c r="I8" i="53"/>
  <c r="C8" i="53"/>
  <c r="G8" i="53"/>
  <c r="E9" i="53"/>
  <c r="I9" i="53"/>
  <c r="C9" i="53"/>
  <c r="G9" i="53"/>
  <c r="E10" i="53"/>
  <c r="I10" i="53"/>
  <c r="C10" i="53"/>
  <c r="G10" i="53"/>
  <c r="E11" i="53"/>
  <c r="I11" i="53"/>
  <c r="C11" i="53"/>
  <c r="G11" i="53"/>
  <c r="E12" i="53"/>
  <c r="I12" i="53"/>
  <c r="C12" i="53"/>
  <c r="G12" i="53"/>
  <c r="E13" i="53"/>
  <c r="I13" i="53"/>
  <c r="C13" i="53"/>
  <c r="G13" i="53"/>
  <c r="E14" i="53"/>
  <c r="I14" i="53"/>
  <c r="C14" i="53"/>
  <c r="G14" i="53"/>
  <c r="E15" i="53"/>
  <c r="I15" i="53"/>
  <c r="C15" i="53"/>
  <c r="G15" i="53"/>
  <c r="C16" i="53"/>
  <c r="G16" i="53"/>
  <c r="K19" i="53"/>
  <c r="J19" i="53"/>
  <c r="E17" i="53"/>
  <c r="I17" i="53"/>
  <c r="C57" i="54"/>
  <c r="G57" i="54"/>
  <c r="C79" i="54"/>
  <c r="G79" i="54"/>
  <c r="C43" i="54"/>
  <c r="G43" i="54"/>
  <c r="C54" i="54"/>
  <c r="G54" i="54"/>
  <c r="C29" i="54"/>
  <c r="G29" i="54"/>
  <c r="C40" i="54"/>
  <c r="G40" i="54"/>
  <c r="C20" i="54"/>
  <c r="G20" i="54"/>
  <c r="C26" i="54"/>
  <c r="G26" i="54"/>
  <c r="C15" i="54"/>
  <c r="G15" i="54"/>
  <c r="C7" i="54"/>
  <c r="G7" i="54"/>
  <c r="C12" i="54"/>
  <c r="G12" i="54"/>
  <c r="E57" i="54"/>
  <c r="I57" i="54"/>
  <c r="E79" i="54"/>
  <c r="I79" i="54"/>
  <c r="E43" i="54"/>
  <c r="I43" i="54"/>
  <c r="E54" i="54"/>
  <c r="I54" i="54"/>
  <c r="E29" i="54"/>
  <c r="I29" i="54"/>
  <c r="E40" i="54"/>
  <c r="I40" i="54"/>
  <c r="E20" i="54"/>
  <c r="I20" i="54"/>
  <c r="E26" i="54"/>
  <c r="I26" i="54"/>
  <c r="K17" i="54"/>
  <c r="E15" i="54"/>
  <c r="I15" i="54"/>
  <c r="E17" i="54"/>
  <c r="I17" i="54"/>
  <c r="E7" i="54"/>
  <c r="I7" i="54"/>
  <c r="E12" i="54"/>
  <c r="I12" i="54"/>
  <c r="D5" i="54"/>
  <c r="H5" i="54" s="1"/>
  <c r="C8" i="54"/>
  <c r="G8" i="54"/>
  <c r="K12" i="54"/>
  <c r="J12" i="54"/>
  <c r="E9" i="54"/>
  <c r="I9" i="54"/>
  <c r="C9" i="54"/>
  <c r="G9" i="54"/>
  <c r="E10" i="54"/>
  <c r="I10" i="54"/>
  <c r="E21" i="54"/>
  <c r="I21" i="54"/>
  <c r="C21" i="54"/>
  <c r="G21" i="54"/>
  <c r="E22" i="54"/>
  <c r="I22" i="54"/>
  <c r="C22" i="54"/>
  <c r="G22" i="54"/>
  <c r="C23" i="54"/>
  <c r="G23" i="54"/>
  <c r="K26" i="54"/>
  <c r="J26" i="54"/>
  <c r="E24" i="54"/>
  <c r="I24" i="54"/>
  <c r="E30" i="54"/>
  <c r="I30" i="54"/>
  <c r="C30" i="54"/>
  <c r="G30" i="54"/>
  <c r="E31" i="54"/>
  <c r="I31" i="54"/>
  <c r="C31" i="54"/>
  <c r="G31" i="54"/>
  <c r="E32" i="54"/>
  <c r="I32" i="54"/>
  <c r="C32" i="54"/>
  <c r="G32" i="54"/>
  <c r="E33" i="54"/>
  <c r="I33" i="54"/>
  <c r="C33" i="54"/>
  <c r="G33" i="54"/>
  <c r="E34" i="54"/>
  <c r="I34" i="54"/>
  <c r="C34" i="54"/>
  <c r="G34" i="54"/>
  <c r="E35" i="54"/>
  <c r="I35" i="54"/>
  <c r="C35" i="54"/>
  <c r="G35" i="54"/>
  <c r="E36" i="54"/>
  <c r="I36" i="54"/>
  <c r="C36" i="54"/>
  <c r="G36" i="54"/>
  <c r="C37" i="54"/>
  <c r="G37" i="54"/>
  <c r="K40" i="54"/>
  <c r="J40" i="54"/>
  <c r="E38" i="54"/>
  <c r="I38" i="54"/>
  <c r="E44" i="54"/>
  <c r="I44" i="54"/>
  <c r="C44" i="54"/>
  <c r="G44" i="54"/>
  <c r="E45" i="54"/>
  <c r="I45" i="54"/>
  <c r="C45" i="54"/>
  <c r="G45" i="54"/>
  <c r="E46" i="54"/>
  <c r="I46" i="54"/>
  <c r="C46" i="54"/>
  <c r="G46" i="54"/>
  <c r="E47" i="54"/>
  <c r="I47" i="54"/>
  <c r="C47" i="54"/>
  <c r="G47" i="54"/>
  <c r="E48" i="54"/>
  <c r="I48" i="54"/>
  <c r="C48" i="54"/>
  <c r="G48" i="54"/>
  <c r="E49" i="54"/>
  <c r="I49" i="54"/>
  <c r="C49" i="54"/>
  <c r="G49" i="54"/>
  <c r="I50" i="54"/>
  <c r="C50" i="54"/>
  <c r="G50" i="54"/>
  <c r="J54" i="54"/>
  <c r="E51" i="54"/>
  <c r="C51" i="54"/>
  <c r="G51" i="54"/>
  <c r="K54" i="54"/>
  <c r="E52" i="54"/>
  <c r="I52" i="54"/>
  <c r="E58" i="54"/>
  <c r="I58" i="54"/>
  <c r="C58" i="54"/>
  <c r="G58" i="54"/>
  <c r="E59" i="54"/>
  <c r="I59" i="54"/>
  <c r="C59" i="54"/>
  <c r="G59" i="54"/>
  <c r="C60" i="54"/>
  <c r="G60" i="54"/>
  <c r="E60" i="54"/>
  <c r="I60" i="54"/>
  <c r="E61" i="54"/>
  <c r="I61" i="54"/>
  <c r="C61" i="54"/>
  <c r="G61" i="54"/>
  <c r="E62" i="54"/>
  <c r="I62" i="54"/>
  <c r="C62" i="54"/>
  <c r="G62" i="54"/>
  <c r="E63" i="54"/>
  <c r="I63" i="54"/>
  <c r="C63" i="54"/>
  <c r="G63" i="54"/>
  <c r="C64" i="54"/>
  <c r="G64" i="54"/>
  <c r="E64" i="54"/>
  <c r="I64" i="54"/>
  <c r="E65" i="54"/>
  <c r="I65" i="54"/>
  <c r="C65" i="54"/>
  <c r="G65" i="54"/>
  <c r="E66" i="54"/>
  <c r="I66" i="54"/>
  <c r="C66" i="54"/>
  <c r="G66" i="54"/>
  <c r="C67" i="54"/>
  <c r="G67" i="54"/>
  <c r="E67" i="54"/>
  <c r="I67" i="54"/>
  <c r="E68" i="54"/>
  <c r="I68" i="54"/>
  <c r="C68" i="54"/>
  <c r="G68" i="54"/>
  <c r="E69" i="54"/>
  <c r="I69" i="54"/>
  <c r="C69" i="54"/>
  <c r="G69" i="54"/>
  <c r="E70" i="54"/>
  <c r="I70" i="54"/>
  <c r="C70" i="54"/>
  <c r="G70" i="54"/>
  <c r="E71" i="54"/>
  <c r="I71" i="54"/>
  <c r="C71" i="54"/>
  <c r="G71" i="54"/>
  <c r="E72" i="54"/>
  <c r="I72" i="54"/>
  <c r="C72" i="54"/>
  <c r="G72" i="54"/>
  <c r="E73" i="54"/>
  <c r="I73" i="54"/>
  <c r="C73" i="54"/>
  <c r="G73" i="54"/>
  <c r="E74" i="54"/>
  <c r="I74" i="54"/>
  <c r="C74" i="54"/>
  <c r="G74" i="54"/>
  <c r="E75" i="54"/>
  <c r="I75" i="54"/>
  <c r="C75" i="54"/>
  <c r="G75" i="54"/>
  <c r="C76" i="54"/>
  <c r="G76" i="54"/>
  <c r="K79" i="54"/>
  <c r="J79" i="54"/>
  <c r="E77" i="54"/>
  <c r="I77" i="54"/>
  <c r="I190" i="55"/>
  <c r="E181" i="55"/>
  <c r="I181" i="55"/>
  <c r="E190" i="55"/>
  <c r="E175" i="55"/>
  <c r="I178" i="55"/>
  <c r="E149" i="55"/>
  <c r="I149" i="55"/>
  <c r="E168" i="55"/>
  <c r="I168" i="55"/>
  <c r="E120" i="55"/>
  <c r="I120" i="55"/>
  <c r="E146" i="55"/>
  <c r="I146" i="55"/>
  <c r="E99" i="55"/>
  <c r="I99" i="55"/>
  <c r="E113" i="55"/>
  <c r="I113" i="55"/>
  <c r="E72" i="55"/>
  <c r="I72" i="55"/>
  <c r="E96" i="55"/>
  <c r="I96" i="55"/>
  <c r="C54" i="55"/>
  <c r="G54" i="55"/>
  <c r="C65" i="55"/>
  <c r="G65" i="55"/>
  <c r="C29" i="55"/>
  <c r="G29" i="55"/>
  <c r="C51" i="55"/>
  <c r="G51" i="55"/>
  <c r="E7" i="55"/>
  <c r="I7" i="55"/>
  <c r="E22" i="55"/>
  <c r="I22" i="55"/>
  <c r="K194" i="55"/>
  <c r="C181" i="55"/>
  <c r="G181" i="55"/>
  <c r="C190" i="55"/>
  <c r="G190" i="55"/>
  <c r="C175" i="55"/>
  <c r="G175" i="55"/>
  <c r="C178" i="55"/>
  <c r="G178" i="55"/>
  <c r="C149" i="55"/>
  <c r="G149" i="55"/>
  <c r="C168" i="55"/>
  <c r="G168" i="55"/>
  <c r="C120" i="55"/>
  <c r="G120" i="55"/>
  <c r="C146" i="55"/>
  <c r="G146" i="55"/>
  <c r="C99" i="55"/>
  <c r="G99" i="55"/>
  <c r="C113" i="55"/>
  <c r="G113" i="55"/>
  <c r="C72" i="55"/>
  <c r="G72" i="55"/>
  <c r="C96" i="55"/>
  <c r="G96" i="55"/>
  <c r="E54" i="55"/>
  <c r="I54" i="55"/>
  <c r="E65" i="55"/>
  <c r="I65" i="55"/>
  <c r="E29" i="55"/>
  <c r="I29" i="55"/>
  <c r="E51" i="55"/>
  <c r="I51" i="55"/>
  <c r="C7" i="55"/>
  <c r="G7" i="55"/>
  <c r="C22" i="55"/>
  <c r="G22" i="55"/>
  <c r="F5" i="55"/>
  <c r="C8" i="55"/>
  <c r="G8" i="55"/>
  <c r="E8" i="55"/>
  <c r="I8" i="55"/>
  <c r="E9" i="55"/>
  <c r="I9" i="55"/>
  <c r="C9" i="55"/>
  <c r="G9" i="55"/>
  <c r="E10" i="55"/>
  <c r="I10" i="55"/>
  <c r="C10" i="55"/>
  <c r="G10" i="55"/>
  <c r="E11" i="55"/>
  <c r="I11" i="55"/>
  <c r="C11" i="55"/>
  <c r="G11" i="55"/>
  <c r="E12" i="55"/>
  <c r="I12" i="55"/>
  <c r="C12" i="55"/>
  <c r="G12" i="55"/>
  <c r="E13" i="55"/>
  <c r="I13" i="55"/>
  <c r="C13" i="55"/>
  <c r="G13" i="55"/>
  <c r="C14" i="55"/>
  <c r="G14" i="55"/>
  <c r="E14" i="55"/>
  <c r="I14" i="55"/>
  <c r="E15" i="55"/>
  <c r="I15" i="55"/>
  <c r="C15" i="55"/>
  <c r="G15" i="55"/>
  <c r="I16" i="55"/>
  <c r="C16" i="55"/>
  <c r="G16" i="55"/>
  <c r="C17" i="55"/>
  <c r="G17" i="55"/>
  <c r="J22" i="55"/>
  <c r="E17" i="55"/>
  <c r="K22" i="55"/>
  <c r="E18" i="55"/>
  <c r="I18" i="55"/>
  <c r="C18" i="55"/>
  <c r="G18" i="55"/>
  <c r="E19" i="55"/>
  <c r="I19" i="55"/>
  <c r="C19" i="55"/>
  <c r="G19" i="55"/>
  <c r="E20" i="55"/>
  <c r="I20" i="55"/>
  <c r="F27" i="55"/>
  <c r="E30" i="55"/>
  <c r="I30" i="55"/>
  <c r="C30" i="55"/>
  <c r="G30" i="55"/>
  <c r="E31" i="55"/>
  <c r="I31" i="55"/>
  <c r="C31" i="55"/>
  <c r="G31" i="55"/>
  <c r="C32" i="55"/>
  <c r="G32" i="55"/>
  <c r="E32" i="55"/>
  <c r="I32" i="55"/>
  <c r="E33" i="55"/>
  <c r="I33" i="55"/>
  <c r="C33" i="55"/>
  <c r="G33" i="55"/>
  <c r="E34" i="55"/>
  <c r="I34" i="55"/>
  <c r="C34" i="55"/>
  <c r="G34" i="55"/>
  <c r="C35" i="55"/>
  <c r="G35" i="55"/>
  <c r="E35" i="55"/>
  <c r="I35" i="55"/>
  <c r="E36" i="55"/>
  <c r="I36" i="55"/>
  <c r="C36" i="55"/>
  <c r="G36" i="55"/>
  <c r="E37" i="55"/>
  <c r="I37" i="55"/>
  <c r="C37" i="55"/>
  <c r="G37" i="55"/>
  <c r="C38" i="55"/>
  <c r="G38" i="55"/>
  <c r="E38" i="55"/>
  <c r="I38" i="55"/>
  <c r="E39" i="55"/>
  <c r="I39" i="55"/>
  <c r="C39" i="55"/>
  <c r="G39" i="55"/>
  <c r="C40" i="55"/>
  <c r="G40" i="55"/>
  <c r="E40" i="55"/>
  <c r="I40" i="55"/>
  <c r="E41" i="55"/>
  <c r="I41" i="55"/>
  <c r="C41" i="55"/>
  <c r="G41" i="55"/>
  <c r="E42" i="55"/>
  <c r="I42" i="55"/>
  <c r="C42" i="55"/>
  <c r="G42" i="55"/>
  <c r="E43" i="55"/>
  <c r="I43" i="55"/>
  <c r="C43" i="55"/>
  <c r="G43" i="55"/>
  <c r="E44" i="55"/>
  <c r="I44" i="55"/>
  <c r="C44" i="55"/>
  <c r="G44" i="55"/>
  <c r="E45" i="55"/>
  <c r="I45" i="55"/>
  <c r="C45" i="55"/>
  <c r="G45" i="55"/>
  <c r="C46" i="55"/>
  <c r="G46" i="55"/>
  <c r="E46" i="55"/>
  <c r="I46" i="55"/>
  <c r="C47" i="55"/>
  <c r="G47" i="55"/>
  <c r="K51" i="55"/>
  <c r="J51" i="55"/>
  <c r="E48" i="55"/>
  <c r="I48" i="55"/>
  <c r="C48" i="55"/>
  <c r="G48" i="55"/>
  <c r="E49" i="55"/>
  <c r="I49" i="55"/>
  <c r="E55" i="55"/>
  <c r="I55" i="55"/>
  <c r="C55" i="55"/>
  <c r="G55" i="55"/>
  <c r="E56" i="55"/>
  <c r="I56" i="55"/>
  <c r="C56" i="55"/>
  <c r="G56" i="55"/>
  <c r="E57" i="55"/>
  <c r="I57" i="55"/>
  <c r="C57" i="55"/>
  <c r="G57" i="55"/>
  <c r="E58" i="55"/>
  <c r="I58" i="55"/>
  <c r="C58" i="55"/>
  <c r="G58" i="55"/>
  <c r="E59" i="55"/>
  <c r="I59" i="55"/>
  <c r="C59" i="55"/>
  <c r="G59" i="55"/>
  <c r="E60" i="55"/>
  <c r="I60" i="55"/>
  <c r="C60" i="55"/>
  <c r="G60" i="55"/>
  <c r="C61" i="55"/>
  <c r="G61" i="55"/>
  <c r="E61" i="55"/>
  <c r="I61" i="55"/>
  <c r="C62" i="55"/>
  <c r="G62" i="55"/>
  <c r="J65" i="55"/>
  <c r="K65" i="55"/>
  <c r="E63" i="55"/>
  <c r="I63" i="55"/>
  <c r="F70" i="55"/>
  <c r="C73" i="55"/>
  <c r="G73" i="55"/>
  <c r="E73" i="55"/>
  <c r="I73" i="55"/>
  <c r="E74" i="55"/>
  <c r="I74" i="55"/>
  <c r="C74" i="55"/>
  <c r="G74" i="55"/>
  <c r="E75" i="55"/>
  <c r="I75" i="55"/>
  <c r="C75" i="55"/>
  <c r="G75" i="55"/>
  <c r="C76" i="55"/>
  <c r="G76" i="55"/>
  <c r="E76" i="55"/>
  <c r="I76" i="55"/>
  <c r="E77" i="55"/>
  <c r="I77" i="55"/>
  <c r="C77" i="55"/>
  <c r="G77" i="55"/>
  <c r="E78" i="55"/>
  <c r="I78" i="55"/>
  <c r="C78" i="55"/>
  <c r="G78" i="55"/>
  <c r="C79" i="55"/>
  <c r="G79" i="55"/>
  <c r="E79" i="55"/>
  <c r="I79" i="55"/>
  <c r="C80" i="55"/>
  <c r="G80" i="55"/>
  <c r="E80" i="55"/>
  <c r="I80" i="55"/>
  <c r="C81" i="55"/>
  <c r="G81" i="55"/>
  <c r="E81" i="55"/>
  <c r="I81" i="55"/>
  <c r="C82" i="55"/>
  <c r="G82" i="55"/>
  <c r="E82" i="55"/>
  <c r="I82" i="55"/>
  <c r="C83" i="55"/>
  <c r="G83" i="55"/>
  <c r="E83" i="55"/>
  <c r="I83" i="55"/>
  <c r="C84" i="55"/>
  <c r="G84" i="55"/>
  <c r="E84" i="55"/>
  <c r="I84" i="55"/>
  <c r="E85" i="55"/>
  <c r="I85" i="55"/>
  <c r="C85" i="55"/>
  <c r="G85" i="55"/>
  <c r="C86" i="55"/>
  <c r="G86" i="55"/>
  <c r="E86" i="55"/>
  <c r="I86" i="55"/>
  <c r="E87" i="55"/>
  <c r="I87" i="55"/>
  <c r="C87" i="55"/>
  <c r="G87" i="55"/>
  <c r="C88" i="55"/>
  <c r="G88" i="55"/>
  <c r="E88" i="55"/>
  <c r="I88" i="55"/>
  <c r="E89" i="55"/>
  <c r="I89" i="55"/>
  <c r="C89" i="55"/>
  <c r="G89" i="55"/>
  <c r="C90" i="55"/>
  <c r="G90" i="55"/>
  <c r="E90" i="55"/>
  <c r="I90" i="55"/>
  <c r="C91" i="55"/>
  <c r="G91" i="55"/>
  <c r="E91" i="55"/>
  <c r="I91" i="55"/>
  <c r="C92" i="55"/>
  <c r="G92" i="55"/>
  <c r="E92" i="55"/>
  <c r="I92" i="55"/>
  <c r="E93" i="55"/>
  <c r="C93" i="55"/>
  <c r="G93" i="55"/>
  <c r="K96" i="55"/>
  <c r="J96" i="55"/>
  <c r="I94" i="55"/>
  <c r="E100" i="55"/>
  <c r="I100" i="55"/>
  <c r="C100" i="55"/>
  <c r="G100" i="55"/>
  <c r="I101" i="55"/>
  <c r="C101" i="55"/>
  <c r="G101" i="55"/>
  <c r="E101" i="55"/>
  <c r="C102" i="55"/>
  <c r="G102" i="55"/>
  <c r="E102" i="55"/>
  <c r="I102" i="55"/>
  <c r="C103" i="55"/>
  <c r="G103" i="55"/>
  <c r="E103" i="55"/>
  <c r="I103" i="55"/>
  <c r="C104" i="55"/>
  <c r="G104" i="55"/>
  <c r="E104" i="55"/>
  <c r="I104" i="55"/>
  <c r="C105" i="55"/>
  <c r="G105" i="55"/>
  <c r="E105" i="55"/>
  <c r="I105" i="55"/>
  <c r="C106" i="55"/>
  <c r="G106" i="55"/>
  <c r="E106" i="55"/>
  <c r="I106" i="55"/>
  <c r="E107" i="55"/>
  <c r="I107" i="55"/>
  <c r="C107" i="55"/>
  <c r="G107" i="55"/>
  <c r="E108" i="55"/>
  <c r="I108" i="55"/>
  <c r="C108" i="55"/>
  <c r="G108" i="55"/>
  <c r="E109" i="55"/>
  <c r="I109" i="55"/>
  <c r="C109" i="55"/>
  <c r="G109" i="55"/>
  <c r="C110" i="55"/>
  <c r="G110" i="55"/>
  <c r="J113" i="55"/>
  <c r="K113" i="55"/>
  <c r="E111" i="55"/>
  <c r="I111" i="55"/>
  <c r="C121" i="55"/>
  <c r="G121" i="55"/>
  <c r="E121" i="55"/>
  <c r="I121" i="55"/>
  <c r="E122" i="55"/>
  <c r="I122" i="55"/>
  <c r="C122" i="55"/>
  <c r="G122" i="55"/>
  <c r="E123" i="55"/>
  <c r="I123" i="55"/>
  <c r="C123" i="55"/>
  <c r="G123" i="55"/>
  <c r="C124" i="55"/>
  <c r="G124" i="55"/>
  <c r="E124" i="55"/>
  <c r="I124" i="55"/>
  <c r="E125" i="55"/>
  <c r="I125" i="55"/>
  <c r="C125" i="55"/>
  <c r="G125" i="55"/>
  <c r="C126" i="55"/>
  <c r="G126" i="55"/>
  <c r="E126" i="55"/>
  <c r="I126" i="55"/>
  <c r="C127" i="55"/>
  <c r="G127" i="55"/>
  <c r="E127" i="55"/>
  <c r="I127" i="55"/>
  <c r="C128" i="55"/>
  <c r="G128" i="55"/>
  <c r="E128" i="55"/>
  <c r="I128" i="55"/>
  <c r="C129" i="55"/>
  <c r="G129" i="55"/>
  <c r="E129" i="55"/>
  <c r="I129" i="55"/>
  <c r="C130" i="55"/>
  <c r="G130" i="55"/>
  <c r="E130" i="55"/>
  <c r="I130" i="55"/>
  <c r="E131" i="55"/>
  <c r="I131" i="55"/>
  <c r="C131" i="55"/>
  <c r="G131" i="55"/>
  <c r="E132" i="55"/>
  <c r="I132" i="55"/>
  <c r="C132" i="55"/>
  <c r="G132" i="55"/>
  <c r="E133" i="55"/>
  <c r="I133" i="55"/>
  <c r="C133" i="55"/>
  <c r="G133" i="55"/>
  <c r="C134" i="55"/>
  <c r="G134" i="55"/>
  <c r="E134" i="55"/>
  <c r="I134" i="55"/>
  <c r="E135" i="55"/>
  <c r="I135" i="55"/>
  <c r="C135" i="55"/>
  <c r="G135" i="55"/>
  <c r="E136" i="55"/>
  <c r="I136" i="55"/>
  <c r="C136" i="55"/>
  <c r="G136" i="55"/>
  <c r="E137" i="55"/>
  <c r="I137" i="55"/>
  <c r="C137" i="55"/>
  <c r="G137" i="55"/>
  <c r="C138" i="55"/>
  <c r="G138" i="55"/>
  <c r="E138" i="55"/>
  <c r="I138" i="55"/>
  <c r="C139" i="55"/>
  <c r="G139" i="55"/>
  <c r="E139" i="55"/>
  <c r="I139" i="55"/>
  <c r="E140" i="55"/>
  <c r="I140" i="55"/>
  <c r="C140" i="55"/>
  <c r="G140" i="55"/>
  <c r="E141" i="55"/>
  <c r="I141" i="55"/>
  <c r="C141" i="55"/>
  <c r="G141" i="55"/>
  <c r="C142" i="55"/>
  <c r="G142" i="55"/>
  <c r="E142" i="55"/>
  <c r="I142" i="55"/>
  <c r="C143" i="55"/>
  <c r="G143" i="55"/>
  <c r="J146" i="55"/>
  <c r="K146" i="55"/>
  <c r="E144" i="55"/>
  <c r="I144" i="55"/>
  <c r="E150" i="55"/>
  <c r="I150" i="55"/>
  <c r="C150" i="55"/>
  <c r="G150" i="55"/>
  <c r="C151" i="55"/>
  <c r="G151" i="55"/>
  <c r="E151" i="55"/>
  <c r="I151" i="55"/>
  <c r="E152" i="55"/>
  <c r="I152" i="55"/>
  <c r="C152" i="55"/>
  <c r="G152" i="55"/>
  <c r="C153" i="55"/>
  <c r="G153" i="55"/>
  <c r="E153" i="55"/>
  <c r="I153" i="55"/>
  <c r="C154" i="55"/>
  <c r="G154" i="55"/>
  <c r="E154" i="55"/>
  <c r="I154" i="55"/>
  <c r="C155" i="55"/>
  <c r="G155" i="55"/>
  <c r="E155" i="55"/>
  <c r="I155" i="55"/>
  <c r="E156" i="55"/>
  <c r="I156" i="55"/>
  <c r="C156" i="55"/>
  <c r="G156" i="55"/>
  <c r="E157" i="55"/>
  <c r="I157" i="55"/>
  <c r="C157" i="55"/>
  <c r="G157" i="55"/>
  <c r="E158" i="55"/>
  <c r="I158" i="55"/>
  <c r="C158" i="55"/>
  <c r="G158" i="55"/>
  <c r="E159" i="55"/>
  <c r="I159" i="55"/>
  <c r="C159" i="55"/>
  <c r="G159" i="55"/>
  <c r="E160" i="55"/>
  <c r="I160" i="55"/>
  <c r="C160" i="55"/>
  <c r="G160" i="55"/>
  <c r="E161" i="55"/>
  <c r="I161" i="55"/>
  <c r="C161" i="55"/>
  <c r="G161" i="55"/>
  <c r="E162" i="55"/>
  <c r="I162" i="55"/>
  <c r="C162" i="55"/>
  <c r="G162" i="55"/>
  <c r="E163" i="55"/>
  <c r="I163" i="55"/>
  <c r="C163" i="55"/>
  <c r="G163" i="55"/>
  <c r="E164" i="55"/>
  <c r="I164" i="55"/>
  <c r="C164" i="55"/>
  <c r="G164" i="55"/>
  <c r="C165" i="55"/>
  <c r="G165" i="55"/>
  <c r="J168" i="55"/>
  <c r="K168" i="55"/>
  <c r="E166" i="55"/>
  <c r="I166" i="55"/>
  <c r="J178" i="55"/>
  <c r="E176" i="55"/>
  <c r="I176" i="55"/>
  <c r="C182" i="55"/>
  <c r="G182" i="55"/>
  <c r="E182" i="55"/>
  <c r="I182" i="55"/>
  <c r="I183" i="55"/>
  <c r="C183" i="55"/>
  <c r="G183" i="55"/>
  <c r="C184" i="55"/>
  <c r="G184" i="55"/>
  <c r="J190" i="55"/>
  <c r="E184" i="55"/>
  <c r="I184" i="55"/>
  <c r="E185" i="55"/>
  <c r="I185" i="55"/>
  <c r="C185" i="55"/>
  <c r="G185" i="55"/>
  <c r="E186" i="55"/>
  <c r="I186" i="55"/>
  <c r="C186" i="55"/>
  <c r="G186" i="55"/>
  <c r="E187" i="55"/>
  <c r="C187" i="55"/>
  <c r="G187" i="55"/>
  <c r="K190" i="55"/>
  <c r="E188" i="55"/>
  <c r="I188" i="55"/>
  <c r="C226" i="48"/>
  <c r="G226" i="48"/>
  <c r="C235" i="48"/>
  <c r="G235" i="48"/>
  <c r="C206" i="48"/>
  <c r="G206" i="48"/>
  <c r="C223" i="48"/>
  <c r="G223" i="48"/>
  <c r="C192" i="48"/>
  <c r="G192" i="48"/>
  <c r="C203" i="48"/>
  <c r="G203" i="48"/>
  <c r="E181" i="48"/>
  <c r="I181" i="48"/>
  <c r="E185" i="48"/>
  <c r="I185" i="48"/>
  <c r="E169" i="48"/>
  <c r="I169" i="48"/>
  <c r="E178" i="48"/>
  <c r="I178" i="48"/>
  <c r="C156" i="48"/>
  <c r="G156" i="48"/>
  <c r="C162" i="48"/>
  <c r="G162" i="48"/>
  <c r="C151" i="48"/>
  <c r="G151" i="48"/>
  <c r="E133" i="48"/>
  <c r="I133" i="48"/>
  <c r="E144" i="48"/>
  <c r="I144" i="48"/>
  <c r="E126" i="48"/>
  <c r="I126" i="48"/>
  <c r="E130" i="48"/>
  <c r="D124" i="48"/>
  <c r="H124" i="48" s="1"/>
  <c r="E104" i="48"/>
  <c r="I104" i="48"/>
  <c r="E119" i="48"/>
  <c r="I119" i="48"/>
  <c r="E90" i="48"/>
  <c r="I90" i="48"/>
  <c r="E101" i="48"/>
  <c r="I101" i="48"/>
  <c r="C72" i="48"/>
  <c r="G72" i="48"/>
  <c r="C83" i="48"/>
  <c r="G83" i="48"/>
  <c r="C48" i="48"/>
  <c r="G48" i="48"/>
  <c r="C69" i="48"/>
  <c r="G69" i="48"/>
  <c r="E36" i="48"/>
  <c r="I36" i="48"/>
  <c r="E41" i="48"/>
  <c r="I41" i="48"/>
  <c r="E18" i="48"/>
  <c r="I18" i="48"/>
  <c r="E33" i="48"/>
  <c r="I33" i="48"/>
  <c r="C7" i="48"/>
  <c r="G7" i="48"/>
  <c r="C11" i="48"/>
  <c r="G11" i="48"/>
  <c r="E226" i="48"/>
  <c r="I226" i="48"/>
  <c r="E235" i="48"/>
  <c r="I235" i="48"/>
  <c r="E206" i="48"/>
  <c r="I206" i="48"/>
  <c r="E223" i="48"/>
  <c r="I223" i="48"/>
  <c r="E192" i="48"/>
  <c r="I192" i="48"/>
  <c r="E203" i="48"/>
  <c r="I203" i="48"/>
  <c r="C181" i="48"/>
  <c r="G181" i="48"/>
  <c r="C185" i="48"/>
  <c r="G185" i="48"/>
  <c r="C169" i="48"/>
  <c r="G169" i="48"/>
  <c r="C178" i="48"/>
  <c r="G178" i="48"/>
  <c r="E156" i="48"/>
  <c r="I156" i="48"/>
  <c r="E162" i="48"/>
  <c r="I162" i="48"/>
  <c r="E151" i="48"/>
  <c r="I151" i="48"/>
  <c r="E153" i="48"/>
  <c r="I153" i="48"/>
  <c r="C133" i="48"/>
  <c r="G133" i="48"/>
  <c r="C144" i="48"/>
  <c r="G144" i="48"/>
  <c r="C126" i="48"/>
  <c r="G126" i="48"/>
  <c r="C130" i="48"/>
  <c r="G130" i="48"/>
  <c r="C104" i="48"/>
  <c r="G104" i="48"/>
  <c r="C119" i="48"/>
  <c r="G119" i="48"/>
  <c r="C90" i="48"/>
  <c r="G90" i="48"/>
  <c r="C101" i="48"/>
  <c r="G101" i="48"/>
  <c r="E72" i="48"/>
  <c r="I72" i="48"/>
  <c r="E83" i="48"/>
  <c r="I83" i="48"/>
  <c r="E48" i="48"/>
  <c r="I48" i="48"/>
  <c r="E69" i="48"/>
  <c r="I69" i="48"/>
  <c r="C36" i="48"/>
  <c r="G36" i="48"/>
  <c r="C41" i="48"/>
  <c r="G41" i="48"/>
  <c r="C18" i="48"/>
  <c r="G18" i="48"/>
  <c r="C33" i="48"/>
  <c r="G33" i="48"/>
  <c r="J11" i="48"/>
  <c r="E7" i="48"/>
  <c r="I7" i="48"/>
  <c r="E11" i="48"/>
  <c r="I11" i="48"/>
  <c r="D5" i="48"/>
  <c r="H5" i="48" s="1"/>
  <c r="E8" i="48"/>
  <c r="C8" i="48"/>
  <c r="G8" i="48"/>
  <c r="K11" i="48"/>
  <c r="E9" i="48"/>
  <c r="I9" i="48"/>
  <c r="F16" i="48"/>
  <c r="E19" i="48"/>
  <c r="I19" i="48"/>
  <c r="C19" i="48"/>
  <c r="G19" i="48"/>
  <c r="E20" i="48"/>
  <c r="I20" i="48"/>
  <c r="C20" i="48"/>
  <c r="G20" i="48"/>
  <c r="E21" i="48"/>
  <c r="I21" i="48"/>
  <c r="C21" i="48"/>
  <c r="G21" i="48"/>
  <c r="E22" i="48"/>
  <c r="I22" i="48"/>
  <c r="C22" i="48"/>
  <c r="G22" i="48"/>
  <c r="E23" i="48"/>
  <c r="I23" i="48"/>
  <c r="C23" i="48"/>
  <c r="G23" i="48"/>
  <c r="E24" i="48"/>
  <c r="I24" i="48"/>
  <c r="C24" i="48"/>
  <c r="G24" i="48"/>
  <c r="E25" i="48"/>
  <c r="I25" i="48"/>
  <c r="C25" i="48"/>
  <c r="G25" i="48"/>
  <c r="E26" i="48"/>
  <c r="I26" i="48"/>
  <c r="C26" i="48"/>
  <c r="G26" i="48"/>
  <c r="E27" i="48"/>
  <c r="I27" i="48"/>
  <c r="C27" i="48"/>
  <c r="G27" i="48"/>
  <c r="C28" i="48"/>
  <c r="G28" i="48"/>
  <c r="E28" i="48"/>
  <c r="I28" i="48"/>
  <c r="E29" i="48"/>
  <c r="I29" i="48"/>
  <c r="C29" i="48"/>
  <c r="G29" i="48"/>
  <c r="C30" i="48"/>
  <c r="G30" i="48"/>
  <c r="K33" i="48"/>
  <c r="J33" i="48"/>
  <c r="E31" i="48"/>
  <c r="I31" i="48"/>
  <c r="I37" i="48"/>
  <c r="C37" i="48"/>
  <c r="G37" i="48"/>
  <c r="J41" i="48"/>
  <c r="E38" i="48"/>
  <c r="C38" i="48"/>
  <c r="G38" i="48"/>
  <c r="K41" i="48"/>
  <c r="E39" i="48"/>
  <c r="I39" i="48"/>
  <c r="F46" i="48"/>
  <c r="E49" i="48"/>
  <c r="I49" i="48"/>
  <c r="C49" i="48"/>
  <c r="G49" i="48"/>
  <c r="E50" i="48"/>
  <c r="I50" i="48"/>
  <c r="C50" i="48"/>
  <c r="G50" i="48"/>
  <c r="E51" i="48"/>
  <c r="I51" i="48"/>
  <c r="C51" i="48"/>
  <c r="G51" i="48"/>
  <c r="C52" i="48"/>
  <c r="G52" i="48"/>
  <c r="E52" i="48"/>
  <c r="I52" i="48"/>
  <c r="E53" i="48"/>
  <c r="I53" i="48"/>
  <c r="C53" i="48"/>
  <c r="G53" i="48"/>
  <c r="E54" i="48"/>
  <c r="I54" i="48"/>
  <c r="C54" i="48"/>
  <c r="G54" i="48"/>
  <c r="E55" i="48"/>
  <c r="I55" i="48"/>
  <c r="C55" i="48"/>
  <c r="G55" i="48"/>
  <c r="C56" i="48"/>
  <c r="G56" i="48"/>
  <c r="E56" i="48"/>
  <c r="I56" i="48"/>
  <c r="E57" i="48"/>
  <c r="I57" i="48"/>
  <c r="C57" i="48"/>
  <c r="G57" i="48"/>
  <c r="E58" i="48"/>
  <c r="I58" i="48"/>
  <c r="C58" i="48"/>
  <c r="G58" i="48"/>
  <c r="E59" i="48"/>
  <c r="I59" i="48"/>
  <c r="C59" i="48"/>
  <c r="G59" i="48"/>
  <c r="E60" i="48"/>
  <c r="I60" i="48"/>
  <c r="C60" i="48"/>
  <c r="G60" i="48"/>
  <c r="E61" i="48"/>
  <c r="I61" i="48"/>
  <c r="C61" i="48"/>
  <c r="G61" i="48"/>
  <c r="E62" i="48"/>
  <c r="I62" i="48"/>
  <c r="C62" i="48"/>
  <c r="G62" i="48"/>
  <c r="I63" i="48"/>
  <c r="E63" i="48"/>
  <c r="C63" i="48"/>
  <c r="G63" i="48"/>
  <c r="E64" i="48"/>
  <c r="I64" i="48"/>
  <c r="C64" i="48"/>
  <c r="G64" i="48"/>
  <c r="E65" i="48"/>
  <c r="I65" i="48"/>
  <c r="C65" i="48"/>
  <c r="G65" i="48"/>
  <c r="C66" i="48"/>
  <c r="G66" i="48"/>
  <c r="K69" i="48"/>
  <c r="J69" i="48"/>
  <c r="E67" i="48"/>
  <c r="I67" i="48"/>
  <c r="E73" i="48"/>
  <c r="I73" i="48"/>
  <c r="C73" i="48"/>
  <c r="G73" i="48"/>
  <c r="E74" i="48"/>
  <c r="I74" i="48"/>
  <c r="C74" i="48"/>
  <c r="G74" i="48"/>
  <c r="E75" i="48"/>
  <c r="I75" i="48"/>
  <c r="C75" i="48"/>
  <c r="G75" i="48"/>
  <c r="E76" i="48"/>
  <c r="I76" i="48"/>
  <c r="C76" i="48"/>
  <c r="G76" i="48"/>
  <c r="E77" i="48"/>
  <c r="I77" i="48"/>
  <c r="C77" i="48"/>
  <c r="G77" i="48"/>
  <c r="E78" i="48"/>
  <c r="I78" i="48"/>
  <c r="C78" i="48"/>
  <c r="G78" i="48"/>
  <c r="E79" i="48"/>
  <c r="I79" i="48"/>
  <c r="C79" i="48"/>
  <c r="G79" i="48"/>
  <c r="C80" i="48"/>
  <c r="G80" i="48"/>
  <c r="K83" i="48"/>
  <c r="J83" i="48"/>
  <c r="E81" i="48"/>
  <c r="I81" i="48"/>
  <c r="F88" i="48"/>
  <c r="E91" i="48"/>
  <c r="I91" i="48"/>
  <c r="C91" i="48"/>
  <c r="G91" i="48"/>
  <c r="E92" i="48"/>
  <c r="I92" i="48"/>
  <c r="C92" i="48"/>
  <c r="G92" i="48"/>
  <c r="E93" i="48"/>
  <c r="I93" i="48"/>
  <c r="C93" i="48"/>
  <c r="G93" i="48"/>
  <c r="E94" i="48"/>
  <c r="I94" i="48"/>
  <c r="C94" i="48"/>
  <c r="G94" i="48"/>
  <c r="E95" i="48"/>
  <c r="I95" i="48"/>
  <c r="C95" i="48"/>
  <c r="G95" i="48"/>
  <c r="E96" i="48"/>
  <c r="I96" i="48"/>
  <c r="C96" i="48"/>
  <c r="G96" i="48"/>
  <c r="E97" i="48"/>
  <c r="I97" i="48"/>
  <c r="C97" i="48"/>
  <c r="G97" i="48"/>
  <c r="C98" i="48"/>
  <c r="G98" i="48"/>
  <c r="K101" i="48"/>
  <c r="J101" i="48"/>
  <c r="E99" i="48"/>
  <c r="I99" i="48"/>
  <c r="E105" i="48"/>
  <c r="I105" i="48"/>
  <c r="C105" i="48"/>
  <c r="G105" i="48"/>
  <c r="E106" i="48"/>
  <c r="I106" i="48"/>
  <c r="C106" i="48"/>
  <c r="G106" i="48"/>
  <c r="E107" i="48"/>
  <c r="I107" i="48"/>
  <c r="C107" i="48"/>
  <c r="G107" i="48"/>
  <c r="E108" i="48"/>
  <c r="I108" i="48"/>
  <c r="C108" i="48"/>
  <c r="G108" i="48"/>
  <c r="C109" i="48"/>
  <c r="G109" i="48"/>
  <c r="E109" i="48"/>
  <c r="I109" i="48"/>
  <c r="E110" i="48"/>
  <c r="I110" i="48"/>
  <c r="C110" i="48"/>
  <c r="G110" i="48"/>
  <c r="E111" i="48"/>
  <c r="I111" i="48"/>
  <c r="C111" i="48"/>
  <c r="G111" i="48"/>
  <c r="I112" i="48"/>
  <c r="C112" i="48"/>
  <c r="G112" i="48"/>
  <c r="J119" i="48"/>
  <c r="E113" i="48"/>
  <c r="I113" i="48"/>
  <c r="C113" i="48"/>
  <c r="G113" i="48"/>
  <c r="E114" i="48"/>
  <c r="I114" i="48"/>
  <c r="C114" i="48"/>
  <c r="G114" i="48"/>
  <c r="E115" i="48"/>
  <c r="I115" i="48"/>
  <c r="C115" i="48"/>
  <c r="G115" i="48"/>
  <c r="E116" i="48"/>
  <c r="C116" i="48"/>
  <c r="G116" i="48"/>
  <c r="K119" i="48"/>
  <c r="E117" i="48"/>
  <c r="I117" i="48"/>
  <c r="C127" i="48"/>
  <c r="G127" i="48"/>
  <c r="K130" i="48"/>
  <c r="I127" i="48"/>
  <c r="J130" i="48"/>
  <c r="E128" i="48"/>
  <c r="I128" i="48"/>
  <c r="C134" i="48"/>
  <c r="G134" i="48"/>
  <c r="E134" i="48"/>
  <c r="I134" i="48"/>
  <c r="E135" i="48"/>
  <c r="I135" i="48"/>
  <c r="C135" i="48"/>
  <c r="G135" i="48"/>
  <c r="C136" i="48"/>
  <c r="G136" i="48"/>
  <c r="E136" i="48"/>
  <c r="I136" i="48"/>
  <c r="E137" i="48"/>
  <c r="I137" i="48"/>
  <c r="C137" i="48"/>
  <c r="G137" i="48"/>
  <c r="E138" i="48"/>
  <c r="I138" i="48"/>
  <c r="C138" i="48"/>
  <c r="G138" i="48"/>
  <c r="I139" i="48"/>
  <c r="C139" i="48"/>
  <c r="G139" i="48"/>
  <c r="J144" i="48"/>
  <c r="E140" i="48"/>
  <c r="I140" i="48"/>
  <c r="C140" i="48"/>
  <c r="G140" i="48"/>
  <c r="E141" i="48"/>
  <c r="C141" i="48"/>
  <c r="G141" i="48"/>
  <c r="K144" i="48"/>
  <c r="E142" i="48"/>
  <c r="I142" i="48"/>
  <c r="F149" i="48"/>
  <c r="E157" i="48"/>
  <c r="I157" i="48"/>
  <c r="C157" i="48"/>
  <c r="G157" i="48"/>
  <c r="E158" i="48"/>
  <c r="I158" i="48"/>
  <c r="C158" i="48"/>
  <c r="G158" i="48"/>
  <c r="E159" i="48"/>
  <c r="C159" i="48"/>
  <c r="G159" i="48"/>
  <c r="K162" i="48"/>
  <c r="E160" i="48"/>
  <c r="I160" i="48"/>
  <c r="F167" i="48"/>
  <c r="E170" i="48"/>
  <c r="I170" i="48"/>
  <c r="C170" i="48"/>
  <c r="G170" i="48"/>
  <c r="E171" i="48"/>
  <c r="I171" i="48"/>
  <c r="C171" i="48"/>
  <c r="G171" i="48"/>
  <c r="E172" i="48"/>
  <c r="I172" i="48"/>
  <c r="C172" i="48"/>
  <c r="G172" i="48"/>
  <c r="E173" i="48"/>
  <c r="I173" i="48"/>
  <c r="C173" i="48"/>
  <c r="G173" i="48"/>
  <c r="E174" i="48"/>
  <c r="I174" i="48"/>
  <c r="C174" i="48"/>
  <c r="G174" i="48"/>
  <c r="C175" i="48"/>
  <c r="G175" i="48"/>
  <c r="K178" i="48"/>
  <c r="J178" i="48"/>
  <c r="E176" i="48"/>
  <c r="I176" i="48"/>
  <c r="C182" i="48"/>
  <c r="G182" i="48"/>
  <c r="K185" i="48"/>
  <c r="J185" i="48"/>
  <c r="E183" i="48"/>
  <c r="I183" i="48"/>
  <c r="F190" i="48"/>
  <c r="E193" i="48"/>
  <c r="I193" i="48"/>
  <c r="C193" i="48"/>
  <c r="G193" i="48"/>
  <c r="E194" i="48"/>
  <c r="I194" i="48"/>
  <c r="C194" i="48"/>
  <c r="G194" i="48"/>
  <c r="E195" i="48"/>
  <c r="I195" i="48"/>
  <c r="C195" i="48"/>
  <c r="G195" i="48"/>
  <c r="E196" i="48"/>
  <c r="I196" i="48"/>
  <c r="C196" i="48"/>
  <c r="G196" i="48"/>
  <c r="E197" i="48"/>
  <c r="I197" i="48"/>
  <c r="C197" i="48"/>
  <c r="G197" i="48"/>
  <c r="E198" i="48"/>
  <c r="I198" i="48"/>
  <c r="C198" i="48"/>
  <c r="G198" i="48"/>
  <c r="E199" i="48"/>
  <c r="I199" i="48"/>
  <c r="C199" i="48"/>
  <c r="G199" i="48"/>
  <c r="C200" i="48"/>
  <c r="G200" i="48"/>
  <c r="K203" i="48"/>
  <c r="J203" i="48"/>
  <c r="E201" i="48"/>
  <c r="I201" i="48"/>
  <c r="E207" i="48"/>
  <c r="I207" i="48"/>
  <c r="C207" i="48"/>
  <c r="G207" i="48"/>
  <c r="E208" i="48"/>
  <c r="I208" i="48"/>
  <c r="C208" i="48"/>
  <c r="G208" i="48"/>
  <c r="E209" i="48"/>
  <c r="I209" i="48"/>
  <c r="C209" i="48"/>
  <c r="G209" i="48"/>
  <c r="E210" i="48"/>
  <c r="I210" i="48"/>
  <c r="C210" i="48"/>
  <c r="G210" i="48"/>
  <c r="E211" i="48"/>
  <c r="I211" i="48"/>
  <c r="C211" i="48"/>
  <c r="G211" i="48"/>
  <c r="C212" i="48"/>
  <c r="G212" i="48"/>
  <c r="E212" i="48"/>
  <c r="I212" i="48"/>
  <c r="E213" i="48"/>
  <c r="I213" i="48"/>
  <c r="C213" i="48"/>
  <c r="G213" i="48"/>
  <c r="E214" i="48"/>
  <c r="I214" i="48"/>
  <c r="C214" i="48"/>
  <c r="G214" i="48"/>
  <c r="E215" i="48"/>
  <c r="I215" i="48"/>
  <c r="C215" i="48"/>
  <c r="G215" i="48"/>
  <c r="E216" i="48"/>
  <c r="I216" i="48"/>
  <c r="C216" i="48"/>
  <c r="G216" i="48"/>
  <c r="E217" i="48"/>
  <c r="I217" i="48"/>
  <c r="C217" i="48"/>
  <c r="G217" i="48"/>
  <c r="E218" i="48"/>
  <c r="I218" i="48"/>
  <c r="C218" i="48"/>
  <c r="G218" i="48"/>
  <c r="I219" i="48"/>
  <c r="C219" i="48"/>
  <c r="G219" i="48"/>
  <c r="J223" i="48"/>
  <c r="E220" i="48"/>
  <c r="C220" i="48"/>
  <c r="G220" i="48"/>
  <c r="K223" i="48"/>
  <c r="E221" i="48"/>
  <c r="I221" i="48"/>
  <c r="E227" i="48"/>
  <c r="I227" i="48"/>
  <c r="C227" i="48"/>
  <c r="G227" i="48"/>
  <c r="E228" i="48"/>
  <c r="I228" i="48"/>
  <c r="C228" i="48"/>
  <c r="G228" i="48"/>
  <c r="E229" i="48"/>
  <c r="I229" i="48"/>
  <c r="C229" i="48"/>
  <c r="G229" i="48"/>
  <c r="E230" i="48"/>
  <c r="I230" i="48"/>
  <c r="C230" i="48"/>
  <c r="G230" i="48"/>
  <c r="I231" i="48"/>
  <c r="C231" i="48"/>
  <c r="G231" i="48"/>
  <c r="C232" i="48"/>
  <c r="G232" i="48"/>
  <c r="J235" i="48"/>
  <c r="E232" i="48"/>
  <c r="K235" i="48"/>
  <c r="E233" i="48"/>
  <c r="I233"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39" i="48"/>
  <c r="J239" i="48"/>
  <c r="C11" i="44"/>
  <c r="C43" i="44"/>
  <c r="D11" i="44"/>
  <c r="D44" i="44" s="1"/>
  <c r="D43" i="44"/>
  <c r="E11" i="44"/>
  <c r="E43" i="44"/>
  <c r="B11" i="44"/>
  <c r="B43" i="44"/>
  <c r="G43" i="44" s="1"/>
  <c r="E11" i="45"/>
  <c r="D11" i="45"/>
  <c r="C11" i="45"/>
  <c r="B11" i="45"/>
  <c r="E498" i="49"/>
  <c r="D498" i="49"/>
  <c r="C498" i="49"/>
  <c r="B498" i="49"/>
  <c r="B5" i="49"/>
  <c r="C5" i="49" s="1"/>
  <c r="E5" i="49" s="1"/>
  <c r="B5" i="47"/>
  <c r="C5" i="47" s="1"/>
  <c r="E5" i="47" s="1"/>
  <c r="E59" i="26"/>
  <c r="C59" i="26"/>
  <c r="H6" i="26"/>
  <c r="H59" i="26" s="1"/>
  <c r="G6" i="26"/>
  <c r="G59" i="26" s="1"/>
  <c r="D59" i="26"/>
  <c r="B59"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I43" i="44"/>
  <c r="J11" i="44"/>
  <c r="J9" i="44"/>
  <c r="I9" i="44"/>
  <c r="H15" i="44"/>
  <c r="J15" i="44" s="1"/>
  <c r="G15" i="44"/>
  <c r="I15" i="44" s="1"/>
  <c r="G9" i="44"/>
  <c r="H9" i="44"/>
  <c r="H6" i="33"/>
  <c r="H59" i="33" s="1"/>
  <c r="G6" i="33"/>
  <c r="G59" i="33" s="1"/>
  <c r="E59" i="33"/>
  <c r="D59" i="33"/>
  <c r="C59" i="33"/>
  <c r="B59" i="33"/>
  <c r="D13" i="51" l="1"/>
  <c r="F13" i="51" s="1"/>
  <c r="G498" i="49"/>
  <c r="I498" i="49" s="1"/>
  <c r="H498" i="49"/>
  <c r="J498" i="49" s="1"/>
  <c r="D5" i="49"/>
  <c r="H11" i="44"/>
  <c r="H43" i="44"/>
  <c r="J43" i="44" s="1"/>
  <c r="B44" i="44"/>
  <c r="E44" i="44"/>
  <c r="H44" i="44" s="1"/>
  <c r="J44" i="44" s="1"/>
  <c r="C44" i="44"/>
  <c r="C5" i="44"/>
  <c r="E5" i="44" s="1"/>
  <c r="H28" i="47"/>
  <c r="J28" i="47" s="1"/>
  <c r="G28" i="47"/>
  <c r="I28" i="47" s="1"/>
  <c r="G39" i="47"/>
  <c r="I39" i="47" s="1"/>
  <c r="H39" i="47"/>
  <c r="J39" i="47" s="1"/>
  <c r="D5" i="47"/>
  <c r="H33" i="46"/>
  <c r="J33" i="46" s="1"/>
  <c r="G33" i="46"/>
  <c r="I33" i="46" s="1"/>
  <c r="D5" i="46"/>
  <c r="D5" i="33"/>
  <c r="I6" i="26"/>
  <c r="I59" i="26"/>
  <c r="J6" i="26"/>
  <c r="J59"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46" i="45"/>
  <c r="D47" i="45"/>
  <c r="D48" i="45"/>
  <c r="D49" i="45"/>
  <c r="D50" i="45"/>
  <c r="D51" i="45"/>
  <c r="H51" i="45" s="1"/>
  <c r="D52" i="45"/>
  <c r="D53" i="45"/>
  <c r="D54" i="45"/>
  <c r="D55" i="45"/>
  <c r="D56" i="45"/>
  <c r="D57" i="45"/>
  <c r="D58" i="45"/>
  <c r="D59" i="45"/>
  <c r="D60" i="45"/>
  <c r="D61" i="45"/>
  <c r="D62" i="45"/>
  <c r="D63" i="45"/>
  <c r="D64" i="45"/>
  <c r="D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H42" i="45" s="1"/>
  <c r="G34" i="45"/>
  <c r="I34" i="45" s="1"/>
  <c r="H34" i="45"/>
  <c r="J34" i="45" s="1"/>
  <c r="H11" i="45"/>
  <c r="J11" i="45" s="1"/>
  <c r="G11" i="45"/>
  <c r="I11" i="45" s="1"/>
  <c r="J15" i="51"/>
  <c r="J24" i="51"/>
  <c r="K24" i="51"/>
  <c r="K15" i="51"/>
  <c r="G11" i="44"/>
  <c r="C6" i="45"/>
  <c r="B38" i="45"/>
  <c r="I11" i="44"/>
  <c r="G44" i="44" l="1"/>
  <c r="I44" i="44" s="1"/>
  <c r="G65" i="45"/>
  <c r="G63" i="45"/>
  <c r="G61" i="45"/>
  <c r="G59" i="45"/>
  <c r="G57" i="45"/>
  <c r="G55" i="45"/>
  <c r="G53" i="45"/>
  <c r="G51" i="45"/>
  <c r="G49" i="45"/>
  <c r="G47" i="45"/>
  <c r="H40" i="45"/>
  <c r="H65" i="45"/>
  <c r="H63" i="45"/>
  <c r="H61" i="45"/>
  <c r="H59" i="45"/>
  <c r="H57" i="45"/>
  <c r="H55" i="45"/>
  <c r="H53" i="45"/>
  <c r="H49" i="45"/>
  <c r="H47" i="45"/>
  <c r="D43" i="45"/>
  <c r="H39" i="45"/>
  <c r="G39" i="45"/>
  <c r="B43" i="45"/>
  <c r="C66" i="45"/>
  <c r="G64" i="45"/>
  <c r="G62" i="45"/>
  <c r="G60" i="45"/>
  <c r="G58" i="45"/>
  <c r="G56" i="45"/>
  <c r="G54" i="45"/>
  <c r="G52" i="45"/>
  <c r="G50" i="45"/>
  <c r="G48" i="45"/>
  <c r="G46" i="45"/>
  <c r="B66" i="45"/>
  <c r="H46" i="45"/>
  <c r="D66" i="45"/>
  <c r="H41" i="45"/>
  <c r="E43" i="45"/>
  <c r="C43" i="45"/>
  <c r="H64" i="45"/>
  <c r="H62" i="45"/>
  <c r="H60" i="45"/>
  <c r="H58" i="45"/>
  <c r="H56" i="45"/>
  <c r="H54" i="45"/>
  <c r="H52" i="45"/>
  <c r="H50" i="45"/>
  <c r="H48" i="45"/>
  <c r="E66" i="45"/>
  <c r="C38" i="45"/>
  <c r="E6" i="45"/>
  <c r="E38" i="45" s="1"/>
  <c r="H66" i="45" l="1"/>
  <c r="G66" i="45"/>
  <c r="G43" i="45"/>
  <c r="H43" i="45"/>
</calcChain>
</file>

<file path=xl/sharedStrings.xml><?xml version="1.0" encoding="utf-8"?>
<sst xmlns="http://schemas.openxmlformats.org/spreadsheetml/2006/main" count="1752" uniqueCount="621">
  <si>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</si>
  <si>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</si>
  <si>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</si>
  <si>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</si>
  <si>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</si>
  <si>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</si>
  <si>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</si>
  <si>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</si>
  <si>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</si>
  <si>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</si>
  <si>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</si>
  <si>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</si>
  <si>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</si>
  <si>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</si>
  <si>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</si>
  <si>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</si>
  <si>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</si>
  <si>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</si>
  <si>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</si>
  <si>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</si>
  <si>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</si>
  <si>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</si>
  <si>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</si>
  <si>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</si>
  <si>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</si>
  <si>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</si>
  <si>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</si>
  <si>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</si>
  <si>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</si>
  <si>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</si>
  <si>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</si>
  <si>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</si>
  <si>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</si>
  <si>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</si>
  <si>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</si>
  <si>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BMW</t>
  </si>
  <si>
    <t>Chevrolet</t>
  </si>
  <si>
    <t>Chrysler</t>
  </si>
  <si>
    <t>Citroen</t>
  </si>
  <si>
    <t>Ferrari</t>
  </si>
  <si>
    <t>Fiat</t>
  </si>
  <si>
    <t>Fiat Professional</t>
  </si>
  <si>
    <t>Ford</t>
  </si>
  <si>
    <t>Fuso</t>
  </si>
  <si>
    <t>Genesis</t>
  </si>
  <si>
    <t>Great Wall</t>
  </si>
  <si>
    <t>Haval</t>
  </si>
  <si>
    <t>Hino</t>
  </si>
  <si>
    <t>Holden</t>
  </si>
  <si>
    <t>Honda</t>
  </si>
  <si>
    <t>Hyundai</t>
  </si>
  <si>
    <t>Hyundai Commercial Vehicles</t>
  </si>
  <si>
    <t>Infiniti</t>
  </si>
  <si>
    <t>Isuzu</t>
  </si>
  <si>
    <t>Isuzu Ute</t>
  </si>
  <si>
    <t>Iveco Trucks</t>
  </si>
  <si>
    <t>Jaguar</t>
  </si>
  <si>
    <t>Jeep</t>
  </si>
  <si>
    <t>Kia</t>
  </si>
  <si>
    <t>Lamborghini</t>
  </si>
  <si>
    <t>Land Rover</t>
  </si>
  <si>
    <t>LDV</t>
  </si>
  <si>
    <t>Lexus</t>
  </si>
  <si>
    <t>Maserati</t>
  </si>
  <si>
    <t>Mazda</t>
  </si>
  <si>
    <t>McLaren</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</si>
  <si>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</si>
  <si>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</si>
  <si>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</si>
  <si>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</si>
  <si>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</si>
  <si>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</si>
  <si>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</si>
  <si>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</si>
  <si>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</si>
  <si>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</si>
  <si>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</si>
  <si>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</si>
  <si>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</si>
  <si>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</si>
  <si>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</si>
  <si>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</si>
  <si>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</si>
  <si>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VFACTS ACT REPORT</t>
  </si>
  <si>
    <t>DECEMBER 2020</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</si>
  <si>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</si>
  <si>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</si>
  <si>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</si>
  <si>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</si>
  <si>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</si>
  <si>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</si>
  <si>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</si>
  <si>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</si>
  <si>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6 January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</si>
  <si>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</si>
  <si>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</si>
  <si>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</si>
  <si>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</si>
  <si>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</si>
  <si>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</si>
  <si>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</si>
  <si>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</si>
  <si>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</si>
  <si>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</si>
  <si>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</si>
  <si>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</si>
  <si>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</si>
  <si>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</si>
  <si>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</si>
  <si>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</si>
  <si>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</si>
  <si>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</si>
  <si>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</si>
  <si>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</si>
  <si>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</si>
  <si>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</si>
  <si>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</si>
  <si>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</si>
  <si>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</si>
  <si>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</si>
  <si>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</si>
  <si>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</si>
  <si>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</si>
  <si>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</si>
  <si>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</si>
  <si>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</si>
  <si>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</si>
  <si>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</si>
  <si>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</si>
  <si>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</si>
  <si>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</si>
  <si>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</si>
  <si>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</si>
  <si>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</si>
  <si>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</si>
  <si>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</si>
  <si>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</si>
  <si>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</si>
  <si>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</si>
  <si>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</si>
  <si>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</si>
  <si>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</si>
  <si>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</si>
  <si>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</si>
  <si>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</si>
  <si>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</si>
  <si>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</si>
  <si>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</si>
  <si>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</si>
  <si>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</si>
  <si>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</si>
  <si>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</si>
  <si>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</si>
  <si>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</si>
  <si>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</si>
  <si>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</si>
  <si>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</si>
  <si>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</si>
  <si>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</si>
  <si>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</si>
  <si>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</si>
  <si>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</si>
  <si>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</si>
  <si>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</si>
  <si>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</si>
  <si>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</si>
  <si>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</si>
  <si>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</si>
  <si>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</si>
  <si>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</si>
  <si>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</si>
  <si>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</si>
  <si>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</si>
  <si>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</si>
  <si>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</si>
  <si>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</si>
  <si>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</si>
  <si>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</si>
  <si>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</si>
  <si>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</si>
  <si>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</si>
  <si>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</si>
  <si>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</si>
  <si>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</si>
  <si>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</si>
  <si>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</si>
  <si>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</si>
  <si>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</si>
  <si>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</si>
  <si>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</si>
  <si>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</si>
  <si>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</si>
  <si>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</si>
  <si>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</si>
  <si>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</si>
  <si>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</si>
  <si>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</si>
  <si>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</si>
  <si>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</si>
  <si>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</si>
  <si>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Alfa Romeo Giulietta</t>
  </si>
  <si>
    <t>Ford Focus</t>
  </si>
  <si>
    <t>Holden Astra</t>
  </si>
  <si>
    <t>Honda Civic</t>
  </si>
  <si>
    <t>Hyundai Elantra</t>
  </si>
  <si>
    <t>Hyundai i30</t>
  </si>
  <si>
    <t>Hyundai Ioniq</t>
  </si>
  <si>
    <t>Kia Cerato</t>
  </si>
  <si>
    <t>Mazda3</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</si>
  <si>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</si>
  <si>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</si>
  <si>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</si>
  <si>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</si>
  <si>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</si>
  <si>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</si>
  <si>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</si>
  <si>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</si>
  <si>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</si>
  <si>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</si>
  <si>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</si>
  <si>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</si>
  <si>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</si>
  <si>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</si>
  <si>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</si>
  <si>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</si>
  <si>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</si>
  <si>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</si>
  <si>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</si>
  <si>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</si>
  <si>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</si>
  <si>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</si>
  <si>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</si>
  <si>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</si>
  <si>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</si>
  <si>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</si>
  <si>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</si>
  <si>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</si>
  <si>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</si>
  <si>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</si>
  <si>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</si>
  <si>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</si>
  <si>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</si>
  <si>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</si>
  <si>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</si>
  <si>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</si>
  <si>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</si>
  <si>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</si>
  <si>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</si>
  <si>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</si>
  <si>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</si>
  <si>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</si>
  <si>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</si>
  <si>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</si>
  <si>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</si>
  <si>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</si>
  <si>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</si>
  <si>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</si>
  <si>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</si>
  <si>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</si>
  <si>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</si>
  <si>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G80/RG3</t>
  </si>
  <si>
    <t>Jaguar XF</t>
  </si>
  <si>
    <t>Lexus GS</t>
  </si>
  <si>
    <t>Maserati Ghibli</t>
  </si>
  <si>
    <t>Mercedes-Benz CLS-Class</t>
  </si>
  <si>
    <t>Mercedes-Benz E-Class</t>
  </si>
  <si>
    <t>Volvo V90 CC</t>
  </si>
  <si>
    <t>Chrysler 300</t>
  </si>
  <si>
    <t>Audi A8</t>
  </si>
  <si>
    <t>BMW 6 Series GT</t>
  </si>
  <si>
    <t>BMW 7 Series</t>
  </si>
  <si>
    <t>BMW 8 Series Gran Coupe</t>
  </si>
  <si>
    <t>Mercedes-Benz S-Class</t>
  </si>
  <si>
    <t>Honda Odyssey</t>
  </si>
  <si>
    <t>Hyundai iMAX</t>
  </si>
  <si>
    <t>Kia Carnival</t>
  </si>
  <si>
    <t>LDV G10 Wagon</t>
  </si>
  <si>
    <t>Toyota Tarago</t>
  </si>
  <si>
    <t>Volkswagen Caddy</t>
  </si>
  <si>
    <t>Volkswagen Caravelle</t>
  </si>
  <si>
    <t>Volkswagen Multivan</t>
  </si>
  <si>
    <t>Mercedes-Benz Marco Polo</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</si>
  <si>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</si>
  <si>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</si>
  <si>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</si>
  <si>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</si>
  <si>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</si>
  <si>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</si>
  <si>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</si>
  <si>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</si>
  <si>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</si>
  <si>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</si>
  <si>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</si>
  <si>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</si>
  <si>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</si>
  <si>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</si>
  <si>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</si>
  <si>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</si>
  <si>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</si>
  <si>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</si>
  <si>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</si>
  <si>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</si>
  <si>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</si>
  <si>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</si>
  <si>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Mercedes-Benz C-Class Cpe/Conv</t>
  </si>
  <si>
    <t>Mercedes-Benz E-Class Cpe/Conv</t>
  </si>
  <si>
    <t>Mercedes-Benz SLC-Class</t>
  </si>
  <si>
    <t>Porsche Boxster</t>
  </si>
  <si>
    <t>Porsche Cayman</t>
  </si>
  <si>
    <t>Toyota Supra</t>
  </si>
  <si>
    <t>Aston Martin Coupe/Conv</t>
  </si>
  <si>
    <t>BMW 8 Series</t>
  </si>
  <si>
    <t>BMW i8</t>
  </si>
  <si>
    <t>Ferrari Coupe/Conv</t>
  </si>
  <si>
    <t>Lamborghini Coupe/Conv</t>
  </si>
  <si>
    <t>McLaren Coupe/Conv</t>
  </si>
  <si>
    <t>Nissan GT-R</t>
  </si>
  <si>
    <t>Porsche 911</t>
  </si>
  <si>
    <t>Citroen C3 Aircross</t>
  </si>
  <si>
    <t>Citroen C4 Cactus</t>
  </si>
  <si>
    <t>Ford EcoSport</t>
  </si>
  <si>
    <t>Ford Puma</t>
  </si>
  <si>
    <t>Holden Trax</t>
  </si>
  <si>
    <t>Hyundai Venue</t>
  </si>
  <si>
    <t>Mazda CX-3</t>
  </si>
  <si>
    <t>Nissan Juke</t>
  </si>
  <si>
    <t>Renault Captur</t>
  </si>
  <si>
    <t>SsangYong Tivoli</t>
  </si>
  <si>
    <t>Suzuki Ignis</t>
  </si>
  <si>
    <t>Suzuki Jimny</t>
  </si>
  <si>
    <t>Toyota Yaris Cross</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</si>
  <si>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</si>
  <si>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</si>
  <si>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</si>
  <si>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</si>
  <si>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</si>
  <si>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</si>
  <si>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</si>
  <si>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</si>
  <si>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</si>
  <si>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</si>
  <si>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</si>
  <si>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</si>
  <si>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</si>
  <si>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</si>
  <si>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</si>
  <si>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</si>
  <si>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</si>
  <si>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</si>
  <si>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</si>
  <si>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</si>
  <si>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</si>
  <si>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</si>
  <si>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</si>
  <si>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</si>
  <si>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</si>
  <si>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</si>
  <si>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</si>
  <si>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</si>
  <si>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</si>
  <si>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</si>
  <si>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</si>
  <si>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</si>
  <si>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</si>
  <si>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</si>
  <si>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</si>
  <si>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</si>
  <si>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</si>
  <si>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</si>
  <si>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</si>
  <si>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</si>
  <si>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</si>
  <si>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</si>
  <si>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</si>
  <si>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</si>
  <si>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</si>
  <si>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</si>
  <si>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</si>
  <si>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</si>
  <si>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</si>
  <si>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</si>
  <si>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</si>
  <si>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</si>
  <si>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</si>
  <si>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</si>
  <si>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</si>
  <si>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</si>
  <si>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</si>
  <si>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</si>
  <si>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</si>
  <si>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</si>
  <si>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</si>
  <si>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</si>
  <si>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</si>
  <si>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</si>
  <si>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</si>
  <si>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</si>
  <si>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</si>
  <si>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</si>
  <si>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</si>
  <si>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</si>
  <si>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</si>
  <si>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</si>
  <si>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</si>
  <si>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</si>
  <si>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</si>
  <si>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</si>
  <si>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</si>
  <si>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</si>
  <si>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</si>
  <si>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</si>
  <si>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</si>
  <si>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</si>
  <si>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</si>
  <si>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</si>
  <si>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</si>
  <si>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</si>
  <si>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</si>
  <si>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</si>
  <si>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</si>
  <si>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</si>
  <si>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</si>
  <si>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</si>
  <si>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</si>
  <si>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</si>
  <si>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</si>
  <si>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</si>
  <si>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</si>
  <si>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</si>
  <si>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</si>
  <si>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</si>
  <si>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</si>
  <si>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</si>
  <si>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</si>
  <si>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</si>
  <si>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</si>
  <si>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</si>
  <si>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</si>
  <si>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</si>
  <si>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</si>
  <si>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</si>
  <si>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</si>
  <si>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</si>
  <si>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</si>
  <si>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</si>
  <si>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</si>
  <si>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Lamborghini Urus</t>
  </si>
  <si>
    <t>Land Rover Discovery</t>
  </si>
  <si>
    <t>Land Rover Range Rover</t>
  </si>
  <si>
    <t>Lexus LX</t>
  </si>
  <si>
    <t>Mercedes-Benz G-Class</t>
  </si>
  <si>
    <t>Mercedes-Benz GLS-Class</t>
  </si>
  <si>
    <t>Mercedes-Benz Sprinter Bus</t>
  </si>
  <si>
    <t>Renault Master Bus</t>
  </si>
  <si>
    <t>Toyota Hiace Bus</t>
  </si>
  <si>
    <t>Volkswagen Crafter Bus</t>
  </si>
  <si>
    <t>Toyota Coaster</t>
  </si>
  <si>
    <t>Citroen Berlingo</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</si>
  <si>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</si>
  <si>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</si>
  <si>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</si>
  <si>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</si>
  <si>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</si>
  <si>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</si>
  <si>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</si>
  <si>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</si>
  <si>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</si>
  <si>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</si>
  <si>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</si>
  <si>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</si>
  <si>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</si>
  <si>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</si>
  <si>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</si>
  <si>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</si>
  <si>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</si>
  <si>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</si>
  <si>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</si>
  <si>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</si>
  <si>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</si>
  <si>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</si>
  <si>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</si>
  <si>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</si>
  <si>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</si>
  <si>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</si>
  <si>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Great Wall GWM Ute</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</si>
  <si>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</si>
  <si>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</si>
  <si>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</si>
  <si>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</si>
  <si>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</si>
  <si>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</si>
  <si>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</si>
  <si>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</si>
  <si>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</si>
  <si>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</si>
  <si>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</si>
  <si>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</si>
  <si>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</si>
  <si>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</si>
  <si>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</si>
  <si>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</si>
  <si>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</si>
  <si>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</si>
  <si>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</si>
  <si>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</si>
  <si>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</si>
  <si>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</si>
  <si>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</si>
  <si>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</si>
  <si>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</si>
  <si>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</si>
  <si>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Mercedes-Benz Sprinter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</si>
  <si>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</si>
  <si>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</si>
  <si>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</si>
  <si>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</si>
  <si>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</si>
  <si>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</si>
  <si>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</si>
  <si>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</si>
  <si>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</si>
  <si>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</si>
  <si>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</si>
  <si>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</si>
  <si>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</si>
  <si>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</si>
  <si>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</si>
  <si>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</si>
  <si>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</si>
  <si>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</si>
  <si>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</si>
  <si>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</si>
  <si>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</si>
  <si>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</si>
  <si>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</si>
  <si>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</si>
  <si>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</si>
  <si>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</si>
  <si>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</si>
  <si>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</si>
  <si>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</si>
  <si>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</si>
  <si>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</si>
  <si>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</si>
  <si>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</si>
  <si>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</si>
  <si>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</si>
  <si>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</si>
  <si>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</si>
  <si>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</si>
  <si>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</si>
  <si>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</si>
  <si>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</si>
  <si>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</si>
  <si>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</si>
  <si>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</si>
  <si>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</si>
  <si>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</si>
  <si>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</si>
  <si>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</si>
  <si>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</si>
  <si>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</si>
  <si>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</si>
  <si>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</si>
  <si>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</si>
  <si>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</si>
  <si>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</si>
  <si>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</si>
  <si>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</si>
  <si>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</si>
  <si>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</si>
  <si>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</si>
  <si>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</si>
  <si>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BMW Total</t>
  </si>
  <si>
    <t>Chevrolet Total</t>
  </si>
  <si>
    <t>Chrysler Total</t>
  </si>
  <si>
    <t>Citroen Total</t>
  </si>
  <si>
    <t>Ferrari Total</t>
  </si>
  <si>
    <t>Fiat Total</t>
  </si>
  <si>
    <t>Fiat Professional Total</t>
  </si>
  <si>
    <t>Ford Total</t>
  </si>
  <si>
    <t>Fuso Total</t>
  </si>
  <si>
    <t>Genesis Total</t>
  </si>
  <si>
    <t>Great Wall Total</t>
  </si>
  <si>
    <t>Haval Total</t>
  </si>
  <si>
    <t>Hino Total</t>
  </si>
  <si>
    <t>Holden Total</t>
  </si>
  <si>
    <t>Honda Total</t>
  </si>
  <si>
    <t>Hyundai Total</t>
  </si>
  <si>
    <t>Hyundai Commercial Vehicles Total</t>
  </si>
  <si>
    <t>Infiniti Total</t>
  </si>
  <si>
    <t>Isuzu Total</t>
  </si>
  <si>
    <t>Isuzu Ute Total</t>
  </si>
  <si>
    <t>Iveco Trucks Total</t>
  </si>
  <si>
    <t>Jaguar Total</t>
  </si>
  <si>
    <t>Jeep Total</t>
  </si>
  <si>
    <t>Kia Total</t>
  </si>
  <si>
    <t>Lamborghini Total</t>
  </si>
  <si>
    <t>Land Rover Total</t>
  </si>
  <si>
    <t>LDV Total</t>
  </si>
  <si>
    <t>Lexus Total</t>
  </si>
  <si>
    <t>Maserati Total</t>
  </si>
  <si>
    <t>Mazda Total</t>
  </si>
  <si>
    <t>McLaren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</si>
  <si>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</si>
  <si>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</si>
  <si>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</si>
  <si>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</si>
  <si>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</si>
  <si>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</si>
  <si>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</si>
  <si>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</si>
  <si>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</si>
  <si>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</si>
  <si>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</si>
  <si>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</si>
  <si>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</si>
  <si>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</si>
  <si>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Toyota Total</t>
  </si>
  <si>
    <t>Volkswagen Total</t>
  </si>
  <si>
    <t>Volvo Car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</si>
</sst>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83</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84</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85</v>
      </c>
      <c r="C15" s="109">
        <v>1528</v>
      </c>
      <c r="D15" s="110">
        <v>1125</v>
      </c>
      <c r="E15" s="109">
        <v>19693</v>
      </c>
      <c r="F15" s="110">
        <v>16061</v>
      </c>
      <c r="G15" s="111"/>
      <c r="H15" s="109">
        <f t="shared" ref="H15:H22" si="0">C15-D15</f>
        <v>403</v>
      </c>
      <c r="I15" s="110">
        <f t="shared" ref="I15:I22" si="1">E15-F15</f>
        <v>3632</v>
      </c>
      <c r="J15" s="112">
        <f t="shared" ref="J15:J22" si="2">IF(D15=0, "-", IF(H15/D15&lt;10, H15/D15, "&gt;999%"))</f>
        <v>0.35822222222222222</v>
      </c>
      <c r="K15" s="113">
        <f t="shared" ref="K15:K22" si="3">IF(F15=0, "-", IF(I15/F15&lt;10, I15/F15, "&gt;999%"))</f>
        <v>0.22613784944897578</v>
      </c>
      <c r="L15" s="99"/>
    </row>
    <row r="16" spans="1:12" ht="15" x14ac:dyDescent="0.2">
      <c r="A16" s="99"/>
      <c r="B16" s="108" t="s">
        <v>86</v>
      </c>
      <c r="C16" s="109">
        <v>29335</v>
      </c>
      <c r="D16" s="110">
        <v>26863</v>
      </c>
      <c r="E16" s="109">
        <v>302117</v>
      </c>
      <c r="F16" s="110">
        <v>339818</v>
      </c>
      <c r="G16" s="111"/>
      <c r="H16" s="109">
        <f t="shared" si="0"/>
        <v>2472</v>
      </c>
      <c r="I16" s="110">
        <f t="shared" si="1"/>
        <v>-37701</v>
      </c>
      <c r="J16" s="112">
        <f t="shared" si="2"/>
        <v>9.2022484458176679E-2</v>
      </c>
      <c r="K16" s="113">
        <f t="shared" si="3"/>
        <v>-0.11094468215338799</v>
      </c>
      <c r="L16" s="99"/>
    </row>
    <row r="17" spans="1:12" ht="15" x14ac:dyDescent="0.2">
      <c r="A17" s="99"/>
      <c r="B17" s="108" t="s">
        <v>87</v>
      </c>
      <c r="C17" s="109">
        <v>796</v>
      </c>
      <c r="D17" s="110">
        <v>577</v>
      </c>
      <c r="E17" s="109">
        <v>7731</v>
      </c>
      <c r="F17" s="110">
        <v>8609</v>
      </c>
      <c r="G17" s="111"/>
      <c r="H17" s="109">
        <f t="shared" si="0"/>
        <v>219</v>
      </c>
      <c r="I17" s="110">
        <f t="shared" si="1"/>
        <v>-878</v>
      </c>
      <c r="J17" s="112">
        <f t="shared" si="2"/>
        <v>0.37954939341421146</v>
      </c>
      <c r="K17" s="113">
        <f t="shared" si="3"/>
        <v>-0.10198629341386921</v>
      </c>
      <c r="L17" s="99"/>
    </row>
    <row r="18" spans="1:12" ht="15" x14ac:dyDescent="0.2">
      <c r="A18" s="99"/>
      <c r="B18" s="108" t="s">
        <v>88</v>
      </c>
      <c r="C18" s="109">
        <v>20342</v>
      </c>
      <c r="D18" s="110">
        <v>17066</v>
      </c>
      <c r="E18" s="109">
        <v>195769</v>
      </c>
      <c r="F18" s="110">
        <v>214788</v>
      </c>
      <c r="G18" s="111"/>
      <c r="H18" s="109">
        <f t="shared" si="0"/>
        <v>3276</v>
      </c>
      <c r="I18" s="110">
        <f t="shared" si="1"/>
        <v>-19019</v>
      </c>
      <c r="J18" s="112">
        <f t="shared" si="2"/>
        <v>0.19196062346185397</v>
      </c>
      <c r="K18" s="113">
        <f t="shared" si="3"/>
        <v>-8.8547777343240777E-2</v>
      </c>
      <c r="L18" s="99"/>
    </row>
    <row r="19" spans="1:12" ht="15" x14ac:dyDescent="0.2">
      <c r="A19" s="99"/>
      <c r="B19" s="108" t="s">
        <v>89</v>
      </c>
      <c r="C19" s="109">
        <v>6204</v>
      </c>
      <c r="D19" s="110">
        <v>5317</v>
      </c>
      <c r="E19" s="109">
        <v>60084</v>
      </c>
      <c r="F19" s="110">
        <v>67212</v>
      </c>
      <c r="G19" s="111"/>
      <c r="H19" s="109">
        <f t="shared" si="0"/>
        <v>887</v>
      </c>
      <c r="I19" s="110">
        <f t="shared" si="1"/>
        <v>-7128</v>
      </c>
      <c r="J19" s="112">
        <f t="shared" si="2"/>
        <v>0.16682339665224752</v>
      </c>
      <c r="K19" s="113">
        <f t="shared" si="3"/>
        <v>-0.10605249062667381</v>
      </c>
      <c r="L19" s="99"/>
    </row>
    <row r="20" spans="1:12" ht="15" x14ac:dyDescent="0.2">
      <c r="A20" s="99"/>
      <c r="B20" s="108" t="s">
        <v>90</v>
      </c>
      <c r="C20" s="109">
        <v>1979</v>
      </c>
      <c r="D20" s="110">
        <v>1839</v>
      </c>
      <c r="E20" s="109">
        <v>15673</v>
      </c>
      <c r="F20" s="110">
        <v>20096</v>
      </c>
      <c r="G20" s="111"/>
      <c r="H20" s="109">
        <f t="shared" si="0"/>
        <v>140</v>
      </c>
      <c r="I20" s="110">
        <f t="shared" si="1"/>
        <v>-4423</v>
      </c>
      <c r="J20" s="112">
        <f t="shared" si="2"/>
        <v>7.6128330614464376E-2</v>
      </c>
      <c r="K20" s="113">
        <f t="shared" si="3"/>
        <v>-0.22009355095541402</v>
      </c>
      <c r="L20" s="99"/>
    </row>
    <row r="21" spans="1:12" ht="15" x14ac:dyDescent="0.2">
      <c r="A21" s="99"/>
      <c r="B21" s="108" t="s">
        <v>91</v>
      </c>
      <c r="C21" s="109">
        <v>26370</v>
      </c>
      <c r="D21" s="110">
        <v>24255</v>
      </c>
      <c r="E21" s="109">
        <v>226467</v>
      </c>
      <c r="F21" s="110">
        <v>304382</v>
      </c>
      <c r="G21" s="111"/>
      <c r="H21" s="109">
        <f t="shared" si="0"/>
        <v>2115</v>
      </c>
      <c r="I21" s="110">
        <f t="shared" si="1"/>
        <v>-77915</v>
      </c>
      <c r="J21" s="112">
        <f t="shared" si="2"/>
        <v>8.7198515769944335E-2</v>
      </c>
      <c r="K21" s="113">
        <f t="shared" si="3"/>
        <v>-0.25597768593412223</v>
      </c>
      <c r="L21" s="99"/>
    </row>
    <row r="22" spans="1:12" ht="15" x14ac:dyDescent="0.2">
      <c r="A22" s="99"/>
      <c r="B22" s="108" t="s">
        <v>92</v>
      </c>
      <c r="C22" s="109">
        <v>9098</v>
      </c>
      <c r="D22" s="110">
        <v>7197</v>
      </c>
      <c r="E22" s="109">
        <v>89434</v>
      </c>
      <c r="F22" s="110">
        <v>91901</v>
      </c>
      <c r="G22" s="111"/>
      <c r="H22" s="109">
        <f t="shared" si="0"/>
        <v>1901</v>
      </c>
      <c r="I22" s="110">
        <f t="shared" si="1"/>
        <v>-2467</v>
      </c>
      <c r="J22" s="112">
        <f t="shared" si="2"/>
        <v>0.26413783520911494</v>
      </c>
      <c r="K22" s="113">
        <f t="shared" si="3"/>
        <v>-2.6844103981458308E-2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95652</v>
      </c>
      <c r="D24" s="121">
        <f>SUM(D15:D23)</f>
        <v>84239</v>
      </c>
      <c r="E24" s="120">
        <f>SUM(E15:E23)</f>
        <v>916968</v>
      </c>
      <c r="F24" s="121">
        <f>SUM(F15:F23)</f>
        <v>1062867</v>
      </c>
      <c r="G24" s="122"/>
      <c r="H24" s="120">
        <f>SUM(H15:H23)</f>
        <v>11413</v>
      </c>
      <c r="I24" s="121">
        <f>SUM(I15:I23)</f>
        <v>-145899</v>
      </c>
      <c r="J24" s="123">
        <f>IF(D24=0, 0, H24/D24)</f>
        <v>0.13548356461971295</v>
      </c>
      <c r="K24" s="124">
        <f>IF(F24=0, 0, I24/F24)</f>
        <v>-0.13726929145415184</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93</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8"/>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164" t="s">
        <v>105</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105</v>
      </c>
      <c r="B6" s="61" t="s">
        <v>12</v>
      </c>
      <c r="C6" s="62" t="s">
        <v>13</v>
      </c>
      <c r="D6" s="61" t="s">
        <v>12</v>
      </c>
      <c r="E6" s="63" t="s">
        <v>13</v>
      </c>
      <c r="F6" s="62" t="s">
        <v>12</v>
      </c>
      <c r="G6" s="62" t="s">
        <v>13</v>
      </c>
      <c r="H6" s="61" t="s">
        <v>12</v>
      </c>
      <c r="I6" s="63" t="s">
        <v>13</v>
      </c>
      <c r="J6" s="61"/>
      <c r="K6" s="63"/>
    </row>
    <row r="7" spans="1:11" x14ac:dyDescent="0.2">
      <c r="A7" s="7" t="s">
        <v>318</v>
      </c>
      <c r="B7" s="65">
        <v>0</v>
      </c>
      <c r="C7" s="34">
        <f>IF(B22=0, "-", B7/B22)</f>
        <v>0</v>
      </c>
      <c r="D7" s="65">
        <v>0</v>
      </c>
      <c r="E7" s="9">
        <f>IF(D22=0, "-", D7/D22)</f>
        <v>0</v>
      </c>
      <c r="F7" s="81">
        <v>0</v>
      </c>
      <c r="G7" s="34">
        <f>IF(F22=0, "-", F7/F22)</f>
        <v>0</v>
      </c>
      <c r="H7" s="65">
        <v>3</v>
      </c>
      <c r="I7" s="9">
        <f>IF(H22=0, "-", H7/H22)</f>
        <v>8.0213903743315516E-3</v>
      </c>
      <c r="J7" s="8" t="str">
        <f t="shared" ref="J7:J20" si="0">IF(D7=0, "-", IF((B7-D7)/D7&lt;10, (B7-D7)/D7, "&gt;999%"))</f>
        <v>-</v>
      </c>
      <c r="K7" s="9">
        <f t="shared" ref="K7:K20" si="1">IF(H7=0, "-", IF((F7-H7)/H7&lt;10, (F7-H7)/H7, "&gt;999%"))</f>
        <v>-1</v>
      </c>
    </row>
    <row r="8" spans="1:11" x14ac:dyDescent="0.2">
      <c r="A8" s="7" t="s">
        <v>319</v>
      </c>
      <c r="B8" s="65">
        <v>0</v>
      </c>
      <c r="C8" s="34">
        <f>IF(B22=0, "-", B8/B22)</f>
        <v>0</v>
      </c>
      <c r="D8" s="65">
        <v>0</v>
      </c>
      <c r="E8" s="9">
        <f>IF(D22=0, "-", D8/D22)</f>
        <v>0</v>
      </c>
      <c r="F8" s="81">
        <v>0</v>
      </c>
      <c r="G8" s="34">
        <f>IF(F22=0, "-", F8/F22)</f>
        <v>0</v>
      </c>
      <c r="H8" s="65">
        <v>3</v>
      </c>
      <c r="I8" s="9">
        <f>IF(H22=0, "-", H8/H22)</f>
        <v>8.0213903743315516E-3</v>
      </c>
      <c r="J8" s="8" t="str">
        <f t="shared" si="0"/>
        <v>-</v>
      </c>
      <c r="K8" s="9">
        <f t="shared" si="1"/>
        <v>-1</v>
      </c>
    </row>
    <row r="9" spans="1:11" x14ac:dyDescent="0.2">
      <c r="A9" s="7" t="s">
        <v>320</v>
      </c>
      <c r="B9" s="65">
        <v>0</v>
      </c>
      <c r="C9" s="34">
        <f>IF(B22=0, "-", B9/B22)</f>
        <v>0</v>
      </c>
      <c r="D9" s="65">
        <v>0</v>
      </c>
      <c r="E9" s="9">
        <f>IF(D22=0, "-", D9/D22)</f>
        <v>0</v>
      </c>
      <c r="F9" s="81">
        <v>0</v>
      </c>
      <c r="G9" s="34">
        <f>IF(F22=0, "-", F9/F22)</f>
        <v>0</v>
      </c>
      <c r="H9" s="65">
        <v>4</v>
      </c>
      <c r="I9" s="9">
        <f>IF(H22=0, "-", H9/H22)</f>
        <v>1.06951871657754E-2</v>
      </c>
      <c r="J9" s="8" t="str">
        <f t="shared" si="0"/>
        <v>-</v>
      </c>
      <c r="K9" s="9">
        <f t="shared" si="1"/>
        <v>-1</v>
      </c>
    </row>
    <row r="10" spans="1:11" x14ac:dyDescent="0.2">
      <c r="A10" s="7" t="s">
        <v>321</v>
      </c>
      <c r="B10" s="65">
        <v>4</v>
      </c>
      <c r="C10" s="34">
        <f>IF(B22=0, "-", B10/B22)</f>
        <v>7.5471698113207544E-2</v>
      </c>
      <c r="D10" s="65">
        <v>0</v>
      </c>
      <c r="E10" s="9">
        <f>IF(D22=0, "-", D10/D22)</f>
        <v>0</v>
      </c>
      <c r="F10" s="81">
        <v>15</v>
      </c>
      <c r="G10" s="34">
        <f>IF(F22=0, "-", F10/F22)</f>
        <v>2.3291925465838508E-2</v>
      </c>
      <c r="H10" s="65">
        <v>0</v>
      </c>
      <c r="I10" s="9">
        <f>IF(H22=0, "-", H10/H22)</f>
        <v>0</v>
      </c>
      <c r="J10" s="8" t="str">
        <f t="shared" si="0"/>
        <v>-</v>
      </c>
      <c r="K10" s="9" t="str">
        <f t="shared" si="1"/>
        <v>-</v>
      </c>
    </row>
    <row r="11" spans="1:11" x14ac:dyDescent="0.2">
      <c r="A11" s="7" t="s">
        <v>322</v>
      </c>
      <c r="B11" s="65">
        <v>0</v>
      </c>
      <c r="C11" s="34">
        <f>IF(B22=0, "-", B11/B22)</f>
        <v>0</v>
      </c>
      <c r="D11" s="65">
        <v>0</v>
      </c>
      <c r="E11" s="9">
        <f>IF(D22=0, "-", D11/D22)</f>
        <v>0</v>
      </c>
      <c r="F11" s="81">
        <v>37</v>
      </c>
      <c r="G11" s="34">
        <f>IF(F22=0, "-", F11/F22)</f>
        <v>5.745341614906832E-2</v>
      </c>
      <c r="H11" s="65">
        <v>43</v>
      </c>
      <c r="I11" s="9">
        <f>IF(H22=0, "-", H11/H22)</f>
        <v>0.11497326203208556</v>
      </c>
      <c r="J11" s="8" t="str">
        <f t="shared" si="0"/>
        <v>-</v>
      </c>
      <c r="K11" s="9">
        <f t="shared" si="1"/>
        <v>-0.13953488372093023</v>
      </c>
    </row>
    <row r="12" spans="1:11" x14ac:dyDescent="0.2">
      <c r="A12" s="7" t="s">
        <v>323</v>
      </c>
      <c r="B12" s="65">
        <v>2</v>
      </c>
      <c r="C12" s="34">
        <f>IF(B22=0, "-", B12/B22)</f>
        <v>3.7735849056603772E-2</v>
      </c>
      <c r="D12" s="65">
        <v>5</v>
      </c>
      <c r="E12" s="9">
        <f>IF(D22=0, "-", D12/D22)</f>
        <v>0.23809523809523808</v>
      </c>
      <c r="F12" s="81">
        <v>100</v>
      </c>
      <c r="G12" s="34">
        <f>IF(F22=0, "-", F12/F22)</f>
        <v>0.15527950310559005</v>
      </c>
      <c r="H12" s="65">
        <v>27</v>
      </c>
      <c r="I12" s="9">
        <f>IF(H22=0, "-", H12/H22)</f>
        <v>7.2192513368983954E-2</v>
      </c>
      <c r="J12" s="8">
        <f t="shared" si="0"/>
        <v>-0.6</v>
      </c>
      <c r="K12" s="9">
        <f t="shared" si="1"/>
        <v>2.7037037037037037</v>
      </c>
    </row>
    <row r="13" spans="1:11" x14ac:dyDescent="0.2">
      <c r="A13" s="7" t="s">
        <v>324</v>
      </c>
      <c r="B13" s="65">
        <v>19</v>
      </c>
      <c r="C13" s="34">
        <f>IF(B22=0, "-", B13/B22)</f>
        <v>0.35849056603773582</v>
      </c>
      <c r="D13" s="65">
        <v>13</v>
      </c>
      <c r="E13" s="9">
        <f>IF(D22=0, "-", D13/D22)</f>
        <v>0.61904761904761907</v>
      </c>
      <c r="F13" s="81">
        <v>325</v>
      </c>
      <c r="G13" s="34">
        <f>IF(F22=0, "-", F13/F22)</f>
        <v>0.50465838509316774</v>
      </c>
      <c r="H13" s="65">
        <v>230</v>
      </c>
      <c r="I13" s="9">
        <f>IF(H22=0, "-", H13/H22)</f>
        <v>0.61497326203208558</v>
      </c>
      <c r="J13" s="8">
        <f t="shared" si="0"/>
        <v>0.46153846153846156</v>
      </c>
      <c r="K13" s="9">
        <f t="shared" si="1"/>
        <v>0.41304347826086957</v>
      </c>
    </row>
    <row r="14" spans="1:11" x14ac:dyDescent="0.2">
      <c r="A14" s="7" t="s">
        <v>325</v>
      </c>
      <c r="B14" s="65">
        <v>2</v>
      </c>
      <c r="C14" s="34">
        <f>IF(B22=0, "-", B14/B22)</f>
        <v>3.7735849056603772E-2</v>
      </c>
      <c r="D14" s="65">
        <v>0</v>
      </c>
      <c r="E14" s="9">
        <f>IF(D22=0, "-", D14/D22)</f>
        <v>0</v>
      </c>
      <c r="F14" s="81">
        <v>15</v>
      </c>
      <c r="G14" s="34">
        <f>IF(F22=0, "-", F14/F22)</f>
        <v>2.3291925465838508E-2</v>
      </c>
      <c r="H14" s="65">
        <v>3</v>
      </c>
      <c r="I14" s="9">
        <f>IF(H22=0, "-", H14/H22)</f>
        <v>8.0213903743315516E-3</v>
      </c>
      <c r="J14" s="8" t="str">
        <f t="shared" si="0"/>
        <v>-</v>
      </c>
      <c r="K14" s="9">
        <f t="shared" si="1"/>
        <v>4</v>
      </c>
    </row>
    <row r="15" spans="1:11" x14ac:dyDescent="0.2">
      <c r="A15" s="7" t="s">
        <v>326</v>
      </c>
      <c r="B15" s="65">
        <v>0</v>
      </c>
      <c r="C15" s="34">
        <f>IF(B22=0, "-", B15/B22)</f>
        <v>0</v>
      </c>
      <c r="D15" s="65">
        <v>0</v>
      </c>
      <c r="E15" s="9">
        <f>IF(D22=0, "-", D15/D22)</f>
        <v>0</v>
      </c>
      <c r="F15" s="81">
        <v>0</v>
      </c>
      <c r="G15" s="34">
        <f>IF(F22=0, "-", F15/F22)</f>
        <v>0</v>
      </c>
      <c r="H15" s="65">
        <v>4</v>
      </c>
      <c r="I15" s="9">
        <f>IF(H22=0, "-", H15/H22)</f>
        <v>1.06951871657754E-2</v>
      </c>
      <c r="J15" s="8" t="str">
        <f t="shared" si="0"/>
        <v>-</v>
      </c>
      <c r="K15" s="9">
        <f t="shared" si="1"/>
        <v>-1</v>
      </c>
    </row>
    <row r="16" spans="1:11" x14ac:dyDescent="0.2">
      <c r="A16" s="7" t="s">
        <v>327</v>
      </c>
      <c r="B16" s="65">
        <v>0</v>
      </c>
      <c r="C16" s="34">
        <f>IF(B22=0, "-", B16/B22)</f>
        <v>0</v>
      </c>
      <c r="D16" s="65">
        <v>0</v>
      </c>
      <c r="E16" s="9">
        <f>IF(D22=0, "-", D16/D22)</f>
        <v>0</v>
      </c>
      <c r="F16" s="81">
        <v>0</v>
      </c>
      <c r="G16" s="34">
        <f>IF(F22=0, "-", F16/F22)</f>
        <v>0</v>
      </c>
      <c r="H16" s="65">
        <v>4</v>
      </c>
      <c r="I16" s="9">
        <f>IF(H22=0, "-", H16/H22)</f>
        <v>1.06951871657754E-2</v>
      </c>
      <c r="J16" s="8" t="str">
        <f t="shared" si="0"/>
        <v>-</v>
      </c>
      <c r="K16" s="9">
        <f t="shared" si="1"/>
        <v>-1</v>
      </c>
    </row>
    <row r="17" spans="1:11" x14ac:dyDescent="0.2">
      <c r="A17" s="7" t="s">
        <v>328</v>
      </c>
      <c r="B17" s="65">
        <v>5</v>
      </c>
      <c r="C17" s="34">
        <f>IF(B22=0, "-", B17/B22)</f>
        <v>9.4339622641509441E-2</v>
      </c>
      <c r="D17" s="65">
        <v>1</v>
      </c>
      <c r="E17" s="9">
        <f>IF(D22=0, "-", D17/D22)</f>
        <v>4.7619047619047616E-2</v>
      </c>
      <c r="F17" s="81">
        <v>19</v>
      </c>
      <c r="G17" s="34">
        <f>IF(F22=0, "-", F17/F22)</f>
        <v>2.9503105590062112E-2</v>
      </c>
      <c r="H17" s="65">
        <v>34</v>
      </c>
      <c r="I17" s="9">
        <f>IF(H22=0, "-", H17/H22)</f>
        <v>9.0909090909090912E-2</v>
      </c>
      <c r="J17" s="8">
        <f t="shared" si="0"/>
        <v>4</v>
      </c>
      <c r="K17" s="9">
        <f t="shared" si="1"/>
        <v>-0.44117647058823528</v>
      </c>
    </row>
    <row r="18" spans="1:11" x14ac:dyDescent="0.2">
      <c r="A18" s="7" t="s">
        <v>329</v>
      </c>
      <c r="B18" s="65">
        <v>7</v>
      </c>
      <c r="C18" s="34">
        <f>IF(B22=0, "-", B18/B22)</f>
        <v>0.13207547169811321</v>
      </c>
      <c r="D18" s="65">
        <v>2</v>
      </c>
      <c r="E18" s="9">
        <f>IF(D22=0, "-", D18/D22)</f>
        <v>9.5238095238095233E-2</v>
      </c>
      <c r="F18" s="81">
        <v>45</v>
      </c>
      <c r="G18" s="34">
        <f>IF(F22=0, "-", F18/F22)</f>
        <v>6.9875776397515521E-2</v>
      </c>
      <c r="H18" s="65">
        <v>19</v>
      </c>
      <c r="I18" s="9">
        <f>IF(H22=0, "-", H18/H22)</f>
        <v>5.0802139037433157E-2</v>
      </c>
      <c r="J18" s="8">
        <f t="shared" si="0"/>
        <v>2.5</v>
      </c>
      <c r="K18" s="9">
        <f t="shared" si="1"/>
        <v>1.368421052631579</v>
      </c>
    </row>
    <row r="19" spans="1:11" x14ac:dyDescent="0.2">
      <c r="A19" s="7" t="s">
        <v>330</v>
      </c>
      <c r="B19" s="65">
        <v>9</v>
      </c>
      <c r="C19" s="34">
        <f>IF(B22=0, "-", B19/B22)</f>
        <v>0.16981132075471697</v>
      </c>
      <c r="D19" s="65">
        <v>0</v>
      </c>
      <c r="E19" s="9">
        <f>IF(D22=0, "-", D19/D22)</f>
        <v>0</v>
      </c>
      <c r="F19" s="81">
        <v>18</v>
      </c>
      <c r="G19" s="34">
        <f>IF(F22=0, "-", F19/F22)</f>
        <v>2.7950310559006212E-2</v>
      </c>
      <c r="H19" s="65">
        <v>0</v>
      </c>
      <c r="I19" s="9">
        <f>IF(H22=0, "-", H19/H22)</f>
        <v>0</v>
      </c>
      <c r="J19" s="8" t="str">
        <f t="shared" si="0"/>
        <v>-</v>
      </c>
      <c r="K19" s="9" t="str">
        <f t="shared" si="1"/>
        <v>-</v>
      </c>
    </row>
    <row r="20" spans="1:11" x14ac:dyDescent="0.2">
      <c r="A20" s="7" t="s">
        <v>331</v>
      </c>
      <c r="B20" s="65">
        <v>5</v>
      </c>
      <c r="C20" s="34">
        <f>IF(B22=0, "-", B20/B22)</f>
        <v>9.4339622641509441E-2</v>
      </c>
      <c r="D20" s="65">
        <v>0</v>
      </c>
      <c r="E20" s="9">
        <f>IF(D22=0, "-", D20/D22)</f>
        <v>0</v>
      </c>
      <c r="F20" s="81">
        <v>70</v>
      </c>
      <c r="G20" s="34">
        <f>IF(F22=0, "-", F20/F22)</f>
        <v>0.10869565217391304</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555</v>
      </c>
      <c r="B22" s="71">
        <f>SUM(B7:B21)</f>
        <v>53</v>
      </c>
      <c r="C22" s="40">
        <f>B22/1528</f>
        <v>3.4685863874345552E-2</v>
      </c>
      <c r="D22" s="71">
        <f>SUM(D7:D21)</f>
        <v>21</v>
      </c>
      <c r="E22" s="41">
        <f>D22/1125</f>
        <v>1.8666666666666668E-2</v>
      </c>
      <c r="F22" s="77">
        <f>SUM(F7:F21)</f>
        <v>644</v>
      </c>
      <c r="G22" s="42">
        <f>F22/19693</f>
        <v>3.2701975321180111E-2</v>
      </c>
      <c r="H22" s="71">
        <f>SUM(H7:H21)</f>
        <v>374</v>
      </c>
      <c r="I22" s="41">
        <f>H22/16061</f>
        <v>2.3286221281364795E-2</v>
      </c>
      <c r="J22" s="37">
        <f>IF(D22=0, "-", IF((B22-D22)/D22&lt;10, (B22-D22)/D22, "&gt;999%"))</f>
        <v>1.5238095238095237</v>
      </c>
      <c r="K22" s="38">
        <f>IF(H22=0, "-", IF((F22-H22)/H22&lt;10, (F22-H22)/H22, "&gt;999%"))</f>
        <v>0.72192513368983957</v>
      </c>
    </row>
    <row r="23" spans="1:11" x14ac:dyDescent="0.2">
      <c r="B23" s="83"/>
      <c r="D23" s="83"/>
      <c r="F23" s="83"/>
      <c r="H23" s="83"/>
    </row>
    <row r="24" spans="1:11" s="43" customFormat="1" x14ac:dyDescent="0.2">
      <c r="A24" s="162" t="s">
        <v>555</v>
      </c>
      <c r="B24" s="71">
        <v>53</v>
      </c>
      <c r="C24" s="40">
        <f>B24/1528</f>
        <v>3.4685863874345552E-2</v>
      </c>
      <c r="D24" s="71">
        <v>21</v>
      </c>
      <c r="E24" s="41">
        <f>D24/1125</f>
        <v>1.8666666666666668E-2</v>
      </c>
      <c r="F24" s="77">
        <v>644</v>
      </c>
      <c r="G24" s="42">
        <f>F24/19693</f>
        <v>3.2701975321180111E-2</v>
      </c>
      <c r="H24" s="71">
        <v>374</v>
      </c>
      <c r="I24" s="41">
        <f>H24/16061</f>
        <v>2.3286221281364795E-2</v>
      </c>
      <c r="J24" s="37">
        <f>IF(D24=0, "-", IF((B24-D24)/D24&lt;10, (B24-D24)/D24, "&gt;999%"))</f>
        <v>1.5238095238095237</v>
      </c>
      <c r="K24" s="38">
        <f>IF(H24=0, "-", IF((F24-H24)/H24&lt;10, (F24-H24)/H24, "&gt;999%"))</f>
        <v>0.72192513368983957</v>
      </c>
    </row>
    <row r="25" spans="1:11" x14ac:dyDescent="0.2">
      <c r="B25" s="83"/>
      <c r="D25" s="83"/>
      <c r="F25" s="83"/>
      <c r="H25" s="83"/>
    </row>
    <row r="26" spans="1:11" ht="15.75" x14ac:dyDescent="0.25">
      <c r="A26" s="164" t="s">
        <v>106</v>
      </c>
      <c r="B26" s="196" t="s">
        <v>1</v>
      </c>
      <c r="C26" s="200"/>
      <c r="D26" s="200"/>
      <c r="E26" s="197"/>
      <c r="F26" s="196" t="s">
        <v>14</v>
      </c>
      <c r="G26" s="200"/>
      <c r="H26" s="200"/>
      <c r="I26" s="197"/>
      <c r="J26" s="196" t="s">
        <v>15</v>
      </c>
      <c r="K26" s="197"/>
    </row>
    <row r="27" spans="1:11" x14ac:dyDescent="0.2">
      <c r="A27" s="22"/>
      <c r="B27" s="196">
        <f>VALUE(RIGHT($B$2, 4))</f>
        <v>2020</v>
      </c>
      <c r="C27" s="197"/>
      <c r="D27" s="196">
        <f>B27-1</f>
        <v>2019</v>
      </c>
      <c r="E27" s="204"/>
      <c r="F27" s="196">
        <f>B27</f>
        <v>2020</v>
      </c>
      <c r="G27" s="204"/>
      <c r="H27" s="196">
        <f>D27</f>
        <v>2019</v>
      </c>
      <c r="I27" s="204"/>
      <c r="J27" s="140" t="s">
        <v>4</v>
      </c>
      <c r="K27" s="141" t="s">
        <v>2</v>
      </c>
    </row>
    <row r="28" spans="1:11" x14ac:dyDescent="0.2">
      <c r="A28" s="163" t="s">
        <v>134</v>
      </c>
      <c r="B28" s="61" t="s">
        <v>12</v>
      </c>
      <c r="C28" s="62" t="s">
        <v>13</v>
      </c>
      <c r="D28" s="61" t="s">
        <v>12</v>
      </c>
      <c r="E28" s="63" t="s">
        <v>13</v>
      </c>
      <c r="F28" s="62" t="s">
        <v>12</v>
      </c>
      <c r="G28" s="62" t="s">
        <v>13</v>
      </c>
      <c r="H28" s="61" t="s">
        <v>12</v>
      </c>
      <c r="I28" s="63" t="s">
        <v>13</v>
      </c>
      <c r="J28" s="61"/>
      <c r="K28" s="63"/>
    </row>
    <row r="29" spans="1:11" x14ac:dyDescent="0.2">
      <c r="A29" s="7" t="s">
        <v>332</v>
      </c>
      <c r="B29" s="65">
        <v>0</v>
      </c>
      <c r="C29" s="34">
        <f>IF(B51=0, "-", B29/B51)</f>
        <v>0</v>
      </c>
      <c r="D29" s="65">
        <v>0</v>
      </c>
      <c r="E29" s="9">
        <f>IF(D51=0, "-", D29/D51)</f>
        <v>0</v>
      </c>
      <c r="F29" s="81">
        <v>4</v>
      </c>
      <c r="G29" s="34">
        <f>IF(F51=0, "-", F29/F51)</f>
        <v>1.6750418760469012E-3</v>
      </c>
      <c r="H29" s="65">
        <v>2</v>
      </c>
      <c r="I29" s="9">
        <f>IF(H51=0, "-", H29/H51)</f>
        <v>1.1820330969267139E-3</v>
      </c>
      <c r="J29" s="8" t="str">
        <f t="shared" ref="J29:J49" si="2">IF(D29=0, "-", IF((B29-D29)/D29&lt;10, (B29-D29)/D29, "&gt;999%"))</f>
        <v>-</v>
      </c>
      <c r="K29" s="9">
        <f t="shared" ref="K29:K49" si="3">IF(H29=0, "-", IF((F29-H29)/H29&lt;10, (F29-H29)/H29, "&gt;999%"))</f>
        <v>1</v>
      </c>
    </row>
    <row r="30" spans="1:11" x14ac:dyDescent="0.2">
      <c r="A30" s="7" t="s">
        <v>333</v>
      </c>
      <c r="B30" s="65">
        <v>4</v>
      </c>
      <c r="C30" s="34">
        <f>IF(B51=0, "-", B30/B51)</f>
        <v>2.0100502512562814E-2</v>
      </c>
      <c r="D30" s="65">
        <v>4</v>
      </c>
      <c r="E30" s="9">
        <f>IF(D51=0, "-", D30/D51)</f>
        <v>2.6315789473684209E-2</v>
      </c>
      <c r="F30" s="81">
        <v>27</v>
      </c>
      <c r="G30" s="34">
        <f>IF(F51=0, "-", F30/F51)</f>
        <v>1.1306532663316583E-2</v>
      </c>
      <c r="H30" s="65">
        <v>15</v>
      </c>
      <c r="I30" s="9">
        <f>IF(H51=0, "-", H30/H51)</f>
        <v>8.8652482269503553E-3</v>
      </c>
      <c r="J30" s="8">
        <f t="shared" si="2"/>
        <v>0</v>
      </c>
      <c r="K30" s="9">
        <f t="shared" si="3"/>
        <v>0.8</v>
      </c>
    </row>
    <row r="31" spans="1:11" x14ac:dyDescent="0.2">
      <c r="A31" s="7" t="s">
        <v>334</v>
      </c>
      <c r="B31" s="65">
        <v>23</v>
      </c>
      <c r="C31" s="34">
        <f>IF(B51=0, "-", B31/B51)</f>
        <v>0.11557788944723618</v>
      </c>
      <c r="D31" s="65">
        <v>23</v>
      </c>
      <c r="E31" s="9">
        <f>IF(D51=0, "-", D31/D51)</f>
        <v>0.15131578947368421</v>
      </c>
      <c r="F31" s="81">
        <v>375</v>
      </c>
      <c r="G31" s="34">
        <f>IF(F51=0, "-", F31/F51)</f>
        <v>0.157035175879397</v>
      </c>
      <c r="H31" s="65">
        <v>299</v>
      </c>
      <c r="I31" s="9">
        <f>IF(H51=0, "-", H31/H51)</f>
        <v>0.17671394799054374</v>
      </c>
      <c r="J31" s="8">
        <f t="shared" si="2"/>
        <v>0</v>
      </c>
      <c r="K31" s="9">
        <f t="shared" si="3"/>
        <v>0.25418060200668896</v>
      </c>
    </row>
    <row r="32" spans="1:11" x14ac:dyDescent="0.2">
      <c r="A32" s="7" t="s">
        <v>335</v>
      </c>
      <c r="B32" s="65">
        <v>24</v>
      </c>
      <c r="C32" s="34">
        <f>IF(B51=0, "-", B32/B51)</f>
        <v>0.12060301507537688</v>
      </c>
      <c r="D32" s="65">
        <v>20</v>
      </c>
      <c r="E32" s="9">
        <f>IF(D51=0, "-", D32/D51)</f>
        <v>0.13157894736842105</v>
      </c>
      <c r="F32" s="81">
        <v>371</v>
      </c>
      <c r="G32" s="34">
        <f>IF(F51=0, "-", F32/F51)</f>
        <v>0.15536013400335008</v>
      </c>
      <c r="H32" s="65">
        <v>253</v>
      </c>
      <c r="I32" s="9">
        <f>IF(H51=0, "-", H32/H51)</f>
        <v>0.14952718676122931</v>
      </c>
      <c r="J32" s="8">
        <f t="shared" si="2"/>
        <v>0.2</v>
      </c>
      <c r="K32" s="9">
        <f t="shared" si="3"/>
        <v>0.466403162055336</v>
      </c>
    </row>
    <row r="33" spans="1:11" x14ac:dyDescent="0.2">
      <c r="A33" s="7" t="s">
        <v>336</v>
      </c>
      <c r="B33" s="65">
        <v>2</v>
      </c>
      <c r="C33" s="34">
        <f>IF(B51=0, "-", B33/B51)</f>
        <v>1.0050251256281407E-2</v>
      </c>
      <c r="D33" s="65">
        <v>1</v>
      </c>
      <c r="E33" s="9">
        <f>IF(D51=0, "-", D33/D51)</f>
        <v>6.5789473684210523E-3</v>
      </c>
      <c r="F33" s="81">
        <v>18</v>
      </c>
      <c r="G33" s="34">
        <f>IF(F51=0, "-", F33/F51)</f>
        <v>7.537688442211055E-3</v>
      </c>
      <c r="H33" s="65">
        <v>19</v>
      </c>
      <c r="I33" s="9">
        <f>IF(H51=0, "-", H33/H51)</f>
        <v>1.1229314420803783E-2</v>
      </c>
      <c r="J33" s="8">
        <f t="shared" si="2"/>
        <v>1</v>
      </c>
      <c r="K33" s="9">
        <f t="shared" si="3"/>
        <v>-5.2631578947368418E-2</v>
      </c>
    </row>
    <row r="34" spans="1:11" x14ac:dyDescent="0.2">
      <c r="A34" s="7" t="s">
        <v>337</v>
      </c>
      <c r="B34" s="65">
        <v>0</v>
      </c>
      <c r="C34" s="34">
        <f>IF(B51=0, "-", B34/B51)</f>
        <v>0</v>
      </c>
      <c r="D34" s="65">
        <v>0</v>
      </c>
      <c r="E34" s="9">
        <f>IF(D51=0, "-", D34/D51)</f>
        <v>0</v>
      </c>
      <c r="F34" s="81">
        <v>0</v>
      </c>
      <c r="G34" s="34">
        <f>IF(F51=0, "-", F34/F51)</f>
        <v>0</v>
      </c>
      <c r="H34" s="65">
        <v>4</v>
      </c>
      <c r="I34" s="9">
        <f>IF(H51=0, "-", H34/H51)</f>
        <v>2.3640661938534278E-3</v>
      </c>
      <c r="J34" s="8" t="str">
        <f t="shared" si="2"/>
        <v>-</v>
      </c>
      <c r="K34" s="9">
        <f t="shared" si="3"/>
        <v>-1</v>
      </c>
    </row>
    <row r="35" spans="1:11" x14ac:dyDescent="0.2">
      <c r="A35" s="7" t="s">
        <v>338</v>
      </c>
      <c r="B35" s="65">
        <v>14</v>
      </c>
      <c r="C35" s="34">
        <f>IF(B51=0, "-", B35/B51)</f>
        <v>7.0351758793969849E-2</v>
      </c>
      <c r="D35" s="65">
        <v>18</v>
      </c>
      <c r="E35" s="9">
        <f>IF(D51=0, "-", D35/D51)</f>
        <v>0.11842105263157894</v>
      </c>
      <c r="F35" s="81">
        <v>211</v>
      </c>
      <c r="G35" s="34">
        <f>IF(F51=0, "-", F35/F51)</f>
        <v>8.835845896147404E-2</v>
      </c>
      <c r="H35" s="65">
        <v>39</v>
      </c>
      <c r="I35" s="9">
        <f>IF(H51=0, "-", H35/H51)</f>
        <v>2.3049645390070921E-2</v>
      </c>
      <c r="J35" s="8">
        <f t="shared" si="2"/>
        <v>-0.22222222222222221</v>
      </c>
      <c r="K35" s="9">
        <f t="shared" si="3"/>
        <v>4.4102564102564106</v>
      </c>
    </row>
    <row r="36" spans="1:11" x14ac:dyDescent="0.2">
      <c r="A36" s="7" t="s">
        <v>339</v>
      </c>
      <c r="B36" s="65">
        <v>23</v>
      </c>
      <c r="C36" s="34">
        <f>IF(B51=0, "-", B36/B51)</f>
        <v>0.11557788944723618</v>
      </c>
      <c r="D36" s="65">
        <v>0</v>
      </c>
      <c r="E36" s="9">
        <f>IF(D51=0, "-", D36/D51)</f>
        <v>0</v>
      </c>
      <c r="F36" s="81">
        <v>277</v>
      </c>
      <c r="G36" s="34">
        <f>IF(F51=0, "-", F36/F51)</f>
        <v>0.1159966499162479</v>
      </c>
      <c r="H36" s="65">
        <v>0</v>
      </c>
      <c r="I36" s="9">
        <f>IF(H51=0, "-", H36/H51)</f>
        <v>0</v>
      </c>
      <c r="J36" s="8" t="str">
        <f t="shared" si="2"/>
        <v>-</v>
      </c>
      <c r="K36" s="9" t="str">
        <f t="shared" si="3"/>
        <v>-</v>
      </c>
    </row>
    <row r="37" spans="1:11" x14ac:dyDescent="0.2">
      <c r="A37" s="7" t="s">
        <v>340</v>
      </c>
      <c r="B37" s="65">
        <v>15</v>
      </c>
      <c r="C37" s="34">
        <f>IF(B51=0, "-", B37/B51)</f>
        <v>7.5376884422110546E-2</v>
      </c>
      <c r="D37" s="65">
        <v>8</v>
      </c>
      <c r="E37" s="9">
        <f>IF(D51=0, "-", D37/D51)</f>
        <v>5.2631578947368418E-2</v>
      </c>
      <c r="F37" s="81">
        <v>119</v>
      </c>
      <c r="G37" s="34">
        <f>IF(F51=0, "-", F37/F51)</f>
        <v>4.9832495812395308E-2</v>
      </c>
      <c r="H37" s="65">
        <v>88</v>
      </c>
      <c r="I37" s="9">
        <f>IF(H51=0, "-", H37/H51)</f>
        <v>5.2009456264775412E-2</v>
      </c>
      <c r="J37" s="8">
        <f t="shared" si="2"/>
        <v>0.875</v>
      </c>
      <c r="K37" s="9">
        <f t="shared" si="3"/>
        <v>0.35227272727272729</v>
      </c>
    </row>
    <row r="38" spans="1:11" x14ac:dyDescent="0.2">
      <c r="A38" s="7" t="s">
        <v>341</v>
      </c>
      <c r="B38" s="65">
        <v>14</v>
      </c>
      <c r="C38" s="34">
        <f>IF(B51=0, "-", B38/B51)</f>
        <v>7.0351758793969849E-2</v>
      </c>
      <c r="D38" s="65">
        <v>19</v>
      </c>
      <c r="E38" s="9">
        <f>IF(D51=0, "-", D38/D51)</f>
        <v>0.125</v>
      </c>
      <c r="F38" s="81">
        <v>189</v>
      </c>
      <c r="G38" s="34">
        <f>IF(F51=0, "-", F38/F51)</f>
        <v>7.9145728643216076E-2</v>
      </c>
      <c r="H38" s="65">
        <v>261</v>
      </c>
      <c r="I38" s="9">
        <f>IF(H51=0, "-", H38/H51)</f>
        <v>0.15425531914893617</v>
      </c>
      <c r="J38" s="8">
        <f t="shared" si="2"/>
        <v>-0.26315789473684209</v>
      </c>
      <c r="K38" s="9">
        <f t="shared" si="3"/>
        <v>-0.27586206896551724</v>
      </c>
    </row>
    <row r="39" spans="1:11" x14ac:dyDescent="0.2">
      <c r="A39" s="7" t="s">
        <v>342</v>
      </c>
      <c r="B39" s="65">
        <v>9</v>
      </c>
      <c r="C39" s="34">
        <f>IF(B51=0, "-", B39/B51)</f>
        <v>4.5226130653266333E-2</v>
      </c>
      <c r="D39" s="65">
        <v>1</v>
      </c>
      <c r="E39" s="9">
        <f>IF(D51=0, "-", D39/D51)</f>
        <v>6.5789473684210523E-3</v>
      </c>
      <c r="F39" s="81">
        <v>40</v>
      </c>
      <c r="G39" s="34">
        <f>IF(F51=0, "-", F39/F51)</f>
        <v>1.675041876046901E-2</v>
      </c>
      <c r="H39" s="65">
        <v>69</v>
      </c>
      <c r="I39" s="9">
        <f>IF(H51=0, "-", H39/H51)</f>
        <v>4.0780141843971635E-2</v>
      </c>
      <c r="J39" s="8">
        <f t="shared" si="2"/>
        <v>8</v>
      </c>
      <c r="K39" s="9">
        <f t="shared" si="3"/>
        <v>-0.42028985507246375</v>
      </c>
    </row>
    <row r="40" spans="1:11" x14ac:dyDescent="0.2">
      <c r="A40" s="7" t="s">
        <v>343</v>
      </c>
      <c r="B40" s="65">
        <v>8</v>
      </c>
      <c r="C40" s="34">
        <f>IF(B51=0, "-", B40/B51)</f>
        <v>4.0201005025125629E-2</v>
      </c>
      <c r="D40" s="65">
        <v>29</v>
      </c>
      <c r="E40" s="9">
        <f>IF(D51=0, "-", D40/D51)</f>
        <v>0.19078947368421054</v>
      </c>
      <c r="F40" s="81">
        <v>172</v>
      </c>
      <c r="G40" s="34">
        <f>IF(F51=0, "-", F40/F51)</f>
        <v>7.2026800670016752E-2</v>
      </c>
      <c r="H40" s="65">
        <v>231</v>
      </c>
      <c r="I40" s="9">
        <f>IF(H51=0, "-", H40/H51)</f>
        <v>0.13652482269503546</v>
      </c>
      <c r="J40" s="8">
        <f t="shared" si="2"/>
        <v>-0.72413793103448276</v>
      </c>
      <c r="K40" s="9">
        <f t="shared" si="3"/>
        <v>-0.25541125541125542</v>
      </c>
    </row>
    <row r="41" spans="1:11" x14ac:dyDescent="0.2">
      <c r="A41" s="7" t="s">
        <v>344</v>
      </c>
      <c r="B41" s="65">
        <v>0</v>
      </c>
      <c r="C41" s="34">
        <f>IF(B51=0, "-", B41/B51)</f>
        <v>0</v>
      </c>
      <c r="D41" s="65">
        <v>0</v>
      </c>
      <c r="E41" s="9">
        <f>IF(D51=0, "-", D41/D51)</f>
        <v>0</v>
      </c>
      <c r="F41" s="81">
        <v>0</v>
      </c>
      <c r="G41" s="34">
        <f>IF(F51=0, "-", F41/F51)</f>
        <v>0</v>
      </c>
      <c r="H41" s="65">
        <v>4</v>
      </c>
      <c r="I41" s="9">
        <f>IF(H51=0, "-", H41/H51)</f>
        <v>2.3640661938534278E-3</v>
      </c>
      <c r="J41" s="8" t="str">
        <f t="shared" si="2"/>
        <v>-</v>
      </c>
      <c r="K41" s="9">
        <f t="shared" si="3"/>
        <v>-1</v>
      </c>
    </row>
    <row r="42" spans="1:11" x14ac:dyDescent="0.2">
      <c r="A42" s="7" t="s">
        <v>345</v>
      </c>
      <c r="B42" s="65">
        <v>0</v>
      </c>
      <c r="C42" s="34">
        <f>IF(B51=0, "-", B42/B51)</f>
        <v>0</v>
      </c>
      <c r="D42" s="65">
        <v>1</v>
      </c>
      <c r="E42" s="9">
        <f>IF(D51=0, "-", D42/D51)</f>
        <v>6.5789473684210523E-3</v>
      </c>
      <c r="F42" s="81">
        <v>11</v>
      </c>
      <c r="G42" s="34">
        <f>IF(F51=0, "-", F42/F51)</f>
        <v>4.6063651591289785E-3</v>
      </c>
      <c r="H42" s="65">
        <v>3</v>
      </c>
      <c r="I42" s="9">
        <f>IF(H51=0, "-", H42/H51)</f>
        <v>1.7730496453900709E-3</v>
      </c>
      <c r="J42" s="8">
        <f t="shared" si="2"/>
        <v>-1</v>
      </c>
      <c r="K42" s="9">
        <f t="shared" si="3"/>
        <v>2.6666666666666665</v>
      </c>
    </row>
    <row r="43" spans="1:11" x14ac:dyDescent="0.2">
      <c r="A43" s="7" t="s">
        <v>346</v>
      </c>
      <c r="B43" s="65">
        <v>11</v>
      </c>
      <c r="C43" s="34">
        <f>IF(B51=0, "-", B43/B51)</f>
        <v>5.5276381909547742E-2</v>
      </c>
      <c r="D43" s="65">
        <v>0</v>
      </c>
      <c r="E43" s="9">
        <f>IF(D51=0, "-", D43/D51)</f>
        <v>0</v>
      </c>
      <c r="F43" s="81">
        <v>19</v>
      </c>
      <c r="G43" s="34">
        <f>IF(F51=0, "-", F43/F51)</f>
        <v>7.9564489112227809E-3</v>
      </c>
      <c r="H43" s="65">
        <v>0</v>
      </c>
      <c r="I43" s="9">
        <f>IF(H51=0, "-", H43/H51)</f>
        <v>0</v>
      </c>
      <c r="J43" s="8" t="str">
        <f t="shared" si="2"/>
        <v>-</v>
      </c>
      <c r="K43" s="9" t="str">
        <f t="shared" si="3"/>
        <v>-</v>
      </c>
    </row>
    <row r="44" spans="1:11" x14ac:dyDescent="0.2">
      <c r="A44" s="7" t="s">
        <v>347</v>
      </c>
      <c r="B44" s="65">
        <v>0</v>
      </c>
      <c r="C44" s="34">
        <f>IF(B51=0, "-", B44/B51)</f>
        <v>0</v>
      </c>
      <c r="D44" s="65">
        <v>0</v>
      </c>
      <c r="E44" s="9">
        <f>IF(D51=0, "-", D44/D51)</f>
        <v>0</v>
      </c>
      <c r="F44" s="81">
        <v>0</v>
      </c>
      <c r="G44" s="34">
        <f>IF(F51=0, "-", F44/F51)</f>
        <v>0</v>
      </c>
      <c r="H44" s="65">
        <v>3</v>
      </c>
      <c r="I44" s="9">
        <f>IF(H51=0, "-", H44/H51)</f>
        <v>1.7730496453900709E-3</v>
      </c>
      <c r="J44" s="8" t="str">
        <f t="shared" si="2"/>
        <v>-</v>
      </c>
      <c r="K44" s="9">
        <f t="shared" si="3"/>
        <v>-1</v>
      </c>
    </row>
    <row r="45" spans="1:11" x14ac:dyDescent="0.2">
      <c r="A45" s="7" t="s">
        <v>348</v>
      </c>
      <c r="B45" s="65">
        <v>18</v>
      </c>
      <c r="C45" s="34">
        <f>IF(B51=0, "-", B45/B51)</f>
        <v>9.0452261306532666E-2</v>
      </c>
      <c r="D45" s="65">
        <v>17</v>
      </c>
      <c r="E45" s="9">
        <f>IF(D51=0, "-", D45/D51)</f>
        <v>0.1118421052631579</v>
      </c>
      <c r="F45" s="81">
        <v>260</v>
      </c>
      <c r="G45" s="34">
        <f>IF(F51=0, "-", F45/F51)</f>
        <v>0.10887772194304858</v>
      </c>
      <c r="H45" s="65">
        <v>218</v>
      </c>
      <c r="I45" s="9">
        <f>IF(H51=0, "-", H45/H51)</f>
        <v>0.12884160756501181</v>
      </c>
      <c r="J45" s="8">
        <f t="shared" si="2"/>
        <v>5.8823529411764705E-2</v>
      </c>
      <c r="K45" s="9">
        <f t="shared" si="3"/>
        <v>0.19266055045871561</v>
      </c>
    </row>
    <row r="46" spans="1:11" x14ac:dyDescent="0.2">
      <c r="A46" s="7" t="s">
        <v>349</v>
      </c>
      <c r="B46" s="65">
        <v>1</v>
      </c>
      <c r="C46" s="34">
        <f>IF(B51=0, "-", B46/B51)</f>
        <v>5.0251256281407036E-3</v>
      </c>
      <c r="D46" s="65">
        <v>1</v>
      </c>
      <c r="E46" s="9">
        <f>IF(D51=0, "-", D46/D51)</f>
        <v>6.5789473684210523E-3</v>
      </c>
      <c r="F46" s="81">
        <v>13</v>
      </c>
      <c r="G46" s="34">
        <f>IF(F51=0, "-", F46/F51)</f>
        <v>5.4438860971524287E-3</v>
      </c>
      <c r="H46" s="65">
        <v>13</v>
      </c>
      <c r="I46" s="9">
        <f>IF(H51=0, "-", H46/H51)</f>
        <v>7.6832151300236405E-3</v>
      </c>
      <c r="J46" s="8">
        <f t="shared" si="2"/>
        <v>0</v>
      </c>
      <c r="K46" s="9">
        <f t="shared" si="3"/>
        <v>0</v>
      </c>
    </row>
    <row r="47" spans="1:11" x14ac:dyDescent="0.2">
      <c r="A47" s="7" t="s">
        <v>350</v>
      </c>
      <c r="B47" s="65">
        <v>1</v>
      </c>
      <c r="C47" s="34">
        <f>IF(B51=0, "-", B47/B51)</f>
        <v>5.0251256281407036E-3</v>
      </c>
      <c r="D47" s="65">
        <v>3</v>
      </c>
      <c r="E47" s="9">
        <f>IF(D51=0, "-", D47/D51)</f>
        <v>1.9736842105263157E-2</v>
      </c>
      <c r="F47" s="81">
        <v>73</v>
      </c>
      <c r="G47" s="34">
        <f>IF(F51=0, "-", F47/F51)</f>
        <v>3.0569514237855946E-2</v>
      </c>
      <c r="H47" s="65">
        <v>68</v>
      </c>
      <c r="I47" s="9">
        <f>IF(H51=0, "-", H47/H51)</f>
        <v>4.0189125295508277E-2</v>
      </c>
      <c r="J47" s="8">
        <f t="shared" si="2"/>
        <v>-0.66666666666666663</v>
      </c>
      <c r="K47" s="9">
        <f t="shared" si="3"/>
        <v>7.3529411764705885E-2</v>
      </c>
    </row>
    <row r="48" spans="1:11" x14ac:dyDescent="0.2">
      <c r="A48" s="7" t="s">
        <v>351</v>
      </c>
      <c r="B48" s="65">
        <v>23</v>
      </c>
      <c r="C48" s="34">
        <f>IF(B51=0, "-", B48/B51)</f>
        <v>0.11557788944723618</v>
      </c>
      <c r="D48" s="65">
        <v>7</v>
      </c>
      <c r="E48" s="9">
        <f>IF(D51=0, "-", D48/D51)</f>
        <v>4.6052631578947366E-2</v>
      </c>
      <c r="F48" s="81">
        <v>167</v>
      </c>
      <c r="G48" s="34">
        <f>IF(F51=0, "-", F48/F51)</f>
        <v>6.9932998324958126E-2</v>
      </c>
      <c r="H48" s="65">
        <v>103</v>
      </c>
      <c r="I48" s="9">
        <f>IF(H51=0, "-", H48/H51)</f>
        <v>6.0874704491725766E-2</v>
      </c>
      <c r="J48" s="8">
        <f t="shared" si="2"/>
        <v>2.2857142857142856</v>
      </c>
      <c r="K48" s="9">
        <f t="shared" si="3"/>
        <v>0.62135922330097082</v>
      </c>
    </row>
    <row r="49" spans="1:11" x14ac:dyDescent="0.2">
      <c r="A49" s="7" t="s">
        <v>352</v>
      </c>
      <c r="B49" s="65">
        <v>9</v>
      </c>
      <c r="C49" s="34">
        <f>IF(B51=0, "-", B49/B51)</f>
        <v>4.5226130653266333E-2</v>
      </c>
      <c r="D49" s="65">
        <v>0</v>
      </c>
      <c r="E49" s="9">
        <f>IF(D51=0, "-", D49/D51)</f>
        <v>0</v>
      </c>
      <c r="F49" s="81">
        <v>42</v>
      </c>
      <c r="G49" s="34">
        <f>IF(F51=0, "-", F49/F51)</f>
        <v>1.7587939698492462E-2</v>
      </c>
      <c r="H49" s="65">
        <v>0</v>
      </c>
      <c r="I49" s="9">
        <f>IF(H51=0, "-", H49/H51)</f>
        <v>0</v>
      </c>
      <c r="J49" s="8" t="str">
        <f t="shared" si="2"/>
        <v>-</v>
      </c>
      <c r="K49" s="9" t="str">
        <f t="shared" si="3"/>
        <v>-</v>
      </c>
    </row>
    <row r="50" spans="1:11" x14ac:dyDescent="0.2">
      <c r="A50" s="2"/>
      <c r="B50" s="68"/>
      <c r="C50" s="33"/>
      <c r="D50" s="68"/>
      <c r="E50" s="6"/>
      <c r="F50" s="82"/>
      <c r="G50" s="33"/>
      <c r="H50" s="68"/>
      <c r="I50" s="6"/>
      <c r="J50" s="5"/>
      <c r="K50" s="6"/>
    </row>
    <row r="51" spans="1:11" s="43" customFormat="1" x14ac:dyDescent="0.2">
      <c r="A51" s="162" t="s">
        <v>554</v>
      </c>
      <c r="B51" s="71">
        <f>SUM(B29:B50)</f>
        <v>199</v>
      </c>
      <c r="C51" s="40">
        <f>B51/1528</f>
        <v>0.13023560209424084</v>
      </c>
      <c r="D51" s="71">
        <f>SUM(D29:D50)</f>
        <v>152</v>
      </c>
      <c r="E51" s="41">
        <f>D51/1125</f>
        <v>0.1351111111111111</v>
      </c>
      <c r="F51" s="77">
        <f>SUM(F29:F50)</f>
        <v>2388</v>
      </c>
      <c r="G51" s="42">
        <f>F51/19693</f>
        <v>0.12126136190524552</v>
      </c>
      <c r="H51" s="71">
        <f>SUM(H29:H50)</f>
        <v>1692</v>
      </c>
      <c r="I51" s="41">
        <f>H51/16061</f>
        <v>0.10534835937986427</v>
      </c>
      <c r="J51" s="37">
        <f>IF(D51=0, "-", IF((B51-D51)/D51&lt;10, (B51-D51)/D51, "&gt;999%"))</f>
        <v>0.30921052631578949</v>
      </c>
      <c r="K51" s="38">
        <f>IF(H51=0, "-", IF((F51-H51)/H51&lt;10, (F51-H51)/H51, "&gt;999%"))</f>
        <v>0.41134751773049644</v>
      </c>
    </row>
    <row r="52" spans="1:11" x14ac:dyDescent="0.2">
      <c r="B52" s="83"/>
      <c r="D52" s="83"/>
      <c r="F52" s="83"/>
      <c r="H52" s="83"/>
    </row>
    <row r="53" spans="1:11" x14ac:dyDescent="0.2">
      <c r="A53" s="163" t="s">
        <v>135</v>
      </c>
      <c r="B53" s="61" t="s">
        <v>12</v>
      </c>
      <c r="C53" s="62" t="s">
        <v>13</v>
      </c>
      <c r="D53" s="61" t="s">
        <v>12</v>
      </c>
      <c r="E53" s="63" t="s">
        <v>13</v>
      </c>
      <c r="F53" s="62" t="s">
        <v>12</v>
      </c>
      <c r="G53" s="62" t="s">
        <v>13</v>
      </c>
      <c r="H53" s="61" t="s">
        <v>12</v>
      </c>
      <c r="I53" s="63" t="s">
        <v>13</v>
      </c>
      <c r="J53" s="61"/>
      <c r="K53" s="63"/>
    </row>
    <row r="54" spans="1:11" x14ac:dyDescent="0.2">
      <c r="A54" s="7" t="s">
        <v>353</v>
      </c>
      <c r="B54" s="65">
        <v>3</v>
      </c>
      <c r="C54" s="34">
        <f>IF(B65=0, "-", B54/B65)</f>
        <v>5.7692307692307696E-2</v>
      </c>
      <c r="D54" s="65">
        <v>2</v>
      </c>
      <c r="E54" s="9">
        <f>IF(D65=0, "-", D54/D65)</f>
        <v>6.8965517241379309E-2</v>
      </c>
      <c r="F54" s="81">
        <v>25</v>
      </c>
      <c r="G54" s="34">
        <f>IF(F65=0, "-", F54/F65)</f>
        <v>5.3995680345572353E-2</v>
      </c>
      <c r="H54" s="65">
        <v>29</v>
      </c>
      <c r="I54" s="9">
        <f>IF(H65=0, "-", H54/H65)</f>
        <v>0.10247349823321555</v>
      </c>
      <c r="J54" s="8">
        <f t="shared" ref="J54:J63" si="4">IF(D54=0, "-", IF((B54-D54)/D54&lt;10, (B54-D54)/D54, "&gt;999%"))</f>
        <v>0.5</v>
      </c>
      <c r="K54" s="9">
        <f t="shared" ref="K54:K63" si="5">IF(H54=0, "-", IF((F54-H54)/H54&lt;10, (F54-H54)/H54, "&gt;999%"))</f>
        <v>-0.13793103448275862</v>
      </c>
    </row>
    <row r="55" spans="1:11" x14ac:dyDescent="0.2">
      <c r="A55" s="7" t="s">
        <v>354</v>
      </c>
      <c r="B55" s="65">
        <v>15</v>
      </c>
      <c r="C55" s="34">
        <f>IF(B65=0, "-", B55/B65)</f>
        <v>0.28846153846153844</v>
      </c>
      <c r="D55" s="65">
        <v>5</v>
      </c>
      <c r="E55" s="9">
        <f>IF(D65=0, "-", D55/D65)</f>
        <v>0.17241379310344829</v>
      </c>
      <c r="F55" s="81">
        <v>78</v>
      </c>
      <c r="G55" s="34">
        <f>IF(F65=0, "-", F55/F65)</f>
        <v>0.16846652267818574</v>
      </c>
      <c r="H55" s="65">
        <v>10</v>
      </c>
      <c r="I55" s="9">
        <f>IF(H65=0, "-", H55/H65)</f>
        <v>3.5335689045936397E-2</v>
      </c>
      <c r="J55" s="8">
        <f t="shared" si="4"/>
        <v>2</v>
      </c>
      <c r="K55" s="9">
        <f t="shared" si="5"/>
        <v>6.8</v>
      </c>
    </row>
    <row r="56" spans="1:11" x14ac:dyDescent="0.2">
      <c r="A56" s="7" t="s">
        <v>355</v>
      </c>
      <c r="B56" s="65">
        <v>6</v>
      </c>
      <c r="C56" s="34">
        <f>IF(B65=0, "-", B56/B65)</f>
        <v>0.11538461538461539</v>
      </c>
      <c r="D56" s="65">
        <v>3</v>
      </c>
      <c r="E56" s="9">
        <f>IF(D65=0, "-", D56/D65)</f>
        <v>0.10344827586206896</v>
      </c>
      <c r="F56" s="81">
        <v>76</v>
      </c>
      <c r="G56" s="34">
        <f>IF(F65=0, "-", F56/F65)</f>
        <v>0.16414686825053995</v>
      </c>
      <c r="H56" s="65">
        <v>54</v>
      </c>
      <c r="I56" s="9">
        <f>IF(H65=0, "-", H56/H65)</f>
        <v>0.19081272084805653</v>
      </c>
      <c r="J56" s="8">
        <f t="shared" si="4"/>
        <v>1</v>
      </c>
      <c r="K56" s="9">
        <f t="shared" si="5"/>
        <v>0.40740740740740738</v>
      </c>
    </row>
    <row r="57" spans="1:11" x14ac:dyDescent="0.2">
      <c r="A57" s="7" t="s">
        <v>356</v>
      </c>
      <c r="B57" s="65">
        <v>0</v>
      </c>
      <c r="C57" s="34">
        <f>IF(B65=0, "-", B57/B65)</f>
        <v>0</v>
      </c>
      <c r="D57" s="65">
        <v>0</v>
      </c>
      <c r="E57" s="9">
        <f>IF(D65=0, "-", D57/D65)</f>
        <v>0</v>
      </c>
      <c r="F57" s="81">
        <v>11</v>
      </c>
      <c r="G57" s="34">
        <f>IF(F65=0, "-", F57/F65)</f>
        <v>2.3758099352051837E-2</v>
      </c>
      <c r="H57" s="65">
        <v>19</v>
      </c>
      <c r="I57" s="9">
        <f>IF(H65=0, "-", H57/H65)</f>
        <v>6.7137809187279157E-2</v>
      </c>
      <c r="J57" s="8" t="str">
        <f t="shared" si="4"/>
        <v>-</v>
      </c>
      <c r="K57" s="9">
        <f t="shared" si="5"/>
        <v>-0.42105263157894735</v>
      </c>
    </row>
    <row r="58" spans="1:11" x14ac:dyDescent="0.2">
      <c r="A58" s="7" t="s">
        <v>357</v>
      </c>
      <c r="B58" s="65">
        <v>0</v>
      </c>
      <c r="C58" s="34">
        <f>IF(B65=0, "-", B58/B65)</f>
        <v>0</v>
      </c>
      <c r="D58" s="65">
        <v>0</v>
      </c>
      <c r="E58" s="9">
        <f>IF(D65=0, "-", D58/D65)</f>
        <v>0</v>
      </c>
      <c r="F58" s="81">
        <v>0</v>
      </c>
      <c r="G58" s="34">
        <f>IF(F65=0, "-", F58/F65)</f>
        <v>0</v>
      </c>
      <c r="H58" s="65">
        <v>1</v>
      </c>
      <c r="I58" s="9">
        <f>IF(H65=0, "-", H58/H65)</f>
        <v>3.5335689045936395E-3</v>
      </c>
      <c r="J58" s="8" t="str">
        <f t="shared" si="4"/>
        <v>-</v>
      </c>
      <c r="K58" s="9">
        <f t="shared" si="5"/>
        <v>-1</v>
      </c>
    </row>
    <row r="59" spans="1:11" x14ac:dyDescent="0.2">
      <c r="A59" s="7" t="s">
        <v>358</v>
      </c>
      <c r="B59" s="65">
        <v>6</v>
      </c>
      <c r="C59" s="34">
        <f>IF(B65=0, "-", B59/B65)</f>
        <v>0.11538461538461539</v>
      </c>
      <c r="D59" s="65">
        <v>1</v>
      </c>
      <c r="E59" s="9">
        <f>IF(D65=0, "-", D59/D65)</f>
        <v>3.4482758620689655E-2</v>
      </c>
      <c r="F59" s="81">
        <v>38</v>
      </c>
      <c r="G59" s="34">
        <f>IF(F65=0, "-", F59/F65)</f>
        <v>8.2073434125269976E-2</v>
      </c>
      <c r="H59" s="65">
        <v>33</v>
      </c>
      <c r="I59" s="9">
        <f>IF(H65=0, "-", H59/H65)</f>
        <v>0.1166077738515901</v>
      </c>
      <c r="J59" s="8">
        <f t="shared" si="4"/>
        <v>5</v>
      </c>
      <c r="K59" s="9">
        <f t="shared" si="5"/>
        <v>0.15151515151515152</v>
      </c>
    </row>
    <row r="60" spans="1:11" x14ac:dyDescent="0.2">
      <c r="A60" s="7" t="s">
        <v>359</v>
      </c>
      <c r="B60" s="65">
        <v>1</v>
      </c>
      <c r="C60" s="34">
        <f>IF(B65=0, "-", B60/B65)</f>
        <v>1.9230769230769232E-2</v>
      </c>
      <c r="D60" s="65">
        <v>11</v>
      </c>
      <c r="E60" s="9">
        <f>IF(D65=0, "-", D60/D65)</f>
        <v>0.37931034482758619</v>
      </c>
      <c r="F60" s="81">
        <v>42</v>
      </c>
      <c r="G60" s="34">
        <f>IF(F65=0, "-", F60/F65)</f>
        <v>9.0712742980561561E-2</v>
      </c>
      <c r="H60" s="65">
        <v>39</v>
      </c>
      <c r="I60" s="9">
        <f>IF(H65=0, "-", H60/H65)</f>
        <v>0.13780918727915195</v>
      </c>
      <c r="J60" s="8">
        <f t="shared" si="4"/>
        <v>-0.90909090909090906</v>
      </c>
      <c r="K60" s="9">
        <f t="shared" si="5"/>
        <v>7.6923076923076927E-2</v>
      </c>
    </row>
    <row r="61" spans="1:11" x14ac:dyDescent="0.2">
      <c r="A61" s="7" t="s">
        <v>360</v>
      </c>
      <c r="B61" s="65">
        <v>6</v>
      </c>
      <c r="C61" s="34">
        <f>IF(B65=0, "-", B61/B65)</f>
        <v>0.11538461538461539</v>
      </c>
      <c r="D61" s="65">
        <v>2</v>
      </c>
      <c r="E61" s="9">
        <f>IF(D65=0, "-", D61/D65)</f>
        <v>6.8965517241379309E-2</v>
      </c>
      <c r="F61" s="81">
        <v>60</v>
      </c>
      <c r="G61" s="34">
        <f>IF(F65=0, "-", F61/F65)</f>
        <v>0.12958963282937366</v>
      </c>
      <c r="H61" s="65">
        <v>24</v>
      </c>
      <c r="I61" s="9">
        <f>IF(H65=0, "-", H61/H65)</f>
        <v>8.4805653710247356E-2</v>
      </c>
      <c r="J61" s="8">
        <f t="shared" si="4"/>
        <v>2</v>
      </c>
      <c r="K61" s="9">
        <f t="shared" si="5"/>
        <v>1.5</v>
      </c>
    </row>
    <row r="62" spans="1:11" x14ac:dyDescent="0.2">
      <c r="A62" s="7" t="s">
        <v>361</v>
      </c>
      <c r="B62" s="65">
        <v>0</v>
      </c>
      <c r="C62" s="34">
        <f>IF(B65=0, "-", B62/B65)</f>
        <v>0</v>
      </c>
      <c r="D62" s="65">
        <v>0</v>
      </c>
      <c r="E62" s="9">
        <f>IF(D65=0, "-", D62/D65)</f>
        <v>0</v>
      </c>
      <c r="F62" s="81">
        <v>16</v>
      </c>
      <c r="G62" s="34">
        <f>IF(F65=0, "-", F62/F65)</f>
        <v>3.4557235421166309E-2</v>
      </c>
      <c r="H62" s="65">
        <v>14</v>
      </c>
      <c r="I62" s="9">
        <f>IF(H65=0, "-", H62/H65)</f>
        <v>4.9469964664310952E-2</v>
      </c>
      <c r="J62" s="8" t="str">
        <f t="shared" si="4"/>
        <v>-</v>
      </c>
      <c r="K62" s="9">
        <f t="shared" si="5"/>
        <v>0.14285714285714285</v>
      </c>
    </row>
    <row r="63" spans="1:11" x14ac:dyDescent="0.2">
      <c r="A63" s="7" t="s">
        <v>362</v>
      </c>
      <c r="B63" s="65">
        <v>15</v>
      </c>
      <c r="C63" s="34">
        <f>IF(B65=0, "-", B63/B65)</f>
        <v>0.28846153846153844</v>
      </c>
      <c r="D63" s="65">
        <v>5</v>
      </c>
      <c r="E63" s="9">
        <f>IF(D65=0, "-", D63/D65)</f>
        <v>0.17241379310344829</v>
      </c>
      <c r="F63" s="81">
        <v>117</v>
      </c>
      <c r="G63" s="34">
        <f>IF(F65=0, "-", F63/F65)</f>
        <v>0.25269978401727861</v>
      </c>
      <c r="H63" s="65">
        <v>60</v>
      </c>
      <c r="I63" s="9">
        <f>IF(H65=0, "-", H63/H65)</f>
        <v>0.21201413427561838</v>
      </c>
      <c r="J63" s="8">
        <f t="shared" si="4"/>
        <v>2</v>
      </c>
      <c r="K63" s="9">
        <f t="shared" si="5"/>
        <v>0.95</v>
      </c>
    </row>
    <row r="64" spans="1:11" x14ac:dyDescent="0.2">
      <c r="A64" s="2"/>
      <c r="B64" s="68"/>
      <c r="C64" s="33"/>
      <c r="D64" s="68"/>
      <c r="E64" s="6"/>
      <c r="F64" s="82"/>
      <c r="G64" s="33"/>
      <c r="H64" s="68"/>
      <c r="I64" s="6"/>
      <c r="J64" s="5"/>
      <c r="K64" s="6"/>
    </row>
    <row r="65" spans="1:11" s="43" customFormat="1" x14ac:dyDescent="0.2">
      <c r="A65" s="162" t="s">
        <v>553</v>
      </c>
      <c r="B65" s="71">
        <f>SUM(B54:B64)</f>
        <v>52</v>
      </c>
      <c r="C65" s="40">
        <f>B65/1528</f>
        <v>3.4031413612565446E-2</v>
      </c>
      <c r="D65" s="71">
        <f>SUM(D54:D64)</f>
        <v>29</v>
      </c>
      <c r="E65" s="41">
        <f>D65/1125</f>
        <v>2.5777777777777778E-2</v>
      </c>
      <c r="F65" s="77">
        <f>SUM(F54:F64)</f>
        <v>463</v>
      </c>
      <c r="G65" s="42">
        <f>F65/19693</f>
        <v>2.3510892195196264E-2</v>
      </c>
      <c r="H65" s="71">
        <f>SUM(H54:H64)</f>
        <v>283</v>
      </c>
      <c r="I65" s="41">
        <f>H65/16061</f>
        <v>1.7620322520391009E-2</v>
      </c>
      <c r="J65" s="37">
        <f>IF(D65=0, "-", IF((B65-D65)/D65&lt;10, (B65-D65)/D65, "&gt;999%"))</f>
        <v>0.7931034482758621</v>
      </c>
      <c r="K65" s="38">
        <f>IF(H65=0, "-", IF((F65-H65)/H65&lt;10, (F65-H65)/H65, "&gt;999%"))</f>
        <v>0.63604240282685509</v>
      </c>
    </row>
    <row r="66" spans="1:11" x14ac:dyDescent="0.2">
      <c r="B66" s="83"/>
      <c r="D66" s="83"/>
      <c r="F66" s="83"/>
      <c r="H66" s="83"/>
    </row>
    <row r="67" spans="1:11" s="43" customFormat="1" x14ac:dyDescent="0.2">
      <c r="A67" s="162" t="s">
        <v>552</v>
      </c>
      <c r="B67" s="71">
        <v>251</v>
      </c>
      <c r="C67" s="40">
        <f>B67/1528</f>
        <v>0.1642670157068063</v>
      </c>
      <c r="D67" s="71">
        <v>181</v>
      </c>
      <c r="E67" s="41">
        <f>D67/1125</f>
        <v>0.16088888888888889</v>
      </c>
      <c r="F67" s="77">
        <v>2851</v>
      </c>
      <c r="G67" s="42">
        <f>F67/19693</f>
        <v>0.14477225410044178</v>
      </c>
      <c r="H67" s="71">
        <v>1975</v>
      </c>
      <c r="I67" s="41">
        <f>H67/16061</f>
        <v>0.12296868190025528</v>
      </c>
      <c r="J67" s="37">
        <f>IF(D67=0, "-", IF((B67-D67)/D67&lt;10, (B67-D67)/D67, "&gt;999%"))</f>
        <v>0.38674033149171272</v>
      </c>
      <c r="K67" s="38">
        <f>IF(H67=0, "-", IF((F67-H67)/H67&lt;10, (F67-H67)/H67, "&gt;999%"))</f>
        <v>0.44354430379746834</v>
      </c>
    </row>
    <row r="68" spans="1:11" x14ac:dyDescent="0.2">
      <c r="B68" s="83"/>
      <c r="D68" s="83"/>
      <c r="F68" s="83"/>
      <c r="H68" s="83"/>
    </row>
    <row r="69" spans="1:11" ht="15.75" x14ac:dyDescent="0.25">
      <c r="A69" s="164" t="s">
        <v>107</v>
      </c>
      <c r="B69" s="196" t="s">
        <v>1</v>
      </c>
      <c r="C69" s="200"/>
      <c r="D69" s="200"/>
      <c r="E69" s="197"/>
      <c r="F69" s="196" t="s">
        <v>14</v>
      </c>
      <c r="G69" s="200"/>
      <c r="H69" s="200"/>
      <c r="I69" s="197"/>
      <c r="J69" s="196" t="s">
        <v>15</v>
      </c>
      <c r="K69" s="197"/>
    </row>
    <row r="70" spans="1:11" x14ac:dyDescent="0.2">
      <c r="A70" s="22"/>
      <c r="B70" s="196">
        <f>VALUE(RIGHT($B$2, 4))</f>
        <v>2020</v>
      </c>
      <c r="C70" s="197"/>
      <c r="D70" s="196">
        <f>B70-1</f>
        <v>2019</v>
      </c>
      <c r="E70" s="204"/>
      <c r="F70" s="196">
        <f>B70</f>
        <v>2020</v>
      </c>
      <c r="G70" s="204"/>
      <c r="H70" s="196">
        <f>D70</f>
        <v>2019</v>
      </c>
      <c r="I70" s="204"/>
      <c r="J70" s="140" t="s">
        <v>4</v>
      </c>
      <c r="K70" s="141" t="s">
        <v>2</v>
      </c>
    </row>
    <row r="71" spans="1:11" x14ac:dyDescent="0.2">
      <c r="A71" s="163" t="s">
        <v>136</v>
      </c>
      <c r="B71" s="61" t="s">
        <v>12</v>
      </c>
      <c r="C71" s="62" t="s">
        <v>13</v>
      </c>
      <c r="D71" s="61" t="s">
        <v>12</v>
      </c>
      <c r="E71" s="63" t="s">
        <v>13</v>
      </c>
      <c r="F71" s="62" t="s">
        <v>12</v>
      </c>
      <c r="G71" s="62" t="s">
        <v>13</v>
      </c>
      <c r="H71" s="61" t="s">
        <v>12</v>
      </c>
      <c r="I71" s="63" t="s">
        <v>13</v>
      </c>
      <c r="J71" s="61"/>
      <c r="K71" s="63"/>
    </row>
    <row r="72" spans="1:11" x14ac:dyDescent="0.2">
      <c r="A72" s="7" t="s">
        <v>363</v>
      </c>
      <c r="B72" s="65">
        <v>0</v>
      </c>
      <c r="C72" s="34">
        <f>IF(B96=0, "-", B72/B96)</f>
        <v>0</v>
      </c>
      <c r="D72" s="65">
        <v>0</v>
      </c>
      <c r="E72" s="9">
        <f>IF(D96=0, "-", D72/D96)</f>
        <v>0</v>
      </c>
      <c r="F72" s="81">
        <v>1</v>
      </c>
      <c r="G72" s="34">
        <f>IF(F96=0, "-", F72/F96)</f>
        <v>2.8506271379703536E-4</v>
      </c>
      <c r="H72" s="65">
        <v>1</v>
      </c>
      <c r="I72" s="9">
        <f>IF(H96=0, "-", H72/H96)</f>
        <v>3.7174721189591077E-4</v>
      </c>
      <c r="J72" s="8" t="str">
        <f t="shared" ref="J72:J94" si="6">IF(D72=0, "-", IF((B72-D72)/D72&lt;10, (B72-D72)/D72, "&gt;999%"))</f>
        <v>-</v>
      </c>
      <c r="K72" s="9">
        <f t="shared" ref="K72:K94" si="7">IF(H72=0, "-", IF((F72-H72)/H72&lt;10, (F72-H72)/H72, "&gt;999%"))</f>
        <v>0</v>
      </c>
    </row>
    <row r="73" spans="1:11" x14ac:dyDescent="0.2">
      <c r="A73" s="7" t="s">
        <v>364</v>
      </c>
      <c r="B73" s="65">
        <v>8</v>
      </c>
      <c r="C73" s="34">
        <f>IF(B96=0, "-", B73/B96)</f>
        <v>3.3333333333333333E-2</v>
      </c>
      <c r="D73" s="65">
        <v>3</v>
      </c>
      <c r="E73" s="9">
        <f>IF(D96=0, "-", D73/D96)</f>
        <v>1.5873015873015872E-2</v>
      </c>
      <c r="F73" s="81">
        <v>50</v>
      </c>
      <c r="G73" s="34">
        <f>IF(F96=0, "-", F73/F96)</f>
        <v>1.4253135689851768E-2</v>
      </c>
      <c r="H73" s="65">
        <v>44</v>
      </c>
      <c r="I73" s="9">
        <f>IF(H96=0, "-", H73/H96)</f>
        <v>1.6356877323420074E-2</v>
      </c>
      <c r="J73" s="8">
        <f t="shared" si="6"/>
        <v>1.6666666666666667</v>
      </c>
      <c r="K73" s="9">
        <f t="shared" si="7"/>
        <v>0.13636363636363635</v>
      </c>
    </row>
    <row r="74" spans="1:11" x14ac:dyDescent="0.2">
      <c r="A74" s="7" t="s">
        <v>365</v>
      </c>
      <c r="B74" s="65">
        <v>1</v>
      </c>
      <c r="C74" s="34">
        <f>IF(B96=0, "-", B74/B96)</f>
        <v>4.1666666666666666E-3</v>
      </c>
      <c r="D74" s="65">
        <v>1</v>
      </c>
      <c r="E74" s="9">
        <f>IF(D96=0, "-", D74/D96)</f>
        <v>5.2910052910052907E-3</v>
      </c>
      <c r="F74" s="81">
        <v>13</v>
      </c>
      <c r="G74" s="34">
        <f>IF(F96=0, "-", F74/F96)</f>
        <v>3.7058152793614596E-3</v>
      </c>
      <c r="H74" s="65">
        <v>13</v>
      </c>
      <c r="I74" s="9">
        <f>IF(H96=0, "-", H74/H96)</f>
        <v>4.8327137546468404E-3</v>
      </c>
      <c r="J74" s="8">
        <f t="shared" si="6"/>
        <v>0</v>
      </c>
      <c r="K74" s="9">
        <f t="shared" si="7"/>
        <v>0</v>
      </c>
    </row>
    <row r="75" spans="1:11" x14ac:dyDescent="0.2">
      <c r="A75" s="7" t="s">
        <v>366</v>
      </c>
      <c r="B75" s="65">
        <v>0</v>
      </c>
      <c r="C75" s="34">
        <f>IF(B96=0, "-", B75/B96)</f>
        <v>0</v>
      </c>
      <c r="D75" s="65">
        <v>2</v>
      </c>
      <c r="E75" s="9">
        <f>IF(D96=0, "-", D75/D96)</f>
        <v>1.0582010582010581E-2</v>
      </c>
      <c r="F75" s="81">
        <v>34</v>
      </c>
      <c r="G75" s="34">
        <f>IF(F96=0, "-", F75/F96)</f>
        <v>9.6921322690992021E-3</v>
      </c>
      <c r="H75" s="65">
        <v>52</v>
      </c>
      <c r="I75" s="9">
        <f>IF(H96=0, "-", H75/H96)</f>
        <v>1.9330855018587362E-2</v>
      </c>
      <c r="J75" s="8">
        <f t="shared" si="6"/>
        <v>-1</v>
      </c>
      <c r="K75" s="9">
        <f t="shared" si="7"/>
        <v>-0.34615384615384615</v>
      </c>
    </row>
    <row r="76" spans="1:11" x14ac:dyDescent="0.2">
      <c r="A76" s="7" t="s">
        <v>367</v>
      </c>
      <c r="B76" s="65">
        <v>27</v>
      </c>
      <c r="C76" s="34">
        <f>IF(B96=0, "-", B76/B96)</f>
        <v>0.1125</v>
      </c>
      <c r="D76" s="65">
        <v>30</v>
      </c>
      <c r="E76" s="9">
        <f>IF(D96=0, "-", D76/D96)</f>
        <v>0.15873015873015872</v>
      </c>
      <c r="F76" s="81">
        <v>356</v>
      </c>
      <c r="G76" s="34">
        <f>IF(F96=0, "-", F76/F96)</f>
        <v>0.10148232611174458</v>
      </c>
      <c r="H76" s="65">
        <v>261</v>
      </c>
      <c r="I76" s="9">
        <f>IF(H96=0, "-", H76/H96)</f>
        <v>9.7026022304832718E-2</v>
      </c>
      <c r="J76" s="8">
        <f t="shared" si="6"/>
        <v>-0.1</v>
      </c>
      <c r="K76" s="9">
        <f t="shared" si="7"/>
        <v>0.36398467432950193</v>
      </c>
    </row>
    <row r="77" spans="1:11" x14ac:dyDescent="0.2">
      <c r="A77" s="7" t="s">
        <v>368</v>
      </c>
      <c r="B77" s="65">
        <v>21</v>
      </c>
      <c r="C77" s="34">
        <f>IF(B96=0, "-", B77/B96)</f>
        <v>8.7499999999999994E-2</v>
      </c>
      <c r="D77" s="65">
        <v>18</v>
      </c>
      <c r="E77" s="9">
        <f>IF(D96=0, "-", D77/D96)</f>
        <v>9.5238095238095233E-2</v>
      </c>
      <c r="F77" s="81">
        <v>309</v>
      </c>
      <c r="G77" s="34">
        <f>IF(F96=0, "-", F77/F96)</f>
        <v>8.8084378563283924E-2</v>
      </c>
      <c r="H77" s="65">
        <v>260</v>
      </c>
      <c r="I77" s="9">
        <f>IF(H96=0, "-", H77/H96)</f>
        <v>9.6654275092936809E-2</v>
      </c>
      <c r="J77" s="8">
        <f t="shared" si="6"/>
        <v>0.16666666666666666</v>
      </c>
      <c r="K77" s="9">
        <f t="shared" si="7"/>
        <v>0.18846153846153846</v>
      </c>
    </row>
    <row r="78" spans="1:11" x14ac:dyDescent="0.2">
      <c r="A78" s="7" t="s">
        <v>369</v>
      </c>
      <c r="B78" s="65">
        <v>0</v>
      </c>
      <c r="C78" s="34">
        <f>IF(B96=0, "-", B78/B96)</f>
        <v>0</v>
      </c>
      <c r="D78" s="65">
        <v>0</v>
      </c>
      <c r="E78" s="9">
        <f>IF(D96=0, "-", D78/D96)</f>
        <v>0</v>
      </c>
      <c r="F78" s="81">
        <v>12</v>
      </c>
      <c r="G78" s="34">
        <f>IF(F96=0, "-", F78/F96)</f>
        <v>3.4207525655644243E-3</v>
      </c>
      <c r="H78" s="65">
        <v>12</v>
      </c>
      <c r="I78" s="9">
        <f>IF(H96=0, "-", H78/H96)</f>
        <v>4.4609665427509295E-3</v>
      </c>
      <c r="J78" s="8" t="str">
        <f t="shared" si="6"/>
        <v>-</v>
      </c>
      <c r="K78" s="9">
        <f t="shared" si="7"/>
        <v>0</v>
      </c>
    </row>
    <row r="79" spans="1:11" x14ac:dyDescent="0.2">
      <c r="A79" s="7" t="s">
        <v>370</v>
      </c>
      <c r="B79" s="65">
        <v>4</v>
      </c>
      <c r="C79" s="34">
        <f>IF(B96=0, "-", B79/B96)</f>
        <v>1.6666666666666666E-2</v>
      </c>
      <c r="D79" s="65">
        <v>2</v>
      </c>
      <c r="E79" s="9">
        <f>IF(D96=0, "-", D79/D96)</f>
        <v>1.0582010582010581E-2</v>
      </c>
      <c r="F79" s="81">
        <v>120</v>
      </c>
      <c r="G79" s="34">
        <f>IF(F96=0, "-", F79/F96)</f>
        <v>3.4207525655644243E-2</v>
      </c>
      <c r="H79" s="65">
        <v>147</v>
      </c>
      <c r="I79" s="9">
        <f>IF(H96=0, "-", H79/H96)</f>
        <v>5.4646840148698882E-2</v>
      </c>
      <c r="J79" s="8">
        <f t="shared" si="6"/>
        <v>1</v>
      </c>
      <c r="K79" s="9">
        <f t="shared" si="7"/>
        <v>-0.18367346938775511</v>
      </c>
    </row>
    <row r="80" spans="1:11" x14ac:dyDescent="0.2">
      <c r="A80" s="7" t="s">
        <v>371</v>
      </c>
      <c r="B80" s="65">
        <v>37</v>
      </c>
      <c r="C80" s="34">
        <f>IF(B96=0, "-", B80/B96)</f>
        <v>0.15416666666666667</v>
      </c>
      <c r="D80" s="65">
        <v>28</v>
      </c>
      <c r="E80" s="9">
        <f>IF(D96=0, "-", D80/D96)</f>
        <v>0.14814814814814814</v>
      </c>
      <c r="F80" s="81">
        <v>543</v>
      </c>
      <c r="G80" s="34">
        <f>IF(F96=0, "-", F80/F96)</f>
        <v>0.15478905359179018</v>
      </c>
      <c r="H80" s="65">
        <v>506</v>
      </c>
      <c r="I80" s="9">
        <f>IF(H96=0, "-", H80/H96)</f>
        <v>0.18810408921933086</v>
      </c>
      <c r="J80" s="8">
        <f t="shared" si="6"/>
        <v>0.32142857142857145</v>
      </c>
      <c r="K80" s="9">
        <f t="shared" si="7"/>
        <v>7.3122529644268769E-2</v>
      </c>
    </row>
    <row r="81" spans="1:11" x14ac:dyDescent="0.2">
      <c r="A81" s="7" t="s">
        <v>372</v>
      </c>
      <c r="B81" s="65">
        <v>0</v>
      </c>
      <c r="C81" s="34">
        <f>IF(B96=0, "-", B81/B96)</f>
        <v>0</v>
      </c>
      <c r="D81" s="65">
        <v>0</v>
      </c>
      <c r="E81" s="9">
        <f>IF(D96=0, "-", D81/D96)</f>
        <v>0</v>
      </c>
      <c r="F81" s="81">
        <v>0</v>
      </c>
      <c r="G81" s="34">
        <f>IF(F96=0, "-", F81/F96)</f>
        <v>0</v>
      </c>
      <c r="H81" s="65">
        <v>13</v>
      </c>
      <c r="I81" s="9">
        <f>IF(H96=0, "-", H81/H96)</f>
        <v>4.8327137546468404E-3</v>
      </c>
      <c r="J81" s="8" t="str">
        <f t="shared" si="6"/>
        <v>-</v>
      </c>
      <c r="K81" s="9">
        <f t="shared" si="7"/>
        <v>-1</v>
      </c>
    </row>
    <row r="82" spans="1:11" x14ac:dyDescent="0.2">
      <c r="A82" s="7" t="s">
        <v>373</v>
      </c>
      <c r="B82" s="65">
        <v>2</v>
      </c>
      <c r="C82" s="34">
        <f>IF(B96=0, "-", B82/B96)</f>
        <v>8.3333333333333332E-3</v>
      </c>
      <c r="D82" s="65">
        <v>5</v>
      </c>
      <c r="E82" s="9">
        <f>IF(D96=0, "-", D82/D96)</f>
        <v>2.6455026455026454E-2</v>
      </c>
      <c r="F82" s="81">
        <v>72</v>
      </c>
      <c r="G82" s="34">
        <f>IF(F96=0, "-", F82/F96)</f>
        <v>2.0524515393386546E-2</v>
      </c>
      <c r="H82" s="65">
        <v>5</v>
      </c>
      <c r="I82" s="9">
        <f>IF(H96=0, "-", H82/H96)</f>
        <v>1.8587360594795538E-3</v>
      </c>
      <c r="J82" s="8">
        <f t="shared" si="6"/>
        <v>-0.6</v>
      </c>
      <c r="K82" s="9" t="str">
        <f t="shared" si="7"/>
        <v>&gt;999%</v>
      </c>
    </row>
    <row r="83" spans="1:11" x14ac:dyDescent="0.2">
      <c r="A83" s="7" t="s">
        <v>374</v>
      </c>
      <c r="B83" s="65">
        <v>6</v>
      </c>
      <c r="C83" s="34">
        <f>IF(B96=0, "-", B83/B96)</f>
        <v>2.5000000000000001E-2</v>
      </c>
      <c r="D83" s="65">
        <v>18</v>
      </c>
      <c r="E83" s="9">
        <f>IF(D96=0, "-", D83/D96)</f>
        <v>9.5238095238095233E-2</v>
      </c>
      <c r="F83" s="81">
        <v>175</v>
      </c>
      <c r="G83" s="34">
        <f>IF(F96=0, "-", F83/F96)</f>
        <v>4.9885974914481185E-2</v>
      </c>
      <c r="H83" s="65">
        <v>162</v>
      </c>
      <c r="I83" s="9">
        <f>IF(H96=0, "-", H83/H96)</f>
        <v>6.0223048327137547E-2</v>
      </c>
      <c r="J83" s="8">
        <f t="shared" si="6"/>
        <v>-0.66666666666666663</v>
      </c>
      <c r="K83" s="9">
        <f t="shared" si="7"/>
        <v>8.0246913580246909E-2</v>
      </c>
    </row>
    <row r="84" spans="1:11" x14ac:dyDescent="0.2">
      <c r="A84" s="7" t="s">
        <v>375</v>
      </c>
      <c r="B84" s="65">
        <v>18</v>
      </c>
      <c r="C84" s="34">
        <f>IF(B96=0, "-", B84/B96)</f>
        <v>7.4999999999999997E-2</v>
      </c>
      <c r="D84" s="65">
        <v>10</v>
      </c>
      <c r="E84" s="9">
        <f>IF(D96=0, "-", D84/D96)</f>
        <v>5.2910052910052907E-2</v>
      </c>
      <c r="F84" s="81">
        <v>207</v>
      </c>
      <c r="G84" s="34">
        <f>IF(F96=0, "-", F84/F96)</f>
        <v>5.9007981755986316E-2</v>
      </c>
      <c r="H84" s="65">
        <v>268</v>
      </c>
      <c r="I84" s="9">
        <f>IF(H96=0, "-", H84/H96)</f>
        <v>9.9628252788104082E-2</v>
      </c>
      <c r="J84" s="8">
        <f t="shared" si="6"/>
        <v>0.8</v>
      </c>
      <c r="K84" s="9">
        <f t="shared" si="7"/>
        <v>-0.22761194029850745</v>
      </c>
    </row>
    <row r="85" spans="1:11" x14ac:dyDescent="0.2">
      <c r="A85" s="7" t="s">
        <v>376</v>
      </c>
      <c r="B85" s="65">
        <v>1</v>
      </c>
      <c r="C85" s="34">
        <f>IF(B96=0, "-", B85/B96)</f>
        <v>4.1666666666666666E-3</v>
      </c>
      <c r="D85" s="65">
        <v>0</v>
      </c>
      <c r="E85" s="9">
        <f>IF(D96=0, "-", D85/D96)</f>
        <v>0</v>
      </c>
      <c r="F85" s="81">
        <v>29</v>
      </c>
      <c r="G85" s="34">
        <f>IF(F96=0, "-", F85/F96)</f>
        <v>8.2668187001140245E-3</v>
      </c>
      <c r="H85" s="65">
        <v>12</v>
      </c>
      <c r="I85" s="9">
        <f>IF(H96=0, "-", H85/H96)</f>
        <v>4.4609665427509295E-3</v>
      </c>
      <c r="J85" s="8" t="str">
        <f t="shared" si="6"/>
        <v>-</v>
      </c>
      <c r="K85" s="9">
        <f t="shared" si="7"/>
        <v>1.4166666666666667</v>
      </c>
    </row>
    <row r="86" spans="1:11" x14ac:dyDescent="0.2">
      <c r="A86" s="7" t="s">
        <v>377</v>
      </c>
      <c r="B86" s="65">
        <v>1</v>
      </c>
      <c r="C86" s="34">
        <f>IF(B96=0, "-", B86/B96)</f>
        <v>4.1666666666666666E-3</v>
      </c>
      <c r="D86" s="65">
        <v>0</v>
      </c>
      <c r="E86" s="9">
        <f>IF(D96=0, "-", D86/D96)</f>
        <v>0</v>
      </c>
      <c r="F86" s="81">
        <v>9</v>
      </c>
      <c r="G86" s="34">
        <f>IF(F96=0, "-", F86/F96)</f>
        <v>2.5655644241733182E-3</v>
      </c>
      <c r="H86" s="65">
        <v>9</v>
      </c>
      <c r="I86" s="9">
        <f>IF(H96=0, "-", H86/H96)</f>
        <v>3.3457249070631971E-3</v>
      </c>
      <c r="J86" s="8" t="str">
        <f t="shared" si="6"/>
        <v>-</v>
      </c>
      <c r="K86" s="9">
        <f t="shared" si="7"/>
        <v>0</v>
      </c>
    </row>
    <row r="87" spans="1:11" x14ac:dyDescent="0.2">
      <c r="A87" s="7" t="s">
        <v>378</v>
      </c>
      <c r="B87" s="65">
        <v>6</v>
      </c>
      <c r="C87" s="34">
        <f>IF(B96=0, "-", B87/B96)</f>
        <v>2.5000000000000001E-2</v>
      </c>
      <c r="D87" s="65">
        <v>1</v>
      </c>
      <c r="E87" s="9">
        <f>IF(D96=0, "-", D87/D96)</f>
        <v>5.2910052910052907E-3</v>
      </c>
      <c r="F87" s="81">
        <v>23</v>
      </c>
      <c r="G87" s="34">
        <f>IF(F96=0, "-", F87/F96)</f>
        <v>6.5564424173318132E-3</v>
      </c>
      <c r="H87" s="65">
        <v>13</v>
      </c>
      <c r="I87" s="9">
        <f>IF(H96=0, "-", H87/H96)</f>
        <v>4.8327137546468404E-3</v>
      </c>
      <c r="J87" s="8">
        <f t="shared" si="6"/>
        <v>5</v>
      </c>
      <c r="K87" s="9">
        <f t="shared" si="7"/>
        <v>0.76923076923076927</v>
      </c>
    </row>
    <row r="88" spans="1:11" x14ac:dyDescent="0.2">
      <c r="A88" s="7" t="s">
        <v>379</v>
      </c>
      <c r="B88" s="65">
        <v>6</v>
      </c>
      <c r="C88" s="34">
        <f>IF(B96=0, "-", B88/B96)</f>
        <v>2.5000000000000001E-2</v>
      </c>
      <c r="D88" s="65">
        <v>4</v>
      </c>
      <c r="E88" s="9">
        <f>IF(D96=0, "-", D88/D96)</f>
        <v>2.1164021164021163E-2</v>
      </c>
      <c r="F88" s="81">
        <v>89</v>
      </c>
      <c r="G88" s="34">
        <f>IF(F96=0, "-", F88/F96)</f>
        <v>2.5370581527936146E-2</v>
      </c>
      <c r="H88" s="65">
        <v>40</v>
      </c>
      <c r="I88" s="9">
        <f>IF(H96=0, "-", H88/H96)</f>
        <v>1.4869888475836431E-2</v>
      </c>
      <c r="J88" s="8">
        <f t="shared" si="6"/>
        <v>0.5</v>
      </c>
      <c r="K88" s="9">
        <f t="shared" si="7"/>
        <v>1.2250000000000001</v>
      </c>
    </row>
    <row r="89" spans="1:11" x14ac:dyDescent="0.2">
      <c r="A89" s="7" t="s">
        <v>380</v>
      </c>
      <c r="B89" s="65">
        <v>0</v>
      </c>
      <c r="C89" s="34">
        <f>IF(B96=0, "-", B89/B96)</f>
        <v>0</v>
      </c>
      <c r="D89" s="65">
        <v>0</v>
      </c>
      <c r="E89" s="9">
        <f>IF(D96=0, "-", D89/D96)</f>
        <v>0</v>
      </c>
      <c r="F89" s="81">
        <v>8</v>
      </c>
      <c r="G89" s="34">
        <f>IF(F96=0, "-", F89/F96)</f>
        <v>2.2805017103762829E-3</v>
      </c>
      <c r="H89" s="65">
        <v>0</v>
      </c>
      <c r="I89" s="9">
        <f>IF(H96=0, "-", H89/H96)</f>
        <v>0</v>
      </c>
      <c r="J89" s="8" t="str">
        <f t="shared" si="6"/>
        <v>-</v>
      </c>
      <c r="K89" s="9" t="str">
        <f t="shared" si="7"/>
        <v>-</v>
      </c>
    </row>
    <row r="90" spans="1:11" x14ac:dyDescent="0.2">
      <c r="A90" s="7" t="s">
        <v>381</v>
      </c>
      <c r="B90" s="65">
        <v>33</v>
      </c>
      <c r="C90" s="34">
        <f>IF(B96=0, "-", B90/B96)</f>
        <v>0.13750000000000001</v>
      </c>
      <c r="D90" s="65">
        <v>28</v>
      </c>
      <c r="E90" s="9">
        <f>IF(D96=0, "-", D90/D96)</f>
        <v>0.14814814814814814</v>
      </c>
      <c r="F90" s="81">
        <v>494</v>
      </c>
      <c r="G90" s="34">
        <f>IF(F96=0, "-", F90/F96)</f>
        <v>0.14082098061573547</v>
      </c>
      <c r="H90" s="65">
        <v>321</v>
      </c>
      <c r="I90" s="9">
        <f>IF(H96=0, "-", H90/H96)</f>
        <v>0.11933085501858737</v>
      </c>
      <c r="J90" s="8">
        <f t="shared" si="6"/>
        <v>0.17857142857142858</v>
      </c>
      <c r="K90" s="9">
        <f t="shared" si="7"/>
        <v>0.5389408099688473</v>
      </c>
    </row>
    <row r="91" spans="1:11" x14ac:dyDescent="0.2">
      <c r="A91" s="7" t="s">
        <v>382</v>
      </c>
      <c r="B91" s="65">
        <v>0</v>
      </c>
      <c r="C91" s="34">
        <f>IF(B96=0, "-", B91/B96)</f>
        <v>0</v>
      </c>
      <c r="D91" s="65">
        <v>0</v>
      </c>
      <c r="E91" s="9">
        <f>IF(D96=0, "-", D91/D96)</f>
        <v>0</v>
      </c>
      <c r="F91" s="81">
        <v>0</v>
      </c>
      <c r="G91" s="34">
        <f>IF(F96=0, "-", F91/F96)</f>
        <v>0</v>
      </c>
      <c r="H91" s="65">
        <v>1</v>
      </c>
      <c r="I91" s="9">
        <f>IF(H96=0, "-", H91/H96)</f>
        <v>3.7174721189591077E-4</v>
      </c>
      <c r="J91" s="8" t="str">
        <f t="shared" si="6"/>
        <v>-</v>
      </c>
      <c r="K91" s="9">
        <f t="shared" si="7"/>
        <v>-1</v>
      </c>
    </row>
    <row r="92" spans="1:11" x14ac:dyDescent="0.2">
      <c r="A92" s="7" t="s">
        <v>383</v>
      </c>
      <c r="B92" s="65">
        <v>59</v>
      </c>
      <c r="C92" s="34">
        <f>IF(B96=0, "-", B92/B96)</f>
        <v>0.24583333333333332</v>
      </c>
      <c r="D92" s="65">
        <v>22</v>
      </c>
      <c r="E92" s="9">
        <f>IF(D96=0, "-", D92/D96)</f>
        <v>0.1164021164021164</v>
      </c>
      <c r="F92" s="81">
        <v>707</v>
      </c>
      <c r="G92" s="34">
        <f>IF(F96=0, "-", F92/F96)</f>
        <v>0.20153933865450399</v>
      </c>
      <c r="H92" s="65">
        <v>312</v>
      </c>
      <c r="I92" s="9">
        <f>IF(H96=0, "-", H92/H96)</f>
        <v>0.11598513011152416</v>
      </c>
      <c r="J92" s="8">
        <f t="shared" si="6"/>
        <v>1.6818181818181819</v>
      </c>
      <c r="K92" s="9">
        <f t="shared" si="7"/>
        <v>1.266025641025641</v>
      </c>
    </row>
    <row r="93" spans="1:11" x14ac:dyDescent="0.2">
      <c r="A93" s="7" t="s">
        <v>384</v>
      </c>
      <c r="B93" s="65">
        <v>1</v>
      </c>
      <c r="C93" s="34">
        <f>IF(B96=0, "-", B93/B96)</f>
        <v>4.1666666666666666E-3</v>
      </c>
      <c r="D93" s="65">
        <v>3</v>
      </c>
      <c r="E93" s="9">
        <f>IF(D96=0, "-", D93/D96)</f>
        <v>1.5873015873015872E-2</v>
      </c>
      <c r="F93" s="81">
        <v>20</v>
      </c>
      <c r="G93" s="34">
        <f>IF(F96=0, "-", F93/F96)</f>
        <v>5.7012542759407071E-3</v>
      </c>
      <c r="H93" s="65">
        <v>36</v>
      </c>
      <c r="I93" s="9">
        <f>IF(H96=0, "-", H93/H96)</f>
        <v>1.3382899628252789E-2</v>
      </c>
      <c r="J93" s="8">
        <f t="shared" si="6"/>
        <v>-0.66666666666666663</v>
      </c>
      <c r="K93" s="9">
        <f t="shared" si="7"/>
        <v>-0.44444444444444442</v>
      </c>
    </row>
    <row r="94" spans="1:11" x14ac:dyDescent="0.2">
      <c r="A94" s="7" t="s">
        <v>385</v>
      </c>
      <c r="B94" s="65">
        <v>9</v>
      </c>
      <c r="C94" s="34">
        <f>IF(B96=0, "-", B94/B96)</f>
        <v>3.7499999999999999E-2</v>
      </c>
      <c r="D94" s="65">
        <v>14</v>
      </c>
      <c r="E94" s="9">
        <f>IF(D96=0, "-", D94/D96)</f>
        <v>7.407407407407407E-2</v>
      </c>
      <c r="F94" s="81">
        <v>237</v>
      </c>
      <c r="G94" s="34">
        <f>IF(F96=0, "-", F94/F96)</f>
        <v>6.7559863169897372E-2</v>
      </c>
      <c r="H94" s="65">
        <v>202</v>
      </c>
      <c r="I94" s="9">
        <f>IF(H96=0, "-", H94/H96)</f>
        <v>7.5092936802973978E-2</v>
      </c>
      <c r="J94" s="8">
        <f t="shared" si="6"/>
        <v>-0.35714285714285715</v>
      </c>
      <c r="K94" s="9">
        <f t="shared" si="7"/>
        <v>0.17326732673267325</v>
      </c>
    </row>
    <row r="95" spans="1:11" x14ac:dyDescent="0.2">
      <c r="A95" s="2"/>
      <c r="B95" s="68"/>
      <c r="C95" s="33"/>
      <c r="D95" s="68"/>
      <c r="E95" s="6"/>
      <c r="F95" s="82"/>
      <c r="G95" s="33"/>
      <c r="H95" s="68"/>
      <c r="I95" s="6"/>
      <c r="J95" s="5"/>
      <c r="K95" s="6"/>
    </row>
    <row r="96" spans="1:11" s="43" customFormat="1" x14ac:dyDescent="0.2">
      <c r="A96" s="162" t="s">
        <v>551</v>
      </c>
      <c r="B96" s="71">
        <f>SUM(B72:B95)</f>
        <v>240</v>
      </c>
      <c r="C96" s="40">
        <f>B96/1528</f>
        <v>0.15706806282722513</v>
      </c>
      <c r="D96" s="71">
        <f>SUM(D72:D95)</f>
        <v>189</v>
      </c>
      <c r="E96" s="41">
        <f>D96/1125</f>
        <v>0.16800000000000001</v>
      </c>
      <c r="F96" s="77">
        <f>SUM(F72:F95)</f>
        <v>3508</v>
      </c>
      <c r="G96" s="42">
        <f>F96/19693</f>
        <v>0.17813436246381964</v>
      </c>
      <c r="H96" s="71">
        <f>SUM(H72:H95)</f>
        <v>2690</v>
      </c>
      <c r="I96" s="41">
        <f>H96/16061</f>
        <v>0.16748645787933503</v>
      </c>
      <c r="J96" s="37">
        <f>IF(D96=0, "-", IF((B96-D96)/D96&lt;10, (B96-D96)/D96, "&gt;999%"))</f>
        <v>0.26984126984126983</v>
      </c>
      <c r="K96" s="38">
        <f>IF(H96=0, "-", IF((F96-H96)/H96&lt;10, (F96-H96)/H96, "&gt;999%"))</f>
        <v>0.30408921933085503</v>
      </c>
    </row>
    <row r="97" spans="1:11" x14ac:dyDescent="0.2">
      <c r="B97" s="83"/>
      <c r="D97" s="83"/>
      <c r="F97" s="83"/>
      <c r="H97" s="83"/>
    </row>
    <row r="98" spans="1:11" x14ac:dyDescent="0.2">
      <c r="A98" s="163" t="s">
        <v>137</v>
      </c>
      <c r="B98" s="61" t="s">
        <v>12</v>
      </c>
      <c r="C98" s="62" t="s">
        <v>13</v>
      </c>
      <c r="D98" s="61" t="s">
        <v>12</v>
      </c>
      <c r="E98" s="63" t="s">
        <v>13</v>
      </c>
      <c r="F98" s="62" t="s">
        <v>12</v>
      </c>
      <c r="G98" s="62" t="s">
        <v>13</v>
      </c>
      <c r="H98" s="61" t="s">
        <v>12</v>
      </c>
      <c r="I98" s="63" t="s">
        <v>13</v>
      </c>
      <c r="J98" s="61"/>
      <c r="K98" s="63"/>
    </row>
    <row r="99" spans="1:11" x14ac:dyDescent="0.2">
      <c r="A99" s="7" t="s">
        <v>386</v>
      </c>
      <c r="B99" s="65">
        <v>2</v>
      </c>
      <c r="C99" s="34">
        <f>IF(B113=0, "-", B99/B113)</f>
        <v>3.3333333333333333E-2</v>
      </c>
      <c r="D99" s="65">
        <v>5</v>
      </c>
      <c r="E99" s="9">
        <f>IF(D113=0, "-", D99/D113)</f>
        <v>0.11363636363636363</v>
      </c>
      <c r="F99" s="81">
        <v>38</v>
      </c>
      <c r="G99" s="34">
        <f>IF(F113=0, "-", F99/F113)</f>
        <v>5.6129985228951254E-2</v>
      </c>
      <c r="H99" s="65">
        <v>22</v>
      </c>
      <c r="I99" s="9">
        <f>IF(H113=0, "-", H99/H113)</f>
        <v>4.3564356435643561E-2</v>
      </c>
      <c r="J99" s="8">
        <f t="shared" ref="J99:J111" si="8">IF(D99=0, "-", IF((B99-D99)/D99&lt;10, (B99-D99)/D99, "&gt;999%"))</f>
        <v>-0.6</v>
      </c>
      <c r="K99" s="9">
        <f t="shared" ref="K99:K111" si="9">IF(H99=0, "-", IF((F99-H99)/H99&lt;10, (F99-H99)/H99, "&gt;999%"))</f>
        <v>0.72727272727272729</v>
      </c>
    </row>
    <row r="100" spans="1:11" x14ac:dyDescent="0.2">
      <c r="A100" s="7" t="s">
        <v>387</v>
      </c>
      <c r="B100" s="65">
        <v>5</v>
      </c>
      <c r="C100" s="34">
        <f>IF(B113=0, "-", B100/B113)</f>
        <v>8.3333333333333329E-2</v>
      </c>
      <c r="D100" s="65">
        <v>1</v>
      </c>
      <c r="E100" s="9">
        <f>IF(D113=0, "-", D100/D113)</f>
        <v>2.2727272727272728E-2</v>
      </c>
      <c r="F100" s="81">
        <v>63</v>
      </c>
      <c r="G100" s="34">
        <f>IF(F113=0, "-", F100/F113)</f>
        <v>9.3057607090103397E-2</v>
      </c>
      <c r="H100" s="65">
        <v>47</v>
      </c>
      <c r="I100" s="9">
        <f>IF(H113=0, "-", H100/H113)</f>
        <v>9.3069306930693069E-2</v>
      </c>
      <c r="J100" s="8">
        <f t="shared" si="8"/>
        <v>4</v>
      </c>
      <c r="K100" s="9">
        <f t="shared" si="9"/>
        <v>0.34042553191489361</v>
      </c>
    </row>
    <row r="101" spans="1:11" x14ac:dyDescent="0.2">
      <c r="A101" s="7" t="s">
        <v>388</v>
      </c>
      <c r="B101" s="65">
        <v>13</v>
      </c>
      <c r="C101" s="34">
        <f>IF(B113=0, "-", B101/B113)</f>
        <v>0.21666666666666667</v>
      </c>
      <c r="D101" s="65">
        <v>9</v>
      </c>
      <c r="E101" s="9">
        <f>IF(D113=0, "-", D101/D113)</f>
        <v>0.20454545454545456</v>
      </c>
      <c r="F101" s="81">
        <v>122</v>
      </c>
      <c r="G101" s="34">
        <f>IF(F113=0, "-", F101/F113)</f>
        <v>0.18020679468242246</v>
      </c>
      <c r="H101" s="65">
        <v>84</v>
      </c>
      <c r="I101" s="9">
        <f>IF(H113=0, "-", H101/H113)</f>
        <v>0.16633663366336635</v>
      </c>
      <c r="J101" s="8">
        <f t="shared" si="8"/>
        <v>0.44444444444444442</v>
      </c>
      <c r="K101" s="9">
        <f t="shared" si="9"/>
        <v>0.45238095238095238</v>
      </c>
    </row>
    <row r="102" spans="1:11" x14ac:dyDescent="0.2">
      <c r="A102" s="7" t="s">
        <v>389</v>
      </c>
      <c r="B102" s="65">
        <v>1</v>
      </c>
      <c r="C102" s="34">
        <f>IF(B113=0, "-", B102/B113)</f>
        <v>1.6666666666666666E-2</v>
      </c>
      <c r="D102" s="65">
        <v>0</v>
      </c>
      <c r="E102" s="9">
        <f>IF(D113=0, "-", D102/D113)</f>
        <v>0</v>
      </c>
      <c r="F102" s="81">
        <v>11</v>
      </c>
      <c r="G102" s="34">
        <f>IF(F113=0, "-", F102/F113)</f>
        <v>1.6248153618906941E-2</v>
      </c>
      <c r="H102" s="65">
        <v>15</v>
      </c>
      <c r="I102" s="9">
        <f>IF(H113=0, "-", H102/H113)</f>
        <v>2.9702970297029702E-2</v>
      </c>
      <c r="J102" s="8" t="str">
        <f t="shared" si="8"/>
        <v>-</v>
      </c>
      <c r="K102" s="9">
        <f t="shared" si="9"/>
        <v>-0.26666666666666666</v>
      </c>
    </row>
    <row r="103" spans="1:11" x14ac:dyDescent="0.2">
      <c r="A103" s="7" t="s">
        <v>390</v>
      </c>
      <c r="B103" s="65">
        <v>9</v>
      </c>
      <c r="C103" s="34">
        <f>IF(B113=0, "-", B103/B113)</f>
        <v>0.15</v>
      </c>
      <c r="D103" s="65">
        <v>7</v>
      </c>
      <c r="E103" s="9">
        <f>IF(D113=0, "-", D103/D113)</f>
        <v>0.15909090909090909</v>
      </c>
      <c r="F103" s="81">
        <v>71</v>
      </c>
      <c r="G103" s="34">
        <f>IF(F113=0, "-", F103/F113)</f>
        <v>0.10487444608567208</v>
      </c>
      <c r="H103" s="65">
        <v>70</v>
      </c>
      <c r="I103" s="9">
        <f>IF(H113=0, "-", H103/H113)</f>
        <v>0.13861386138613863</v>
      </c>
      <c r="J103" s="8">
        <f t="shared" si="8"/>
        <v>0.2857142857142857</v>
      </c>
      <c r="K103" s="9">
        <f t="shared" si="9"/>
        <v>1.4285714285714285E-2</v>
      </c>
    </row>
    <row r="104" spans="1:11" x14ac:dyDescent="0.2">
      <c r="A104" s="7" t="s">
        <v>391</v>
      </c>
      <c r="B104" s="65">
        <v>11</v>
      </c>
      <c r="C104" s="34">
        <f>IF(B113=0, "-", B104/B113)</f>
        <v>0.18333333333333332</v>
      </c>
      <c r="D104" s="65">
        <v>3</v>
      </c>
      <c r="E104" s="9">
        <f>IF(D113=0, "-", D104/D113)</f>
        <v>6.8181818181818177E-2</v>
      </c>
      <c r="F104" s="81">
        <v>50</v>
      </c>
      <c r="G104" s="34">
        <f>IF(F113=0, "-", F104/F113)</f>
        <v>7.3855243722304287E-2</v>
      </c>
      <c r="H104" s="65">
        <v>25</v>
      </c>
      <c r="I104" s="9">
        <f>IF(H113=0, "-", H104/H113)</f>
        <v>4.9504950495049507E-2</v>
      </c>
      <c r="J104" s="8">
        <f t="shared" si="8"/>
        <v>2.6666666666666665</v>
      </c>
      <c r="K104" s="9">
        <f t="shared" si="9"/>
        <v>1</v>
      </c>
    </row>
    <row r="105" spans="1:11" x14ac:dyDescent="0.2">
      <c r="A105" s="7" t="s">
        <v>392</v>
      </c>
      <c r="B105" s="65">
        <v>4</v>
      </c>
      <c r="C105" s="34">
        <f>IF(B113=0, "-", B105/B113)</f>
        <v>6.6666666666666666E-2</v>
      </c>
      <c r="D105" s="65">
        <v>4</v>
      </c>
      <c r="E105" s="9">
        <f>IF(D113=0, "-", D105/D113)</f>
        <v>9.0909090909090912E-2</v>
      </c>
      <c r="F105" s="81">
        <v>74</v>
      </c>
      <c r="G105" s="34">
        <f>IF(F113=0, "-", F105/F113)</f>
        <v>0.10930576070901034</v>
      </c>
      <c r="H105" s="65">
        <v>50</v>
      </c>
      <c r="I105" s="9">
        <f>IF(H113=0, "-", H105/H113)</f>
        <v>9.9009900990099015E-2</v>
      </c>
      <c r="J105" s="8">
        <f t="shared" si="8"/>
        <v>0</v>
      </c>
      <c r="K105" s="9">
        <f t="shared" si="9"/>
        <v>0.48</v>
      </c>
    </row>
    <row r="106" spans="1:11" x14ac:dyDescent="0.2">
      <c r="A106" s="7" t="s">
        <v>393</v>
      </c>
      <c r="B106" s="65">
        <v>0</v>
      </c>
      <c r="C106" s="34">
        <f>IF(B113=0, "-", B106/B113)</f>
        <v>0</v>
      </c>
      <c r="D106" s="65">
        <v>0</v>
      </c>
      <c r="E106" s="9">
        <f>IF(D113=0, "-", D106/D113)</f>
        <v>0</v>
      </c>
      <c r="F106" s="81">
        <v>1</v>
      </c>
      <c r="G106" s="34">
        <f>IF(F113=0, "-", F106/F113)</f>
        <v>1.4771048744460858E-3</v>
      </c>
      <c r="H106" s="65">
        <v>0</v>
      </c>
      <c r="I106" s="9">
        <f>IF(H113=0, "-", H106/H113)</f>
        <v>0</v>
      </c>
      <c r="J106" s="8" t="str">
        <f t="shared" si="8"/>
        <v>-</v>
      </c>
      <c r="K106" s="9" t="str">
        <f t="shared" si="9"/>
        <v>-</v>
      </c>
    </row>
    <row r="107" spans="1:11" x14ac:dyDescent="0.2">
      <c r="A107" s="7" t="s">
        <v>394</v>
      </c>
      <c r="B107" s="65">
        <v>7</v>
      </c>
      <c r="C107" s="34">
        <f>IF(B113=0, "-", B107/B113)</f>
        <v>0.11666666666666667</v>
      </c>
      <c r="D107" s="65">
        <v>0</v>
      </c>
      <c r="E107" s="9">
        <f>IF(D113=0, "-", D107/D113)</f>
        <v>0</v>
      </c>
      <c r="F107" s="81">
        <v>14</v>
      </c>
      <c r="G107" s="34">
        <f>IF(F113=0, "-", F107/F113)</f>
        <v>2.0679468242245199E-2</v>
      </c>
      <c r="H107" s="65">
        <v>0</v>
      </c>
      <c r="I107" s="9">
        <f>IF(H113=0, "-", H107/H113)</f>
        <v>0</v>
      </c>
      <c r="J107" s="8" t="str">
        <f t="shared" si="8"/>
        <v>-</v>
      </c>
      <c r="K107" s="9" t="str">
        <f t="shared" si="9"/>
        <v>-</v>
      </c>
    </row>
    <row r="108" spans="1:11" x14ac:dyDescent="0.2">
      <c r="A108" s="7" t="s">
        <v>395</v>
      </c>
      <c r="B108" s="65">
        <v>1</v>
      </c>
      <c r="C108" s="34">
        <f>IF(B113=0, "-", B108/B113)</f>
        <v>1.6666666666666666E-2</v>
      </c>
      <c r="D108" s="65">
        <v>0</v>
      </c>
      <c r="E108" s="9">
        <f>IF(D113=0, "-", D108/D113)</f>
        <v>0</v>
      </c>
      <c r="F108" s="81">
        <v>15</v>
      </c>
      <c r="G108" s="34">
        <f>IF(F113=0, "-", F108/F113)</f>
        <v>2.2156573116691284E-2</v>
      </c>
      <c r="H108" s="65">
        <v>8</v>
      </c>
      <c r="I108" s="9">
        <f>IF(H113=0, "-", H108/H113)</f>
        <v>1.5841584158415842E-2</v>
      </c>
      <c r="J108" s="8" t="str">
        <f t="shared" si="8"/>
        <v>-</v>
      </c>
      <c r="K108" s="9">
        <f t="shared" si="9"/>
        <v>0.875</v>
      </c>
    </row>
    <row r="109" spans="1:11" x14ac:dyDescent="0.2">
      <c r="A109" s="7" t="s">
        <v>396</v>
      </c>
      <c r="B109" s="65">
        <v>2</v>
      </c>
      <c r="C109" s="34">
        <f>IF(B113=0, "-", B109/B113)</f>
        <v>3.3333333333333333E-2</v>
      </c>
      <c r="D109" s="65">
        <v>3</v>
      </c>
      <c r="E109" s="9">
        <f>IF(D113=0, "-", D109/D113)</f>
        <v>6.8181818181818177E-2</v>
      </c>
      <c r="F109" s="81">
        <v>68</v>
      </c>
      <c r="G109" s="34">
        <f>IF(F113=0, "-", F109/F113)</f>
        <v>0.10044313146233383</v>
      </c>
      <c r="H109" s="65">
        <v>53</v>
      </c>
      <c r="I109" s="9">
        <f>IF(H113=0, "-", H109/H113)</f>
        <v>0.10495049504950495</v>
      </c>
      <c r="J109" s="8">
        <f t="shared" si="8"/>
        <v>-0.33333333333333331</v>
      </c>
      <c r="K109" s="9">
        <f t="shared" si="9"/>
        <v>0.28301886792452829</v>
      </c>
    </row>
    <row r="110" spans="1:11" x14ac:dyDescent="0.2">
      <c r="A110" s="7" t="s">
        <v>397</v>
      </c>
      <c r="B110" s="65">
        <v>2</v>
      </c>
      <c r="C110" s="34">
        <f>IF(B113=0, "-", B110/B113)</f>
        <v>3.3333333333333333E-2</v>
      </c>
      <c r="D110" s="65">
        <v>0</v>
      </c>
      <c r="E110" s="9">
        <f>IF(D113=0, "-", D110/D113)</f>
        <v>0</v>
      </c>
      <c r="F110" s="81">
        <v>48</v>
      </c>
      <c r="G110" s="34">
        <f>IF(F113=0, "-", F110/F113)</f>
        <v>7.0901033973412117E-2</v>
      </c>
      <c r="H110" s="65">
        <v>37</v>
      </c>
      <c r="I110" s="9">
        <f>IF(H113=0, "-", H110/H113)</f>
        <v>7.3267326732673263E-2</v>
      </c>
      <c r="J110" s="8" t="str">
        <f t="shared" si="8"/>
        <v>-</v>
      </c>
      <c r="K110" s="9">
        <f t="shared" si="9"/>
        <v>0.29729729729729731</v>
      </c>
    </row>
    <row r="111" spans="1:11" x14ac:dyDescent="0.2">
      <c r="A111" s="7" t="s">
        <v>398</v>
      </c>
      <c r="B111" s="65">
        <v>3</v>
      </c>
      <c r="C111" s="34">
        <f>IF(B113=0, "-", B111/B113)</f>
        <v>0.05</v>
      </c>
      <c r="D111" s="65">
        <v>12</v>
      </c>
      <c r="E111" s="9">
        <f>IF(D113=0, "-", D111/D113)</f>
        <v>0.27272727272727271</v>
      </c>
      <c r="F111" s="81">
        <v>102</v>
      </c>
      <c r="G111" s="34">
        <f>IF(F113=0, "-", F111/F113)</f>
        <v>0.15066469719350073</v>
      </c>
      <c r="H111" s="65">
        <v>94</v>
      </c>
      <c r="I111" s="9">
        <f>IF(H113=0, "-", H111/H113)</f>
        <v>0.18613861386138614</v>
      </c>
      <c r="J111" s="8">
        <f t="shared" si="8"/>
        <v>-0.75</v>
      </c>
      <c r="K111" s="9">
        <f t="shared" si="9"/>
        <v>8.5106382978723402E-2</v>
      </c>
    </row>
    <row r="112" spans="1:11" x14ac:dyDescent="0.2">
      <c r="A112" s="2"/>
      <c r="B112" s="68"/>
      <c r="C112" s="33"/>
      <c r="D112" s="68"/>
      <c r="E112" s="6"/>
      <c r="F112" s="82"/>
      <c r="G112" s="33"/>
      <c r="H112" s="68"/>
      <c r="I112" s="6"/>
      <c r="J112" s="5"/>
      <c r="K112" s="6"/>
    </row>
    <row r="113" spans="1:11" s="43" customFormat="1" x14ac:dyDescent="0.2">
      <c r="A113" s="162" t="s">
        <v>550</v>
      </c>
      <c r="B113" s="71">
        <f>SUM(B99:B112)</f>
        <v>60</v>
      </c>
      <c r="C113" s="40">
        <f>B113/1528</f>
        <v>3.9267015706806283E-2</v>
      </c>
      <c r="D113" s="71">
        <f>SUM(D99:D112)</f>
        <v>44</v>
      </c>
      <c r="E113" s="41">
        <f>D113/1125</f>
        <v>3.911111111111111E-2</v>
      </c>
      <c r="F113" s="77">
        <f>SUM(F99:F112)</f>
        <v>677</v>
      </c>
      <c r="G113" s="42">
        <f>F113/19693</f>
        <v>3.4377697659066675E-2</v>
      </c>
      <c r="H113" s="71">
        <f>SUM(H99:H112)</f>
        <v>505</v>
      </c>
      <c r="I113" s="41">
        <f>H113/16061</f>
        <v>3.1442624992217172E-2</v>
      </c>
      <c r="J113" s="37">
        <f>IF(D113=0, "-", IF((B113-D113)/D113&lt;10, (B113-D113)/D113, "&gt;999%"))</f>
        <v>0.36363636363636365</v>
      </c>
      <c r="K113" s="38">
        <f>IF(H113=0, "-", IF((F113-H113)/H113&lt;10, (F113-H113)/H113, "&gt;999%"))</f>
        <v>0.34059405940594062</v>
      </c>
    </row>
    <row r="114" spans="1:11" x14ac:dyDescent="0.2">
      <c r="B114" s="83"/>
      <c r="D114" s="83"/>
      <c r="F114" s="83"/>
      <c r="H114" s="83"/>
    </row>
    <row r="115" spans="1:11" s="43" customFormat="1" x14ac:dyDescent="0.2">
      <c r="A115" s="162" t="s">
        <v>549</v>
      </c>
      <c r="B115" s="71">
        <v>300</v>
      </c>
      <c r="C115" s="40">
        <f>B115/1528</f>
        <v>0.19633507853403143</v>
      </c>
      <c r="D115" s="71">
        <v>233</v>
      </c>
      <c r="E115" s="41">
        <f>D115/1125</f>
        <v>0.20711111111111111</v>
      </c>
      <c r="F115" s="77">
        <v>4185</v>
      </c>
      <c r="G115" s="42">
        <f>F115/19693</f>
        <v>0.21251206012288631</v>
      </c>
      <c r="H115" s="71">
        <v>3195</v>
      </c>
      <c r="I115" s="41">
        <f>H115/16061</f>
        <v>0.1989290828715522</v>
      </c>
      <c r="J115" s="37">
        <f>IF(D115=0, "-", IF((B115-D115)/D115&lt;10, (B115-D115)/D115, "&gt;999%"))</f>
        <v>0.28755364806866951</v>
      </c>
      <c r="K115" s="38">
        <f>IF(H115=0, "-", IF((F115-H115)/H115&lt;10, (F115-H115)/H115, "&gt;999%"))</f>
        <v>0.30985915492957744</v>
      </c>
    </row>
    <row r="116" spans="1:11" x14ac:dyDescent="0.2">
      <c r="B116" s="83"/>
      <c r="D116" s="83"/>
      <c r="F116" s="83"/>
      <c r="H116" s="83"/>
    </row>
    <row r="117" spans="1:11" ht="15.75" x14ac:dyDescent="0.25">
      <c r="A117" s="164" t="s">
        <v>108</v>
      </c>
      <c r="B117" s="196" t="s">
        <v>1</v>
      </c>
      <c r="C117" s="200"/>
      <c r="D117" s="200"/>
      <c r="E117" s="197"/>
      <c r="F117" s="196" t="s">
        <v>14</v>
      </c>
      <c r="G117" s="200"/>
      <c r="H117" s="200"/>
      <c r="I117" s="197"/>
      <c r="J117" s="196" t="s">
        <v>15</v>
      </c>
      <c r="K117" s="197"/>
    </row>
    <row r="118" spans="1:11" x14ac:dyDescent="0.2">
      <c r="A118" s="22"/>
      <c r="B118" s="196">
        <f>VALUE(RIGHT($B$2, 4))</f>
        <v>2020</v>
      </c>
      <c r="C118" s="197"/>
      <c r="D118" s="196">
        <f>B118-1</f>
        <v>2019</v>
      </c>
      <c r="E118" s="204"/>
      <c r="F118" s="196">
        <f>B118</f>
        <v>2020</v>
      </c>
      <c r="G118" s="204"/>
      <c r="H118" s="196">
        <f>D118</f>
        <v>2019</v>
      </c>
      <c r="I118" s="204"/>
      <c r="J118" s="140" t="s">
        <v>4</v>
      </c>
      <c r="K118" s="141" t="s">
        <v>2</v>
      </c>
    </row>
    <row r="119" spans="1:11" x14ac:dyDescent="0.2">
      <c r="A119" s="163" t="s">
        <v>138</v>
      </c>
      <c r="B119" s="61" t="s">
        <v>12</v>
      </c>
      <c r="C119" s="62" t="s">
        <v>13</v>
      </c>
      <c r="D119" s="61" t="s">
        <v>12</v>
      </c>
      <c r="E119" s="63" t="s">
        <v>13</v>
      </c>
      <c r="F119" s="62" t="s">
        <v>12</v>
      </c>
      <c r="G119" s="62" t="s">
        <v>13</v>
      </c>
      <c r="H119" s="61" t="s">
        <v>12</v>
      </c>
      <c r="I119" s="63" t="s">
        <v>13</v>
      </c>
      <c r="J119" s="61"/>
      <c r="K119" s="63"/>
    </row>
    <row r="120" spans="1:11" x14ac:dyDescent="0.2">
      <c r="A120" s="7" t="s">
        <v>399</v>
      </c>
      <c r="B120" s="65">
        <v>0</v>
      </c>
      <c r="C120" s="34">
        <f>IF(B146=0, "-", B120/B146)</f>
        <v>0</v>
      </c>
      <c r="D120" s="65">
        <v>0</v>
      </c>
      <c r="E120" s="9">
        <f>IF(D146=0, "-", D120/D146)</f>
        <v>0</v>
      </c>
      <c r="F120" s="81">
        <v>13</v>
      </c>
      <c r="G120" s="34">
        <f>IF(F146=0, "-", F120/F146)</f>
        <v>7.6515597410241314E-3</v>
      </c>
      <c r="H120" s="65">
        <v>28</v>
      </c>
      <c r="I120" s="9">
        <f>IF(H146=0, "-", H120/H146)</f>
        <v>1.806451612903226E-2</v>
      </c>
      <c r="J120" s="8" t="str">
        <f t="shared" ref="J120:J144" si="10">IF(D120=0, "-", IF((B120-D120)/D120&lt;10, (B120-D120)/D120, "&gt;999%"))</f>
        <v>-</v>
      </c>
      <c r="K120" s="9">
        <f t="shared" ref="K120:K144" si="11">IF(H120=0, "-", IF((F120-H120)/H120&lt;10, (F120-H120)/H120, "&gt;999%"))</f>
        <v>-0.5357142857142857</v>
      </c>
    </row>
    <row r="121" spans="1:11" x14ac:dyDescent="0.2">
      <c r="A121" s="7" t="s">
        <v>400</v>
      </c>
      <c r="B121" s="65">
        <v>6</v>
      </c>
      <c r="C121" s="34">
        <f>IF(B146=0, "-", B121/B146)</f>
        <v>4.878048780487805E-2</v>
      </c>
      <c r="D121" s="65">
        <v>8</v>
      </c>
      <c r="E121" s="9">
        <f>IF(D146=0, "-", D121/D146)</f>
        <v>6.25E-2</v>
      </c>
      <c r="F121" s="81">
        <v>86</v>
      </c>
      <c r="G121" s="34">
        <f>IF(F146=0, "-", F121/F146)</f>
        <v>5.0618010594467334E-2</v>
      </c>
      <c r="H121" s="65">
        <v>71</v>
      </c>
      <c r="I121" s="9">
        <f>IF(H146=0, "-", H121/H146)</f>
        <v>4.5806451612903226E-2</v>
      </c>
      <c r="J121" s="8">
        <f t="shared" si="10"/>
        <v>-0.25</v>
      </c>
      <c r="K121" s="9">
        <f t="shared" si="11"/>
        <v>0.21126760563380281</v>
      </c>
    </row>
    <row r="122" spans="1:11" x14ac:dyDescent="0.2">
      <c r="A122" s="7" t="s">
        <v>401</v>
      </c>
      <c r="B122" s="65">
        <v>0</v>
      </c>
      <c r="C122" s="34">
        <f>IF(B146=0, "-", B122/B146)</f>
        <v>0</v>
      </c>
      <c r="D122" s="65">
        <v>0</v>
      </c>
      <c r="E122" s="9">
        <f>IF(D146=0, "-", D122/D146)</f>
        <v>0</v>
      </c>
      <c r="F122" s="81">
        <v>7</v>
      </c>
      <c r="G122" s="34">
        <f>IF(F146=0, "-", F122/F146)</f>
        <v>4.1200706297822246E-3</v>
      </c>
      <c r="H122" s="65">
        <v>10</v>
      </c>
      <c r="I122" s="9">
        <f>IF(H146=0, "-", H122/H146)</f>
        <v>6.4516129032258064E-3</v>
      </c>
      <c r="J122" s="8" t="str">
        <f t="shared" si="10"/>
        <v>-</v>
      </c>
      <c r="K122" s="9">
        <f t="shared" si="11"/>
        <v>-0.3</v>
      </c>
    </row>
    <row r="123" spans="1:11" x14ac:dyDescent="0.2">
      <c r="A123" s="7" t="s">
        <v>402</v>
      </c>
      <c r="B123" s="65">
        <v>0</v>
      </c>
      <c r="C123" s="34">
        <f>IF(B146=0, "-", B123/B146)</f>
        <v>0</v>
      </c>
      <c r="D123" s="65">
        <v>2</v>
      </c>
      <c r="E123" s="9">
        <f>IF(D146=0, "-", D123/D146)</f>
        <v>1.5625E-2</v>
      </c>
      <c r="F123" s="81">
        <v>41</v>
      </c>
      <c r="G123" s="34">
        <f>IF(F146=0, "-", F123/F146)</f>
        <v>2.4131842260153032E-2</v>
      </c>
      <c r="H123" s="65">
        <v>32</v>
      </c>
      <c r="I123" s="9">
        <f>IF(H146=0, "-", H123/H146)</f>
        <v>2.0645161290322581E-2</v>
      </c>
      <c r="J123" s="8">
        <f t="shared" si="10"/>
        <v>-1</v>
      </c>
      <c r="K123" s="9">
        <f t="shared" si="11"/>
        <v>0.28125</v>
      </c>
    </row>
    <row r="124" spans="1:11" x14ac:dyDescent="0.2">
      <c r="A124" s="7" t="s">
        <v>403</v>
      </c>
      <c r="B124" s="65">
        <v>0</v>
      </c>
      <c r="C124" s="34">
        <f>IF(B146=0, "-", B124/B146)</f>
        <v>0</v>
      </c>
      <c r="D124" s="65">
        <v>2</v>
      </c>
      <c r="E124" s="9">
        <f>IF(D146=0, "-", D124/D146)</f>
        <v>1.5625E-2</v>
      </c>
      <c r="F124" s="81">
        <v>24</v>
      </c>
      <c r="G124" s="34">
        <f>IF(F146=0, "-", F124/F146)</f>
        <v>1.4125956444967627E-2</v>
      </c>
      <c r="H124" s="65">
        <v>28</v>
      </c>
      <c r="I124" s="9">
        <f>IF(H146=0, "-", H124/H146)</f>
        <v>1.806451612903226E-2</v>
      </c>
      <c r="J124" s="8">
        <f t="shared" si="10"/>
        <v>-1</v>
      </c>
      <c r="K124" s="9">
        <f t="shared" si="11"/>
        <v>-0.14285714285714285</v>
      </c>
    </row>
    <row r="125" spans="1:11" x14ac:dyDescent="0.2">
      <c r="A125" s="7" t="s">
        <v>404</v>
      </c>
      <c r="B125" s="65">
        <v>1</v>
      </c>
      <c r="C125" s="34">
        <f>IF(B146=0, "-", B125/B146)</f>
        <v>8.130081300813009E-3</v>
      </c>
      <c r="D125" s="65">
        <v>0</v>
      </c>
      <c r="E125" s="9">
        <f>IF(D146=0, "-", D125/D146)</f>
        <v>0</v>
      </c>
      <c r="F125" s="81">
        <v>1</v>
      </c>
      <c r="G125" s="34">
        <f>IF(F146=0, "-", F125/F146)</f>
        <v>5.885815185403178E-4</v>
      </c>
      <c r="H125" s="65">
        <v>0</v>
      </c>
      <c r="I125" s="9">
        <f>IF(H146=0, "-", H125/H146)</f>
        <v>0</v>
      </c>
      <c r="J125" s="8" t="str">
        <f t="shared" si="10"/>
        <v>-</v>
      </c>
      <c r="K125" s="9" t="str">
        <f t="shared" si="11"/>
        <v>-</v>
      </c>
    </row>
    <row r="126" spans="1:11" x14ac:dyDescent="0.2">
      <c r="A126" s="7" t="s">
        <v>405</v>
      </c>
      <c r="B126" s="65">
        <v>10</v>
      </c>
      <c r="C126" s="34">
        <f>IF(B146=0, "-", B126/B146)</f>
        <v>8.1300813008130079E-2</v>
      </c>
      <c r="D126" s="65">
        <v>11</v>
      </c>
      <c r="E126" s="9">
        <f>IF(D146=0, "-", D126/D146)</f>
        <v>8.59375E-2</v>
      </c>
      <c r="F126" s="81">
        <v>189</v>
      </c>
      <c r="G126" s="34">
        <f>IF(F146=0, "-", F126/F146)</f>
        <v>0.11124190700412007</v>
      </c>
      <c r="H126" s="65">
        <v>182</v>
      </c>
      <c r="I126" s="9">
        <f>IF(H146=0, "-", H126/H146)</f>
        <v>0.11741935483870967</v>
      </c>
      <c r="J126" s="8">
        <f t="shared" si="10"/>
        <v>-9.0909090909090912E-2</v>
      </c>
      <c r="K126" s="9">
        <f t="shared" si="11"/>
        <v>3.8461538461538464E-2</v>
      </c>
    </row>
    <row r="127" spans="1:11" x14ac:dyDescent="0.2">
      <c r="A127" s="7" t="s">
        <v>406</v>
      </c>
      <c r="B127" s="65">
        <v>9</v>
      </c>
      <c r="C127" s="34">
        <f>IF(B146=0, "-", B127/B146)</f>
        <v>7.3170731707317069E-2</v>
      </c>
      <c r="D127" s="65">
        <v>8</v>
      </c>
      <c r="E127" s="9">
        <f>IF(D146=0, "-", D127/D146)</f>
        <v>6.25E-2</v>
      </c>
      <c r="F127" s="81">
        <v>69</v>
      </c>
      <c r="G127" s="34">
        <f>IF(F146=0, "-", F127/F146)</f>
        <v>4.061212477928193E-2</v>
      </c>
      <c r="H127" s="65">
        <v>80</v>
      </c>
      <c r="I127" s="9">
        <f>IF(H146=0, "-", H127/H146)</f>
        <v>5.1612903225806452E-2</v>
      </c>
      <c r="J127" s="8">
        <f t="shared" si="10"/>
        <v>0.125</v>
      </c>
      <c r="K127" s="9">
        <f t="shared" si="11"/>
        <v>-0.13750000000000001</v>
      </c>
    </row>
    <row r="128" spans="1:11" x14ac:dyDescent="0.2">
      <c r="A128" s="7" t="s">
        <v>407</v>
      </c>
      <c r="B128" s="65">
        <v>6</v>
      </c>
      <c r="C128" s="34">
        <f>IF(B146=0, "-", B128/B146)</f>
        <v>4.878048780487805E-2</v>
      </c>
      <c r="D128" s="65">
        <v>3</v>
      </c>
      <c r="E128" s="9">
        <f>IF(D146=0, "-", D128/D146)</f>
        <v>2.34375E-2</v>
      </c>
      <c r="F128" s="81">
        <v>62</v>
      </c>
      <c r="G128" s="34">
        <f>IF(F146=0, "-", F128/F146)</f>
        <v>3.6492054149499707E-2</v>
      </c>
      <c r="H128" s="65">
        <v>56</v>
      </c>
      <c r="I128" s="9">
        <f>IF(H146=0, "-", H128/H146)</f>
        <v>3.612903225806452E-2</v>
      </c>
      <c r="J128" s="8">
        <f t="shared" si="10"/>
        <v>1</v>
      </c>
      <c r="K128" s="9">
        <f t="shared" si="11"/>
        <v>0.10714285714285714</v>
      </c>
    </row>
    <row r="129" spans="1:11" x14ac:dyDescent="0.2">
      <c r="A129" s="7" t="s">
        <v>408</v>
      </c>
      <c r="B129" s="65">
        <v>2</v>
      </c>
      <c r="C129" s="34">
        <f>IF(B146=0, "-", B129/B146)</f>
        <v>1.6260162601626018E-2</v>
      </c>
      <c r="D129" s="65">
        <v>0</v>
      </c>
      <c r="E129" s="9">
        <f>IF(D146=0, "-", D129/D146)</f>
        <v>0</v>
      </c>
      <c r="F129" s="81">
        <v>21</v>
      </c>
      <c r="G129" s="34">
        <f>IF(F146=0, "-", F129/F146)</f>
        <v>1.2360211889346674E-2</v>
      </c>
      <c r="H129" s="65">
        <v>17</v>
      </c>
      <c r="I129" s="9">
        <f>IF(H146=0, "-", H129/H146)</f>
        <v>1.0967741935483871E-2</v>
      </c>
      <c r="J129" s="8" t="str">
        <f t="shared" si="10"/>
        <v>-</v>
      </c>
      <c r="K129" s="9">
        <f t="shared" si="11"/>
        <v>0.23529411764705882</v>
      </c>
    </row>
    <row r="130" spans="1:11" x14ac:dyDescent="0.2">
      <c r="A130" s="7" t="s">
        <v>409</v>
      </c>
      <c r="B130" s="65">
        <v>7</v>
      </c>
      <c r="C130" s="34">
        <f>IF(B146=0, "-", B130/B146)</f>
        <v>5.6910569105691054E-2</v>
      </c>
      <c r="D130" s="65">
        <v>1</v>
      </c>
      <c r="E130" s="9">
        <f>IF(D146=0, "-", D130/D146)</f>
        <v>7.8125E-3</v>
      </c>
      <c r="F130" s="81">
        <v>59</v>
      </c>
      <c r="G130" s="34">
        <f>IF(F146=0, "-", F130/F146)</f>
        <v>3.4726309593878756E-2</v>
      </c>
      <c r="H130" s="65">
        <v>43</v>
      </c>
      <c r="I130" s="9">
        <f>IF(H146=0, "-", H130/H146)</f>
        <v>2.7741935483870966E-2</v>
      </c>
      <c r="J130" s="8">
        <f t="shared" si="10"/>
        <v>6</v>
      </c>
      <c r="K130" s="9">
        <f t="shared" si="11"/>
        <v>0.37209302325581395</v>
      </c>
    </row>
    <row r="131" spans="1:11" x14ac:dyDescent="0.2">
      <c r="A131" s="7" t="s">
        <v>410</v>
      </c>
      <c r="B131" s="65">
        <v>1</v>
      </c>
      <c r="C131" s="34">
        <f>IF(B146=0, "-", B131/B146)</f>
        <v>8.130081300813009E-3</v>
      </c>
      <c r="D131" s="65">
        <v>0</v>
      </c>
      <c r="E131" s="9">
        <f>IF(D146=0, "-", D131/D146)</f>
        <v>0</v>
      </c>
      <c r="F131" s="81">
        <v>8</v>
      </c>
      <c r="G131" s="34">
        <f>IF(F146=0, "-", F131/F146)</f>
        <v>4.7086521483225424E-3</v>
      </c>
      <c r="H131" s="65">
        <v>0</v>
      </c>
      <c r="I131" s="9">
        <f>IF(H146=0, "-", H131/H146)</f>
        <v>0</v>
      </c>
      <c r="J131" s="8" t="str">
        <f t="shared" si="10"/>
        <v>-</v>
      </c>
      <c r="K131" s="9" t="str">
        <f t="shared" si="11"/>
        <v>-</v>
      </c>
    </row>
    <row r="132" spans="1:11" x14ac:dyDescent="0.2">
      <c r="A132" s="7" t="s">
        <v>411</v>
      </c>
      <c r="B132" s="65">
        <v>11</v>
      </c>
      <c r="C132" s="34">
        <f>IF(B146=0, "-", B132/B146)</f>
        <v>8.943089430894309E-2</v>
      </c>
      <c r="D132" s="65">
        <v>1</v>
      </c>
      <c r="E132" s="9">
        <f>IF(D146=0, "-", D132/D146)</f>
        <v>7.8125E-3</v>
      </c>
      <c r="F132" s="81">
        <v>68</v>
      </c>
      <c r="G132" s="34">
        <f>IF(F146=0, "-", F132/F146)</f>
        <v>4.0023543260741611E-2</v>
      </c>
      <c r="H132" s="65">
        <v>36</v>
      </c>
      <c r="I132" s="9">
        <f>IF(H146=0, "-", H132/H146)</f>
        <v>2.3225806451612905E-2</v>
      </c>
      <c r="J132" s="8" t="str">
        <f t="shared" si="10"/>
        <v>&gt;999%</v>
      </c>
      <c r="K132" s="9">
        <f t="shared" si="11"/>
        <v>0.88888888888888884</v>
      </c>
    </row>
    <row r="133" spans="1:11" x14ac:dyDescent="0.2">
      <c r="A133" s="7" t="s">
        <v>412</v>
      </c>
      <c r="B133" s="65">
        <v>7</v>
      </c>
      <c r="C133" s="34">
        <f>IF(B146=0, "-", B133/B146)</f>
        <v>5.6910569105691054E-2</v>
      </c>
      <c r="D133" s="65">
        <v>6</v>
      </c>
      <c r="E133" s="9">
        <f>IF(D146=0, "-", D133/D146)</f>
        <v>4.6875E-2</v>
      </c>
      <c r="F133" s="81">
        <v>154</v>
      </c>
      <c r="G133" s="34">
        <f>IF(F146=0, "-", F133/F146)</f>
        <v>9.0641553855208945E-2</v>
      </c>
      <c r="H133" s="65">
        <v>126</v>
      </c>
      <c r="I133" s="9">
        <f>IF(H146=0, "-", H133/H146)</f>
        <v>8.1290322580645155E-2</v>
      </c>
      <c r="J133" s="8">
        <f t="shared" si="10"/>
        <v>0.16666666666666666</v>
      </c>
      <c r="K133" s="9">
        <f t="shared" si="11"/>
        <v>0.22222222222222221</v>
      </c>
    </row>
    <row r="134" spans="1:11" x14ac:dyDescent="0.2">
      <c r="A134" s="7" t="s">
        <v>413</v>
      </c>
      <c r="B134" s="65">
        <v>2</v>
      </c>
      <c r="C134" s="34">
        <f>IF(B146=0, "-", B134/B146)</f>
        <v>1.6260162601626018E-2</v>
      </c>
      <c r="D134" s="65">
        <v>0</v>
      </c>
      <c r="E134" s="9">
        <f>IF(D146=0, "-", D134/D146)</f>
        <v>0</v>
      </c>
      <c r="F134" s="81">
        <v>19</v>
      </c>
      <c r="G134" s="34">
        <f>IF(F146=0, "-", F134/F146)</f>
        <v>1.1183048852266038E-2</v>
      </c>
      <c r="H134" s="65">
        <v>16</v>
      </c>
      <c r="I134" s="9">
        <f>IF(H146=0, "-", H134/H146)</f>
        <v>1.032258064516129E-2</v>
      </c>
      <c r="J134" s="8" t="str">
        <f t="shared" si="10"/>
        <v>-</v>
      </c>
      <c r="K134" s="9">
        <f t="shared" si="11"/>
        <v>0.1875</v>
      </c>
    </row>
    <row r="135" spans="1:11" x14ac:dyDescent="0.2">
      <c r="A135" s="7" t="s">
        <v>414</v>
      </c>
      <c r="B135" s="65">
        <v>7</v>
      </c>
      <c r="C135" s="34">
        <f>IF(B146=0, "-", B135/B146)</f>
        <v>5.6910569105691054E-2</v>
      </c>
      <c r="D135" s="65">
        <v>3</v>
      </c>
      <c r="E135" s="9">
        <f>IF(D146=0, "-", D135/D146)</f>
        <v>2.34375E-2</v>
      </c>
      <c r="F135" s="81">
        <v>89</v>
      </c>
      <c r="G135" s="34">
        <f>IF(F146=0, "-", F135/F146)</f>
        <v>5.2383755150088286E-2</v>
      </c>
      <c r="H135" s="65">
        <v>80</v>
      </c>
      <c r="I135" s="9">
        <f>IF(H146=0, "-", H135/H146)</f>
        <v>5.1612903225806452E-2</v>
      </c>
      <c r="J135" s="8">
        <f t="shared" si="10"/>
        <v>1.3333333333333333</v>
      </c>
      <c r="K135" s="9">
        <f t="shared" si="11"/>
        <v>0.1125</v>
      </c>
    </row>
    <row r="136" spans="1:11" x14ac:dyDescent="0.2">
      <c r="A136" s="7" t="s">
        <v>415</v>
      </c>
      <c r="B136" s="65">
        <v>1</v>
      </c>
      <c r="C136" s="34">
        <f>IF(B146=0, "-", B136/B146)</f>
        <v>8.130081300813009E-3</v>
      </c>
      <c r="D136" s="65">
        <v>7</v>
      </c>
      <c r="E136" s="9">
        <f>IF(D146=0, "-", D136/D146)</f>
        <v>5.46875E-2</v>
      </c>
      <c r="F136" s="81">
        <v>21</v>
      </c>
      <c r="G136" s="34">
        <f>IF(F146=0, "-", F136/F146)</f>
        <v>1.2360211889346674E-2</v>
      </c>
      <c r="H136" s="65">
        <v>38</v>
      </c>
      <c r="I136" s="9">
        <f>IF(H146=0, "-", H136/H146)</f>
        <v>2.4516129032258065E-2</v>
      </c>
      <c r="J136" s="8">
        <f t="shared" si="10"/>
        <v>-0.8571428571428571</v>
      </c>
      <c r="K136" s="9">
        <f t="shared" si="11"/>
        <v>-0.44736842105263158</v>
      </c>
    </row>
    <row r="137" spans="1:11" x14ac:dyDescent="0.2">
      <c r="A137" s="7" t="s">
        <v>416</v>
      </c>
      <c r="B137" s="65">
        <v>6</v>
      </c>
      <c r="C137" s="34">
        <f>IF(B146=0, "-", B137/B146)</f>
        <v>4.878048780487805E-2</v>
      </c>
      <c r="D137" s="65">
        <v>3</v>
      </c>
      <c r="E137" s="9">
        <f>IF(D146=0, "-", D137/D146)</f>
        <v>2.34375E-2</v>
      </c>
      <c r="F137" s="81">
        <v>66</v>
      </c>
      <c r="G137" s="34">
        <f>IF(F146=0, "-", F137/F146)</f>
        <v>3.8846380223660978E-2</v>
      </c>
      <c r="H137" s="65">
        <v>69</v>
      </c>
      <c r="I137" s="9">
        <f>IF(H146=0, "-", H137/H146)</f>
        <v>4.4516129032258066E-2</v>
      </c>
      <c r="J137" s="8">
        <f t="shared" si="10"/>
        <v>1</v>
      </c>
      <c r="K137" s="9">
        <f t="shared" si="11"/>
        <v>-4.3478260869565216E-2</v>
      </c>
    </row>
    <row r="138" spans="1:11" x14ac:dyDescent="0.2">
      <c r="A138" s="7" t="s">
        <v>417</v>
      </c>
      <c r="B138" s="65">
        <v>0</v>
      </c>
      <c r="C138" s="34">
        <f>IF(B146=0, "-", B138/B146)</f>
        <v>0</v>
      </c>
      <c r="D138" s="65">
        <v>0</v>
      </c>
      <c r="E138" s="9">
        <f>IF(D146=0, "-", D138/D146)</f>
        <v>0</v>
      </c>
      <c r="F138" s="81">
        <v>3</v>
      </c>
      <c r="G138" s="34">
        <f>IF(F146=0, "-", F138/F146)</f>
        <v>1.7657445556209534E-3</v>
      </c>
      <c r="H138" s="65">
        <v>1</v>
      </c>
      <c r="I138" s="9">
        <f>IF(H146=0, "-", H138/H146)</f>
        <v>6.4516129032258064E-4</v>
      </c>
      <c r="J138" s="8" t="str">
        <f t="shared" si="10"/>
        <v>-</v>
      </c>
      <c r="K138" s="9">
        <f t="shared" si="11"/>
        <v>2</v>
      </c>
    </row>
    <row r="139" spans="1:11" x14ac:dyDescent="0.2">
      <c r="A139" s="7" t="s">
        <v>418</v>
      </c>
      <c r="B139" s="65">
        <v>18</v>
      </c>
      <c r="C139" s="34">
        <f>IF(B146=0, "-", B139/B146)</f>
        <v>0.14634146341463414</v>
      </c>
      <c r="D139" s="65">
        <v>15</v>
      </c>
      <c r="E139" s="9">
        <f>IF(D146=0, "-", D139/D146)</f>
        <v>0.1171875</v>
      </c>
      <c r="F139" s="81">
        <v>240</v>
      </c>
      <c r="G139" s="34">
        <f>IF(F146=0, "-", F139/F146)</f>
        <v>0.14125956444967627</v>
      </c>
      <c r="H139" s="65">
        <v>177</v>
      </c>
      <c r="I139" s="9">
        <f>IF(H146=0, "-", H139/H146)</f>
        <v>0.11419354838709678</v>
      </c>
      <c r="J139" s="8">
        <f t="shared" si="10"/>
        <v>0.2</v>
      </c>
      <c r="K139" s="9">
        <f t="shared" si="11"/>
        <v>0.3559322033898305</v>
      </c>
    </row>
    <row r="140" spans="1:11" x14ac:dyDescent="0.2">
      <c r="A140" s="7" t="s">
        <v>419</v>
      </c>
      <c r="B140" s="65">
        <v>1</v>
      </c>
      <c r="C140" s="34">
        <f>IF(B146=0, "-", B140/B146)</f>
        <v>8.130081300813009E-3</v>
      </c>
      <c r="D140" s="65">
        <v>0</v>
      </c>
      <c r="E140" s="9">
        <f>IF(D146=0, "-", D140/D146)</f>
        <v>0</v>
      </c>
      <c r="F140" s="81">
        <v>25</v>
      </c>
      <c r="G140" s="34">
        <f>IF(F146=0, "-", F140/F146)</f>
        <v>1.4714537963507945E-2</v>
      </c>
      <c r="H140" s="65">
        <v>16</v>
      </c>
      <c r="I140" s="9">
        <f>IF(H146=0, "-", H140/H146)</f>
        <v>1.032258064516129E-2</v>
      </c>
      <c r="J140" s="8" t="str">
        <f t="shared" si="10"/>
        <v>-</v>
      </c>
      <c r="K140" s="9">
        <f t="shared" si="11"/>
        <v>0.5625</v>
      </c>
    </row>
    <row r="141" spans="1:11" x14ac:dyDescent="0.2">
      <c r="A141" s="7" t="s">
        <v>420</v>
      </c>
      <c r="B141" s="65">
        <v>2</v>
      </c>
      <c r="C141" s="34">
        <f>IF(B146=0, "-", B141/B146)</f>
        <v>1.6260162601626018E-2</v>
      </c>
      <c r="D141" s="65">
        <v>17</v>
      </c>
      <c r="E141" s="9">
        <f>IF(D146=0, "-", D141/D146)</f>
        <v>0.1328125</v>
      </c>
      <c r="F141" s="81">
        <v>139</v>
      </c>
      <c r="G141" s="34">
        <f>IF(F146=0, "-", F141/F146)</f>
        <v>8.1812831077104173E-2</v>
      </c>
      <c r="H141" s="65">
        <v>135</v>
      </c>
      <c r="I141" s="9">
        <f>IF(H146=0, "-", H141/H146)</f>
        <v>8.7096774193548387E-2</v>
      </c>
      <c r="J141" s="8">
        <f t="shared" si="10"/>
        <v>-0.88235294117647056</v>
      </c>
      <c r="K141" s="9">
        <f t="shared" si="11"/>
        <v>2.9629629629629631E-2</v>
      </c>
    </row>
    <row r="142" spans="1:11" x14ac:dyDescent="0.2">
      <c r="A142" s="7" t="s">
        <v>421</v>
      </c>
      <c r="B142" s="65">
        <v>19</v>
      </c>
      <c r="C142" s="34">
        <f>IF(B146=0, "-", B142/B146)</f>
        <v>0.15447154471544716</v>
      </c>
      <c r="D142" s="65">
        <v>18</v>
      </c>
      <c r="E142" s="9">
        <f>IF(D146=0, "-", D142/D146)</f>
        <v>0.140625</v>
      </c>
      <c r="F142" s="81">
        <v>163</v>
      </c>
      <c r="G142" s="34">
        <f>IF(F146=0, "-", F142/F146)</f>
        <v>9.59387875220718E-2</v>
      </c>
      <c r="H142" s="65">
        <v>162</v>
      </c>
      <c r="I142" s="9">
        <f>IF(H146=0, "-", H142/H146)</f>
        <v>0.10451612903225807</v>
      </c>
      <c r="J142" s="8">
        <f t="shared" si="10"/>
        <v>5.5555555555555552E-2</v>
      </c>
      <c r="K142" s="9">
        <f t="shared" si="11"/>
        <v>6.1728395061728392E-3</v>
      </c>
    </row>
    <row r="143" spans="1:11" x14ac:dyDescent="0.2">
      <c r="A143" s="7" t="s">
        <v>422</v>
      </c>
      <c r="B143" s="65">
        <v>0</v>
      </c>
      <c r="C143" s="34">
        <f>IF(B146=0, "-", B143/B146)</f>
        <v>0</v>
      </c>
      <c r="D143" s="65">
        <v>3</v>
      </c>
      <c r="E143" s="9">
        <f>IF(D146=0, "-", D143/D146)</f>
        <v>2.34375E-2</v>
      </c>
      <c r="F143" s="81">
        <v>0</v>
      </c>
      <c r="G143" s="34">
        <f>IF(F146=0, "-", F143/F146)</f>
        <v>0</v>
      </c>
      <c r="H143" s="65">
        <v>18</v>
      </c>
      <c r="I143" s="9">
        <f>IF(H146=0, "-", H143/H146)</f>
        <v>1.1612903225806452E-2</v>
      </c>
      <c r="J143" s="8">
        <f t="shared" si="10"/>
        <v>-1</v>
      </c>
      <c r="K143" s="9">
        <f t="shared" si="11"/>
        <v>-1</v>
      </c>
    </row>
    <row r="144" spans="1:11" x14ac:dyDescent="0.2">
      <c r="A144" s="7" t="s">
        <v>423</v>
      </c>
      <c r="B144" s="65">
        <v>7</v>
      </c>
      <c r="C144" s="34">
        <f>IF(B146=0, "-", B144/B146)</f>
        <v>5.6910569105691054E-2</v>
      </c>
      <c r="D144" s="65">
        <v>20</v>
      </c>
      <c r="E144" s="9">
        <f>IF(D146=0, "-", D144/D146)</f>
        <v>0.15625</v>
      </c>
      <c r="F144" s="81">
        <v>132</v>
      </c>
      <c r="G144" s="34">
        <f>IF(F146=0, "-", F144/F146)</f>
        <v>7.7692760447321957E-2</v>
      </c>
      <c r="H144" s="65">
        <v>129</v>
      </c>
      <c r="I144" s="9">
        <f>IF(H146=0, "-", H144/H146)</f>
        <v>8.3225806451612899E-2</v>
      </c>
      <c r="J144" s="8">
        <f t="shared" si="10"/>
        <v>-0.65</v>
      </c>
      <c r="K144" s="9">
        <f t="shared" si="11"/>
        <v>2.3255813953488372E-2</v>
      </c>
    </row>
    <row r="145" spans="1:11" x14ac:dyDescent="0.2">
      <c r="A145" s="2"/>
      <c r="B145" s="68"/>
      <c r="C145" s="33"/>
      <c r="D145" s="68"/>
      <c r="E145" s="6"/>
      <c r="F145" s="82"/>
      <c r="G145" s="33"/>
      <c r="H145" s="68"/>
      <c r="I145" s="6"/>
      <c r="J145" s="5"/>
      <c r="K145" s="6"/>
    </row>
    <row r="146" spans="1:11" s="43" customFormat="1" x14ac:dyDescent="0.2">
      <c r="A146" s="162" t="s">
        <v>548</v>
      </c>
      <c r="B146" s="71">
        <f>SUM(B120:B145)</f>
        <v>123</v>
      </c>
      <c r="C146" s="40">
        <f>B146/1528</f>
        <v>8.0497382198952874E-2</v>
      </c>
      <c r="D146" s="71">
        <f>SUM(D120:D145)</f>
        <v>128</v>
      </c>
      <c r="E146" s="41">
        <f>D146/1125</f>
        <v>0.11377777777777778</v>
      </c>
      <c r="F146" s="77">
        <f>SUM(F120:F145)</f>
        <v>1699</v>
      </c>
      <c r="G146" s="42">
        <f>F146/19693</f>
        <v>8.627431066876555E-2</v>
      </c>
      <c r="H146" s="71">
        <f>SUM(H120:H145)</f>
        <v>1550</v>
      </c>
      <c r="I146" s="41">
        <f>H146/16061</f>
        <v>9.6507066807795278E-2</v>
      </c>
      <c r="J146" s="37">
        <f>IF(D146=0, "-", IF((B146-D146)/D146&lt;10, (B146-D146)/D146, "&gt;999%"))</f>
        <v>-3.90625E-2</v>
      </c>
      <c r="K146" s="38">
        <f>IF(H146=0, "-", IF((F146-H146)/H146&lt;10, (F146-H146)/H146, "&gt;999%"))</f>
        <v>9.6129032258064517E-2</v>
      </c>
    </row>
    <row r="147" spans="1:11" x14ac:dyDescent="0.2">
      <c r="B147" s="83"/>
      <c r="D147" s="83"/>
      <c r="F147" s="83"/>
      <c r="H147" s="83"/>
    </row>
    <row r="148" spans="1:11" x14ac:dyDescent="0.2">
      <c r="A148" s="163" t="s">
        <v>139</v>
      </c>
      <c r="B148" s="61" t="s">
        <v>12</v>
      </c>
      <c r="C148" s="62" t="s">
        <v>13</v>
      </c>
      <c r="D148" s="61" t="s">
        <v>12</v>
      </c>
      <c r="E148" s="63" t="s">
        <v>13</v>
      </c>
      <c r="F148" s="62" t="s">
        <v>12</v>
      </c>
      <c r="G148" s="62" t="s">
        <v>13</v>
      </c>
      <c r="H148" s="61" t="s">
        <v>12</v>
      </c>
      <c r="I148" s="63" t="s">
        <v>13</v>
      </c>
      <c r="J148" s="61"/>
      <c r="K148" s="63"/>
    </row>
    <row r="149" spans="1:11" x14ac:dyDescent="0.2">
      <c r="A149" s="7" t="s">
        <v>424</v>
      </c>
      <c r="B149" s="65">
        <v>0</v>
      </c>
      <c r="C149" s="34">
        <f>IF(B168=0, "-", B149/B168)</f>
        <v>0</v>
      </c>
      <c r="D149" s="65">
        <v>0</v>
      </c>
      <c r="E149" s="9">
        <f>IF(D168=0, "-", D149/D168)</f>
        <v>0</v>
      </c>
      <c r="F149" s="81">
        <v>2</v>
      </c>
      <c r="G149" s="34">
        <f>IF(F168=0, "-", F149/F168)</f>
        <v>6.2111801242236021E-3</v>
      </c>
      <c r="H149" s="65">
        <v>0</v>
      </c>
      <c r="I149" s="9">
        <f>IF(H168=0, "-", H149/H168)</f>
        <v>0</v>
      </c>
      <c r="J149" s="8" t="str">
        <f t="shared" ref="J149:J166" si="12">IF(D149=0, "-", IF((B149-D149)/D149&lt;10, (B149-D149)/D149, "&gt;999%"))</f>
        <v>-</v>
      </c>
      <c r="K149" s="9" t="str">
        <f t="shared" ref="K149:K166" si="13">IF(H149=0, "-", IF((F149-H149)/H149&lt;10, (F149-H149)/H149, "&gt;999%"))</f>
        <v>-</v>
      </c>
    </row>
    <row r="150" spans="1:11" x14ac:dyDescent="0.2">
      <c r="A150" s="7" t="s">
        <v>425</v>
      </c>
      <c r="B150" s="65">
        <v>7</v>
      </c>
      <c r="C150" s="34">
        <f>IF(B168=0, "-", B150/B168)</f>
        <v>0.15555555555555556</v>
      </c>
      <c r="D150" s="65">
        <v>1</v>
      </c>
      <c r="E150" s="9">
        <f>IF(D168=0, "-", D150/D168)</f>
        <v>2.8571428571428571E-2</v>
      </c>
      <c r="F150" s="81">
        <v>20</v>
      </c>
      <c r="G150" s="34">
        <f>IF(F168=0, "-", F150/F168)</f>
        <v>6.2111801242236024E-2</v>
      </c>
      <c r="H150" s="65">
        <v>14</v>
      </c>
      <c r="I150" s="9">
        <f>IF(H168=0, "-", H150/H168)</f>
        <v>5.4901960784313725E-2</v>
      </c>
      <c r="J150" s="8">
        <f t="shared" si="12"/>
        <v>6</v>
      </c>
      <c r="K150" s="9">
        <f t="shared" si="13"/>
        <v>0.42857142857142855</v>
      </c>
    </row>
    <row r="151" spans="1:11" x14ac:dyDescent="0.2">
      <c r="A151" s="7" t="s">
        <v>426</v>
      </c>
      <c r="B151" s="65">
        <v>8</v>
      </c>
      <c r="C151" s="34">
        <f>IF(B168=0, "-", B151/B168)</f>
        <v>0.17777777777777778</v>
      </c>
      <c r="D151" s="65">
        <v>4</v>
      </c>
      <c r="E151" s="9">
        <f>IF(D168=0, "-", D151/D168)</f>
        <v>0.11428571428571428</v>
      </c>
      <c r="F151" s="81">
        <v>49</v>
      </c>
      <c r="G151" s="34">
        <f>IF(F168=0, "-", F151/F168)</f>
        <v>0.15217391304347827</v>
      </c>
      <c r="H151" s="65">
        <v>45</v>
      </c>
      <c r="I151" s="9">
        <f>IF(H168=0, "-", H151/H168)</f>
        <v>0.17647058823529413</v>
      </c>
      <c r="J151" s="8">
        <f t="shared" si="12"/>
        <v>1</v>
      </c>
      <c r="K151" s="9">
        <f t="shared" si="13"/>
        <v>8.8888888888888892E-2</v>
      </c>
    </row>
    <row r="152" spans="1:11" x14ac:dyDescent="0.2">
      <c r="A152" s="7" t="s">
        <v>427</v>
      </c>
      <c r="B152" s="65">
        <v>0</v>
      </c>
      <c r="C152" s="34">
        <f>IF(B168=0, "-", B152/B168)</f>
        <v>0</v>
      </c>
      <c r="D152" s="65">
        <v>1</v>
      </c>
      <c r="E152" s="9">
        <f>IF(D168=0, "-", D152/D168)</f>
        <v>2.8571428571428571E-2</v>
      </c>
      <c r="F152" s="81">
        <v>8</v>
      </c>
      <c r="G152" s="34">
        <f>IF(F168=0, "-", F152/F168)</f>
        <v>2.4844720496894408E-2</v>
      </c>
      <c r="H152" s="65">
        <v>1</v>
      </c>
      <c r="I152" s="9">
        <f>IF(H168=0, "-", H152/H168)</f>
        <v>3.9215686274509803E-3</v>
      </c>
      <c r="J152" s="8">
        <f t="shared" si="12"/>
        <v>-1</v>
      </c>
      <c r="K152" s="9">
        <f t="shared" si="13"/>
        <v>7</v>
      </c>
    </row>
    <row r="153" spans="1:11" x14ac:dyDescent="0.2">
      <c r="A153" s="7" t="s">
        <v>428</v>
      </c>
      <c r="B153" s="65">
        <v>1</v>
      </c>
      <c r="C153" s="34">
        <f>IF(B168=0, "-", B153/B168)</f>
        <v>2.2222222222222223E-2</v>
      </c>
      <c r="D153" s="65">
        <v>0</v>
      </c>
      <c r="E153" s="9">
        <f>IF(D168=0, "-", D153/D168)</f>
        <v>0</v>
      </c>
      <c r="F153" s="81">
        <v>1</v>
      </c>
      <c r="G153" s="34">
        <f>IF(F168=0, "-", F153/F168)</f>
        <v>3.105590062111801E-3</v>
      </c>
      <c r="H153" s="65">
        <v>0</v>
      </c>
      <c r="I153" s="9">
        <f>IF(H168=0, "-", H153/H168)</f>
        <v>0</v>
      </c>
      <c r="J153" s="8" t="str">
        <f t="shared" si="12"/>
        <v>-</v>
      </c>
      <c r="K153" s="9" t="str">
        <f t="shared" si="13"/>
        <v>-</v>
      </c>
    </row>
    <row r="154" spans="1:11" x14ac:dyDescent="0.2">
      <c r="A154" s="7" t="s">
        <v>429</v>
      </c>
      <c r="B154" s="65">
        <v>2</v>
      </c>
      <c r="C154" s="34">
        <f>IF(B168=0, "-", B154/B168)</f>
        <v>4.4444444444444446E-2</v>
      </c>
      <c r="D154" s="65">
        <v>1</v>
      </c>
      <c r="E154" s="9">
        <f>IF(D168=0, "-", D154/D168)</f>
        <v>2.8571428571428571E-2</v>
      </c>
      <c r="F154" s="81">
        <v>8</v>
      </c>
      <c r="G154" s="34">
        <f>IF(F168=0, "-", F154/F168)</f>
        <v>2.4844720496894408E-2</v>
      </c>
      <c r="H154" s="65">
        <v>14</v>
      </c>
      <c r="I154" s="9">
        <f>IF(H168=0, "-", H154/H168)</f>
        <v>5.4901960784313725E-2</v>
      </c>
      <c r="J154" s="8">
        <f t="shared" si="12"/>
        <v>1</v>
      </c>
      <c r="K154" s="9">
        <f t="shared" si="13"/>
        <v>-0.42857142857142855</v>
      </c>
    </row>
    <row r="155" spans="1:11" x14ac:dyDescent="0.2">
      <c r="A155" s="7" t="s">
        <v>430</v>
      </c>
      <c r="B155" s="65">
        <v>0</v>
      </c>
      <c r="C155" s="34">
        <f>IF(B168=0, "-", B155/B168)</f>
        <v>0</v>
      </c>
      <c r="D155" s="65">
        <v>0</v>
      </c>
      <c r="E155" s="9">
        <f>IF(D168=0, "-", D155/D168)</f>
        <v>0</v>
      </c>
      <c r="F155" s="81">
        <v>2</v>
      </c>
      <c r="G155" s="34">
        <f>IF(F168=0, "-", F155/F168)</f>
        <v>6.2111801242236021E-3</v>
      </c>
      <c r="H155" s="65">
        <v>4</v>
      </c>
      <c r="I155" s="9">
        <f>IF(H168=0, "-", H155/H168)</f>
        <v>1.5686274509803921E-2</v>
      </c>
      <c r="J155" s="8" t="str">
        <f t="shared" si="12"/>
        <v>-</v>
      </c>
      <c r="K155" s="9">
        <f t="shared" si="13"/>
        <v>-0.5</v>
      </c>
    </row>
    <row r="156" spans="1:11" x14ac:dyDescent="0.2">
      <c r="A156" s="7" t="s">
        <v>431</v>
      </c>
      <c r="B156" s="65">
        <v>4</v>
      </c>
      <c r="C156" s="34">
        <f>IF(B168=0, "-", B156/B168)</f>
        <v>8.8888888888888892E-2</v>
      </c>
      <c r="D156" s="65">
        <v>0</v>
      </c>
      <c r="E156" s="9">
        <f>IF(D168=0, "-", D156/D168)</f>
        <v>0</v>
      </c>
      <c r="F156" s="81">
        <v>11</v>
      </c>
      <c r="G156" s="34">
        <f>IF(F168=0, "-", F156/F168)</f>
        <v>3.4161490683229816E-2</v>
      </c>
      <c r="H156" s="65">
        <v>0</v>
      </c>
      <c r="I156" s="9">
        <f>IF(H168=0, "-", H156/H168)</f>
        <v>0</v>
      </c>
      <c r="J156" s="8" t="str">
        <f t="shared" si="12"/>
        <v>-</v>
      </c>
      <c r="K156" s="9" t="str">
        <f t="shared" si="13"/>
        <v>-</v>
      </c>
    </row>
    <row r="157" spans="1:11" x14ac:dyDescent="0.2">
      <c r="A157" s="7" t="s">
        <v>432</v>
      </c>
      <c r="B157" s="65">
        <v>5</v>
      </c>
      <c r="C157" s="34">
        <f>IF(B168=0, "-", B157/B168)</f>
        <v>0.1111111111111111</v>
      </c>
      <c r="D157" s="65">
        <v>2</v>
      </c>
      <c r="E157" s="9">
        <f>IF(D168=0, "-", D157/D168)</f>
        <v>5.7142857142857141E-2</v>
      </c>
      <c r="F157" s="81">
        <v>26</v>
      </c>
      <c r="G157" s="34">
        <f>IF(F168=0, "-", F157/F168)</f>
        <v>8.0745341614906832E-2</v>
      </c>
      <c r="H157" s="65">
        <v>26</v>
      </c>
      <c r="I157" s="9">
        <f>IF(H168=0, "-", H157/H168)</f>
        <v>0.10196078431372549</v>
      </c>
      <c r="J157" s="8">
        <f t="shared" si="12"/>
        <v>1.5</v>
      </c>
      <c r="K157" s="9">
        <f t="shared" si="13"/>
        <v>0</v>
      </c>
    </row>
    <row r="158" spans="1:11" x14ac:dyDescent="0.2">
      <c r="A158" s="7" t="s">
        <v>433</v>
      </c>
      <c r="B158" s="65">
        <v>4</v>
      </c>
      <c r="C158" s="34">
        <f>IF(B168=0, "-", B158/B168)</f>
        <v>8.8888888888888892E-2</v>
      </c>
      <c r="D158" s="65">
        <v>12</v>
      </c>
      <c r="E158" s="9">
        <f>IF(D168=0, "-", D158/D168)</f>
        <v>0.34285714285714286</v>
      </c>
      <c r="F158" s="81">
        <v>24</v>
      </c>
      <c r="G158" s="34">
        <f>IF(F168=0, "-", F158/F168)</f>
        <v>7.4534161490683232E-2</v>
      </c>
      <c r="H158" s="65">
        <v>38</v>
      </c>
      <c r="I158" s="9">
        <f>IF(H168=0, "-", H158/H168)</f>
        <v>0.14901960784313725</v>
      </c>
      <c r="J158" s="8">
        <f t="shared" si="12"/>
        <v>-0.66666666666666663</v>
      </c>
      <c r="K158" s="9">
        <f t="shared" si="13"/>
        <v>-0.36842105263157893</v>
      </c>
    </row>
    <row r="159" spans="1:11" x14ac:dyDescent="0.2">
      <c r="A159" s="7" t="s">
        <v>434</v>
      </c>
      <c r="B159" s="65">
        <v>2</v>
      </c>
      <c r="C159" s="34">
        <f>IF(B168=0, "-", B159/B168)</f>
        <v>4.4444444444444446E-2</v>
      </c>
      <c r="D159" s="65">
        <v>0</v>
      </c>
      <c r="E159" s="9">
        <f>IF(D168=0, "-", D159/D168)</f>
        <v>0</v>
      </c>
      <c r="F159" s="81">
        <v>27</v>
      </c>
      <c r="G159" s="34">
        <f>IF(F168=0, "-", F159/F168)</f>
        <v>8.3850931677018639E-2</v>
      </c>
      <c r="H159" s="65">
        <v>13</v>
      </c>
      <c r="I159" s="9">
        <f>IF(H168=0, "-", H159/H168)</f>
        <v>5.0980392156862744E-2</v>
      </c>
      <c r="J159" s="8" t="str">
        <f t="shared" si="12"/>
        <v>-</v>
      </c>
      <c r="K159" s="9">
        <f t="shared" si="13"/>
        <v>1.0769230769230769</v>
      </c>
    </row>
    <row r="160" spans="1:11" x14ac:dyDescent="0.2">
      <c r="A160" s="7" t="s">
        <v>435</v>
      </c>
      <c r="B160" s="65">
        <v>0</v>
      </c>
      <c r="C160" s="34">
        <f>IF(B168=0, "-", B160/B168)</f>
        <v>0</v>
      </c>
      <c r="D160" s="65">
        <v>0</v>
      </c>
      <c r="E160" s="9">
        <f>IF(D168=0, "-", D160/D168)</f>
        <v>0</v>
      </c>
      <c r="F160" s="81">
        <v>7</v>
      </c>
      <c r="G160" s="34">
        <f>IF(F168=0, "-", F160/F168)</f>
        <v>2.1739130434782608E-2</v>
      </c>
      <c r="H160" s="65">
        <v>5</v>
      </c>
      <c r="I160" s="9">
        <f>IF(H168=0, "-", H160/H168)</f>
        <v>1.9607843137254902E-2</v>
      </c>
      <c r="J160" s="8" t="str">
        <f t="shared" si="12"/>
        <v>-</v>
      </c>
      <c r="K160" s="9">
        <f t="shared" si="13"/>
        <v>0.4</v>
      </c>
    </row>
    <row r="161" spans="1:11" x14ac:dyDescent="0.2">
      <c r="A161" s="7" t="s">
        <v>436</v>
      </c>
      <c r="B161" s="65">
        <v>0</v>
      </c>
      <c r="C161" s="34">
        <f>IF(B168=0, "-", B161/B168)</f>
        <v>0</v>
      </c>
      <c r="D161" s="65">
        <v>0</v>
      </c>
      <c r="E161" s="9">
        <f>IF(D168=0, "-", D161/D168)</f>
        <v>0</v>
      </c>
      <c r="F161" s="81">
        <v>6</v>
      </c>
      <c r="G161" s="34">
        <f>IF(F168=0, "-", F161/F168)</f>
        <v>1.8633540372670808E-2</v>
      </c>
      <c r="H161" s="65">
        <v>4</v>
      </c>
      <c r="I161" s="9">
        <f>IF(H168=0, "-", H161/H168)</f>
        <v>1.5686274509803921E-2</v>
      </c>
      <c r="J161" s="8" t="str">
        <f t="shared" si="12"/>
        <v>-</v>
      </c>
      <c r="K161" s="9">
        <f t="shared" si="13"/>
        <v>0.5</v>
      </c>
    </row>
    <row r="162" spans="1:11" x14ac:dyDescent="0.2">
      <c r="A162" s="7" t="s">
        <v>437</v>
      </c>
      <c r="B162" s="65">
        <v>2</v>
      </c>
      <c r="C162" s="34">
        <f>IF(B168=0, "-", B162/B168)</f>
        <v>4.4444444444444446E-2</v>
      </c>
      <c r="D162" s="65">
        <v>2</v>
      </c>
      <c r="E162" s="9">
        <f>IF(D168=0, "-", D162/D168)</f>
        <v>5.7142857142857141E-2</v>
      </c>
      <c r="F162" s="81">
        <v>39</v>
      </c>
      <c r="G162" s="34">
        <f>IF(F168=0, "-", F162/F168)</f>
        <v>0.12111801242236025</v>
      </c>
      <c r="H162" s="65">
        <v>23</v>
      </c>
      <c r="I162" s="9">
        <f>IF(H168=0, "-", H162/H168)</f>
        <v>9.0196078431372548E-2</v>
      </c>
      <c r="J162" s="8">
        <f t="shared" si="12"/>
        <v>0</v>
      </c>
      <c r="K162" s="9">
        <f t="shared" si="13"/>
        <v>0.69565217391304346</v>
      </c>
    </row>
    <row r="163" spans="1:11" x14ac:dyDescent="0.2">
      <c r="A163" s="7" t="s">
        <v>438</v>
      </c>
      <c r="B163" s="65">
        <v>0</v>
      </c>
      <c r="C163" s="34">
        <f>IF(B168=0, "-", B163/B168)</f>
        <v>0</v>
      </c>
      <c r="D163" s="65">
        <v>0</v>
      </c>
      <c r="E163" s="9">
        <f>IF(D168=0, "-", D163/D168)</f>
        <v>0</v>
      </c>
      <c r="F163" s="81">
        <v>11</v>
      </c>
      <c r="G163" s="34">
        <f>IF(F168=0, "-", F163/F168)</f>
        <v>3.4161490683229816E-2</v>
      </c>
      <c r="H163" s="65">
        <v>0</v>
      </c>
      <c r="I163" s="9">
        <f>IF(H168=0, "-", H163/H168)</f>
        <v>0</v>
      </c>
      <c r="J163" s="8" t="str">
        <f t="shared" si="12"/>
        <v>-</v>
      </c>
      <c r="K163" s="9" t="str">
        <f t="shared" si="13"/>
        <v>-</v>
      </c>
    </row>
    <row r="164" spans="1:11" x14ac:dyDescent="0.2">
      <c r="A164" s="7" t="s">
        <v>439</v>
      </c>
      <c r="B164" s="65">
        <v>1</v>
      </c>
      <c r="C164" s="34">
        <f>IF(B168=0, "-", B164/B168)</f>
        <v>2.2222222222222223E-2</v>
      </c>
      <c r="D164" s="65">
        <v>2</v>
      </c>
      <c r="E164" s="9">
        <f>IF(D168=0, "-", D164/D168)</f>
        <v>5.7142857142857141E-2</v>
      </c>
      <c r="F164" s="81">
        <v>13</v>
      </c>
      <c r="G164" s="34">
        <f>IF(F168=0, "-", F164/F168)</f>
        <v>4.0372670807453416E-2</v>
      </c>
      <c r="H164" s="65">
        <v>21</v>
      </c>
      <c r="I164" s="9">
        <f>IF(H168=0, "-", H164/H168)</f>
        <v>8.2352941176470587E-2</v>
      </c>
      <c r="J164" s="8">
        <f t="shared" si="12"/>
        <v>-0.5</v>
      </c>
      <c r="K164" s="9">
        <f t="shared" si="13"/>
        <v>-0.38095238095238093</v>
      </c>
    </row>
    <row r="165" spans="1:11" x14ac:dyDescent="0.2">
      <c r="A165" s="7" t="s">
        <v>440</v>
      </c>
      <c r="B165" s="65">
        <v>6</v>
      </c>
      <c r="C165" s="34">
        <f>IF(B168=0, "-", B165/B168)</f>
        <v>0.13333333333333333</v>
      </c>
      <c r="D165" s="65">
        <v>8</v>
      </c>
      <c r="E165" s="9">
        <f>IF(D168=0, "-", D165/D168)</f>
        <v>0.22857142857142856</v>
      </c>
      <c r="F165" s="81">
        <v>45</v>
      </c>
      <c r="G165" s="34">
        <f>IF(F168=0, "-", F165/F168)</f>
        <v>0.13975155279503104</v>
      </c>
      <c r="H165" s="65">
        <v>26</v>
      </c>
      <c r="I165" s="9">
        <f>IF(H168=0, "-", H165/H168)</f>
        <v>0.10196078431372549</v>
      </c>
      <c r="J165" s="8">
        <f t="shared" si="12"/>
        <v>-0.25</v>
      </c>
      <c r="K165" s="9">
        <f t="shared" si="13"/>
        <v>0.73076923076923073</v>
      </c>
    </row>
    <row r="166" spans="1:11" x14ac:dyDescent="0.2">
      <c r="A166" s="7" t="s">
        <v>441</v>
      </c>
      <c r="B166" s="65">
        <v>3</v>
      </c>
      <c r="C166" s="34">
        <f>IF(B168=0, "-", B166/B168)</f>
        <v>6.6666666666666666E-2</v>
      </c>
      <c r="D166" s="65">
        <v>2</v>
      </c>
      <c r="E166" s="9">
        <f>IF(D168=0, "-", D166/D168)</f>
        <v>5.7142857142857141E-2</v>
      </c>
      <c r="F166" s="81">
        <v>23</v>
      </c>
      <c r="G166" s="34">
        <f>IF(F168=0, "-", F166/F168)</f>
        <v>7.1428571428571425E-2</v>
      </c>
      <c r="H166" s="65">
        <v>21</v>
      </c>
      <c r="I166" s="9">
        <f>IF(H168=0, "-", H166/H168)</f>
        <v>8.2352941176470587E-2</v>
      </c>
      <c r="J166" s="8">
        <f t="shared" si="12"/>
        <v>0.5</v>
      </c>
      <c r="K166" s="9">
        <f t="shared" si="13"/>
        <v>9.5238095238095233E-2</v>
      </c>
    </row>
    <row r="167" spans="1:11" x14ac:dyDescent="0.2">
      <c r="A167" s="2"/>
      <c r="B167" s="68"/>
      <c r="C167" s="33"/>
      <c r="D167" s="68"/>
      <c r="E167" s="6"/>
      <c r="F167" s="82"/>
      <c r="G167" s="33"/>
      <c r="H167" s="68"/>
      <c r="I167" s="6"/>
      <c r="J167" s="5"/>
      <c r="K167" s="6"/>
    </row>
    <row r="168" spans="1:11" s="43" customFormat="1" x14ac:dyDescent="0.2">
      <c r="A168" s="162" t="s">
        <v>547</v>
      </c>
      <c r="B168" s="71">
        <f>SUM(B149:B167)</f>
        <v>45</v>
      </c>
      <c r="C168" s="40">
        <f>B168/1528</f>
        <v>2.9450261780104712E-2</v>
      </c>
      <c r="D168" s="71">
        <f>SUM(D149:D167)</f>
        <v>35</v>
      </c>
      <c r="E168" s="41">
        <f>D168/1125</f>
        <v>3.111111111111111E-2</v>
      </c>
      <c r="F168" s="77">
        <f>SUM(F149:F167)</f>
        <v>322</v>
      </c>
      <c r="G168" s="42">
        <f>F168/19693</f>
        <v>1.6350987660590056E-2</v>
      </c>
      <c r="H168" s="71">
        <f>SUM(H149:H167)</f>
        <v>255</v>
      </c>
      <c r="I168" s="41">
        <f>H168/16061</f>
        <v>1.5876969055475997E-2</v>
      </c>
      <c r="J168" s="37">
        <f>IF(D168=0, "-", IF((B168-D168)/D168&lt;10, (B168-D168)/D168, "&gt;999%"))</f>
        <v>0.2857142857142857</v>
      </c>
      <c r="K168" s="38">
        <f>IF(H168=0, "-", IF((F168-H168)/H168&lt;10, (F168-H168)/H168, "&gt;999%"))</f>
        <v>0.2627450980392157</v>
      </c>
    </row>
    <row r="169" spans="1:11" x14ac:dyDescent="0.2">
      <c r="B169" s="83"/>
      <c r="D169" s="83"/>
      <c r="F169" s="83"/>
      <c r="H169" s="83"/>
    </row>
    <row r="170" spans="1:11" s="43" customFormat="1" x14ac:dyDescent="0.2">
      <c r="A170" s="162" t="s">
        <v>546</v>
      </c>
      <c r="B170" s="71">
        <v>168</v>
      </c>
      <c r="C170" s="40">
        <f>B170/1528</f>
        <v>0.1099476439790576</v>
      </c>
      <c r="D170" s="71">
        <v>163</v>
      </c>
      <c r="E170" s="41">
        <f>D170/1125</f>
        <v>0.1448888888888889</v>
      </c>
      <c r="F170" s="77">
        <v>2021</v>
      </c>
      <c r="G170" s="42">
        <f>F170/19693</f>
        <v>0.1026252983293556</v>
      </c>
      <c r="H170" s="71">
        <v>1805</v>
      </c>
      <c r="I170" s="41">
        <f>H170/16061</f>
        <v>0.11238403586327128</v>
      </c>
      <c r="J170" s="37">
        <f>IF(D170=0, "-", IF((B170-D170)/D170&lt;10, (B170-D170)/D170, "&gt;999%"))</f>
        <v>3.0674846625766871E-2</v>
      </c>
      <c r="K170" s="38">
        <f>IF(H170=0, "-", IF((F170-H170)/H170&lt;10, (F170-H170)/H170, "&gt;999%"))</f>
        <v>0.11966759002770083</v>
      </c>
    </row>
    <row r="171" spans="1:11" x14ac:dyDescent="0.2">
      <c r="B171" s="83"/>
      <c r="D171" s="83"/>
      <c r="F171" s="83"/>
      <c r="H171" s="83"/>
    </row>
    <row r="172" spans="1:11" ht="15.75" x14ac:dyDescent="0.25">
      <c r="A172" s="164" t="s">
        <v>109</v>
      </c>
      <c r="B172" s="196" t="s">
        <v>1</v>
      </c>
      <c r="C172" s="200"/>
      <c r="D172" s="200"/>
      <c r="E172" s="197"/>
      <c r="F172" s="196" t="s">
        <v>14</v>
      </c>
      <c r="G172" s="200"/>
      <c r="H172" s="200"/>
      <c r="I172" s="197"/>
      <c r="J172" s="196" t="s">
        <v>15</v>
      </c>
      <c r="K172" s="197"/>
    </row>
    <row r="173" spans="1:11" x14ac:dyDescent="0.2">
      <c r="A173" s="22"/>
      <c r="B173" s="196">
        <f>VALUE(RIGHT($B$2, 4))</f>
        <v>2020</v>
      </c>
      <c r="C173" s="197"/>
      <c r="D173" s="196">
        <f>B173-1</f>
        <v>2019</v>
      </c>
      <c r="E173" s="204"/>
      <c r="F173" s="196">
        <f>B173</f>
        <v>2020</v>
      </c>
      <c r="G173" s="204"/>
      <c r="H173" s="196">
        <f>D173</f>
        <v>2019</v>
      </c>
      <c r="I173" s="204"/>
      <c r="J173" s="140" t="s">
        <v>4</v>
      </c>
      <c r="K173" s="141" t="s">
        <v>2</v>
      </c>
    </row>
    <row r="174" spans="1:11" x14ac:dyDescent="0.2">
      <c r="A174" s="163" t="s">
        <v>140</v>
      </c>
      <c r="B174" s="61" t="s">
        <v>12</v>
      </c>
      <c r="C174" s="62" t="s">
        <v>13</v>
      </c>
      <c r="D174" s="61" t="s">
        <v>12</v>
      </c>
      <c r="E174" s="63" t="s">
        <v>13</v>
      </c>
      <c r="F174" s="62" t="s">
        <v>12</v>
      </c>
      <c r="G174" s="62" t="s">
        <v>13</v>
      </c>
      <c r="H174" s="61" t="s">
        <v>12</v>
      </c>
      <c r="I174" s="63" t="s">
        <v>13</v>
      </c>
      <c r="J174" s="61"/>
      <c r="K174" s="63"/>
    </row>
    <row r="175" spans="1:11" x14ac:dyDescent="0.2">
      <c r="A175" s="7" t="s">
        <v>442</v>
      </c>
      <c r="B175" s="65">
        <v>4</v>
      </c>
      <c r="C175" s="34">
        <f>IF(B178=0, "-", B175/B178)</f>
        <v>0.2</v>
      </c>
      <c r="D175" s="65">
        <v>0</v>
      </c>
      <c r="E175" s="9">
        <f>IF(D178=0, "-", D175/D178)</f>
        <v>0</v>
      </c>
      <c r="F175" s="81">
        <v>19</v>
      </c>
      <c r="G175" s="34">
        <f>IF(F178=0, "-", F175/F178)</f>
        <v>0.15322580645161291</v>
      </c>
      <c r="H175" s="65">
        <v>15</v>
      </c>
      <c r="I175" s="9">
        <f>IF(H178=0, "-", H175/H178)</f>
        <v>0.12295081967213115</v>
      </c>
      <c r="J175" s="8" t="str">
        <f>IF(D175=0, "-", IF((B175-D175)/D175&lt;10, (B175-D175)/D175, "&gt;999%"))</f>
        <v>-</v>
      </c>
      <c r="K175" s="9">
        <f>IF(H175=0, "-", IF((F175-H175)/H175&lt;10, (F175-H175)/H175, "&gt;999%"))</f>
        <v>0.26666666666666666</v>
      </c>
    </row>
    <row r="176" spans="1:11" x14ac:dyDescent="0.2">
      <c r="A176" s="7" t="s">
        <v>443</v>
      </c>
      <c r="B176" s="65">
        <v>16</v>
      </c>
      <c r="C176" s="34">
        <f>IF(B178=0, "-", B176/B178)</f>
        <v>0.8</v>
      </c>
      <c r="D176" s="65">
        <v>9</v>
      </c>
      <c r="E176" s="9">
        <f>IF(D178=0, "-", D176/D178)</f>
        <v>1</v>
      </c>
      <c r="F176" s="81">
        <v>105</v>
      </c>
      <c r="G176" s="34">
        <f>IF(F178=0, "-", F176/F178)</f>
        <v>0.84677419354838712</v>
      </c>
      <c r="H176" s="65">
        <v>107</v>
      </c>
      <c r="I176" s="9">
        <f>IF(H178=0, "-", H176/H178)</f>
        <v>0.87704918032786883</v>
      </c>
      <c r="J176" s="8">
        <f>IF(D176=0, "-", IF((B176-D176)/D176&lt;10, (B176-D176)/D176, "&gt;999%"))</f>
        <v>0.77777777777777779</v>
      </c>
      <c r="K176" s="9">
        <f>IF(H176=0, "-", IF((F176-H176)/H176&lt;10, (F176-H176)/H176, "&gt;999%"))</f>
        <v>-1.8691588785046728E-2</v>
      </c>
    </row>
    <row r="177" spans="1:11" x14ac:dyDescent="0.2">
      <c r="A177" s="2"/>
      <c r="B177" s="68"/>
      <c r="C177" s="33"/>
      <c r="D177" s="68"/>
      <c r="E177" s="6"/>
      <c r="F177" s="82"/>
      <c r="G177" s="33"/>
      <c r="H177" s="68"/>
      <c r="I177" s="6"/>
      <c r="J177" s="5"/>
      <c r="K177" s="6"/>
    </row>
    <row r="178" spans="1:11" s="43" customFormat="1" x14ac:dyDescent="0.2">
      <c r="A178" s="162" t="s">
        <v>545</v>
      </c>
      <c r="B178" s="71">
        <f>SUM(B175:B177)</f>
        <v>20</v>
      </c>
      <c r="C178" s="40">
        <f>B178/1528</f>
        <v>1.3089005235602094E-2</v>
      </c>
      <c r="D178" s="71">
        <f>SUM(D175:D177)</f>
        <v>9</v>
      </c>
      <c r="E178" s="41">
        <f>D178/1125</f>
        <v>8.0000000000000002E-3</v>
      </c>
      <c r="F178" s="77">
        <f>SUM(F175:F177)</f>
        <v>124</v>
      </c>
      <c r="G178" s="42">
        <f>F178/19693</f>
        <v>6.2966536332707051E-3</v>
      </c>
      <c r="H178" s="71">
        <f>SUM(H175:H177)</f>
        <v>122</v>
      </c>
      <c r="I178" s="41">
        <f>H178/16061</f>
        <v>7.5960400971296933E-3</v>
      </c>
      <c r="J178" s="37">
        <f>IF(D178=0, "-", IF((B178-D178)/D178&lt;10, (B178-D178)/D178, "&gt;999%"))</f>
        <v>1.2222222222222223</v>
      </c>
      <c r="K178" s="38">
        <f>IF(H178=0, "-", IF((F178-H178)/H178&lt;10, (F178-H178)/H178, "&gt;999%"))</f>
        <v>1.6393442622950821E-2</v>
      </c>
    </row>
    <row r="179" spans="1:11" x14ac:dyDescent="0.2">
      <c r="B179" s="83"/>
      <c r="D179" s="83"/>
      <c r="F179" s="83"/>
      <c r="H179" s="83"/>
    </row>
    <row r="180" spans="1:11" x14ac:dyDescent="0.2">
      <c r="A180" s="163" t="s">
        <v>141</v>
      </c>
      <c r="B180" s="61" t="s">
        <v>12</v>
      </c>
      <c r="C180" s="62" t="s">
        <v>13</v>
      </c>
      <c r="D180" s="61" t="s">
        <v>12</v>
      </c>
      <c r="E180" s="63" t="s">
        <v>13</v>
      </c>
      <c r="F180" s="62" t="s">
        <v>12</v>
      </c>
      <c r="G180" s="62" t="s">
        <v>13</v>
      </c>
      <c r="H180" s="61" t="s">
        <v>12</v>
      </c>
      <c r="I180" s="63" t="s">
        <v>13</v>
      </c>
      <c r="J180" s="61"/>
      <c r="K180" s="63"/>
    </row>
    <row r="181" spans="1:11" x14ac:dyDescent="0.2">
      <c r="A181" s="7" t="s">
        <v>444</v>
      </c>
      <c r="B181" s="65">
        <v>0</v>
      </c>
      <c r="C181" s="34">
        <f>IF(B190=0, "-", B181/B190)</f>
        <v>0</v>
      </c>
      <c r="D181" s="65">
        <v>1</v>
      </c>
      <c r="E181" s="9">
        <f>IF(D190=0, "-", D181/D190)</f>
        <v>0.25</v>
      </c>
      <c r="F181" s="81">
        <v>2</v>
      </c>
      <c r="G181" s="34">
        <f>IF(F190=0, "-", F181/F190)</f>
        <v>3.5714285714285712E-2</v>
      </c>
      <c r="H181" s="65">
        <v>7</v>
      </c>
      <c r="I181" s="9">
        <f>IF(H190=0, "-", H181/H190)</f>
        <v>0.14583333333333334</v>
      </c>
      <c r="J181" s="8">
        <f t="shared" ref="J181:J188" si="14">IF(D181=0, "-", IF((B181-D181)/D181&lt;10, (B181-D181)/D181, "&gt;999%"))</f>
        <v>-1</v>
      </c>
      <c r="K181" s="9">
        <f t="shared" ref="K181:K188" si="15">IF(H181=0, "-", IF((F181-H181)/H181&lt;10, (F181-H181)/H181, "&gt;999%"))</f>
        <v>-0.7142857142857143</v>
      </c>
    </row>
    <row r="182" spans="1:11" x14ac:dyDescent="0.2">
      <c r="A182" s="7" t="s">
        <v>445</v>
      </c>
      <c r="B182" s="65">
        <v>3</v>
      </c>
      <c r="C182" s="34">
        <f>IF(B190=0, "-", B182/B190)</f>
        <v>0.5</v>
      </c>
      <c r="D182" s="65">
        <v>1</v>
      </c>
      <c r="E182" s="9">
        <f>IF(D190=0, "-", D182/D190)</f>
        <v>0.25</v>
      </c>
      <c r="F182" s="81">
        <v>23</v>
      </c>
      <c r="G182" s="34">
        <f>IF(F190=0, "-", F182/F190)</f>
        <v>0.4107142857142857</v>
      </c>
      <c r="H182" s="65">
        <v>15</v>
      </c>
      <c r="I182" s="9">
        <f>IF(H190=0, "-", H182/H190)</f>
        <v>0.3125</v>
      </c>
      <c r="J182" s="8">
        <f t="shared" si="14"/>
        <v>2</v>
      </c>
      <c r="K182" s="9">
        <f t="shared" si="15"/>
        <v>0.53333333333333333</v>
      </c>
    </row>
    <row r="183" spans="1:11" x14ac:dyDescent="0.2">
      <c r="A183" s="7" t="s">
        <v>446</v>
      </c>
      <c r="B183" s="65">
        <v>0</v>
      </c>
      <c r="C183" s="34">
        <f>IF(B190=0, "-", B183/B190)</f>
        <v>0</v>
      </c>
      <c r="D183" s="65">
        <v>0</v>
      </c>
      <c r="E183" s="9">
        <f>IF(D190=0, "-", D183/D190)</f>
        <v>0</v>
      </c>
      <c r="F183" s="81">
        <v>1</v>
      </c>
      <c r="G183" s="34">
        <f>IF(F190=0, "-", F183/F190)</f>
        <v>1.7857142857142856E-2</v>
      </c>
      <c r="H183" s="65">
        <v>0</v>
      </c>
      <c r="I183" s="9">
        <f>IF(H190=0, "-", H183/H190)</f>
        <v>0</v>
      </c>
      <c r="J183" s="8" t="str">
        <f t="shared" si="14"/>
        <v>-</v>
      </c>
      <c r="K183" s="9" t="str">
        <f t="shared" si="15"/>
        <v>-</v>
      </c>
    </row>
    <row r="184" spans="1:11" x14ac:dyDescent="0.2">
      <c r="A184" s="7" t="s">
        <v>447</v>
      </c>
      <c r="B184" s="65">
        <v>2</v>
      </c>
      <c r="C184" s="34">
        <f>IF(B190=0, "-", B184/B190)</f>
        <v>0.33333333333333331</v>
      </c>
      <c r="D184" s="65">
        <v>2</v>
      </c>
      <c r="E184" s="9">
        <f>IF(D190=0, "-", D184/D190)</f>
        <v>0.5</v>
      </c>
      <c r="F184" s="81">
        <v>9</v>
      </c>
      <c r="G184" s="34">
        <f>IF(F190=0, "-", F184/F190)</f>
        <v>0.16071428571428573</v>
      </c>
      <c r="H184" s="65">
        <v>15</v>
      </c>
      <c r="I184" s="9">
        <f>IF(H190=0, "-", H184/H190)</f>
        <v>0.3125</v>
      </c>
      <c r="J184" s="8">
        <f t="shared" si="14"/>
        <v>0</v>
      </c>
      <c r="K184" s="9">
        <f t="shared" si="15"/>
        <v>-0.4</v>
      </c>
    </row>
    <row r="185" spans="1:11" x14ac:dyDescent="0.2">
      <c r="A185" s="7" t="s">
        <v>448</v>
      </c>
      <c r="B185" s="65">
        <v>0</v>
      </c>
      <c r="C185" s="34">
        <f>IF(B190=0, "-", B185/B190)</f>
        <v>0</v>
      </c>
      <c r="D185" s="65">
        <v>0</v>
      </c>
      <c r="E185" s="9">
        <f>IF(D190=0, "-", D185/D190)</f>
        <v>0</v>
      </c>
      <c r="F185" s="81">
        <v>3</v>
      </c>
      <c r="G185" s="34">
        <f>IF(F190=0, "-", F185/F190)</f>
        <v>5.3571428571428568E-2</v>
      </c>
      <c r="H185" s="65">
        <v>5</v>
      </c>
      <c r="I185" s="9">
        <f>IF(H190=0, "-", H185/H190)</f>
        <v>0.10416666666666667</v>
      </c>
      <c r="J185" s="8" t="str">
        <f t="shared" si="14"/>
        <v>-</v>
      </c>
      <c r="K185" s="9">
        <f t="shared" si="15"/>
        <v>-0.4</v>
      </c>
    </row>
    <row r="186" spans="1:11" x14ac:dyDescent="0.2">
      <c r="A186" s="7" t="s">
        <v>449</v>
      </c>
      <c r="B186" s="65">
        <v>0</v>
      </c>
      <c r="C186" s="34">
        <f>IF(B190=0, "-", B186/B190)</f>
        <v>0</v>
      </c>
      <c r="D186" s="65">
        <v>0</v>
      </c>
      <c r="E186" s="9">
        <f>IF(D190=0, "-", D186/D190)</f>
        <v>0</v>
      </c>
      <c r="F186" s="81">
        <v>1</v>
      </c>
      <c r="G186" s="34">
        <f>IF(F190=0, "-", F186/F190)</f>
        <v>1.7857142857142856E-2</v>
      </c>
      <c r="H186" s="65">
        <v>2</v>
      </c>
      <c r="I186" s="9">
        <f>IF(H190=0, "-", H186/H190)</f>
        <v>4.1666666666666664E-2</v>
      </c>
      <c r="J186" s="8" t="str">
        <f t="shared" si="14"/>
        <v>-</v>
      </c>
      <c r="K186" s="9">
        <f t="shared" si="15"/>
        <v>-0.5</v>
      </c>
    </row>
    <row r="187" spans="1:11" x14ac:dyDescent="0.2">
      <c r="A187" s="7" t="s">
        <v>450</v>
      </c>
      <c r="B187" s="65">
        <v>0</v>
      </c>
      <c r="C187" s="34">
        <f>IF(B190=0, "-", B187/B190)</f>
        <v>0</v>
      </c>
      <c r="D187" s="65">
        <v>0</v>
      </c>
      <c r="E187" s="9">
        <f>IF(D190=0, "-", D187/D190)</f>
        <v>0</v>
      </c>
      <c r="F187" s="81">
        <v>2</v>
      </c>
      <c r="G187" s="34">
        <f>IF(F190=0, "-", F187/F190)</f>
        <v>3.5714285714285712E-2</v>
      </c>
      <c r="H187" s="65">
        <v>0</v>
      </c>
      <c r="I187" s="9">
        <f>IF(H190=0, "-", H187/H190)</f>
        <v>0</v>
      </c>
      <c r="J187" s="8" t="str">
        <f t="shared" si="14"/>
        <v>-</v>
      </c>
      <c r="K187" s="9" t="str">
        <f t="shared" si="15"/>
        <v>-</v>
      </c>
    </row>
    <row r="188" spans="1:11" x14ac:dyDescent="0.2">
      <c r="A188" s="7" t="s">
        <v>451</v>
      </c>
      <c r="B188" s="65">
        <v>1</v>
      </c>
      <c r="C188" s="34">
        <f>IF(B190=0, "-", B188/B190)</f>
        <v>0.16666666666666666</v>
      </c>
      <c r="D188" s="65">
        <v>0</v>
      </c>
      <c r="E188" s="9">
        <f>IF(D190=0, "-", D188/D190)</f>
        <v>0</v>
      </c>
      <c r="F188" s="81">
        <v>15</v>
      </c>
      <c r="G188" s="34">
        <f>IF(F190=0, "-", F188/F190)</f>
        <v>0.26785714285714285</v>
      </c>
      <c r="H188" s="65">
        <v>4</v>
      </c>
      <c r="I188" s="9">
        <f>IF(H190=0, "-", H188/H190)</f>
        <v>8.3333333333333329E-2</v>
      </c>
      <c r="J188" s="8" t="str">
        <f t="shared" si="14"/>
        <v>-</v>
      </c>
      <c r="K188" s="9">
        <f t="shared" si="15"/>
        <v>2.75</v>
      </c>
    </row>
    <row r="189" spans="1:11" x14ac:dyDescent="0.2">
      <c r="A189" s="2"/>
      <c r="B189" s="68"/>
      <c r="C189" s="33"/>
      <c r="D189" s="68"/>
      <c r="E189" s="6"/>
      <c r="F189" s="82"/>
      <c r="G189" s="33"/>
      <c r="H189" s="68"/>
      <c r="I189" s="6"/>
      <c r="J189" s="5"/>
      <c r="K189" s="6"/>
    </row>
    <row r="190" spans="1:11" s="43" customFormat="1" x14ac:dyDescent="0.2">
      <c r="A190" s="162" t="s">
        <v>544</v>
      </c>
      <c r="B190" s="71">
        <f>SUM(B181:B189)</f>
        <v>6</v>
      </c>
      <c r="C190" s="40">
        <f>B190/1528</f>
        <v>3.9267015706806281E-3</v>
      </c>
      <c r="D190" s="71">
        <f>SUM(D181:D189)</f>
        <v>4</v>
      </c>
      <c r="E190" s="41">
        <f>D190/1125</f>
        <v>3.5555555555555557E-3</v>
      </c>
      <c r="F190" s="77">
        <f>SUM(F181:F189)</f>
        <v>56</v>
      </c>
      <c r="G190" s="42">
        <f>F190/19693</f>
        <v>2.8436500279287054E-3</v>
      </c>
      <c r="H190" s="71">
        <f>SUM(H181:H189)</f>
        <v>48</v>
      </c>
      <c r="I190" s="41">
        <f>H190/16061</f>
        <v>2.9886059398543056E-3</v>
      </c>
      <c r="J190" s="37">
        <f>IF(D190=0, "-", IF((B190-D190)/D190&lt;10, (B190-D190)/D190, "&gt;999%"))</f>
        <v>0.5</v>
      </c>
      <c r="K190" s="38">
        <f>IF(H190=0, "-", IF((F190-H190)/H190&lt;10, (F190-H190)/H190, "&gt;999%"))</f>
        <v>0.16666666666666666</v>
      </c>
    </row>
    <row r="191" spans="1:11" x14ac:dyDescent="0.2">
      <c r="B191" s="83"/>
      <c r="D191" s="83"/>
      <c r="F191" s="83"/>
      <c r="H191" s="83"/>
    </row>
    <row r="192" spans="1:11" s="43" customFormat="1" x14ac:dyDescent="0.2">
      <c r="A192" s="162" t="s">
        <v>543</v>
      </c>
      <c r="B192" s="71">
        <v>26</v>
      </c>
      <c r="C192" s="40">
        <f>B192/1528</f>
        <v>1.7015706806282723E-2</v>
      </c>
      <c r="D192" s="71">
        <v>13</v>
      </c>
      <c r="E192" s="41">
        <f>D192/1125</f>
        <v>1.1555555555555555E-2</v>
      </c>
      <c r="F192" s="77">
        <v>180</v>
      </c>
      <c r="G192" s="42">
        <f>F192/19693</f>
        <v>9.1403036611994101E-3</v>
      </c>
      <c r="H192" s="71">
        <v>170</v>
      </c>
      <c r="I192" s="41">
        <f>H192/16061</f>
        <v>1.0584646036983999E-2</v>
      </c>
      <c r="J192" s="37">
        <f>IF(D192=0, "-", IF((B192-D192)/D192&lt;10, (B192-D192)/D192, "&gt;999%"))</f>
        <v>1</v>
      </c>
      <c r="K192" s="38">
        <f>IF(H192=0, "-", IF((F192-H192)/H192&lt;10, (F192-H192)/H192, "&gt;999%"))</f>
        <v>5.8823529411764705E-2</v>
      </c>
    </row>
    <row r="193" spans="1:11" x14ac:dyDescent="0.2">
      <c r="B193" s="83"/>
      <c r="D193" s="83"/>
      <c r="F193" s="83"/>
      <c r="H193" s="83"/>
    </row>
    <row r="194" spans="1:11" x14ac:dyDescent="0.2">
      <c r="A194" s="27" t="s">
        <v>541</v>
      </c>
      <c r="B194" s="71">
        <f>B198-B196</f>
        <v>635</v>
      </c>
      <c r="C194" s="40">
        <f>B194/1528</f>
        <v>0.41557591623036649</v>
      </c>
      <c r="D194" s="71">
        <f>D198-D196</f>
        <v>499</v>
      </c>
      <c r="E194" s="41">
        <f>D194/1125</f>
        <v>0.44355555555555554</v>
      </c>
      <c r="F194" s="77">
        <f>F198-F196</f>
        <v>8363</v>
      </c>
      <c r="G194" s="42">
        <f>F194/19693</f>
        <v>0.42466866399228154</v>
      </c>
      <c r="H194" s="71">
        <f>H198-H196</f>
        <v>6428</v>
      </c>
      <c r="I194" s="41">
        <f>H194/16061</f>
        <v>0.40022414544548907</v>
      </c>
      <c r="J194" s="37">
        <f>IF(D194=0, "-", IF((B194-D194)/D194&lt;10, (B194-D194)/D194, "&gt;999%"))</f>
        <v>0.27254509018036072</v>
      </c>
      <c r="K194" s="38">
        <f>IF(H194=0, "-", IF((F194-H194)/H194&lt;10, (F194-H194)/H194, "&gt;999%"))</f>
        <v>0.3010267579340386</v>
      </c>
    </row>
    <row r="195" spans="1:11" x14ac:dyDescent="0.2">
      <c r="A195" s="27"/>
      <c r="B195" s="71"/>
      <c r="C195" s="40"/>
      <c r="D195" s="71"/>
      <c r="E195" s="41"/>
      <c r="F195" s="77"/>
      <c r="G195" s="42"/>
      <c r="H195" s="71"/>
      <c r="I195" s="41"/>
      <c r="J195" s="37"/>
      <c r="K195" s="38"/>
    </row>
    <row r="196" spans="1:11" x14ac:dyDescent="0.2">
      <c r="A196" s="27" t="s">
        <v>542</v>
      </c>
      <c r="B196" s="71">
        <v>163</v>
      </c>
      <c r="C196" s="40">
        <f>B196/1528</f>
        <v>0.10667539267015706</v>
      </c>
      <c r="D196" s="71">
        <v>112</v>
      </c>
      <c r="E196" s="41">
        <f>D196/1125</f>
        <v>9.955555555555555E-2</v>
      </c>
      <c r="F196" s="77">
        <v>1518</v>
      </c>
      <c r="G196" s="42">
        <f>F196/19693</f>
        <v>7.7083227542781699E-2</v>
      </c>
      <c r="H196" s="71">
        <v>1091</v>
      </c>
      <c r="I196" s="41">
        <f>H196/16061</f>
        <v>6.7928522507938488E-2</v>
      </c>
      <c r="J196" s="37">
        <f>IF(D196=0, "-", IF((B196-D196)/D196&lt;10, (B196-D196)/D196, "&gt;999%"))</f>
        <v>0.45535714285714285</v>
      </c>
      <c r="K196" s="38">
        <f>IF(H196=0, "-", IF((F196-H196)/H196&lt;10, (F196-H196)/H196, "&gt;999%"))</f>
        <v>0.3913840513290559</v>
      </c>
    </row>
    <row r="197" spans="1:11" x14ac:dyDescent="0.2">
      <c r="A197" s="27"/>
      <c r="B197" s="71"/>
      <c r="C197" s="40"/>
      <c r="D197" s="71"/>
      <c r="E197" s="41"/>
      <c r="F197" s="77"/>
      <c r="G197" s="42"/>
      <c r="H197" s="71"/>
      <c r="I197" s="41"/>
      <c r="J197" s="37"/>
      <c r="K197" s="38"/>
    </row>
    <row r="198" spans="1:11" x14ac:dyDescent="0.2">
      <c r="A198" s="27" t="s">
        <v>540</v>
      </c>
      <c r="B198" s="71">
        <v>798</v>
      </c>
      <c r="C198" s="40">
        <f>B198/1528</f>
        <v>0.52225130890052351</v>
      </c>
      <c r="D198" s="71">
        <v>611</v>
      </c>
      <c r="E198" s="41">
        <f>D198/1125</f>
        <v>0.5431111111111111</v>
      </c>
      <c r="F198" s="77">
        <v>9881</v>
      </c>
      <c r="G198" s="42">
        <f>F198/19693</f>
        <v>0.50175189153506317</v>
      </c>
      <c r="H198" s="71">
        <v>7519</v>
      </c>
      <c r="I198" s="41">
        <f>H198/16061</f>
        <v>0.46815266795342758</v>
      </c>
      <c r="J198" s="37">
        <f>IF(D198=0, "-", IF((B198-D198)/D198&lt;10, (B198-D198)/D198, "&gt;999%"))</f>
        <v>0.30605564648117839</v>
      </c>
      <c r="K198" s="38">
        <f>IF(H198=0, "-", IF((F198-H198)/H198&lt;10, (F198-H198)/H198, "&gt;999%"))</f>
        <v>0.31413751828700626</v>
      </c>
    </row>
  </sheetData>
  <mergeCells count="37">
    <mergeCell ref="B1:K1"/>
    <mergeCell ref="B2:K2"/>
    <mergeCell ref="B172:E172"/>
    <mergeCell ref="F172:I172"/>
    <mergeCell ref="J172:K172"/>
    <mergeCell ref="B173:C173"/>
    <mergeCell ref="D173:E173"/>
    <mergeCell ref="F173:G173"/>
    <mergeCell ref="H173:I173"/>
    <mergeCell ref="B117:E117"/>
    <mergeCell ref="F117:I117"/>
    <mergeCell ref="J117:K117"/>
    <mergeCell ref="B118:C118"/>
    <mergeCell ref="D118:E118"/>
    <mergeCell ref="F118:G118"/>
    <mergeCell ref="H118:I118"/>
    <mergeCell ref="B69:E69"/>
    <mergeCell ref="F69:I69"/>
    <mergeCell ref="J69:K69"/>
    <mergeCell ref="B70:C70"/>
    <mergeCell ref="D70:E70"/>
    <mergeCell ref="F70:G70"/>
    <mergeCell ref="H70:I70"/>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16" max="16383" man="1"/>
    <brk id="17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566</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IF(B45=0, "-", B7/B45)</f>
        <v>2.5062656641604009E-3</v>
      </c>
      <c r="D7" s="65">
        <v>5</v>
      </c>
      <c r="E7" s="21">
        <f>IF(D45=0, "-", D7/D45)</f>
        <v>8.1833060556464818E-3</v>
      </c>
      <c r="F7" s="81">
        <v>38</v>
      </c>
      <c r="G7" s="39">
        <f>IF(F45=0, "-", F7/F45)</f>
        <v>3.8457645987248256E-3</v>
      </c>
      <c r="H7" s="65">
        <v>22</v>
      </c>
      <c r="I7" s="21">
        <f>IF(H45=0, "-", H7/H45)</f>
        <v>2.9259210001329962E-3</v>
      </c>
      <c r="J7" s="20">
        <f t="shared" ref="J7:J43" si="0">IF(D7=0, "-", IF((B7-D7)/D7&lt;10, (B7-D7)/D7, "&gt;999%"))</f>
        <v>-0.6</v>
      </c>
      <c r="K7" s="21">
        <f t="shared" ref="K7:K43" si="1">IF(H7=0, "-", IF((F7-H7)/H7&lt;10, (F7-H7)/H7, "&gt;999%"))</f>
        <v>0.72727272727272729</v>
      </c>
    </row>
    <row r="8" spans="1:11" x14ac:dyDescent="0.2">
      <c r="A8" s="7" t="s">
        <v>34</v>
      </c>
      <c r="B8" s="65">
        <v>30</v>
      </c>
      <c r="C8" s="39">
        <f>IF(B45=0, "-", B8/B45)</f>
        <v>3.7593984962406013E-2</v>
      </c>
      <c r="D8" s="65">
        <v>10</v>
      </c>
      <c r="E8" s="21">
        <f>IF(D45=0, "-", D8/D45)</f>
        <v>1.6366612111292964E-2</v>
      </c>
      <c r="F8" s="81">
        <v>190</v>
      </c>
      <c r="G8" s="39">
        <f>IF(F45=0, "-", F8/F45)</f>
        <v>1.9228822993624127E-2</v>
      </c>
      <c r="H8" s="65">
        <v>107</v>
      </c>
      <c r="I8" s="21">
        <f>IF(H45=0, "-", H8/H45)</f>
        <v>1.4230615773374118E-2</v>
      </c>
      <c r="J8" s="20">
        <f t="shared" si="0"/>
        <v>2</v>
      </c>
      <c r="K8" s="21">
        <f t="shared" si="1"/>
        <v>0.77570093457943923</v>
      </c>
    </row>
    <row r="9" spans="1:11" x14ac:dyDescent="0.2">
      <c r="A9" s="7" t="s">
        <v>35</v>
      </c>
      <c r="B9" s="65">
        <v>31</v>
      </c>
      <c r="C9" s="39">
        <f>IF(B45=0, "-", B9/B45)</f>
        <v>3.8847117794486213E-2</v>
      </c>
      <c r="D9" s="65">
        <v>18</v>
      </c>
      <c r="E9" s="21">
        <f>IF(D45=0, "-", D9/D45)</f>
        <v>2.9459901800327332E-2</v>
      </c>
      <c r="F9" s="81">
        <v>300</v>
      </c>
      <c r="G9" s="39">
        <f>IF(F45=0, "-", F9/F45)</f>
        <v>3.0361299463617042E-2</v>
      </c>
      <c r="H9" s="65">
        <v>233</v>
      </c>
      <c r="I9" s="21">
        <f>IF(H45=0, "-", H9/H45)</f>
        <v>3.0988163319590371E-2</v>
      </c>
      <c r="J9" s="20">
        <f t="shared" si="0"/>
        <v>0.72222222222222221</v>
      </c>
      <c r="K9" s="21">
        <f t="shared" si="1"/>
        <v>0.28755364806866951</v>
      </c>
    </row>
    <row r="10" spans="1:11" x14ac:dyDescent="0.2">
      <c r="A10" s="7" t="s">
        <v>38</v>
      </c>
      <c r="B10" s="65">
        <v>0</v>
      </c>
      <c r="C10" s="39">
        <f>IF(B45=0, "-", B10/B45)</f>
        <v>0</v>
      </c>
      <c r="D10" s="65">
        <v>0</v>
      </c>
      <c r="E10" s="21">
        <f>IF(D45=0, "-", D10/D45)</f>
        <v>0</v>
      </c>
      <c r="F10" s="81">
        <v>1</v>
      </c>
      <c r="G10" s="39">
        <f>IF(F45=0, "-", F10/F45)</f>
        <v>1.0120433154539014E-4</v>
      </c>
      <c r="H10" s="65">
        <v>7</v>
      </c>
      <c r="I10" s="21">
        <f>IF(H45=0, "-", H10/H45)</f>
        <v>9.3097486367868065E-4</v>
      </c>
      <c r="J10" s="20" t="str">
        <f t="shared" si="0"/>
        <v>-</v>
      </c>
      <c r="K10" s="21">
        <f t="shared" si="1"/>
        <v>-0.8571428571428571</v>
      </c>
    </row>
    <row r="11" spans="1:11" x14ac:dyDescent="0.2">
      <c r="A11" s="7" t="s">
        <v>40</v>
      </c>
      <c r="B11" s="65">
        <v>0</v>
      </c>
      <c r="C11" s="39">
        <f>IF(B45=0, "-", B11/B45)</f>
        <v>0</v>
      </c>
      <c r="D11" s="65">
        <v>0</v>
      </c>
      <c r="E11" s="21">
        <f>IF(D45=0, "-", D11/D45)</f>
        <v>0</v>
      </c>
      <c r="F11" s="81">
        <v>4</v>
      </c>
      <c r="G11" s="39">
        <f>IF(F45=0, "-", F11/F45)</f>
        <v>4.0481732618156057E-4</v>
      </c>
      <c r="H11" s="65">
        <v>2</v>
      </c>
      <c r="I11" s="21">
        <f>IF(H45=0, "-", H11/H45)</f>
        <v>2.6599281819390878E-4</v>
      </c>
      <c r="J11" s="20" t="str">
        <f t="shared" si="0"/>
        <v>-</v>
      </c>
      <c r="K11" s="21">
        <f t="shared" si="1"/>
        <v>1</v>
      </c>
    </row>
    <row r="12" spans="1:11" x14ac:dyDescent="0.2">
      <c r="A12" s="7" t="s">
        <v>42</v>
      </c>
      <c r="B12" s="65">
        <v>18</v>
      </c>
      <c r="C12" s="39">
        <f>IF(B45=0, "-", B12/B45)</f>
        <v>2.2556390977443608E-2</v>
      </c>
      <c r="D12" s="65">
        <v>11</v>
      </c>
      <c r="E12" s="21">
        <f>IF(D45=0, "-", D12/D45)</f>
        <v>1.8003273322422259E-2</v>
      </c>
      <c r="F12" s="81">
        <v>164</v>
      </c>
      <c r="G12" s="39">
        <f>IF(F45=0, "-", F12/F45)</f>
        <v>1.6597510373443983E-2</v>
      </c>
      <c r="H12" s="65">
        <v>147</v>
      </c>
      <c r="I12" s="21">
        <f>IF(H45=0, "-", H12/H45)</f>
        <v>1.9550472137252296E-2</v>
      </c>
      <c r="J12" s="20">
        <f t="shared" si="0"/>
        <v>0.63636363636363635</v>
      </c>
      <c r="K12" s="21">
        <f t="shared" si="1"/>
        <v>0.11564625850340136</v>
      </c>
    </row>
    <row r="13" spans="1:11" x14ac:dyDescent="0.2">
      <c r="A13" s="7" t="s">
        <v>44</v>
      </c>
      <c r="B13" s="65">
        <v>1</v>
      </c>
      <c r="C13" s="39">
        <f>IF(B45=0, "-", B13/B45)</f>
        <v>1.2531328320802004E-3</v>
      </c>
      <c r="D13" s="65">
        <v>0</v>
      </c>
      <c r="E13" s="21">
        <f>IF(D45=0, "-", D13/D45)</f>
        <v>0</v>
      </c>
      <c r="F13" s="81">
        <v>1</v>
      </c>
      <c r="G13" s="39">
        <f>IF(F45=0, "-", F13/F45)</f>
        <v>1.0120433154539014E-4</v>
      </c>
      <c r="H13" s="65">
        <v>0</v>
      </c>
      <c r="I13" s="21">
        <f>IF(H45=0, "-", H13/H45)</f>
        <v>0</v>
      </c>
      <c r="J13" s="20" t="str">
        <f t="shared" si="0"/>
        <v>-</v>
      </c>
      <c r="K13" s="21" t="str">
        <f t="shared" si="1"/>
        <v>-</v>
      </c>
    </row>
    <row r="14" spans="1:11" x14ac:dyDescent="0.2">
      <c r="A14" s="7" t="s">
        <v>46</v>
      </c>
      <c r="B14" s="65">
        <v>5</v>
      </c>
      <c r="C14" s="39">
        <f>IF(B45=0, "-", B14/B45)</f>
        <v>6.2656641604010022E-3</v>
      </c>
      <c r="D14" s="65">
        <v>5</v>
      </c>
      <c r="E14" s="21">
        <f>IF(D45=0, "-", D14/D45)</f>
        <v>8.1833060556464818E-3</v>
      </c>
      <c r="F14" s="81">
        <v>47</v>
      </c>
      <c r="G14" s="39">
        <f>IF(F45=0, "-", F14/F45)</f>
        <v>4.7566035826333364E-3</v>
      </c>
      <c r="H14" s="65">
        <v>38</v>
      </c>
      <c r="I14" s="21">
        <f>IF(H45=0, "-", H14/H45)</f>
        <v>5.0538635456842665E-3</v>
      </c>
      <c r="J14" s="20">
        <f t="shared" si="0"/>
        <v>0</v>
      </c>
      <c r="K14" s="21">
        <f t="shared" si="1"/>
        <v>0.23684210526315788</v>
      </c>
    </row>
    <row r="15" spans="1:11" x14ac:dyDescent="0.2">
      <c r="A15" s="7" t="s">
        <v>48</v>
      </c>
      <c r="B15" s="65">
        <v>0</v>
      </c>
      <c r="C15" s="39">
        <f>IF(B45=0, "-", B15/B45)</f>
        <v>0</v>
      </c>
      <c r="D15" s="65">
        <v>6</v>
      </c>
      <c r="E15" s="21">
        <f>IF(D45=0, "-", D15/D45)</f>
        <v>9.8199672667757774E-3</v>
      </c>
      <c r="F15" s="81">
        <v>136</v>
      </c>
      <c r="G15" s="39">
        <f>IF(F45=0, "-", F15/F45)</f>
        <v>1.376378909017306E-2</v>
      </c>
      <c r="H15" s="65">
        <v>155</v>
      </c>
      <c r="I15" s="21">
        <f>IF(H45=0, "-", H15/H45)</f>
        <v>2.0614443410027928E-2</v>
      </c>
      <c r="J15" s="20">
        <f t="shared" si="0"/>
        <v>-1</v>
      </c>
      <c r="K15" s="21">
        <f t="shared" si="1"/>
        <v>-0.12258064516129032</v>
      </c>
    </row>
    <row r="16" spans="1:11" x14ac:dyDescent="0.2">
      <c r="A16" s="7" t="s">
        <v>49</v>
      </c>
      <c r="B16" s="65">
        <v>50</v>
      </c>
      <c r="C16" s="39">
        <f>IF(B45=0, "-", B16/B45)</f>
        <v>6.2656641604010022E-2</v>
      </c>
      <c r="D16" s="65">
        <v>53</v>
      </c>
      <c r="E16" s="21">
        <f>IF(D45=0, "-", D16/D45)</f>
        <v>8.6743044189852694E-2</v>
      </c>
      <c r="F16" s="81">
        <v>731</v>
      </c>
      <c r="G16" s="39">
        <f>IF(F45=0, "-", F16/F45)</f>
        <v>7.3980366359680194E-2</v>
      </c>
      <c r="H16" s="65">
        <v>560</v>
      </c>
      <c r="I16" s="21">
        <f>IF(H45=0, "-", H16/H45)</f>
        <v>7.4477989094294456E-2</v>
      </c>
      <c r="J16" s="20">
        <f t="shared" si="0"/>
        <v>-5.6603773584905662E-2</v>
      </c>
      <c r="K16" s="21">
        <f t="shared" si="1"/>
        <v>0.30535714285714288</v>
      </c>
    </row>
    <row r="17" spans="1:11" x14ac:dyDescent="0.2">
      <c r="A17" s="7" t="s">
        <v>50</v>
      </c>
      <c r="B17" s="65">
        <v>58</v>
      </c>
      <c r="C17" s="39">
        <f>IF(B45=0, "-", B17/B45)</f>
        <v>7.2681704260651625E-2</v>
      </c>
      <c r="D17" s="65">
        <v>54</v>
      </c>
      <c r="E17" s="21">
        <f>IF(D45=0, "-", D17/D45)</f>
        <v>8.8379705400982E-2</v>
      </c>
      <c r="F17" s="81">
        <v>970</v>
      </c>
      <c r="G17" s="39">
        <f>IF(F45=0, "-", F17/F45)</f>
        <v>9.8168201599028435E-2</v>
      </c>
      <c r="H17" s="65">
        <v>722</v>
      </c>
      <c r="I17" s="21">
        <f>IF(H45=0, "-", H17/H45)</f>
        <v>9.6023407368001065E-2</v>
      </c>
      <c r="J17" s="20">
        <f t="shared" si="0"/>
        <v>7.407407407407407E-2</v>
      </c>
      <c r="K17" s="21">
        <f t="shared" si="1"/>
        <v>0.34349030470914127</v>
      </c>
    </row>
    <row r="18" spans="1:11" x14ac:dyDescent="0.2">
      <c r="A18" s="7" t="s">
        <v>52</v>
      </c>
      <c r="B18" s="65">
        <v>0</v>
      </c>
      <c r="C18" s="39">
        <f>IF(B45=0, "-", B18/B45)</f>
        <v>0</v>
      </c>
      <c r="D18" s="65">
        <v>0</v>
      </c>
      <c r="E18" s="21">
        <f>IF(D45=0, "-", D18/D45)</f>
        <v>0</v>
      </c>
      <c r="F18" s="81">
        <v>0</v>
      </c>
      <c r="G18" s="39">
        <f>IF(F45=0, "-", F18/F45)</f>
        <v>0</v>
      </c>
      <c r="H18" s="65">
        <v>1</v>
      </c>
      <c r="I18" s="21">
        <f>IF(H45=0, "-", H18/H45)</f>
        <v>1.3299640909695439E-4</v>
      </c>
      <c r="J18" s="20" t="str">
        <f t="shared" si="0"/>
        <v>-</v>
      </c>
      <c r="K18" s="21">
        <f t="shared" si="1"/>
        <v>-1</v>
      </c>
    </row>
    <row r="19" spans="1:11" x14ac:dyDescent="0.2">
      <c r="A19" s="7" t="s">
        <v>54</v>
      </c>
      <c r="B19" s="65">
        <v>9</v>
      </c>
      <c r="C19" s="39">
        <f>IF(B45=0, "-", B19/B45)</f>
        <v>1.1278195488721804E-2</v>
      </c>
      <c r="D19" s="65">
        <v>8</v>
      </c>
      <c r="E19" s="21">
        <f>IF(D45=0, "-", D19/D45)</f>
        <v>1.3093289689034371E-2</v>
      </c>
      <c r="F19" s="81">
        <v>69</v>
      </c>
      <c r="G19" s="39">
        <f>IF(F45=0, "-", F19/F45)</f>
        <v>6.9830988766319199E-3</v>
      </c>
      <c r="H19" s="65">
        <v>80</v>
      </c>
      <c r="I19" s="21">
        <f>IF(H45=0, "-", H19/H45)</f>
        <v>1.0639712727756351E-2</v>
      </c>
      <c r="J19" s="20">
        <f t="shared" si="0"/>
        <v>0.125</v>
      </c>
      <c r="K19" s="21">
        <f t="shared" si="1"/>
        <v>-0.13750000000000001</v>
      </c>
    </row>
    <row r="20" spans="1:11" x14ac:dyDescent="0.2">
      <c r="A20" s="7" t="s">
        <v>56</v>
      </c>
      <c r="B20" s="65">
        <v>8</v>
      </c>
      <c r="C20" s="39">
        <f>IF(B45=0, "-", B20/B45)</f>
        <v>1.0025062656641603E-2</v>
      </c>
      <c r="D20" s="65">
        <v>2</v>
      </c>
      <c r="E20" s="21">
        <f>IF(D45=0, "-", D20/D45)</f>
        <v>3.2733224222585926E-3</v>
      </c>
      <c r="F20" s="81">
        <v>48</v>
      </c>
      <c r="G20" s="39">
        <f>IF(F45=0, "-", F20/F45)</f>
        <v>4.8578079141787271E-3</v>
      </c>
      <c r="H20" s="65">
        <v>51</v>
      </c>
      <c r="I20" s="21">
        <f>IF(H45=0, "-", H20/H45)</f>
        <v>6.7828168639446733E-3</v>
      </c>
      <c r="J20" s="20">
        <f t="shared" si="0"/>
        <v>3</v>
      </c>
      <c r="K20" s="21">
        <f t="shared" si="1"/>
        <v>-5.8823529411764705E-2</v>
      </c>
    </row>
    <row r="21" spans="1:11" x14ac:dyDescent="0.2">
      <c r="A21" s="7" t="s">
        <v>57</v>
      </c>
      <c r="B21" s="65">
        <v>10</v>
      </c>
      <c r="C21" s="39">
        <f>IF(B45=0, "-", B21/B45)</f>
        <v>1.2531328320802004E-2</v>
      </c>
      <c r="D21" s="65">
        <v>4</v>
      </c>
      <c r="E21" s="21">
        <f>IF(D45=0, "-", D21/D45)</f>
        <v>6.5466448445171853E-3</v>
      </c>
      <c r="F21" s="81">
        <v>113</v>
      </c>
      <c r="G21" s="39">
        <f>IF(F45=0, "-", F21/F45)</f>
        <v>1.1436089464629087E-2</v>
      </c>
      <c r="H21" s="65">
        <v>108</v>
      </c>
      <c r="I21" s="21">
        <f>IF(H45=0, "-", H21/H45)</f>
        <v>1.4363612182471073E-2</v>
      </c>
      <c r="J21" s="20">
        <f t="shared" si="0"/>
        <v>1.5</v>
      </c>
      <c r="K21" s="21">
        <f t="shared" si="1"/>
        <v>4.6296296296296294E-2</v>
      </c>
    </row>
    <row r="22" spans="1:11" x14ac:dyDescent="0.2">
      <c r="A22" s="7" t="s">
        <v>58</v>
      </c>
      <c r="B22" s="65">
        <v>25</v>
      </c>
      <c r="C22" s="39">
        <f>IF(B45=0, "-", B22/B45)</f>
        <v>3.1328320802005011E-2</v>
      </c>
      <c r="D22" s="65">
        <v>21</v>
      </c>
      <c r="E22" s="21">
        <f>IF(D45=0, "-", D22/D45)</f>
        <v>3.4369885433715219E-2</v>
      </c>
      <c r="F22" s="81">
        <v>390</v>
      </c>
      <c r="G22" s="39">
        <f>IF(F45=0, "-", F22/F45)</f>
        <v>3.9469689302702157E-2</v>
      </c>
      <c r="H22" s="65">
        <v>229</v>
      </c>
      <c r="I22" s="21">
        <f>IF(H45=0, "-", H22/H45)</f>
        <v>3.0456177683202555E-2</v>
      </c>
      <c r="J22" s="20">
        <f t="shared" si="0"/>
        <v>0.19047619047619047</v>
      </c>
      <c r="K22" s="21">
        <f t="shared" si="1"/>
        <v>0.70305676855895194</v>
      </c>
    </row>
    <row r="23" spans="1:11" x14ac:dyDescent="0.2">
      <c r="A23" s="7" t="s">
        <v>59</v>
      </c>
      <c r="B23" s="65">
        <v>0</v>
      </c>
      <c r="C23" s="39">
        <f>IF(B45=0, "-", B23/B45)</f>
        <v>0</v>
      </c>
      <c r="D23" s="65">
        <v>0</v>
      </c>
      <c r="E23" s="21">
        <f>IF(D45=0, "-", D23/D45)</f>
        <v>0</v>
      </c>
      <c r="F23" s="81">
        <v>1</v>
      </c>
      <c r="G23" s="39">
        <f>IF(F45=0, "-", F23/F45)</f>
        <v>1.0120433154539014E-4</v>
      </c>
      <c r="H23" s="65">
        <v>0</v>
      </c>
      <c r="I23" s="21">
        <f>IF(H45=0, "-", H23/H45)</f>
        <v>0</v>
      </c>
      <c r="J23" s="20" t="str">
        <f t="shared" si="0"/>
        <v>-</v>
      </c>
      <c r="K23" s="21" t="str">
        <f t="shared" si="1"/>
        <v>-</v>
      </c>
    </row>
    <row r="24" spans="1:11" x14ac:dyDescent="0.2">
      <c r="A24" s="7" t="s">
        <v>60</v>
      </c>
      <c r="B24" s="65">
        <v>35</v>
      </c>
      <c r="C24" s="39">
        <f>IF(B45=0, "-", B24/B45)</f>
        <v>4.3859649122807015E-2</v>
      </c>
      <c r="D24" s="65">
        <v>26</v>
      </c>
      <c r="E24" s="21">
        <f>IF(D45=0, "-", D24/D45)</f>
        <v>4.2553191489361701E-2</v>
      </c>
      <c r="F24" s="81">
        <v>194</v>
      </c>
      <c r="G24" s="39">
        <f>IF(F45=0, "-", F24/F45)</f>
        <v>1.9633640319805686E-2</v>
      </c>
      <c r="H24" s="65">
        <v>179</v>
      </c>
      <c r="I24" s="21">
        <f>IF(H45=0, "-", H24/H45)</f>
        <v>2.3806357228354835E-2</v>
      </c>
      <c r="J24" s="20">
        <f t="shared" si="0"/>
        <v>0.34615384615384615</v>
      </c>
      <c r="K24" s="21">
        <f t="shared" si="1"/>
        <v>8.3798882681564241E-2</v>
      </c>
    </row>
    <row r="25" spans="1:11" x14ac:dyDescent="0.2">
      <c r="A25" s="7" t="s">
        <v>61</v>
      </c>
      <c r="B25" s="65">
        <v>1</v>
      </c>
      <c r="C25" s="39">
        <f>IF(B45=0, "-", B25/B45)</f>
        <v>1.2531328320802004E-3</v>
      </c>
      <c r="D25" s="65">
        <v>0</v>
      </c>
      <c r="E25" s="21">
        <f>IF(D45=0, "-", D25/D45)</f>
        <v>0</v>
      </c>
      <c r="F25" s="81">
        <v>8</v>
      </c>
      <c r="G25" s="39">
        <f>IF(F45=0, "-", F25/F45)</f>
        <v>8.0963465236312114E-4</v>
      </c>
      <c r="H25" s="65">
        <v>0</v>
      </c>
      <c r="I25" s="21">
        <f>IF(H45=0, "-", H25/H45)</f>
        <v>0</v>
      </c>
      <c r="J25" s="20" t="str">
        <f t="shared" si="0"/>
        <v>-</v>
      </c>
      <c r="K25" s="21" t="str">
        <f t="shared" si="1"/>
        <v>-</v>
      </c>
    </row>
    <row r="26" spans="1:11" x14ac:dyDescent="0.2">
      <c r="A26" s="7" t="s">
        <v>62</v>
      </c>
      <c r="B26" s="65">
        <v>7</v>
      </c>
      <c r="C26" s="39">
        <f>IF(B45=0, "-", B26/B45)</f>
        <v>8.771929824561403E-3</v>
      </c>
      <c r="D26" s="65">
        <v>15</v>
      </c>
      <c r="E26" s="21">
        <f>IF(D45=0, "-", D26/D45)</f>
        <v>2.4549918166939442E-2</v>
      </c>
      <c r="F26" s="81">
        <v>144</v>
      </c>
      <c r="G26" s="39">
        <f>IF(F45=0, "-", F26/F45)</f>
        <v>1.457342374253618E-2</v>
      </c>
      <c r="H26" s="65">
        <v>104</v>
      </c>
      <c r="I26" s="21">
        <f>IF(H45=0, "-", H26/H45)</f>
        <v>1.3831626546083256E-2</v>
      </c>
      <c r="J26" s="20">
        <f t="shared" si="0"/>
        <v>-0.53333333333333333</v>
      </c>
      <c r="K26" s="21">
        <f t="shared" si="1"/>
        <v>0.38461538461538464</v>
      </c>
    </row>
    <row r="27" spans="1:11" x14ac:dyDescent="0.2">
      <c r="A27" s="7" t="s">
        <v>63</v>
      </c>
      <c r="B27" s="65">
        <v>0</v>
      </c>
      <c r="C27" s="39">
        <f>IF(B45=0, "-", B27/B45)</f>
        <v>0</v>
      </c>
      <c r="D27" s="65">
        <v>0</v>
      </c>
      <c r="E27" s="21">
        <f>IF(D45=0, "-", D27/D45)</f>
        <v>0</v>
      </c>
      <c r="F27" s="81">
        <v>7</v>
      </c>
      <c r="G27" s="39">
        <f>IF(F45=0, "-", F27/F45)</f>
        <v>7.0843032081773102E-4</v>
      </c>
      <c r="H27" s="65">
        <v>5</v>
      </c>
      <c r="I27" s="21">
        <f>IF(H45=0, "-", H27/H45)</f>
        <v>6.6498204548477192E-4</v>
      </c>
      <c r="J27" s="20" t="str">
        <f t="shared" si="0"/>
        <v>-</v>
      </c>
      <c r="K27" s="21">
        <f t="shared" si="1"/>
        <v>0.4</v>
      </c>
    </row>
    <row r="28" spans="1:11" x14ac:dyDescent="0.2">
      <c r="A28" s="7" t="s">
        <v>64</v>
      </c>
      <c r="B28" s="65">
        <v>97</v>
      </c>
      <c r="C28" s="39">
        <f>IF(B45=0, "-", B28/B45)</f>
        <v>0.12155388471177944</v>
      </c>
      <c r="D28" s="65">
        <v>48</v>
      </c>
      <c r="E28" s="21">
        <f>IF(D45=0, "-", D28/D45)</f>
        <v>7.855973813420622E-2</v>
      </c>
      <c r="F28" s="81">
        <v>1367</v>
      </c>
      <c r="G28" s="39">
        <f>IF(F45=0, "-", F28/F45)</f>
        <v>0.13834632122254834</v>
      </c>
      <c r="H28" s="65">
        <v>898</v>
      </c>
      <c r="I28" s="21">
        <f>IF(H45=0, "-", H28/H45)</f>
        <v>0.11943077536906503</v>
      </c>
      <c r="J28" s="20">
        <f t="shared" si="0"/>
        <v>1.0208333333333333</v>
      </c>
      <c r="K28" s="21">
        <f t="shared" si="1"/>
        <v>0.52227171492204905</v>
      </c>
    </row>
    <row r="29" spans="1:11" x14ac:dyDescent="0.2">
      <c r="A29" s="7" t="s">
        <v>66</v>
      </c>
      <c r="B29" s="65">
        <v>19</v>
      </c>
      <c r="C29" s="39">
        <f>IF(B45=0, "-", B29/B45)</f>
        <v>2.3809523809523808E-2</v>
      </c>
      <c r="D29" s="65">
        <v>7</v>
      </c>
      <c r="E29" s="21">
        <f>IF(D45=0, "-", D29/D45)</f>
        <v>1.1456628477905073E-2</v>
      </c>
      <c r="F29" s="81">
        <v>220</v>
      </c>
      <c r="G29" s="39">
        <f>IF(F45=0, "-", F29/F45)</f>
        <v>2.226495293998583E-2</v>
      </c>
      <c r="H29" s="65">
        <v>116</v>
      </c>
      <c r="I29" s="21">
        <f>IF(H45=0, "-", H29/H45)</f>
        <v>1.5427583455246708E-2</v>
      </c>
      <c r="J29" s="20">
        <f t="shared" si="0"/>
        <v>1.7142857142857142</v>
      </c>
      <c r="K29" s="21">
        <f t="shared" si="1"/>
        <v>0.89655172413793105</v>
      </c>
    </row>
    <row r="30" spans="1:11" x14ac:dyDescent="0.2">
      <c r="A30" s="7" t="s">
        <v>68</v>
      </c>
      <c r="B30" s="65">
        <v>17</v>
      </c>
      <c r="C30" s="39">
        <f>IF(B45=0, "-", B30/B45)</f>
        <v>2.1303258145363407E-2</v>
      </c>
      <c r="D30" s="65">
        <v>13</v>
      </c>
      <c r="E30" s="21">
        <f>IF(D45=0, "-", D30/D45)</f>
        <v>2.1276595744680851E-2</v>
      </c>
      <c r="F30" s="81">
        <v>191</v>
      </c>
      <c r="G30" s="39">
        <f>IF(F45=0, "-", F30/F45)</f>
        <v>1.9330027325169516E-2</v>
      </c>
      <c r="H30" s="65">
        <v>106</v>
      </c>
      <c r="I30" s="21">
        <f>IF(H45=0, "-", H30/H45)</f>
        <v>1.4097619364277164E-2</v>
      </c>
      <c r="J30" s="20">
        <f t="shared" si="0"/>
        <v>0.30769230769230771</v>
      </c>
      <c r="K30" s="21">
        <f t="shared" si="1"/>
        <v>0.80188679245283023</v>
      </c>
    </row>
    <row r="31" spans="1:11" x14ac:dyDescent="0.2">
      <c r="A31" s="7" t="s">
        <v>69</v>
      </c>
      <c r="B31" s="65">
        <v>0</v>
      </c>
      <c r="C31" s="39">
        <f>IF(B45=0, "-", B31/B45)</f>
        <v>0</v>
      </c>
      <c r="D31" s="65">
        <v>0</v>
      </c>
      <c r="E31" s="21">
        <f>IF(D45=0, "-", D31/D45)</f>
        <v>0</v>
      </c>
      <c r="F31" s="81">
        <v>16</v>
      </c>
      <c r="G31" s="39">
        <f>IF(F45=0, "-", F31/F45)</f>
        <v>1.6192693047262423E-3</v>
      </c>
      <c r="H31" s="65">
        <v>14</v>
      </c>
      <c r="I31" s="21">
        <f>IF(H45=0, "-", H31/H45)</f>
        <v>1.8619497273573613E-3</v>
      </c>
      <c r="J31" s="20" t="str">
        <f t="shared" si="0"/>
        <v>-</v>
      </c>
      <c r="K31" s="21">
        <f t="shared" si="1"/>
        <v>0.14285714285714285</v>
      </c>
    </row>
    <row r="32" spans="1:11" x14ac:dyDescent="0.2">
      <c r="A32" s="7" t="s">
        <v>70</v>
      </c>
      <c r="B32" s="65">
        <v>38</v>
      </c>
      <c r="C32" s="39">
        <f>IF(B45=0, "-", B32/B45)</f>
        <v>4.7619047619047616E-2</v>
      </c>
      <c r="D32" s="65">
        <v>41</v>
      </c>
      <c r="E32" s="21">
        <f>IF(D45=0, "-", D32/D45)</f>
        <v>6.7103109656301146E-2</v>
      </c>
      <c r="F32" s="81">
        <v>512</v>
      </c>
      <c r="G32" s="39">
        <f>IF(F45=0, "-", F32/F45)</f>
        <v>5.1816617751239753E-2</v>
      </c>
      <c r="H32" s="65">
        <v>588</v>
      </c>
      <c r="I32" s="21">
        <f>IF(H45=0, "-", H32/H45)</f>
        <v>7.8201888549009183E-2</v>
      </c>
      <c r="J32" s="20">
        <f t="shared" si="0"/>
        <v>-7.3170731707317069E-2</v>
      </c>
      <c r="K32" s="21">
        <f t="shared" si="1"/>
        <v>-0.12925170068027211</v>
      </c>
    </row>
    <row r="33" spans="1:11" x14ac:dyDescent="0.2">
      <c r="A33" s="7" t="s">
        <v>71</v>
      </c>
      <c r="B33" s="65">
        <v>33</v>
      </c>
      <c r="C33" s="39">
        <f>IF(B45=0, "-", B33/B45)</f>
        <v>4.1353383458646614E-2</v>
      </c>
      <c r="D33" s="65">
        <v>46</v>
      </c>
      <c r="E33" s="21">
        <f>IF(D45=0, "-", D33/D45)</f>
        <v>7.5286415711947621E-2</v>
      </c>
      <c r="F33" s="81">
        <v>434</v>
      </c>
      <c r="G33" s="39">
        <f>IF(F45=0, "-", F33/F45)</f>
        <v>4.3922679890699319E-2</v>
      </c>
      <c r="H33" s="65">
        <v>555</v>
      </c>
      <c r="I33" s="21">
        <f>IF(H45=0, "-", H33/H45)</f>
        <v>7.3813007048809678E-2</v>
      </c>
      <c r="J33" s="20">
        <f t="shared" si="0"/>
        <v>-0.28260869565217389</v>
      </c>
      <c r="K33" s="21">
        <f t="shared" si="1"/>
        <v>-0.21801801801801801</v>
      </c>
    </row>
    <row r="34" spans="1:11" x14ac:dyDescent="0.2">
      <c r="A34" s="7" t="s">
        <v>72</v>
      </c>
      <c r="B34" s="65">
        <v>2</v>
      </c>
      <c r="C34" s="39">
        <f>IF(B45=0, "-", B34/B45)</f>
        <v>2.5062656641604009E-3</v>
      </c>
      <c r="D34" s="65">
        <v>0</v>
      </c>
      <c r="E34" s="21">
        <f>IF(D45=0, "-", D34/D45)</f>
        <v>0</v>
      </c>
      <c r="F34" s="81">
        <v>38</v>
      </c>
      <c r="G34" s="39">
        <f>IF(F45=0, "-", F34/F45)</f>
        <v>3.8457645987248256E-3</v>
      </c>
      <c r="H34" s="65">
        <v>25</v>
      </c>
      <c r="I34" s="21">
        <f>IF(H45=0, "-", H34/H45)</f>
        <v>3.3249102274238596E-3</v>
      </c>
      <c r="J34" s="20" t="str">
        <f t="shared" si="0"/>
        <v>-</v>
      </c>
      <c r="K34" s="21">
        <f t="shared" si="1"/>
        <v>0.52</v>
      </c>
    </row>
    <row r="35" spans="1:11" x14ac:dyDescent="0.2">
      <c r="A35" s="7" t="s">
        <v>73</v>
      </c>
      <c r="B35" s="65">
        <v>3</v>
      </c>
      <c r="C35" s="39">
        <f>IF(B45=0, "-", B35/B45)</f>
        <v>3.7593984962406013E-3</v>
      </c>
      <c r="D35" s="65">
        <v>2</v>
      </c>
      <c r="E35" s="21">
        <f>IF(D45=0, "-", D35/D45)</f>
        <v>3.2733224222585926E-3</v>
      </c>
      <c r="F35" s="81">
        <v>72</v>
      </c>
      <c r="G35" s="39">
        <f>IF(F45=0, "-", F35/F45)</f>
        <v>7.2867118712680902E-3</v>
      </c>
      <c r="H35" s="65">
        <v>58</v>
      </c>
      <c r="I35" s="21">
        <f>IF(H45=0, "-", H35/H45)</f>
        <v>7.7137917276233542E-3</v>
      </c>
      <c r="J35" s="20">
        <f t="shared" si="0"/>
        <v>0.5</v>
      </c>
      <c r="K35" s="21">
        <f t="shared" si="1"/>
        <v>0.2413793103448276</v>
      </c>
    </row>
    <row r="36" spans="1:11" x14ac:dyDescent="0.2">
      <c r="A36" s="7" t="s">
        <v>75</v>
      </c>
      <c r="B36" s="65">
        <v>6</v>
      </c>
      <c r="C36" s="39">
        <f>IF(B45=0, "-", B36/B45)</f>
        <v>7.5187969924812026E-3</v>
      </c>
      <c r="D36" s="65">
        <v>2</v>
      </c>
      <c r="E36" s="21">
        <f>IF(D45=0, "-", D36/D45)</f>
        <v>3.2733224222585926E-3</v>
      </c>
      <c r="F36" s="81">
        <v>34</v>
      </c>
      <c r="G36" s="39">
        <f>IF(F45=0, "-", F36/F45)</f>
        <v>3.4409472725432651E-3</v>
      </c>
      <c r="H36" s="65">
        <v>20</v>
      </c>
      <c r="I36" s="21">
        <f>IF(H45=0, "-", H36/H45)</f>
        <v>2.6599281819390877E-3</v>
      </c>
      <c r="J36" s="20">
        <f t="shared" si="0"/>
        <v>2</v>
      </c>
      <c r="K36" s="21">
        <f t="shared" si="1"/>
        <v>0.7</v>
      </c>
    </row>
    <row r="37" spans="1:11" x14ac:dyDescent="0.2">
      <c r="A37" s="7" t="s">
        <v>76</v>
      </c>
      <c r="B37" s="65">
        <v>23</v>
      </c>
      <c r="C37" s="39">
        <f>IF(B45=0, "-", B37/B45)</f>
        <v>2.882205513784461E-2</v>
      </c>
      <c r="D37" s="65">
        <v>7</v>
      </c>
      <c r="E37" s="21">
        <f>IF(D45=0, "-", D37/D45)</f>
        <v>1.1456628477905073E-2</v>
      </c>
      <c r="F37" s="81">
        <v>174</v>
      </c>
      <c r="G37" s="39">
        <f>IF(F45=0, "-", F37/F45)</f>
        <v>1.7609553688897883E-2</v>
      </c>
      <c r="H37" s="65">
        <v>109</v>
      </c>
      <c r="I37" s="21">
        <f>IF(H45=0, "-", H37/H45)</f>
        <v>1.4496608591568028E-2</v>
      </c>
      <c r="J37" s="20">
        <f t="shared" si="0"/>
        <v>2.2857142857142856</v>
      </c>
      <c r="K37" s="21">
        <f t="shared" si="1"/>
        <v>0.59633027522935778</v>
      </c>
    </row>
    <row r="38" spans="1:11" x14ac:dyDescent="0.2">
      <c r="A38" s="7" t="s">
        <v>77</v>
      </c>
      <c r="B38" s="65">
        <v>0</v>
      </c>
      <c r="C38" s="39">
        <f>IF(B45=0, "-", B38/B45)</f>
        <v>0</v>
      </c>
      <c r="D38" s="65">
        <v>0</v>
      </c>
      <c r="E38" s="21">
        <f>IF(D45=0, "-", D38/D45)</f>
        <v>0</v>
      </c>
      <c r="F38" s="81">
        <v>11</v>
      </c>
      <c r="G38" s="39">
        <f>IF(F45=0, "-", F38/F45)</f>
        <v>1.1132476469992915E-3</v>
      </c>
      <c r="H38" s="65">
        <v>8</v>
      </c>
      <c r="I38" s="21">
        <f>IF(H45=0, "-", H38/H45)</f>
        <v>1.0639712727756351E-3</v>
      </c>
      <c r="J38" s="20" t="str">
        <f t="shared" si="0"/>
        <v>-</v>
      </c>
      <c r="K38" s="21">
        <f t="shared" si="1"/>
        <v>0.375</v>
      </c>
    </row>
    <row r="39" spans="1:11" x14ac:dyDescent="0.2">
      <c r="A39" s="7" t="s">
        <v>78</v>
      </c>
      <c r="B39" s="65">
        <v>69</v>
      </c>
      <c r="C39" s="39">
        <f>IF(B45=0, "-", B39/B45)</f>
        <v>8.646616541353383E-2</v>
      </c>
      <c r="D39" s="65">
        <v>60</v>
      </c>
      <c r="E39" s="21">
        <f>IF(D45=0, "-", D39/D45)</f>
        <v>9.8199672667757767E-2</v>
      </c>
      <c r="F39" s="81">
        <v>994</v>
      </c>
      <c r="G39" s="39">
        <f>IF(F45=0, "-", F39/F45)</f>
        <v>0.1005971055561178</v>
      </c>
      <c r="H39" s="65">
        <v>716</v>
      </c>
      <c r="I39" s="21">
        <f>IF(H45=0, "-", H39/H45)</f>
        <v>9.5225428913419341E-2</v>
      </c>
      <c r="J39" s="20">
        <f t="shared" si="0"/>
        <v>0.15</v>
      </c>
      <c r="K39" s="21">
        <f t="shared" si="1"/>
        <v>0.38826815642458101</v>
      </c>
    </row>
    <row r="40" spans="1:11" x14ac:dyDescent="0.2">
      <c r="A40" s="7" t="s">
        <v>79</v>
      </c>
      <c r="B40" s="65">
        <v>14</v>
      </c>
      <c r="C40" s="39">
        <f>IF(B45=0, "-", B40/B45)</f>
        <v>1.7543859649122806E-2</v>
      </c>
      <c r="D40" s="65">
        <v>7</v>
      </c>
      <c r="E40" s="21">
        <f>IF(D45=0, "-", D40/D45)</f>
        <v>1.1456628477905073E-2</v>
      </c>
      <c r="F40" s="81">
        <v>150</v>
      </c>
      <c r="G40" s="39">
        <f>IF(F45=0, "-", F40/F45)</f>
        <v>1.5180649731808521E-2</v>
      </c>
      <c r="H40" s="65">
        <v>135</v>
      </c>
      <c r="I40" s="21">
        <f>IF(H45=0, "-", H40/H45)</f>
        <v>1.795451522808884E-2</v>
      </c>
      <c r="J40" s="20">
        <f t="shared" si="0"/>
        <v>1</v>
      </c>
      <c r="K40" s="21">
        <f t="shared" si="1"/>
        <v>0.1111111111111111</v>
      </c>
    </row>
    <row r="41" spans="1:11" x14ac:dyDescent="0.2">
      <c r="A41" s="7" t="s">
        <v>80</v>
      </c>
      <c r="B41" s="65">
        <v>129</v>
      </c>
      <c r="C41" s="39">
        <f>IF(B45=0, "-", B41/B45)</f>
        <v>0.16165413533834586</v>
      </c>
      <c r="D41" s="65">
        <v>73</v>
      </c>
      <c r="E41" s="21">
        <f>IF(D45=0, "-", D41/D45)</f>
        <v>0.11947626841243862</v>
      </c>
      <c r="F41" s="81">
        <v>1324</v>
      </c>
      <c r="G41" s="39">
        <f>IF(F45=0, "-", F41/F45)</f>
        <v>0.13399453496609656</v>
      </c>
      <c r="H41" s="65">
        <v>835</v>
      </c>
      <c r="I41" s="21">
        <f>IF(H45=0, "-", H41/H45)</f>
        <v>0.11105200159595691</v>
      </c>
      <c r="J41" s="20">
        <f t="shared" si="0"/>
        <v>0.76712328767123283</v>
      </c>
      <c r="K41" s="21">
        <f t="shared" si="1"/>
        <v>0.5856287425149701</v>
      </c>
    </row>
    <row r="42" spans="1:11" x14ac:dyDescent="0.2">
      <c r="A42" s="7" t="s">
        <v>81</v>
      </c>
      <c r="B42" s="65">
        <v>37</v>
      </c>
      <c r="C42" s="39">
        <f>IF(B45=0, "-", B42/B45)</f>
        <v>4.6365914786967416E-2</v>
      </c>
      <c r="D42" s="65">
        <v>48</v>
      </c>
      <c r="E42" s="21">
        <f>IF(D45=0, "-", D42/D45)</f>
        <v>7.855973813420622E-2</v>
      </c>
      <c r="F42" s="81">
        <v>546</v>
      </c>
      <c r="G42" s="39">
        <f>IF(F45=0, "-", F42/F45)</f>
        <v>5.5257565023783019E-2</v>
      </c>
      <c r="H42" s="65">
        <v>411</v>
      </c>
      <c r="I42" s="21">
        <f>IF(H45=0, "-", H42/H45)</f>
        <v>5.4661524138848248E-2</v>
      </c>
      <c r="J42" s="20">
        <f t="shared" si="0"/>
        <v>-0.22916666666666666</v>
      </c>
      <c r="K42" s="21">
        <f t="shared" si="1"/>
        <v>0.32846715328467152</v>
      </c>
    </row>
    <row r="43" spans="1:11" x14ac:dyDescent="0.2">
      <c r="A43" s="7" t="s">
        <v>82</v>
      </c>
      <c r="B43" s="65">
        <v>21</v>
      </c>
      <c r="C43" s="39">
        <f>IF(B45=0, "-", B43/B45)</f>
        <v>2.6315789473684209E-2</v>
      </c>
      <c r="D43" s="65">
        <v>19</v>
      </c>
      <c r="E43" s="21">
        <f>IF(D45=0, "-", D43/D45)</f>
        <v>3.1096563011456628E-2</v>
      </c>
      <c r="F43" s="81">
        <v>242</v>
      </c>
      <c r="G43" s="39">
        <f>IF(F45=0, "-", F43/F45)</f>
        <v>2.4491448233984414E-2</v>
      </c>
      <c r="H43" s="65">
        <v>175</v>
      </c>
      <c r="I43" s="21">
        <f>IF(H45=0, "-", H43/H45)</f>
        <v>2.3274371591967016E-2</v>
      </c>
      <c r="J43" s="20">
        <f t="shared" si="0"/>
        <v>0.10526315789473684</v>
      </c>
      <c r="K43" s="21">
        <f t="shared" si="1"/>
        <v>0.38285714285714284</v>
      </c>
    </row>
    <row r="44" spans="1:11" x14ac:dyDescent="0.2">
      <c r="A44" s="2"/>
      <c r="B44" s="68"/>
      <c r="C44" s="33"/>
      <c r="D44" s="68"/>
      <c r="E44" s="6"/>
      <c r="F44" s="82"/>
      <c r="G44" s="33"/>
      <c r="H44" s="68"/>
      <c r="I44" s="6"/>
      <c r="J44" s="5"/>
      <c r="K44" s="6"/>
    </row>
    <row r="45" spans="1:11" s="43" customFormat="1" x14ac:dyDescent="0.2">
      <c r="A45" s="162" t="s">
        <v>540</v>
      </c>
      <c r="B45" s="71">
        <f>SUM(B7:B44)</f>
        <v>798</v>
      </c>
      <c r="C45" s="40">
        <v>1</v>
      </c>
      <c r="D45" s="71">
        <f>SUM(D7:D44)</f>
        <v>611</v>
      </c>
      <c r="E45" s="41">
        <v>1</v>
      </c>
      <c r="F45" s="77">
        <f>SUM(F7:F44)</f>
        <v>9881</v>
      </c>
      <c r="G45" s="42">
        <v>1</v>
      </c>
      <c r="H45" s="71">
        <f>SUM(H7:H44)</f>
        <v>7519</v>
      </c>
      <c r="I45" s="41">
        <v>1</v>
      </c>
      <c r="J45" s="37">
        <f>IF(D45=0, "-", (B45-D45)/D45)</f>
        <v>0.30605564648117839</v>
      </c>
      <c r="K45" s="38">
        <f>IF(H45=0, "-", (F45-H45)/H45)</f>
        <v>0.31413751828700626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164" t="s">
        <v>110</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452</v>
      </c>
      <c r="B7" s="65">
        <v>2</v>
      </c>
      <c r="C7" s="34">
        <f>IF(B12=0, "-", B7/B12)</f>
        <v>1</v>
      </c>
      <c r="D7" s="65">
        <v>0</v>
      </c>
      <c r="E7" s="9">
        <f>IF(D12=0, "-", D7/D12)</f>
        <v>0</v>
      </c>
      <c r="F7" s="81">
        <v>5</v>
      </c>
      <c r="G7" s="34">
        <f>IF(F12=0, "-", F7/F12)</f>
        <v>0.19230769230769232</v>
      </c>
      <c r="H7" s="65">
        <v>0</v>
      </c>
      <c r="I7" s="9">
        <f>IF(H12=0, "-", H7/H12)</f>
        <v>0</v>
      </c>
      <c r="J7" s="8" t="str">
        <f>IF(D7=0, "-", IF((B7-D7)/D7&lt;10, (B7-D7)/D7, "&gt;999%"))</f>
        <v>-</v>
      </c>
      <c r="K7" s="9" t="str">
        <f>IF(H7=0, "-", IF((F7-H7)/H7&lt;10, (F7-H7)/H7, "&gt;999%"))</f>
        <v>-</v>
      </c>
    </row>
    <row r="8" spans="1:11" x14ac:dyDescent="0.2">
      <c r="A8" s="7" t="s">
        <v>453</v>
      </c>
      <c r="B8" s="65">
        <v>0</v>
      </c>
      <c r="C8" s="34">
        <f>IF(B12=0, "-", B8/B12)</f>
        <v>0</v>
      </c>
      <c r="D8" s="65">
        <v>0</v>
      </c>
      <c r="E8" s="9">
        <f>IF(D12=0, "-", D8/D12)</f>
        <v>0</v>
      </c>
      <c r="F8" s="81">
        <v>2</v>
      </c>
      <c r="G8" s="34">
        <f>IF(F12=0, "-", F8/F12)</f>
        <v>7.6923076923076927E-2</v>
      </c>
      <c r="H8" s="65">
        <v>0</v>
      </c>
      <c r="I8" s="9">
        <f>IF(H12=0, "-", H8/H12)</f>
        <v>0</v>
      </c>
      <c r="J8" s="8" t="str">
        <f>IF(D8=0, "-", IF((B8-D8)/D8&lt;10, (B8-D8)/D8, "&gt;999%"))</f>
        <v>-</v>
      </c>
      <c r="K8" s="9" t="str">
        <f>IF(H8=0, "-", IF((F8-H8)/H8&lt;10, (F8-H8)/H8, "&gt;999%"))</f>
        <v>-</v>
      </c>
    </row>
    <row r="9" spans="1:11" x14ac:dyDescent="0.2">
      <c r="A9" s="7" t="s">
        <v>454</v>
      </c>
      <c r="B9" s="65">
        <v>0</v>
      </c>
      <c r="C9" s="34">
        <f>IF(B12=0, "-", B9/B12)</f>
        <v>0</v>
      </c>
      <c r="D9" s="65">
        <v>1</v>
      </c>
      <c r="E9" s="9">
        <f>IF(D12=0, "-", D9/D12)</f>
        <v>1</v>
      </c>
      <c r="F9" s="81">
        <v>18</v>
      </c>
      <c r="G9" s="34">
        <f>IF(F12=0, "-", F9/F12)</f>
        <v>0.69230769230769229</v>
      </c>
      <c r="H9" s="65">
        <v>26</v>
      </c>
      <c r="I9" s="9">
        <f>IF(H12=0, "-", H9/H12)</f>
        <v>1</v>
      </c>
      <c r="J9" s="8">
        <f>IF(D9=0, "-", IF((B9-D9)/D9&lt;10, (B9-D9)/D9, "&gt;999%"))</f>
        <v>-1</v>
      </c>
      <c r="K9" s="9">
        <f>IF(H9=0, "-", IF((F9-H9)/H9&lt;10, (F9-H9)/H9, "&gt;999%"))</f>
        <v>-0.30769230769230771</v>
      </c>
    </row>
    <row r="10" spans="1:11" x14ac:dyDescent="0.2">
      <c r="A10" s="7" t="s">
        <v>455</v>
      </c>
      <c r="B10" s="65">
        <v>0</v>
      </c>
      <c r="C10" s="34">
        <f>IF(B12=0, "-", B10/B12)</f>
        <v>0</v>
      </c>
      <c r="D10" s="65">
        <v>0</v>
      </c>
      <c r="E10" s="9">
        <f>IF(D12=0, "-", D10/D12)</f>
        <v>0</v>
      </c>
      <c r="F10" s="81">
        <v>1</v>
      </c>
      <c r="G10" s="34">
        <f>IF(F12=0, "-", F10/F12)</f>
        <v>3.8461538461538464E-2</v>
      </c>
      <c r="H10" s="65">
        <v>0</v>
      </c>
      <c r="I10" s="9">
        <f>IF(H12=0, "-", H10/H12)</f>
        <v>0</v>
      </c>
      <c r="J10" s="8" t="str">
        <f>IF(D10=0, "-", IF((B10-D10)/D10&lt;10, (B10-D10)/D10, "&gt;999%"))</f>
        <v>-</v>
      </c>
      <c r="K10" s="9" t="str">
        <f>IF(H10=0, "-", IF((F10-H10)/H10&lt;10, (F10-H10)/H10, "&gt;999%"))</f>
        <v>-</v>
      </c>
    </row>
    <row r="11" spans="1:11" x14ac:dyDescent="0.2">
      <c r="A11" s="2"/>
      <c r="B11" s="68"/>
      <c r="C11" s="33"/>
      <c r="D11" s="68"/>
      <c r="E11" s="6"/>
      <c r="F11" s="82"/>
      <c r="G11" s="33"/>
      <c r="H11" s="68"/>
      <c r="I11" s="6"/>
      <c r="J11" s="5"/>
      <c r="K11" s="6"/>
    </row>
    <row r="12" spans="1:11" s="43" customFormat="1" x14ac:dyDescent="0.2">
      <c r="A12" s="162" t="s">
        <v>562</v>
      </c>
      <c r="B12" s="71">
        <f>SUM(B7:B11)</f>
        <v>2</v>
      </c>
      <c r="C12" s="40">
        <f>B12/1528</f>
        <v>1.3089005235602095E-3</v>
      </c>
      <c r="D12" s="71">
        <f>SUM(D7:D11)</f>
        <v>1</v>
      </c>
      <c r="E12" s="41">
        <f>D12/1125</f>
        <v>8.8888888888888893E-4</v>
      </c>
      <c r="F12" s="77">
        <f>SUM(F7:F11)</f>
        <v>26</v>
      </c>
      <c r="G12" s="42">
        <f>F12/19693</f>
        <v>1.3202660843954705E-3</v>
      </c>
      <c r="H12" s="71">
        <f>SUM(H7:H11)</f>
        <v>26</v>
      </c>
      <c r="I12" s="41">
        <f>H12/16061</f>
        <v>1.6188282174210821E-3</v>
      </c>
      <c r="J12" s="37">
        <f>IF(D12=0, "-", IF((B12-D12)/D12&lt;10, (B12-D12)/D12, "&gt;999%"))</f>
        <v>1</v>
      </c>
      <c r="K12" s="38">
        <f>IF(H12=0, "-", IF((F12-H12)/H12&lt;10, (F12-H12)/H12, "&gt;999%"))</f>
        <v>0</v>
      </c>
    </row>
    <row r="13" spans="1:11" x14ac:dyDescent="0.2">
      <c r="B13" s="83"/>
      <c r="D13" s="83"/>
      <c r="F13" s="83"/>
      <c r="H13" s="83"/>
    </row>
    <row r="14" spans="1:11" x14ac:dyDescent="0.2">
      <c r="A14" s="163" t="s">
        <v>113</v>
      </c>
      <c r="B14" s="61" t="s">
        <v>12</v>
      </c>
      <c r="C14" s="62" t="s">
        <v>13</v>
      </c>
      <c r="D14" s="61" t="s">
        <v>12</v>
      </c>
      <c r="E14" s="63" t="s">
        <v>13</v>
      </c>
      <c r="F14" s="62" t="s">
        <v>12</v>
      </c>
      <c r="G14" s="62" t="s">
        <v>13</v>
      </c>
      <c r="H14" s="61" t="s">
        <v>12</v>
      </c>
      <c r="I14" s="63" t="s">
        <v>13</v>
      </c>
      <c r="J14" s="61"/>
      <c r="K14" s="63"/>
    </row>
    <row r="15" spans="1:11" x14ac:dyDescent="0.2">
      <c r="A15" s="7" t="s">
        <v>456</v>
      </c>
      <c r="B15" s="65">
        <v>1</v>
      </c>
      <c r="C15" s="34">
        <f>IF(B17=0, "-", B15/B17)</f>
        <v>1</v>
      </c>
      <c r="D15" s="65">
        <v>0</v>
      </c>
      <c r="E15" s="9" t="str">
        <f>IF(D17=0, "-", D15/D17)</f>
        <v>-</v>
      </c>
      <c r="F15" s="81">
        <v>1</v>
      </c>
      <c r="G15" s="34">
        <f>IF(F17=0, "-", F15/F17)</f>
        <v>1</v>
      </c>
      <c r="H15" s="65">
        <v>4</v>
      </c>
      <c r="I15" s="9">
        <f>IF(H17=0, "-", H15/H17)</f>
        <v>1</v>
      </c>
      <c r="J15" s="8" t="str">
        <f>IF(D15=0, "-", IF((B15-D15)/D15&lt;10, (B15-D15)/D15, "&gt;999%"))</f>
        <v>-</v>
      </c>
      <c r="K15" s="9">
        <f>IF(H15=0, "-", IF((F15-H15)/H15&lt;10, (F15-H15)/H15, "&gt;999%"))</f>
        <v>-0.75</v>
      </c>
    </row>
    <row r="16" spans="1:11" x14ac:dyDescent="0.2">
      <c r="A16" s="2"/>
      <c r="B16" s="68"/>
      <c r="C16" s="33"/>
      <c r="D16" s="68"/>
      <c r="E16" s="6"/>
      <c r="F16" s="82"/>
      <c r="G16" s="33"/>
      <c r="H16" s="68"/>
      <c r="I16" s="6"/>
      <c r="J16" s="5"/>
      <c r="K16" s="6"/>
    </row>
    <row r="17" spans="1:11" s="43" customFormat="1" x14ac:dyDescent="0.2">
      <c r="A17" s="162" t="s">
        <v>561</v>
      </c>
      <c r="B17" s="71">
        <f>SUM(B15:B16)</f>
        <v>1</v>
      </c>
      <c r="C17" s="40">
        <f>B17/1528</f>
        <v>6.5445026178010475E-4</v>
      </c>
      <c r="D17" s="71">
        <f>SUM(D15:D16)</f>
        <v>0</v>
      </c>
      <c r="E17" s="41">
        <f>D17/1125</f>
        <v>0</v>
      </c>
      <c r="F17" s="77">
        <f>SUM(F15:F16)</f>
        <v>1</v>
      </c>
      <c r="G17" s="42">
        <f>F17/19693</f>
        <v>5.0779464784441175E-5</v>
      </c>
      <c r="H17" s="71">
        <f>SUM(H15:H16)</f>
        <v>4</v>
      </c>
      <c r="I17" s="41">
        <f>H17/16061</f>
        <v>2.4905049498785876E-4</v>
      </c>
      <c r="J17" s="37" t="str">
        <f>IF(D17=0, "-", IF((B17-D17)/D17&lt;10, (B17-D17)/D17, "&gt;999%"))</f>
        <v>-</v>
      </c>
      <c r="K17" s="38">
        <f>IF(H17=0, "-", IF((F17-H17)/H17&lt;10, (F17-H17)/H17, "&gt;999%"))</f>
        <v>-0.75</v>
      </c>
    </row>
    <row r="18" spans="1:11" x14ac:dyDescent="0.2">
      <c r="B18" s="83"/>
      <c r="D18" s="83"/>
      <c r="F18" s="83"/>
      <c r="H18" s="83"/>
    </row>
    <row r="19" spans="1:11" x14ac:dyDescent="0.2">
      <c r="A19" s="163" t="s">
        <v>114</v>
      </c>
      <c r="B19" s="61" t="s">
        <v>12</v>
      </c>
      <c r="C19" s="62" t="s">
        <v>13</v>
      </c>
      <c r="D19" s="61" t="s">
        <v>12</v>
      </c>
      <c r="E19" s="63" t="s">
        <v>13</v>
      </c>
      <c r="F19" s="62" t="s">
        <v>12</v>
      </c>
      <c r="G19" s="62" t="s">
        <v>13</v>
      </c>
      <c r="H19" s="61" t="s">
        <v>12</v>
      </c>
      <c r="I19" s="63" t="s">
        <v>13</v>
      </c>
      <c r="J19" s="61"/>
      <c r="K19" s="63"/>
    </row>
    <row r="20" spans="1:11" x14ac:dyDescent="0.2">
      <c r="A20" s="7" t="s">
        <v>457</v>
      </c>
      <c r="B20" s="65">
        <v>0</v>
      </c>
      <c r="C20" s="34">
        <f>IF(B26=0, "-", B20/B26)</f>
        <v>0</v>
      </c>
      <c r="D20" s="65">
        <v>0</v>
      </c>
      <c r="E20" s="9">
        <f>IF(D26=0, "-", D20/D26)</f>
        <v>0</v>
      </c>
      <c r="F20" s="81">
        <v>0</v>
      </c>
      <c r="G20" s="34">
        <f>IF(F26=0, "-", F20/F26)</f>
        <v>0</v>
      </c>
      <c r="H20" s="65">
        <v>3</v>
      </c>
      <c r="I20" s="9">
        <f>IF(H26=0, "-", H20/H26)</f>
        <v>5.7692307692307696E-2</v>
      </c>
      <c r="J20" s="8" t="str">
        <f>IF(D20=0, "-", IF((B20-D20)/D20&lt;10, (B20-D20)/D20, "&gt;999%"))</f>
        <v>-</v>
      </c>
      <c r="K20" s="9">
        <f>IF(H20=0, "-", IF((F20-H20)/H20&lt;10, (F20-H20)/H20, "&gt;999%"))</f>
        <v>-1</v>
      </c>
    </row>
    <row r="21" spans="1:11" x14ac:dyDescent="0.2">
      <c r="A21" s="7" t="s">
        <v>458</v>
      </c>
      <c r="B21" s="65">
        <v>0</v>
      </c>
      <c r="C21" s="34">
        <f>IF(B26=0, "-", B21/B26)</f>
        <v>0</v>
      </c>
      <c r="D21" s="65">
        <v>0</v>
      </c>
      <c r="E21" s="9">
        <f>IF(D26=0, "-", D21/D26)</f>
        <v>0</v>
      </c>
      <c r="F21" s="81">
        <v>0</v>
      </c>
      <c r="G21" s="34">
        <f>IF(F26=0, "-", F21/F26)</f>
        <v>0</v>
      </c>
      <c r="H21" s="65">
        <v>1</v>
      </c>
      <c r="I21" s="9">
        <f>IF(H26=0, "-", H21/H26)</f>
        <v>1.9230769230769232E-2</v>
      </c>
      <c r="J21" s="8" t="str">
        <f>IF(D21=0, "-", IF((B21-D21)/D21&lt;10, (B21-D21)/D21, "&gt;999%"))</f>
        <v>-</v>
      </c>
      <c r="K21" s="9">
        <f>IF(H21=0, "-", IF((F21-H21)/H21&lt;10, (F21-H21)/H21, "&gt;999%"))</f>
        <v>-1</v>
      </c>
    </row>
    <row r="22" spans="1:11" x14ac:dyDescent="0.2">
      <c r="A22" s="7" t="s">
        <v>459</v>
      </c>
      <c r="B22" s="65">
        <v>0</v>
      </c>
      <c r="C22" s="34">
        <f>IF(B26=0, "-", B22/B26)</f>
        <v>0</v>
      </c>
      <c r="D22" s="65">
        <v>1</v>
      </c>
      <c r="E22" s="9">
        <f>IF(D26=0, "-", D22/D26)</f>
        <v>0.33333333333333331</v>
      </c>
      <c r="F22" s="81">
        <v>11</v>
      </c>
      <c r="G22" s="34">
        <f>IF(F26=0, "-", F22/F26)</f>
        <v>0.18333333333333332</v>
      </c>
      <c r="H22" s="65">
        <v>4</v>
      </c>
      <c r="I22" s="9">
        <f>IF(H26=0, "-", H22/H26)</f>
        <v>7.6923076923076927E-2</v>
      </c>
      <c r="J22" s="8">
        <f>IF(D22=0, "-", IF((B22-D22)/D22&lt;10, (B22-D22)/D22, "&gt;999%"))</f>
        <v>-1</v>
      </c>
      <c r="K22" s="9">
        <f>IF(H22=0, "-", IF((F22-H22)/H22&lt;10, (F22-H22)/H22, "&gt;999%"))</f>
        <v>1.75</v>
      </c>
    </row>
    <row r="23" spans="1:11" x14ac:dyDescent="0.2">
      <c r="A23" s="7" t="s">
        <v>460</v>
      </c>
      <c r="B23" s="65">
        <v>0</v>
      </c>
      <c r="C23" s="34">
        <f>IF(B26=0, "-", B23/B26)</f>
        <v>0</v>
      </c>
      <c r="D23" s="65">
        <v>0</v>
      </c>
      <c r="E23" s="9">
        <f>IF(D26=0, "-", D23/D26)</f>
        <v>0</v>
      </c>
      <c r="F23" s="81">
        <v>9</v>
      </c>
      <c r="G23" s="34">
        <f>IF(F26=0, "-", F23/F26)</f>
        <v>0.15</v>
      </c>
      <c r="H23" s="65">
        <v>6</v>
      </c>
      <c r="I23" s="9">
        <f>IF(H26=0, "-", H23/H26)</f>
        <v>0.11538461538461539</v>
      </c>
      <c r="J23" s="8" t="str">
        <f>IF(D23=0, "-", IF((B23-D23)/D23&lt;10, (B23-D23)/D23, "&gt;999%"))</f>
        <v>-</v>
      </c>
      <c r="K23" s="9">
        <f>IF(H23=0, "-", IF((F23-H23)/H23&lt;10, (F23-H23)/H23, "&gt;999%"))</f>
        <v>0.5</v>
      </c>
    </row>
    <row r="24" spans="1:11" x14ac:dyDescent="0.2">
      <c r="A24" s="7" t="s">
        <v>461</v>
      </c>
      <c r="B24" s="65">
        <v>4</v>
      </c>
      <c r="C24" s="34">
        <f>IF(B26=0, "-", B24/B26)</f>
        <v>1</v>
      </c>
      <c r="D24" s="65">
        <v>2</v>
      </c>
      <c r="E24" s="9">
        <f>IF(D26=0, "-", D24/D26)</f>
        <v>0.66666666666666663</v>
      </c>
      <c r="F24" s="81">
        <v>40</v>
      </c>
      <c r="G24" s="34">
        <f>IF(F26=0, "-", F24/F26)</f>
        <v>0.66666666666666663</v>
      </c>
      <c r="H24" s="65">
        <v>38</v>
      </c>
      <c r="I24" s="9">
        <f>IF(H26=0, "-", H24/H26)</f>
        <v>0.73076923076923073</v>
      </c>
      <c r="J24" s="8">
        <f>IF(D24=0, "-", IF((B24-D24)/D24&lt;10, (B24-D24)/D24, "&gt;999%"))</f>
        <v>1</v>
      </c>
      <c r="K24" s="9">
        <f>IF(H24=0, "-", IF((F24-H24)/H24&lt;10, (F24-H24)/H24, "&gt;999%"))</f>
        <v>5.2631578947368418E-2</v>
      </c>
    </row>
    <row r="25" spans="1:11" x14ac:dyDescent="0.2">
      <c r="A25" s="2"/>
      <c r="B25" s="68"/>
      <c r="C25" s="33"/>
      <c r="D25" s="68"/>
      <c r="E25" s="6"/>
      <c r="F25" s="82"/>
      <c r="G25" s="33"/>
      <c r="H25" s="68"/>
      <c r="I25" s="6"/>
      <c r="J25" s="5"/>
      <c r="K25" s="6"/>
    </row>
    <row r="26" spans="1:11" s="43" customFormat="1" x14ac:dyDescent="0.2">
      <c r="A26" s="162" t="s">
        <v>560</v>
      </c>
      <c r="B26" s="71">
        <f>SUM(B20:B25)</f>
        <v>4</v>
      </c>
      <c r="C26" s="40">
        <f>B26/1528</f>
        <v>2.617801047120419E-3</v>
      </c>
      <c r="D26" s="71">
        <f>SUM(D20:D25)</f>
        <v>3</v>
      </c>
      <c r="E26" s="41">
        <f>D26/1125</f>
        <v>2.6666666666666666E-3</v>
      </c>
      <c r="F26" s="77">
        <f>SUM(F20:F25)</f>
        <v>60</v>
      </c>
      <c r="G26" s="42">
        <f>F26/19693</f>
        <v>3.0467678870664703E-3</v>
      </c>
      <c r="H26" s="71">
        <f>SUM(H20:H25)</f>
        <v>52</v>
      </c>
      <c r="I26" s="41">
        <f>H26/16061</f>
        <v>3.2376564348421642E-3</v>
      </c>
      <c r="J26" s="37">
        <f>IF(D26=0, "-", IF((B26-D26)/D26&lt;10, (B26-D26)/D26, "&gt;999%"))</f>
        <v>0.33333333333333331</v>
      </c>
      <c r="K26" s="38">
        <f>IF(H26=0, "-", IF((F26-H26)/H26&lt;10, (F26-H26)/H26, "&gt;999%"))</f>
        <v>0.15384615384615385</v>
      </c>
    </row>
    <row r="27" spans="1:11" x14ac:dyDescent="0.2">
      <c r="B27" s="83"/>
      <c r="D27" s="83"/>
      <c r="F27" s="83"/>
      <c r="H27" s="83"/>
    </row>
    <row r="28" spans="1:11" x14ac:dyDescent="0.2">
      <c r="A28" s="163" t="s">
        <v>115</v>
      </c>
      <c r="B28" s="61" t="s">
        <v>12</v>
      </c>
      <c r="C28" s="62" t="s">
        <v>13</v>
      </c>
      <c r="D28" s="61" t="s">
        <v>12</v>
      </c>
      <c r="E28" s="63" t="s">
        <v>13</v>
      </c>
      <c r="F28" s="62" t="s">
        <v>12</v>
      </c>
      <c r="G28" s="62" t="s">
        <v>13</v>
      </c>
      <c r="H28" s="61" t="s">
        <v>12</v>
      </c>
      <c r="I28" s="63" t="s">
        <v>13</v>
      </c>
      <c r="J28" s="61"/>
      <c r="K28" s="63"/>
    </row>
    <row r="29" spans="1:11" x14ac:dyDescent="0.2">
      <c r="A29" s="7" t="s">
        <v>462</v>
      </c>
      <c r="B29" s="65">
        <v>6</v>
      </c>
      <c r="C29" s="34">
        <f>IF(B40=0, "-", B29/B40)</f>
        <v>0.15</v>
      </c>
      <c r="D29" s="65">
        <v>1</v>
      </c>
      <c r="E29" s="9">
        <f>IF(D40=0, "-", D29/D40)</f>
        <v>7.6923076923076927E-2</v>
      </c>
      <c r="F29" s="81">
        <v>32</v>
      </c>
      <c r="G29" s="34">
        <f>IF(F40=0, "-", F29/F40)</f>
        <v>8.7193460490463212E-2</v>
      </c>
      <c r="H29" s="65">
        <v>22</v>
      </c>
      <c r="I29" s="9">
        <f>IF(H40=0, "-", H29/H40)</f>
        <v>7.6124567474048443E-2</v>
      </c>
      <c r="J29" s="8">
        <f t="shared" ref="J29:J38" si="0">IF(D29=0, "-", IF((B29-D29)/D29&lt;10, (B29-D29)/D29, "&gt;999%"))</f>
        <v>5</v>
      </c>
      <c r="K29" s="9">
        <f t="shared" ref="K29:K38" si="1">IF(H29=0, "-", IF((F29-H29)/H29&lt;10, (F29-H29)/H29, "&gt;999%"))</f>
        <v>0.45454545454545453</v>
      </c>
    </row>
    <row r="30" spans="1:11" x14ac:dyDescent="0.2">
      <c r="A30" s="7" t="s">
        <v>463</v>
      </c>
      <c r="B30" s="65">
        <v>14</v>
      </c>
      <c r="C30" s="34">
        <f>IF(B40=0, "-", B30/B40)</f>
        <v>0.35</v>
      </c>
      <c r="D30" s="65">
        <v>5</v>
      </c>
      <c r="E30" s="9">
        <f>IF(D40=0, "-", D30/D40)</f>
        <v>0.38461538461538464</v>
      </c>
      <c r="F30" s="81">
        <v>117</v>
      </c>
      <c r="G30" s="34">
        <f>IF(F40=0, "-", F30/F40)</f>
        <v>0.31880108991825612</v>
      </c>
      <c r="H30" s="65">
        <v>103</v>
      </c>
      <c r="I30" s="9">
        <f>IF(H40=0, "-", H30/H40)</f>
        <v>0.356401384083045</v>
      </c>
      <c r="J30" s="8">
        <f t="shared" si="0"/>
        <v>1.8</v>
      </c>
      <c r="K30" s="9">
        <f t="shared" si="1"/>
        <v>0.13592233009708737</v>
      </c>
    </row>
    <row r="31" spans="1:11" x14ac:dyDescent="0.2">
      <c r="A31" s="7" t="s">
        <v>464</v>
      </c>
      <c r="B31" s="65">
        <v>1</v>
      </c>
      <c r="C31" s="34">
        <f>IF(B40=0, "-", B31/B40)</f>
        <v>2.5000000000000001E-2</v>
      </c>
      <c r="D31" s="65">
        <v>0</v>
      </c>
      <c r="E31" s="9">
        <f>IF(D40=0, "-", D31/D40)</f>
        <v>0</v>
      </c>
      <c r="F31" s="81">
        <v>14</v>
      </c>
      <c r="G31" s="34">
        <f>IF(F40=0, "-", F31/F40)</f>
        <v>3.8147138964577658E-2</v>
      </c>
      <c r="H31" s="65">
        <v>14</v>
      </c>
      <c r="I31" s="9">
        <f>IF(H40=0, "-", H31/H40)</f>
        <v>4.8442906574394463E-2</v>
      </c>
      <c r="J31" s="8" t="str">
        <f t="shared" si="0"/>
        <v>-</v>
      </c>
      <c r="K31" s="9">
        <f t="shared" si="1"/>
        <v>0</v>
      </c>
    </row>
    <row r="32" spans="1:11" x14ac:dyDescent="0.2">
      <c r="A32" s="7" t="s">
        <v>465</v>
      </c>
      <c r="B32" s="65">
        <v>1</v>
      </c>
      <c r="C32" s="34">
        <f>IF(B40=0, "-", B32/B40)</f>
        <v>2.5000000000000001E-2</v>
      </c>
      <c r="D32" s="65">
        <v>0</v>
      </c>
      <c r="E32" s="9">
        <f>IF(D40=0, "-", D32/D40)</f>
        <v>0</v>
      </c>
      <c r="F32" s="81">
        <v>9</v>
      </c>
      <c r="G32" s="34">
        <f>IF(F40=0, "-", F32/F40)</f>
        <v>2.4523160762942781E-2</v>
      </c>
      <c r="H32" s="65">
        <v>6</v>
      </c>
      <c r="I32" s="9">
        <f>IF(H40=0, "-", H32/H40)</f>
        <v>2.0761245674740483E-2</v>
      </c>
      <c r="J32" s="8" t="str">
        <f t="shared" si="0"/>
        <v>-</v>
      </c>
      <c r="K32" s="9">
        <f t="shared" si="1"/>
        <v>0.5</v>
      </c>
    </row>
    <row r="33" spans="1:11" x14ac:dyDescent="0.2">
      <c r="A33" s="7" t="s">
        <v>466</v>
      </c>
      <c r="B33" s="65">
        <v>0</v>
      </c>
      <c r="C33" s="34">
        <f>IF(B40=0, "-", B33/B40)</f>
        <v>0</v>
      </c>
      <c r="D33" s="65">
        <v>1</v>
      </c>
      <c r="E33" s="9">
        <f>IF(D40=0, "-", D33/D40)</f>
        <v>7.6923076923076927E-2</v>
      </c>
      <c r="F33" s="81">
        <v>14</v>
      </c>
      <c r="G33" s="34">
        <f>IF(F40=0, "-", F33/F40)</f>
        <v>3.8147138964577658E-2</v>
      </c>
      <c r="H33" s="65">
        <v>6</v>
      </c>
      <c r="I33" s="9">
        <f>IF(H40=0, "-", H33/H40)</f>
        <v>2.0761245674740483E-2</v>
      </c>
      <c r="J33" s="8">
        <f t="shared" si="0"/>
        <v>-1</v>
      </c>
      <c r="K33" s="9">
        <f t="shared" si="1"/>
        <v>1.3333333333333333</v>
      </c>
    </row>
    <row r="34" spans="1:11" x14ac:dyDescent="0.2">
      <c r="A34" s="7" t="s">
        <v>467</v>
      </c>
      <c r="B34" s="65">
        <v>1</v>
      </c>
      <c r="C34" s="34">
        <f>IF(B40=0, "-", B34/B40)</f>
        <v>2.5000000000000001E-2</v>
      </c>
      <c r="D34" s="65">
        <v>0</v>
      </c>
      <c r="E34" s="9">
        <f>IF(D40=0, "-", D34/D40)</f>
        <v>0</v>
      </c>
      <c r="F34" s="81">
        <v>6</v>
      </c>
      <c r="G34" s="34">
        <f>IF(F40=0, "-", F34/F40)</f>
        <v>1.6348773841961851E-2</v>
      </c>
      <c r="H34" s="65">
        <v>0</v>
      </c>
      <c r="I34" s="9">
        <f>IF(H40=0, "-", H34/H40)</f>
        <v>0</v>
      </c>
      <c r="J34" s="8" t="str">
        <f t="shared" si="0"/>
        <v>-</v>
      </c>
      <c r="K34" s="9" t="str">
        <f t="shared" si="1"/>
        <v>-</v>
      </c>
    </row>
    <row r="35" spans="1:11" x14ac:dyDescent="0.2">
      <c r="A35" s="7" t="s">
        <v>468</v>
      </c>
      <c r="B35" s="65">
        <v>0</v>
      </c>
      <c r="C35" s="34">
        <f>IF(B40=0, "-", B35/B40)</f>
        <v>0</v>
      </c>
      <c r="D35" s="65">
        <v>0</v>
      </c>
      <c r="E35" s="9">
        <f>IF(D40=0, "-", D35/D40)</f>
        <v>0</v>
      </c>
      <c r="F35" s="81">
        <v>4</v>
      </c>
      <c r="G35" s="34">
        <f>IF(F40=0, "-", F35/F40)</f>
        <v>1.0899182561307902E-2</v>
      </c>
      <c r="H35" s="65">
        <v>0</v>
      </c>
      <c r="I35" s="9">
        <f>IF(H40=0, "-", H35/H40)</f>
        <v>0</v>
      </c>
      <c r="J35" s="8" t="str">
        <f t="shared" si="0"/>
        <v>-</v>
      </c>
      <c r="K35" s="9" t="str">
        <f t="shared" si="1"/>
        <v>-</v>
      </c>
    </row>
    <row r="36" spans="1:11" x14ac:dyDescent="0.2">
      <c r="A36" s="7" t="s">
        <v>469</v>
      </c>
      <c r="B36" s="65">
        <v>3</v>
      </c>
      <c r="C36" s="34">
        <f>IF(B40=0, "-", B36/B40)</f>
        <v>7.4999999999999997E-2</v>
      </c>
      <c r="D36" s="65">
        <v>2</v>
      </c>
      <c r="E36" s="9">
        <f>IF(D40=0, "-", D36/D40)</f>
        <v>0.15384615384615385</v>
      </c>
      <c r="F36" s="81">
        <v>35</v>
      </c>
      <c r="G36" s="34">
        <f>IF(F40=0, "-", F36/F40)</f>
        <v>9.5367847411444148E-2</v>
      </c>
      <c r="H36" s="65">
        <v>32</v>
      </c>
      <c r="I36" s="9">
        <f>IF(H40=0, "-", H36/H40)</f>
        <v>0.11072664359861592</v>
      </c>
      <c r="J36" s="8">
        <f t="shared" si="0"/>
        <v>0.5</v>
      </c>
      <c r="K36" s="9">
        <f t="shared" si="1"/>
        <v>9.375E-2</v>
      </c>
    </row>
    <row r="37" spans="1:11" x14ac:dyDescent="0.2">
      <c r="A37" s="7" t="s">
        <v>470</v>
      </c>
      <c r="B37" s="65">
        <v>14</v>
      </c>
      <c r="C37" s="34">
        <f>IF(B40=0, "-", B37/B40)</f>
        <v>0.35</v>
      </c>
      <c r="D37" s="65">
        <v>2</v>
      </c>
      <c r="E37" s="9">
        <f>IF(D40=0, "-", D37/D40)</f>
        <v>0.15384615384615385</v>
      </c>
      <c r="F37" s="81">
        <v>121</v>
      </c>
      <c r="G37" s="34">
        <f>IF(F40=0, "-", F37/F40)</f>
        <v>0.32970027247956402</v>
      </c>
      <c r="H37" s="65">
        <v>66</v>
      </c>
      <c r="I37" s="9">
        <f>IF(H40=0, "-", H37/H40)</f>
        <v>0.22837370242214533</v>
      </c>
      <c r="J37" s="8">
        <f t="shared" si="0"/>
        <v>6</v>
      </c>
      <c r="K37" s="9">
        <f t="shared" si="1"/>
        <v>0.83333333333333337</v>
      </c>
    </row>
    <row r="38" spans="1:11" x14ac:dyDescent="0.2">
      <c r="A38" s="7" t="s">
        <v>471</v>
      </c>
      <c r="B38" s="65">
        <v>0</v>
      </c>
      <c r="C38" s="34">
        <f>IF(B40=0, "-", B38/B40)</f>
        <v>0</v>
      </c>
      <c r="D38" s="65">
        <v>2</v>
      </c>
      <c r="E38" s="9">
        <f>IF(D40=0, "-", D38/D40)</f>
        <v>0.15384615384615385</v>
      </c>
      <c r="F38" s="81">
        <v>15</v>
      </c>
      <c r="G38" s="34">
        <f>IF(F40=0, "-", F38/F40)</f>
        <v>4.0871934604904632E-2</v>
      </c>
      <c r="H38" s="65">
        <v>40</v>
      </c>
      <c r="I38" s="9">
        <f>IF(H40=0, "-", H38/H40)</f>
        <v>0.13840830449826991</v>
      </c>
      <c r="J38" s="8">
        <f t="shared" si="0"/>
        <v>-1</v>
      </c>
      <c r="K38" s="9">
        <f t="shared" si="1"/>
        <v>-0.625</v>
      </c>
    </row>
    <row r="39" spans="1:11" x14ac:dyDescent="0.2">
      <c r="A39" s="2"/>
      <c r="B39" s="68"/>
      <c r="C39" s="33"/>
      <c r="D39" s="68"/>
      <c r="E39" s="6"/>
      <c r="F39" s="82"/>
      <c r="G39" s="33"/>
      <c r="H39" s="68"/>
      <c r="I39" s="6"/>
      <c r="J39" s="5"/>
      <c r="K39" s="6"/>
    </row>
    <row r="40" spans="1:11" s="43" customFormat="1" x14ac:dyDescent="0.2">
      <c r="A40" s="162" t="s">
        <v>559</v>
      </c>
      <c r="B40" s="71">
        <f>SUM(B29:B39)</f>
        <v>40</v>
      </c>
      <c r="C40" s="40">
        <f>B40/1528</f>
        <v>2.6178010471204188E-2</v>
      </c>
      <c r="D40" s="71">
        <f>SUM(D29:D39)</f>
        <v>13</v>
      </c>
      <c r="E40" s="41">
        <f>D40/1125</f>
        <v>1.1555555555555555E-2</v>
      </c>
      <c r="F40" s="77">
        <f>SUM(F29:F39)</f>
        <v>367</v>
      </c>
      <c r="G40" s="42">
        <f>F40/19693</f>
        <v>1.863606357588991E-2</v>
      </c>
      <c r="H40" s="71">
        <f>SUM(H29:H39)</f>
        <v>289</v>
      </c>
      <c r="I40" s="41">
        <f>H40/16061</f>
        <v>1.7993898262872798E-2</v>
      </c>
      <c r="J40" s="37">
        <f>IF(D40=0, "-", IF((B40-D40)/D40&lt;10, (B40-D40)/D40, "&gt;999%"))</f>
        <v>2.0769230769230771</v>
      </c>
      <c r="K40" s="38">
        <f>IF(H40=0, "-", IF((F40-H40)/H40&lt;10, (F40-H40)/H40, "&gt;999%"))</f>
        <v>0.26989619377162632</v>
      </c>
    </row>
    <row r="41" spans="1:11" x14ac:dyDescent="0.2">
      <c r="B41" s="83"/>
      <c r="D41" s="83"/>
      <c r="F41" s="83"/>
      <c r="H41" s="83"/>
    </row>
    <row r="42" spans="1:11" x14ac:dyDescent="0.2">
      <c r="A42" s="163" t="s">
        <v>116</v>
      </c>
      <c r="B42" s="61" t="s">
        <v>12</v>
      </c>
      <c r="C42" s="62" t="s">
        <v>13</v>
      </c>
      <c r="D42" s="61" t="s">
        <v>12</v>
      </c>
      <c r="E42" s="63" t="s">
        <v>13</v>
      </c>
      <c r="F42" s="62" t="s">
        <v>12</v>
      </c>
      <c r="G42" s="62" t="s">
        <v>13</v>
      </c>
      <c r="H42" s="61" t="s">
        <v>12</v>
      </c>
      <c r="I42" s="63" t="s">
        <v>13</v>
      </c>
      <c r="J42" s="61"/>
      <c r="K42" s="63"/>
    </row>
    <row r="43" spans="1:11" x14ac:dyDescent="0.2">
      <c r="A43" s="7" t="s">
        <v>472</v>
      </c>
      <c r="B43" s="65">
        <v>10</v>
      </c>
      <c r="C43" s="34">
        <f>IF(B54=0, "-", B43/B54)</f>
        <v>0.22727272727272727</v>
      </c>
      <c r="D43" s="65">
        <v>0</v>
      </c>
      <c r="E43" s="9">
        <f>IF(D54=0, "-", D43/D54)</f>
        <v>0</v>
      </c>
      <c r="F43" s="81">
        <v>37</v>
      </c>
      <c r="G43" s="34">
        <f>IF(F54=0, "-", F43/F54)</f>
        <v>9.8143236074270557E-2</v>
      </c>
      <c r="H43" s="65">
        <v>34</v>
      </c>
      <c r="I43" s="9">
        <f>IF(H54=0, "-", H43/H54)</f>
        <v>9.4972067039106142E-2</v>
      </c>
      <c r="J43" s="8" t="str">
        <f t="shared" ref="J43:J52" si="2">IF(D43=0, "-", IF((B43-D43)/D43&lt;10, (B43-D43)/D43, "&gt;999%"))</f>
        <v>-</v>
      </c>
      <c r="K43" s="9">
        <f t="shared" ref="K43:K52" si="3">IF(H43=0, "-", IF((F43-H43)/H43&lt;10, (F43-H43)/H43, "&gt;999%"))</f>
        <v>8.8235294117647065E-2</v>
      </c>
    </row>
    <row r="44" spans="1:11" x14ac:dyDescent="0.2">
      <c r="A44" s="7" t="s">
        <v>473</v>
      </c>
      <c r="B44" s="65">
        <v>3</v>
      </c>
      <c r="C44" s="34">
        <f>IF(B54=0, "-", B44/B54)</f>
        <v>6.8181818181818177E-2</v>
      </c>
      <c r="D44" s="65">
        <v>2</v>
      </c>
      <c r="E44" s="9">
        <f>IF(D54=0, "-", D44/D54)</f>
        <v>0.11764705882352941</v>
      </c>
      <c r="F44" s="81">
        <v>35</v>
      </c>
      <c r="G44" s="34">
        <f>IF(F54=0, "-", F44/F54)</f>
        <v>9.2838196286472149E-2</v>
      </c>
      <c r="H44" s="65">
        <v>14</v>
      </c>
      <c r="I44" s="9">
        <f>IF(H54=0, "-", H44/H54)</f>
        <v>3.9106145251396648E-2</v>
      </c>
      <c r="J44" s="8">
        <f t="shared" si="2"/>
        <v>0.5</v>
      </c>
      <c r="K44" s="9">
        <f t="shared" si="3"/>
        <v>1.5</v>
      </c>
    </row>
    <row r="45" spans="1:11" x14ac:dyDescent="0.2">
      <c r="A45" s="7" t="s">
        <v>474</v>
      </c>
      <c r="B45" s="65">
        <v>0</v>
      </c>
      <c r="C45" s="34">
        <f>IF(B54=0, "-", B45/B54)</f>
        <v>0</v>
      </c>
      <c r="D45" s="65">
        <v>1</v>
      </c>
      <c r="E45" s="9">
        <f>IF(D54=0, "-", D45/D54)</f>
        <v>5.8823529411764705E-2</v>
      </c>
      <c r="F45" s="81">
        <v>0</v>
      </c>
      <c r="G45" s="34">
        <f>IF(F54=0, "-", F45/F54)</f>
        <v>0</v>
      </c>
      <c r="H45" s="65">
        <v>3</v>
      </c>
      <c r="I45" s="9">
        <f>IF(H54=0, "-", H45/H54)</f>
        <v>8.3798882681564244E-3</v>
      </c>
      <c r="J45" s="8">
        <f t="shared" si="2"/>
        <v>-1</v>
      </c>
      <c r="K45" s="9">
        <f t="shared" si="3"/>
        <v>-1</v>
      </c>
    </row>
    <row r="46" spans="1:11" x14ac:dyDescent="0.2">
      <c r="A46" s="7" t="s">
        <v>475</v>
      </c>
      <c r="B46" s="65">
        <v>7</v>
      </c>
      <c r="C46" s="34">
        <f>IF(B54=0, "-", B46/B54)</f>
        <v>0.15909090909090909</v>
      </c>
      <c r="D46" s="65">
        <v>2</v>
      </c>
      <c r="E46" s="9">
        <f>IF(D54=0, "-", D46/D54)</f>
        <v>0.11764705882352941</v>
      </c>
      <c r="F46" s="81">
        <v>73</v>
      </c>
      <c r="G46" s="34">
        <f>IF(F54=0, "-", F46/F54)</f>
        <v>0.19363395225464192</v>
      </c>
      <c r="H46" s="65">
        <v>79</v>
      </c>
      <c r="I46" s="9">
        <f>IF(H54=0, "-", H46/H54)</f>
        <v>0.2206703910614525</v>
      </c>
      <c r="J46" s="8">
        <f t="shared" si="2"/>
        <v>2.5</v>
      </c>
      <c r="K46" s="9">
        <f t="shared" si="3"/>
        <v>-7.5949367088607597E-2</v>
      </c>
    </row>
    <row r="47" spans="1:11" x14ac:dyDescent="0.2">
      <c r="A47" s="7" t="s">
        <v>476</v>
      </c>
      <c r="B47" s="65">
        <v>1</v>
      </c>
      <c r="C47" s="34">
        <f>IF(B54=0, "-", B47/B54)</f>
        <v>2.2727272727272728E-2</v>
      </c>
      <c r="D47" s="65">
        <v>2</v>
      </c>
      <c r="E47" s="9">
        <f>IF(D54=0, "-", D47/D54)</f>
        <v>0.11764705882352941</v>
      </c>
      <c r="F47" s="81">
        <v>23</v>
      </c>
      <c r="G47" s="34">
        <f>IF(F54=0, "-", F47/F54)</f>
        <v>6.1007957559681698E-2</v>
      </c>
      <c r="H47" s="65">
        <v>38</v>
      </c>
      <c r="I47" s="9">
        <f>IF(H54=0, "-", H47/H54)</f>
        <v>0.10614525139664804</v>
      </c>
      <c r="J47" s="8">
        <f t="shared" si="2"/>
        <v>-0.5</v>
      </c>
      <c r="K47" s="9">
        <f t="shared" si="3"/>
        <v>-0.39473684210526316</v>
      </c>
    </row>
    <row r="48" spans="1:11" x14ac:dyDescent="0.2">
      <c r="A48" s="7" t="s">
        <v>477</v>
      </c>
      <c r="B48" s="65">
        <v>0</v>
      </c>
      <c r="C48" s="34">
        <f>IF(B54=0, "-", B48/B54)</f>
        <v>0</v>
      </c>
      <c r="D48" s="65">
        <v>2</v>
      </c>
      <c r="E48" s="9">
        <f>IF(D54=0, "-", D48/D54)</f>
        <v>0.11764705882352941</v>
      </c>
      <c r="F48" s="81">
        <v>2</v>
      </c>
      <c r="G48" s="34">
        <f>IF(F54=0, "-", F48/F54)</f>
        <v>5.3050397877984082E-3</v>
      </c>
      <c r="H48" s="65">
        <v>3</v>
      </c>
      <c r="I48" s="9">
        <f>IF(H54=0, "-", H48/H54)</f>
        <v>8.3798882681564244E-3</v>
      </c>
      <c r="J48" s="8">
        <f t="shared" si="2"/>
        <v>-1</v>
      </c>
      <c r="K48" s="9">
        <f t="shared" si="3"/>
        <v>-0.33333333333333331</v>
      </c>
    </row>
    <row r="49" spans="1:11" x14ac:dyDescent="0.2">
      <c r="A49" s="7" t="s">
        <v>478</v>
      </c>
      <c r="B49" s="65">
        <v>0</v>
      </c>
      <c r="C49" s="34">
        <f>IF(B54=0, "-", B49/B54)</f>
        <v>0</v>
      </c>
      <c r="D49" s="65">
        <v>0</v>
      </c>
      <c r="E49" s="9">
        <f>IF(D54=0, "-", D49/D54)</f>
        <v>0</v>
      </c>
      <c r="F49" s="81">
        <v>8</v>
      </c>
      <c r="G49" s="34">
        <f>IF(F54=0, "-", F49/F54)</f>
        <v>2.1220159151193633E-2</v>
      </c>
      <c r="H49" s="65">
        <v>21</v>
      </c>
      <c r="I49" s="9">
        <f>IF(H54=0, "-", H49/H54)</f>
        <v>5.8659217877094973E-2</v>
      </c>
      <c r="J49" s="8" t="str">
        <f t="shared" si="2"/>
        <v>-</v>
      </c>
      <c r="K49" s="9">
        <f t="shared" si="3"/>
        <v>-0.61904761904761907</v>
      </c>
    </row>
    <row r="50" spans="1:11" x14ac:dyDescent="0.2">
      <c r="A50" s="7" t="s">
        <v>479</v>
      </c>
      <c r="B50" s="65">
        <v>1</v>
      </c>
      <c r="C50" s="34">
        <f>IF(B54=0, "-", B50/B54)</f>
        <v>2.2727272727272728E-2</v>
      </c>
      <c r="D50" s="65">
        <v>0</v>
      </c>
      <c r="E50" s="9">
        <f>IF(D54=0, "-", D50/D54)</f>
        <v>0</v>
      </c>
      <c r="F50" s="81">
        <v>12</v>
      </c>
      <c r="G50" s="34">
        <f>IF(F54=0, "-", F50/F54)</f>
        <v>3.1830238726790451E-2</v>
      </c>
      <c r="H50" s="65">
        <v>18</v>
      </c>
      <c r="I50" s="9">
        <f>IF(H54=0, "-", H50/H54)</f>
        <v>5.027932960893855E-2</v>
      </c>
      <c r="J50" s="8" t="str">
        <f t="shared" si="2"/>
        <v>-</v>
      </c>
      <c r="K50" s="9">
        <f t="shared" si="3"/>
        <v>-0.33333333333333331</v>
      </c>
    </row>
    <row r="51" spans="1:11" x14ac:dyDescent="0.2">
      <c r="A51" s="7" t="s">
        <v>480</v>
      </c>
      <c r="B51" s="65">
        <v>22</v>
      </c>
      <c r="C51" s="34">
        <f>IF(B54=0, "-", B51/B54)</f>
        <v>0.5</v>
      </c>
      <c r="D51" s="65">
        <v>8</v>
      </c>
      <c r="E51" s="9">
        <f>IF(D54=0, "-", D51/D54)</f>
        <v>0.47058823529411764</v>
      </c>
      <c r="F51" s="81">
        <v>186</v>
      </c>
      <c r="G51" s="34">
        <f>IF(F54=0, "-", F51/F54)</f>
        <v>0.49336870026525198</v>
      </c>
      <c r="H51" s="65">
        <v>142</v>
      </c>
      <c r="I51" s="9">
        <f>IF(H54=0, "-", H51/H54)</f>
        <v>0.39664804469273746</v>
      </c>
      <c r="J51" s="8">
        <f t="shared" si="2"/>
        <v>1.75</v>
      </c>
      <c r="K51" s="9">
        <f t="shared" si="3"/>
        <v>0.30985915492957744</v>
      </c>
    </row>
    <row r="52" spans="1:11" x14ac:dyDescent="0.2">
      <c r="A52" s="7" t="s">
        <v>481</v>
      </c>
      <c r="B52" s="65">
        <v>0</v>
      </c>
      <c r="C52" s="34">
        <f>IF(B54=0, "-", B52/B54)</f>
        <v>0</v>
      </c>
      <c r="D52" s="65">
        <v>0</v>
      </c>
      <c r="E52" s="9">
        <f>IF(D54=0, "-", D52/D54)</f>
        <v>0</v>
      </c>
      <c r="F52" s="81">
        <v>1</v>
      </c>
      <c r="G52" s="34">
        <f>IF(F54=0, "-", F52/F54)</f>
        <v>2.6525198938992041E-3</v>
      </c>
      <c r="H52" s="65">
        <v>6</v>
      </c>
      <c r="I52" s="9">
        <f>IF(H54=0, "-", H52/H54)</f>
        <v>1.6759776536312849E-2</v>
      </c>
      <c r="J52" s="8" t="str">
        <f t="shared" si="2"/>
        <v>-</v>
      </c>
      <c r="K52" s="9">
        <f t="shared" si="3"/>
        <v>-0.83333333333333337</v>
      </c>
    </row>
    <row r="53" spans="1:11" x14ac:dyDescent="0.2">
      <c r="A53" s="2"/>
      <c r="B53" s="68"/>
      <c r="C53" s="33"/>
      <c r="D53" s="68"/>
      <c r="E53" s="6"/>
      <c r="F53" s="82"/>
      <c r="G53" s="33"/>
      <c r="H53" s="68"/>
      <c r="I53" s="6"/>
      <c r="J53" s="5"/>
      <c r="K53" s="6"/>
    </row>
    <row r="54" spans="1:11" s="43" customFormat="1" x14ac:dyDescent="0.2">
      <c r="A54" s="162" t="s">
        <v>558</v>
      </c>
      <c r="B54" s="71">
        <f>SUM(B43:B53)</f>
        <v>44</v>
      </c>
      <c r="C54" s="40">
        <f>B54/1528</f>
        <v>2.8795811518324606E-2</v>
      </c>
      <c r="D54" s="71">
        <f>SUM(D43:D53)</f>
        <v>17</v>
      </c>
      <c r="E54" s="41">
        <f>D54/1125</f>
        <v>1.5111111111111112E-2</v>
      </c>
      <c r="F54" s="77">
        <f>SUM(F43:F53)</f>
        <v>377</v>
      </c>
      <c r="G54" s="42">
        <f>F54/19693</f>
        <v>1.9143858223734322E-2</v>
      </c>
      <c r="H54" s="71">
        <f>SUM(H43:H53)</f>
        <v>358</v>
      </c>
      <c r="I54" s="41">
        <f>H54/16061</f>
        <v>2.2290019301413361E-2</v>
      </c>
      <c r="J54" s="37">
        <f>IF(D54=0, "-", IF((B54-D54)/D54&lt;10, (B54-D54)/D54, "&gt;999%"))</f>
        <v>1.588235294117647</v>
      </c>
      <c r="K54" s="38">
        <f>IF(H54=0, "-", IF((F54-H54)/H54&lt;10, (F54-H54)/H54, "&gt;999%"))</f>
        <v>5.3072625698324022E-2</v>
      </c>
    </row>
    <row r="55" spans="1:11" x14ac:dyDescent="0.2">
      <c r="B55" s="83"/>
      <c r="D55" s="83"/>
      <c r="F55" s="83"/>
      <c r="H55" s="83"/>
    </row>
    <row r="56" spans="1:11" x14ac:dyDescent="0.2">
      <c r="A56" s="163" t="s">
        <v>117</v>
      </c>
      <c r="B56" s="61" t="s">
        <v>12</v>
      </c>
      <c r="C56" s="62" t="s">
        <v>13</v>
      </c>
      <c r="D56" s="61" t="s">
        <v>12</v>
      </c>
      <c r="E56" s="63" t="s">
        <v>13</v>
      </c>
      <c r="F56" s="62" t="s">
        <v>12</v>
      </c>
      <c r="G56" s="62" t="s">
        <v>13</v>
      </c>
      <c r="H56" s="61" t="s">
        <v>12</v>
      </c>
      <c r="I56" s="63" t="s">
        <v>13</v>
      </c>
      <c r="J56" s="61"/>
      <c r="K56" s="63"/>
    </row>
    <row r="57" spans="1:11" x14ac:dyDescent="0.2">
      <c r="A57" s="7" t="s">
        <v>482</v>
      </c>
      <c r="B57" s="65">
        <v>1</v>
      </c>
      <c r="C57" s="34">
        <f>IF(B79=0, "-", B57/B79)</f>
        <v>6.024096385542169E-3</v>
      </c>
      <c r="D57" s="65">
        <v>0</v>
      </c>
      <c r="E57" s="9">
        <f>IF(D79=0, "-", D57/D79)</f>
        <v>0</v>
      </c>
      <c r="F57" s="81">
        <v>1</v>
      </c>
      <c r="G57" s="34">
        <f>IF(F79=0, "-", F57/F79)</f>
        <v>5.2521008403361342E-4</v>
      </c>
      <c r="H57" s="65">
        <v>0</v>
      </c>
      <c r="I57" s="9">
        <f>IF(H79=0, "-", H57/H79)</f>
        <v>0</v>
      </c>
      <c r="J57" s="8" t="str">
        <f t="shared" ref="J57:J77" si="4">IF(D57=0, "-", IF((B57-D57)/D57&lt;10, (B57-D57)/D57, "&gt;999%"))</f>
        <v>-</v>
      </c>
      <c r="K57" s="9" t="str">
        <f t="shared" ref="K57:K77" si="5">IF(H57=0, "-", IF((F57-H57)/H57&lt;10, (F57-H57)/H57, "&gt;999%"))</f>
        <v>-</v>
      </c>
    </row>
    <row r="58" spans="1:11" x14ac:dyDescent="0.2">
      <c r="A58" s="7" t="s">
        <v>483</v>
      </c>
      <c r="B58" s="65">
        <v>37</v>
      </c>
      <c r="C58" s="34">
        <f>IF(B79=0, "-", B58/B79)</f>
        <v>0.22289156626506024</v>
      </c>
      <c r="D58" s="65">
        <v>23</v>
      </c>
      <c r="E58" s="9">
        <f>IF(D79=0, "-", D58/D79)</f>
        <v>0.19327731092436976</v>
      </c>
      <c r="F58" s="81">
        <v>532</v>
      </c>
      <c r="G58" s="34">
        <f>IF(F79=0, "-", F58/F79)</f>
        <v>0.27941176470588236</v>
      </c>
      <c r="H58" s="65">
        <v>414</v>
      </c>
      <c r="I58" s="9">
        <f>IF(H79=0, "-", H58/H79)</f>
        <v>0.22402597402597402</v>
      </c>
      <c r="J58" s="8">
        <f t="shared" si="4"/>
        <v>0.60869565217391308</v>
      </c>
      <c r="K58" s="9">
        <f t="shared" si="5"/>
        <v>0.28502415458937197</v>
      </c>
    </row>
    <row r="59" spans="1:11" x14ac:dyDescent="0.2">
      <c r="A59" s="7" t="s">
        <v>484</v>
      </c>
      <c r="B59" s="65">
        <v>1</v>
      </c>
      <c r="C59" s="34">
        <f>IF(B79=0, "-", B59/B79)</f>
        <v>6.024096385542169E-3</v>
      </c>
      <c r="D59" s="65">
        <v>0</v>
      </c>
      <c r="E59" s="9">
        <f>IF(D79=0, "-", D59/D79)</f>
        <v>0</v>
      </c>
      <c r="F59" s="81">
        <v>1</v>
      </c>
      <c r="G59" s="34">
        <f>IF(F79=0, "-", F59/F79)</f>
        <v>5.2521008403361342E-4</v>
      </c>
      <c r="H59" s="65">
        <v>0</v>
      </c>
      <c r="I59" s="9">
        <f>IF(H79=0, "-", H59/H79)</f>
        <v>0</v>
      </c>
      <c r="J59" s="8" t="str">
        <f t="shared" si="4"/>
        <v>-</v>
      </c>
      <c r="K59" s="9" t="str">
        <f t="shared" si="5"/>
        <v>-</v>
      </c>
    </row>
    <row r="60" spans="1:11" x14ac:dyDescent="0.2">
      <c r="A60" s="7" t="s">
        <v>485</v>
      </c>
      <c r="B60" s="65">
        <v>0</v>
      </c>
      <c r="C60" s="34">
        <f>IF(B79=0, "-", B60/B79)</f>
        <v>0</v>
      </c>
      <c r="D60" s="65">
        <v>0</v>
      </c>
      <c r="E60" s="9">
        <f>IF(D79=0, "-", D60/D79)</f>
        <v>0</v>
      </c>
      <c r="F60" s="81">
        <v>8</v>
      </c>
      <c r="G60" s="34">
        <f>IF(F79=0, "-", F60/F79)</f>
        <v>4.2016806722689074E-3</v>
      </c>
      <c r="H60" s="65">
        <v>8</v>
      </c>
      <c r="I60" s="9">
        <f>IF(H79=0, "-", H60/H79)</f>
        <v>4.329004329004329E-3</v>
      </c>
      <c r="J60" s="8" t="str">
        <f t="shared" si="4"/>
        <v>-</v>
      </c>
      <c r="K60" s="9">
        <f t="shared" si="5"/>
        <v>0</v>
      </c>
    </row>
    <row r="61" spans="1:11" x14ac:dyDescent="0.2">
      <c r="A61" s="7" t="s">
        <v>486</v>
      </c>
      <c r="B61" s="65">
        <v>0</v>
      </c>
      <c r="C61" s="34">
        <f>IF(B79=0, "-", B61/B79)</f>
        <v>0</v>
      </c>
      <c r="D61" s="65">
        <v>13</v>
      </c>
      <c r="E61" s="9">
        <f>IF(D79=0, "-", D61/D79)</f>
        <v>0.1092436974789916</v>
      </c>
      <c r="F61" s="81">
        <v>91</v>
      </c>
      <c r="G61" s="34">
        <f>IF(F79=0, "-", F61/F79)</f>
        <v>4.779411764705882E-2</v>
      </c>
      <c r="H61" s="65">
        <v>223</v>
      </c>
      <c r="I61" s="9">
        <f>IF(H79=0, "-", H61/H79)</f>
        <v>0.12067099567099566</v>
      </c>
      <c r="J61" s="8">
        <f t="shared" si="4"/>
        <v>-1</v>
      </c>
      <c r="K61" s="9">
        <f t="shared" si="5"/>
        <v>-0.59192825112107628</v>
      </c>
    </row>
    <row r="62" spans="1:11" x14ac:dyDescent="0.2">
      <c r="A62" s="7" t="s">
        <v>487</v>
      </c>
      <c r="B62" s="65">
        <v>19</v>
      </c>
      <c r="C62" s="34">
        <f>IF(B79=0, "-", B62/B79)</f>
        <v>0.1144578313253012</v>
      </c>
      <c r="D62" s="65">
        <v>17</v>
      </c>
      <c r="E62" s="9">
        <f>IF(D79=0, "-", D62/D79)</f>
        <v>0.14285714285714285</v>
      </c>
      <c r="F62" s="81">
        <v>132</v>
      </c>
      <c r="G62" s="34">
        <f>IF(F79=0, "-", F62/F79)</f>
        <v>6.9327731092436978E-2</v>
      </c>
      <c r="H62" s="65">
        <v>106</v>
      </c>
      <c r="I62" s="9">
        <f>IF(H79=0, "-", H62/H79)</f>
        <v>5.735930735930736E-2</v>
      </c>
      <c r="J62" s="8">
        <f t="shared" si="4"/>
        <v>0.11764705882352941</v>
      </c>
      <c r="K62" s="9">
        <f t="shared" si="5"/>
        <v>0.24528301886792453</v>
      </c>
    </row>
    <row r="63" spans="1:11" x14ac:dyDescent="0.2">
      <c r="A63" s="7" t="s">
        <v>488</v>
      </c>
      <c r="B63" s="65">
        <v>3</v>
      </c>
      <c r="C63" s="34">
        <f>IF(B79=0, "-", B63/B79)</f>
        <v>1.8072289156626505E-2</v>
      </c>
      <c r="D63" s="65">
        <v>0</v>
      </c>
      <c r="E63" s="9">
        <f>IF(D79=0, "-", D63/D79)</f>
        <v>0</v>
      </c>
      <c r="F63" s="81">
        <v>13</v>
      </c>
      <c r="G63" s="34">
        <f>IF(F79=0, "-", F63/F79)</f>
        <v>6.8277310924369748E-3</v>
      </c>
      <c r="H63" s="65">
        <v>0</v>
      </c>
      <c r="I63" s="9">
        <f>IF(H79=0, "-", H63/H79)</f>
        <v>0</v>
      </c>
      <c r="J63" s="8" t="str">
        <f t="shared" si="4"/>
        <v>-</v>
      </c>
      <c r="K63" s="9" t="str">
        <f t="shared" si="5"/>
        <v>-</v>
      </c>
    </row>
    <row r="64" spans="1:11" x14ac:dyDescent="0.2">
      <c r="A64" s="7" t="s">
        <v>489</v>
      </c>
      <c r="B64" s="65">
        <v>14</v>
      </c>
      <c r="C64" s="34">
        <f>IF(B79=0, "-", B64/B79)</f>
        <v>8.4337349397590355E-2</v>
      </c>
      <c r="D64" s="65">
        <v>6</v>
      </c>
      <c r="E64" s="9">
        <f>IF(D79=0, "-", D64/D79)</f>
        <v>5.0420168067226892E-2</v>
      </c>
      <c r="F64" s="81">
        <v>69</v>
      </c>
      <c r="G64" s="34">
        <f>IF(F79=0, "-", F64/F79)</f>
        <v>3.6239495798319331E-2</v>
      </c>
      <c r="H64" s="65">
        <v>39</v>
      </c>
      <c r="I64" s="9">
        <f>IF(H79=0, "-", H64/H79)</f>
        <v>2.1103896103896104E-2</v>
      </c>
      <c r="J64" s="8">
        <f t="shared" si="4"/>
        <v>1.3333333333333333</v>
      </c>
      <c r="K64" s="9">
        <f t="shared" si="5"/>
        <v>0.76923076923076927</v>
      </c>
    </row>
    <row r="65" spans="1:11" x14ac:dyDescent="0.2">
      <c r="A65" s="7" t="s">
        <v>490</v>
      </c>
      <c r="B65" s="65">
        <v>9</v>
      </c>
      <c r="C65" s="34">
        <f>IF(B79=0, "-", B65/B79)</f>
        <v>5.4216867469879519E-2</v>
      </c>
      <c r="D65" s="65">
        <v>4</v>
      </c>
      <c r="E65" s="9">
        <f>IF(D79=0, "-", D65/D79)</f>
        <v>3.3613445378151259E-2</v>
      </c>
      <c r="F65" s="81">
        <v>58</v>
      </c>
      <c r="G65" s="34">
        <f>IF(F79=0, "-", F65/F79)</f>
        <v>3.0462184873949579E-2</v>
      </c>
      <c r="H65" s="65">
        <v>80</v>
      </c>
      <c r="I65" s="9">
        <f>IF(H79=0, "-", H65/H79)</f>
        <v>4.3290043290043288E-2</v>
      </c>
      <c r="J65" s="8">
        <f t="shared" si="4"/>
        <v>1.25</v>
      </c>
      <c r="K65" s="9">
        <f t="shared" si="5"/>
        <v>-0.27500000000000002</v>
      </c>
    </row>
    <row r="66" spans="1:11" x14ac:dyDescent="0.2">
      <c r="A66" s="7" t="s">
        <v>491</v>
      </c>
      <c r="B66" s="65">
        <v>0</v>
      </c>
      <c r="C66" s="34">
        <f>IF(B79=0, "-", B66/B79)</f>
        <v>0</v>
      </c>
      <c r="D66" s="65">
        <v>0</v>
      </c>
      <c r="E66" s="9">
        <f>IF(D79=0, "-", D66/D79)</f>
        <v>0</v>
      </c>
      <c r="F66" s="81">
        <v>0</v>
      </c>
      <c r="G66" s="34">
        <f>IF(F79=0, "-", F66/F79)</f>
        <v>0</v>
      </c>
      <c r="H66" s="65">
        <v>1</v>
      </c>
      <c r="I66" s="9">
        <f>IF(H79=0, "-", H66/H79)</f>
        <v>5.4112554112554113E-4</v>
      </c>
      <c r="J66" s="8" t="str">
        <f t="shared" si="4"/>
        <v>-</v>
      </c>
      <c r="K66" s="9">
        <f t="shared" si="5"/>
        <v>-1</v>
      </c>
    </row>
    <row r="67" spans="1:11" x14ac:dyDescent="0.2">
      <c r="A67" s="7" t="s">
        <v>492</v>
      </c>
      <c r="B67" s="65">
        <v>0</v>
      </c>
      <c r="C67" s="34">
        <f>IF(B79=0, "-", B67/B79)</f>
        <v>0</v>
      </c>
      <c r="D67" s="65">
        <v>4</v>
      </c>
      <c r="E67" s="9">
        <f>IF(D79=0, "-", D67/D79)</f>
        <v>3.3613445378151259E-2</v>
      </c>
      <c r="F67" s="81">
        <v>22</v>
      </c>
      <c r="G67" s="34">
        <f>IF(F79=0, "-", F67/F79)</f>
        <v>1.1554621848739496E-2</v>
      </c>
      <c r="H67" s="65">
        <v>25</v>
      </c>
      <c r="I67" s="9">
        <f>IF(H79=0, "-", H67/H79)</f>
        <v>1.3528138528138528E-2</v>
      </c>
      <c r="J67" s="8">
        <f t="shared" si="4"/>
        <v>-1</v>
      </c>
      <c r="K67" s="9">
        <f t="shared" si="5"/>
        <v>-0.12</v>
      </c>
    </row>
    <row r="68" spans="1:11" x14ac:dyDescent="0.2">
      <c r="A68" s="7" t="s">
        <v>493</v>
      </c>
      <c r="B68" s="65">
        <v>12</v>
      </c>
      <c r="C68" s="34">
        <f>IF(B79=0, "-", B68/B79)</f>
        <v>7.2289156626506021E-2</v>
      </c>
      <c r="D68" s="65">
        <v>0</v>
      </c>
      <c r="E68" s="9">
        <f>IF(D79=0, "-", D68/D79)</f>
        <v>0</v>
      </c>
      <c r="F68" s="81">
        <v>165</v>
      </c>
      <c r="G68" s="34">
        <f>IF(F79=0, "-", F68/F79)</f>
        <v>8.6659663865546216E-2</v>
      </c>
      <c r="H68" s="65">
        <v>195</v>
      </c>
      <c r="I68" s="9">
        <f>IF(H79=0, "-", H68/H79)</f>
        <v>0.10551948051948051</v>
      </c>
      <c r="J68" s="8" t="str">
        <f t="shared" si="4"/>
        <v>-</v>
      </c>
      <c r="K68" s="9">
        <f t="shared" si="5"/>
        <v>-0.15384615384615385</v>
      </c>
    </row>
    <row r="69" spans="1:11" x14ac:dyDescent="0.2">
      <c r="A69" s="7" t="s">
        <v>494</v>
      </c>
      <c r="B69" s="65">
        <v>22</v>
      </c>
      <c r="C69" s="34">
        <f>IF(B79=0, "-", B69/B79)</f>
        <v>0.13253012048192772</v>
      </c>
      <c r="D69" s="65">
        <v>11</v>
      </c>
      <c r="E69" s="9">
        <f>IF(D79=0, "-", D69/D79)</f>
        <v>9.2436974789915971E-2</v>
      </c>
      <c r="F69" s="81">
        <v>178</v>
      </c>
      <c r="G69" s="34">
        <f>IF(F79=0, "-", F69/F79)</f>
        <v>9.3487394957983194E-2</v>
      </c>
      <c r="H69" s="65">
        <v>131</v>
      </c>
      <c r="I69" s="9">
        <f>IF(H79=0, "-", H69/H79)</f>
        <v>7.0887445887445888E-2</v>
      </c>
      <c r="J69" s="8">
        <f t="shared" si="4"/>
        <v>1</v>
      </c>
      <c r="K69" s="9">
        <f t="shared" si="5"/>
        <v>0.35877862595419846</v>
      </c>
    </row>
    <row r="70" spans="1:11" x14ac:dyDescent="0.2">
      <c r="A70" s="7" t="s">
        <v>495</v>
      </c>
      <c r="B70" s="65">
        <v>2</v>
      </c>
      <c r="C70" s="34">
        <f>IF(B79=0, "-", B70/B79)</f>
        <v>1.2048192771084338E-2</v>
      </c>
      <c r="D70" s="65">
        <v>2</v>
      </c>
      <c r="E70" s="9">
        <f>IF(D79=0, "-", D70/D79)</f>
        <v>1.680672268907563E-2</v>
      </c>
      <c r="F70" s="81">
        <v>29</v>
      </c>
      <c r="G70" s="34">
        <f>IF(F79=0, "-", F70/F79)</f>
        <v>1.523109243697479E-2</v>
      </c>
      <c r="H70" s="65">
        <v>14</v>
      </c>
      <c r="I70" s="9">
        <f>IF(H79=0, "-", H70/H79)</f>
        <v>7.575757575757576E-3</v>
      </c>
      <c r="J70" s="8">
        <f t="shared" si="4"/>
        <v>0</v>
      </c>
      <c r="K70" s="9">
        <f t="shared" si="5"/>
        <v>1.0714285714285714</v>
      </c>
    </row>
    <row r="71" spans="1:11" x14ac:dyDescent="0.2">
      <c r="A71" s="7" t="s">
        <v>496</v>
      </c>
      <c r="B71" s="65">
        <v>1</v>
      </c>
      <c r="C71" s="34">
        <f>IF(B79=0, "-", B71/B79)</f>
        <v>6.024096385542169E-3</v>
      </c>
      <c r="D71" s="65">
        <v>0</v>
      </c>
      <c r="E71" s="9">
        <f>IF(D79=0, "-", D71/D79)</f>
        <v>0</v>
      </c>
      <c r="F71" s="81">
        <v>15</v>
      </c>
      <c r="G71" s="34">
        <f>IF(F79=0, "-", F71/F79)</f>
        <v>7.8781512605042014E-3</v>
      </c>
      <c r="H71" s="65">
        <v>23</v>
      </c>
      <c r="I71" s="9">
        <f>IF(H79=0, "-", H71/H79)</f>
        <v>1.2445887445887446E-2</v>
      </c>
      <c r="J71" s="8" t="str">
        <f t="shared" si="4"/>
        <v>-</v>
      </c>
      <c r="K71" s="9">
        <f t="shared" si="5"/>
        <v>-0.34782608695652173</v>
      </c>
    </row>
    <row r="72" spans="1:11" x14ac:dyDescent="0.2">
      <c r="A72" s="7" t="s">
        <v>497</v>
      </c>
      <c r="B72" s="65">
        <v>0</v>
      </c>
      <c r="C72" s="34">
        <f>IF(B79=0, "-", B72/B79)</f>
        <v>0</v>
      </c>
      <c r="D72" s="65">
        <v>0</v>
      </c>
      <c r="E72" s="9">
        <f>IF(D79=0, "-", D72/D79)</f>
        <v>0</v>
      </c>
      <c r="F72" s="81">
        <v>4</v>
      </c>
      <c r="G72" s="34">
        <f>IF(F79=0, "-", F72/F79)</f>
        <v>2.1008403361344537E-3</v>
      </c>
      <c r="H72" s="65">
        <v>0</v>
      </c>
      <c r="I72" s="9">
        <f>IF(H79=0, "-", H72/H79)</f>
        <v>0</v>
      </c>
      <c r="J72" s="8" t="str">
        <f t="shared" si="4"/>
        <v>-</v>
      </c>
      <c r="K72" s="9" t="str">
        <f t="shared" si="5"/>
        <v>-</v>
      </c>
    </row>
    <row r="73" spans="1:11" x14ac:dyDescent="0.2">
      <c r="A73" s="7" t="s">
        <v>498</v>
      </c>
      <c r="B73" s="65">
        <v>0</v>
      </c>
      <c r="C73" s="34">
        <f>IF(B79=0, "-", B73/B79)</f>
        <v>0</v>
      </c>
      <c r="D73" s="65">
        <v>0</v>
      </c>
      <c r="E73" s="9">
        <f>IF(D79=0, "-", D73/D79)</f>
        <v>0</v>
      </c>
      <c r="F73" s="81">
        <v>1</v>
      </c>
      <c r="G73" s="34">
        <f>IF(F79=0, "-", F73/F79)</f>
        <v>5.2521008403361342E-4</v>
      </c>
      <c r="H73" s="65">
        <v>6</v>
      </c>
      <c r="I73" s="9">
        <f>IF(H79=0, "-", H73/H79)</f>
        <v>3.246753246753247E-3</v>
      </c>
      <c r="J73" s="8" t="str">
        <f t="shared" si="4"/>
        <v>-</v>
      </c>
      <c r="K73" s="9">
        <f t="shared" si="5"/>
        <v>-0.83333333333333337</v>
      </c>
    </row>
    <row r="74" spans="1:11" x14ac:dyDescent="0.2">
      <c r="A74" s="7" t="s">
        <v>499</v>
      </c>
      <c r="B74" s="65">
        <v>0</v>
      </c>
      <c r="C74" s="34">
        <f>IF(B79=0, "-", B74/B79)</f>
        <v>0</v>
      </c>
      <c r="D74" s="65">
        <v>1</v>
      </c>
      <c r="E74" s="9">
        <f>IF(D79=0, "-", D74/D79)</f>
        <v>8.4033613445378148E-3</v>
      </c>
      <c r="F74" s="81">
        <v>13</v>
      </c>
      <c r="G74" s="34">
        <f>IF(F79=0, "-", F74/F79)</f>
        <v>6.8277310924369748E-3</v>
      </c>
      <c r="H74" s="65">
        <v>10</v>
      </c>
      <c r="I74" s="9">
        <f>IF(H79=0, "-", H74/H79)</f>
        <v>5.411255411255411E-3</v>
      </c>
      <c r="J74" s="8">
        <f t="shared" si="4"/>
        <v>-1</v>
      </c>
      <c r="K74" s="9">
        <f t="shared" si="5"/>
        <v>0.3</v>
      </c>
    </row>
    <row r="75" spans="1:11" x14ac:dyDescent="0.2">
      <c r="A75" s="7" t="s">
        <v>500</v>
      </c>
      <c r="B75" s="65">
        <v>34</v>
      </c>
      <c r="C75" s="34">
        <f>IF(B79=0, "-", B75/B79)</f>
        <v>0.20481927710843373</v>
      </c>
      <c r="D75" s="65">
        <v>26</v>
      </c>
      <c r="E75" s="9">
        <f>IF(D79=0, "-", D75/D79)</f>
        <v>0.21848739495798319</v>
      </c>
      <c r="F75" s="81">
        <v>322</v>
      </c>
      <c r="G75" s="34">
        <f>IF(F79=0, "-", F75/F79)</f>
        <v>0.16911764705882354</v>
      </c>
      <c r="H75" s="65">
        <v>325</v>
      </c>
      <c r="I75" s="9">
        <f>IF(H79=0, "-", H75/H79)</f>
        <v>0.17586580086580086</v>
      </c>
      <c r="J75" s="8">
        <f t="shared" si="4"/>
        <v>0.30769230769230771</v>
      </c>
      <c r="K75" s="9">
        <f t="shared" si="5"/>
        <v>-9.2307692307692316E-3</v>
      </c>
    </row>
    <row r="76" spans="1:11" x14ac:dyDescent="0.2">
      <c r="A76" s="7" t="s">
        <v>501</v>
      </c>
      <c r="B76" s="65">
        <v>8</v>
      </c>
      <c r="C76" s="34">
        <f>IF(B79=0, "-", B76/B79)</f>
        <v>4.8192771084337352E-2</v>
      </c>
      <c r="D76" s="65">
        <v>2</v>
      </c>
      <c r="E76" s="9">
        <f>IF(D79=0, "-", D76/D79)</f>
        <v>1.680672268907563E-2</v>
      </c>
      <c r="F76" s="81">
        <v>49</v>
      </c>
      <c r="G76" s="34">
        <f>IF(F79=0, "-", F76/F79)</f>
        <v>2.5735294117647058E-2</v>
      </c>
      <c r="H76" s="65">
        <v>41</v>
      </c>
      <c r="I76" s="9">
        <f>IF(H79=0, "-", H76/H79)</f>
        <v>2.2186147186147188E-2</v>
      </c>
      <c r="J76" s="8">
        <f t="shared" si="4"/>
        <v>3</v>
      </c>
      <c r="K76" s="9">
        <f t="shared" si="5"/>
        <v>0.1951219512195122</v>
      </c>
    </row>
    <row r="77" spans="1:11" x14ac:dyDescent="0.2">
      <c r="A77" s="7" t="s">
        <v>502</v>
      </c>
      <c r="B77" s="65">
        <v>3</v>
      </c>
      <c r="C77" s="34">
        <f>IF(B79=0, "-", B77/B79)</f>
        <v>1.8072289156626505E-2</v>
      </c>
      <c r="D77" s="65">
        <v>10</v>
      </c>
      <c r="E77" s="9">
        <f>IF(D79=0, "-", D77/D79)</f>
        <v>8.4033613445378158E-2</v>
      </c>
      <c r="F77" s="81">
        <v>201</v>
      </c>
      <c r="G77" s="34">
        <f>IF(F79=0, "-", F77/F79)</f>
        <v>0.1055672268907563</v>
      </c>
      <c r="H77" s="65">
        <v>207</v>
      </c>
      <c r="I77" s="9">
        <f>IF(H79=0, "-", H77/H79)</f>
        <v>0.11201298701298701</v>
      </c>
      <c r="J77" s="8">
        <f t="shared" si="4"/>
        <v>-0.7</v>
      </c>
      <c r="K77" s="9">
        <f t="shared" si="5"/>
        <v>-2.8985507246376812E-2</v>
      </c>
    </row>
    <row r="78" spans="1:11" x14ac:dyDescent="0.2">
      <c r="A78" s="2"/>
      <c r="B78" s="68"/>
      <c r="C78" s="33"/>
      <c r="D78" s="68"/>
      <c r="E78" s="6"/>
      <c r="F78" s="82"/>
      <c r="G78" s="33"/>
      <c r="H78" s="68"/>
      <c r="I78" s="6"/>
      <c r="J78" s="5"/>
      <c r="K78" s="6"/>
    </row>
    <row r="79" spans="1:11" s="43" customFormat="1" x14ac:dyDescent="0.2">
      <c r="A79" s="162" t="s">
        <v>557</v>
      </c>
      <c r="B79" s="71">
        <f>SUM(B57:B78)</f>
        <v>166</v>
      </c>
      <c r="C79" s="40">
        <f>B79/1528</f>
        <v>0.10863874345549739</v>
      </c>
      <c r="D79" s="71">
        <f>SUM(D57:D78)</f>
        <v>119</v>
      </c>
      <c r="E79" s="41">
        <f>D79/1125</f>
        <v>0.10577777777777778</v>
      </c>
      <c r="F79" s="77">
        <f>SUM(F57:F78)</f>
        <v>1904</v>
      </c>
      <c r="G79" s="42">
        <f>F79/19693</f>
        <v>9.6684100949575996E-2</v>
      </c>
      <c r="H79" s="71">
        <f>SUM(H57:H78)</f>
        <v>1848</v>
      </c>
      <c r="I79" s="41">
        <f>H79/16061</f>
        <v>0.11506132868439076</v>
      </c>
      <c r="J79" s="37">
        <f>IF(D79=0, "-", IF((B79-D79)/D79&lt;10, (B79-D79)/D79, "&gt;999%"))</f>
        <v>0.3949579831932773</v>
      </c>
      <c r="K79" s="38">
        <f>IF(H79=0, "-", IF((F79-H79)/H79&lt;10, (F79-H79)/H79, "&gt;999%"))</f>
        <v>3.0303030303030304E-2</v>
      </c>
    </row>
    <row r="80" spans="1:11" x14ac:dyDescent="0.2">
      <c r="B80" s="83"/>
      <c r="D80" s="83"/>
      <c r="F80" s="83"/>
      <c r="H80" s="83"/>
    </row>
    <row r="81" spans="1:11" x14ac:dyDescent="0.2">
      <c r="A81" s="27" t="s">
        <v>556</v>
      </c>
      <c r="B81" s="71">
        <v>257</v>
      </c>
      <c r="C81" s="40">
        <f>B81/1528</f>
        <v>0.16819371727748691</v>
      </c>
      <c r="D81" s="71">
        <v>153</v>
      </c>
      <c r="E81" s="41">
        <f>D81/1125</f>
        <v>0.13600000000000001</v>
      </c>
      <c r="F81" s="77">
        <v>2735</v>
      </c>
      <c r="G81" s="42">
        <f>F81/19693</f>
        <v>0.13888183618544661</v>
      </c>
      <c r="H81" s="71">
        <v>2577</v>
      </c>
      <c r="I81" s="41">
        <f>H81/16061</f>
        <v>0.16045078139592803</v>
      </c>
      <c r="J81" s="37">
        <f>IF(D81=0, "-", IF((B81-D81)/D81&lt;10, (B81-D81)/D81, "&gt;999%"))</f>
        <v>0.6797385620915033</v>
      </c>
      <c r="K81" s="38">
        <f>IF(H81=0, "-", IF((F81-H81)/H81&lt;10, (F81-H81)/H81, "&gt;999%"))</f>
        <v>6.1311602638727203E-2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567</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1</v>
      </c>
      <c r="C7" s="39">
        <f>IF(B29=0, "-", B7/B29)</f>
        <v>3.8910505836575876E-3</v>
      </c>
      <c r="D7" s="65">
        <v>0</v>
      </c>
      <c r="E7" s="21">
        <f>IF(D29=0, "-", D7/D29)</f>
        <v>0</v>
      </c>
      <c r="F7" s="81">
        <v>1</v>
      </c>
      <c r="G7" s="39">
        <f>IF(F29=0, "-", F7/F29)</f>
        <v>3.6563071297989033E-4</v>
      </c>
      <c r="H7" s="65">
        <v>0</v>
      </c>
      <c r="I7" s="21">
        <f>IF(H29=0, "-", H7/H29)</f>
        <v>0</v>
      </c>
      <c r="J7" s="20" t="str">
        <f t="shared" ref="J7:J27" si="0">IF(D7=0, "-", IF((B7-D7)/D7&lt;10, (B7-D7)/D7, "&gt;999%"))</f>
        <v>-</v>
      </c>
      <c r="K7" s="21" t="str">
        <f t="shared" ref="K7:K27" si="1">IF(H7=0, "-", IF((F7-H7)/H7&lt;10, (F7-H7)/H7, "&gt;999%"))</f>
        <v>-</v>
      </c>
    </row>
    <row r="8" spans="1:11" x14ac:dyDescent="0.2">
      <c r="A8" s="7" t="s">
        <v>38</v>
      </c>
      <c r="B8" s="65">
        <v>0</v>
      </c>
      <c r="C8" s="39">
        <f>IF(B29=0, "-", B8/B29)</f>
        <v>0</v>
      </c>
      <c r="D8" s="65">
        <v>0</v>
      </c>
      <c r="E8" s="21">
        <f>IF(D29=0, "-", D8/D29)</f>
        <v>0</v>
      </c>
      <c r="F8" s="81">
        <v>0</v>
      </c>
      <c r="G8" s="39">
        <f>IF(F29=0, "-", F8/F29)</f>
        <v>0</v>
      </c>
      <c r="H8" s="65">
        <v>3</v>
      </c>
      <c r="I8" s="21">
        <f>IF(H29=0, "-", H8/H29)</f>
        <v>1.1641443538998836E-3</v>
      </c>
      <c r="J8" s="20" t="str">
        <f t="shared" si="0"/>
        <v>-</v>
      </c>
      <c r="K8" s="21">
        <f t="shared" si="1"/>
        <v>-1</v>
      </c>
    </row>
    <row r="9" spans="1:11" x14ac:dyDescent="0.2">
      <c r="A9" s="7" t="s">
        <v>41</v>
      </c>
      <c r="B9" s="65">
        <v>0</v>
      </c>
      <c r="C9" s="39">
        <f>IF(B29=0, "-", B9/B29)</f>
        <v>0</v>
      </c>
      <c r="D9" s="65">
        <v>0</v>
      </c>
      <c r="E9" s="21">
        <f>IF(D29=0, "-", D9/D29)</f>
        <v>0</v>
      </c>
      <c r="F9" s="81">
        <v>0</v>
      </c>
      <c r="G9" s="39">
        <f>IF(F29=0, "-", F9/F29)</f>
        <v>0</v>
      </c>
      <c r="H9" s="65">
        <v>1</v>
      </c>
      <c r="I9" s="21">
        <f>IF(H29=0, "-", H9/H29)</f>
        <v>3.8804811796662784E-4</v>
      </c>
      <c r="J9" s="20" t="str">
        <f t="shared" si="0"/>
        <v>-</v>
      </c>
      <c r="K9" s="21">
        <f t="shared" si="1"/>
        <v>-1</v>
      </c>
    </row>
    <row r="10" spans="1:11" x14ac:dyDescent="0.2">
      <c r="A10" s="7" t="s">
        <v>42</v>
      </c>
      <c r="B10" s="65">
        <v>53</v>
      </c>
      <c r="C10" s="39">
        <f>IF(B29=0, "-", B10/B29)</f>
        <v>0.20622568093385213</v>
      </c>
      <c r="D10" s="65">
        <v>24</v>
      </c>
      <c r="E10" s="21">
        <f>IF(D29=0, "-", D10/D29)</f>
        <v>0.15686274509803921</v>
      </c>
      <c r="F10" s="81">
        <v>601</v>
      </c>
      <c r="G10" s="39">
        <f>IF(F29=0, "-", F10/F29)</f>
        <v>0.21974405850091408</v>
      </c>
      <c r="H10" s="65">
        <v>470</v>
      </c>
      <c r="I10" s="21">
        <f>IF(H29=0, "-", H10/H29)</f>
        <v>0.18238261544431508</v>
      </c>
      <c r="J10" s="20">
        <f t="shared" si="0"/>
        <v>1.2083333333333333</v>
      </c>
      <c r="K10" s="21">
        <f t="shared" si="1"/>
        <v>0.27872340425531916</v>
      </c>
    </row>
    <row r="11" spans="1:11" x14ac:dyDescent="0.2">
      <c r="A11" s="7" t="s">
        <v>45</v>
      </c>
      <c r="B11" s="65">
        <v>4</v>
      </c>
      <c r="C11" s="39">
        <f>IF(B29=0, "-", B11/B29)</f>
        <v>1.556420233463035E-2</v>
      </c>
      <c r="D11" s="65">
        <v>2</v>
      </c>
      <c r="E11" s="21">
        <f>IF(D29=0, "-", D11/D29)</f>
        <v>1.3071895424836602E-2</v>
      </c>
      <c r="F11" s="81">
        <v>44</v>
      </c>
      <c r="G11" s="39">
        <f>IF(F29=0, "-", F11/F29)</f>
        <v>1.6087751371115174E-2</v>
      </c>
      <c r="H11" s="65">
        <v>22</v>
      </c>
      <c r="I11" s="21">
        <f>IF(H29=0, "-", H11/H29)</f>
        <v>8.5370585952658125E-3</v>
      </c>
      <c r="J11" s="20">
        <f t="shared" si="0"/>
        <v>1</v>
      </c>
      <c r="K11" s="21">
        <f t="shared" si="1"/>
        <v>1</v>
      </c>
    </row>
    <row r="12" spans="1:11" x14ac:dyDescent="0.2">
      <c r="A12" s="7" t="s">
        <v>48</v>
      </c>
      <c r="B12" s="65">
        <v>0</v>
      </c>
      <c r="C12" s="39">
        <f>IF(B29=0, "-", B12/B29)</f>
        <v>0</v>
      </c>
      <c r="D12" s="65">
        <v>14</v>
      </c>
      <c r="E12" s="21">
        <f>IF(D29=0, "-", D12/D29)</f>
        <v>9.1503267973856203E-2</v>
      </c>
      <c r="F12" s="81">
        <v>91</v>
      </c>
      <c r="G12" s="39">
        <f>IF(F29=0, "-", F12/F29)</f>
        <v>3.3272394881170016E-2</v>
      </c>
      <c r="H12" s="65">
        <v>226</v>
      </c>
      <c r="I12" s="21">
        <f>IF(H29=0, "-", H12/H29)</f>
        <v>8.7698874660457893E-2</v>
      </c>
      <c r="J12" s="20">
        <f t="shared" si="0"/>
        <v>-1</v>
      </c>
      <c r="K12" s="21">
        <f t="shared" si="1"/>
        <v>-0.59734513274336287</v>
      </c>
    </row>
    <row r="13" spans="1:11" x14ac:dyDescent="0.2">
      <c r="A13" s="7" t="s">
        <v>50</v>
      </c>
      <c r="B13" s="65">
        <v>14</v>
      </c>
      <c r="C13" s="39">
        <f>IF(B29=0, "-", B13/B29)</f>
        <v>5.4474708171206226E-2</v>
      </c>
      <c r="D13" s="65">
        <v>5</v>
      </c>
      <c r="E13" s="21">
        <f>IF(D29=0, "-", D13/D29)</f>
        <v>3.2679738562091505E-2</v>
      </c>
      <c r="F13" s="81">
        <v>117</v>
      </c>
      <c r="G13" s="39">
        <f>IF(F29=0, "-", F13/F29)</f>
        <v>4.2778793418647168E-2</v>
      </c>
      <c r="H13" s="65">
        <v>103</v>
      </c>
      <c r="I13" s="21">
        <f>IF(H29=0, "-", H13/H29)</f>
        <v>3.9968956150562666E-2</v>
      </c>
      <c r="J13" s="20">
        <f t="shared" si="0"/>
        <v>1.8</v>
      </c>
      <c r="K13" s="21">
        <f t="shared" si="1"/>
        <v>0.13592233009708737</v>
      </c>
    </row>
    <row r="14" spans="1:11" x14ac:dyDescent="0.2">
      <c r="A14" s="7" t="s">
        <v>54</v>
      </c>
      <c r="B14" s="65">
        <v>26</v>
      </c>
      <c r="C14" s="39">
        <f>IF(B29=0, "-", B14/B29)</f>
        <v>0.10116731517509728</v>
      </c>
      <c r="D14" s="65">
        <v>19</v>
      </c>
      <c r="E14" s="21">
        <f>IF(D29=0, "-", D14/D29)</f>
        <v>0.12418300653594772</v>
      </c>
      <c r="F14" s="81">
        <v>205</v>
      </c>
      <c r="G14" s="39">
        <f>IF(F29=0, "-", F14/F29)</f>
        <v>7.4954296160877509E-2</v>
      </c>
      <c r="H14" s="65">
        <v>185</v>
      </c>
      <c r="I14" s="21">
        <f>IF(H29=0, "-", H14/H29)</f>
        <v>7.1788901823826148E-2</v>
      </c>
      <c r="J14" s="20">
        <f t="shared" si="0"/>
        <v>0.36842105263157893</v>
      </c>
      <c r="K14" s="21">
        <f t="shared" si="1"/>
        <v>0.10810810810810811</v>
      </c>
    </row>
    <row r="15" spans="1:11" x14ac:dyDescent="0.2">
      <c r="A15" s="7" t="s">
        <v>57</v>
      </c>
      <c r="B15" s="65">
        <v>3</v>
      </c>
      <c r="C15" s="39">
        <f>IF(B29=0, "-", B15/B29)</f>
        <v>1.1673151750972763E-2</v>
      </c>
      <c r="D15" s="65">
        <v>0</v>
      </c>
      <c r="E15" s="21">
        <f>IF(D29=0, "-", D15/D29)</f>
        <v>0</v>
      </c>
      <c r="F15" s="81">
        <v>13</v>
      </c>
      <c r="G15" s="39">
        <f>IF(F29=0, "-", F15/F29)</f>
        <v>4.7531992687385744E-3</v>
      </c>
      <c r="H15" s="65">
        <v>0</v>
      </c>
      <c r="I15" s="21">
        <f>IF(H29=0, "-", H15/H29)</f>
        <v>0</v>
      </c>
      <c r="J15" s="20" t="str">
        <f t="shared" si="0"/>
        <v>-</v>
      </c>
      <c r="K15" s="21" t="str">
        <f t="shared" si="1"/>
        <v>-</v>
      </c>
    </row>
    <row r="16" spans="1:11" x14ac:dyDescent="0.2">
      <c r="A16" s="7" t="s">
        <v>61</v>
      </c>
      <c r="B16" s="65">
        <v>16</v>
      </c>
      <c r="C16" s="39">
        <f>IF(B29=0, "-", B16/B29)</f>
        <v>6.2256809338521402E-2</v>
      </c>
      <c r="D16" s="65">
        <v>6</v>
      </c>
      <c r="E16" s="21">
        <f>IF(D29=0, "-", D16/D29)</f>
        <v>3.9215686274509803E-2</v>
      </c>
      <c r="F16" s="81">
        <v>92</v>
      </c>
      <c r="G16" s="39">
        <f>IF(F29=0, "-", F16/F29)</f>
        <v>3.3638025594149912E-2</v>
      </c>
      <c r="H16" s="65">
        <v>59</v>
      </c>
      <c r="I16" s="21">
        <f>IF(H29=0, "-", H16/H29)</f>
        <v>2.2894838960031045E-2</v>
      </c>
      <c r="J16" s="20">
        <f t="shared" si="0"/>
        <v>1.6666666666666667</v>
      </c>
      <c r="K16" s="21">
        <f t="shared" si="1"/>
        <v>0.55932203389830504</v>
      </c>
    </row>
    <row r="17" spans="1:11" x14ac:dyDescent="0.2">
      <c r="A17" s="7" t="s">
        <v>64</v>
      </c>
      <c r="B17" s="65">
        <v>10</v>
      </c>
      <c r="C17" s="39">
        <f>IF(B29=0, "-", B17/B29)</f>
        <v>3.8910505836575876E-2</v>
      </c>
      <c r="D17" s="65">
        <v>6</v>
      </c>
      <c r="E17" s="21">
        <f>IF(D29=0, "-", D17/D29)</f>
        <v>3.9215686274509803E-2</v>
      </c>
      <c r="F17" s="81">
        <v>81</v>
      </c>
      <c r="G17" s="39">
        <f>IF(F29=0, "-", F17/F29)</f>
        <v>2.9616087751371114E-2</v>
      </c>
      <c r="H17" s="65">
        <v>118</v>
      </c>
      <c r="I17" s="21">
        <f>IF(H29=0, "-", H17/H29)</f>
        <v>4.578967792006209E-2</v>
      </c>
      <c r="J17" s="20">
        <f t="shared" si="0"/>
        <v>0.66666666666666663</v>
      </c>
      <c r="K17" s="21">
        <f t="shared" si="1"/>
        <v>-0.3135593220338983</v>
      </c>
    </row>
    <row r="18" spans="1:11" x14ac:dyDescent="0.2">
      <c r="A18" s="7" t="s">
        <v>66</v>
      </c>
      <c r="B18" s="65">
        <v>0</v>
      </c>
      <c r="C18" s="39">
        <f>IF(B29=0, "-", B18/B29)</f>
        <v>0</v>
      </c>
      <c r="D18" s="65">
        <v>0</v>
      </c>
      <c r="E18" s="21">
        <f>IF(D29=0, "-", D18/D29)</f>
        <v>0</v>
      </c>
      <c r="F18" s="81">
        <v>0</v>
      </c>
      <c r="G18" s="39">
        <f>IF(F29=0, "-", F18/F29)</f>
        <v>0</v>
      </c>
      <c r="H18" s="65">
        <v>1</v>
      </c>
      <c r="I18" s="21">
        <f>IF(H29=0, "-", H18/H29)</f>
        <v>3.8804811796662784E-4</v>
      </c>
      <c r="J18" s="20" t="str">
        <f t="shared" si="0"/>
        <v>-</v>
      </c>
      <c r="K18" s="21">
        <f t="shared" si="1"/>
        <v>-1</v>
      </c>
    </row>
    <row r="19" spans="1:11" x14ac:dyDescent="0.2">
      <c r="A19" s="7" t="s">
        <v>67</v>
      </c>
      <c r="B19" s="65">
        <v>2</v>
      </c>
      <c r="C19" s="39">
        <f>IF(B29=0, "-", B19/B29)</f>
        <v>7.7821011673151752E-3</v>
      </c>
      <c r="D19" s="65">
        <v>7</v>
      </c>
      <c r="E19" s="21">
        <f>IF(D29=0, "-", D19/D29)</f>
        <v>4.5751633986928102E-2</v>
      </c>
      <c r="F19" s="81">
        <v>43</v>
      </c>
      <c r="G19" s="39">
        <f>IF(F29=0, "-", F19/F29)</f>
        <v>1.5722120658135285E-2</v>
      </c>
      <c r="H19" s="65">
        <v>34</v>
      </c>
      <c r="I19" s="21">
        <f>IF(H29=0, "-", H19/H29)</f>
        <v>1.3193636010865347E-2</v>
      </c>
      <c r="J19" s="20">
        <f t="shared" si="0"/>
        <v>-0.7142857142857143</v>
      </c>
      <c r="K19" s="21">
        <f t="shared" si="1"/>
        <v>0.26470588235294118</v>
      </c>
    </row>
    <row r="20" spans="1:11" x14ac:dyDescent="0.2">
      <c r="A20" s="7" t="s">
        <v>70</v>
      </c>
      <c r="B20" s="65">
        <v>13</v>
      </c>
      <c r="C20" s="39">
        <f>IF(B29=0, "-", B20/B29)</f>
        <v>5.0583657587548639E-2</v>
      </c>
      <c r="D20" s="65">
        <v>0</v>
      </c>
      <c r="E20" s="21">
        <f>IF(D29=0, "-", D20/D29)</f>
        <v>0</v>
      </c>
      <c r="F20" s="81">
        <v>179</v>
      </c>
      <c r="G20" s="39">
        <f>IF(F29=0, "-", F20/F29)</f>
        <v>6.5447897623400364E-2</v>
      </c>
      <c r="H20" s="65">
        <v>216</v>
      </c>
      <c r="I20" s="21">
        <f>IF(H29=0, "-", H20/H29)</f>
        <v>8.381839348079162E-2</v>
      </c>
      <c r="J20" s="20" t="str">
        <f t="shared" si="0"/>
        <v>-</v>
      </c>
      <c r="K20" s="21">
        <f t="shared" si="1"/>
        <v>-0.17129629629629631</v>
      </c>
    </row>
    <row r="21" spans="1:11" x14ac:dyDescent="0.2">
      <c r="A21" s="7" t="s">
        <v>71</v>
      </c>
      <c r="B21" s="65">
        <v>23</v>
      </c>
      <c r="C21" s="39">
        <f>IF(B29=0, "-", B21/B29)</f>
        <v>8.9494163424124515E-2</v>
      </c>
      <c r="D21" s="65">
        <v>11</v>
      </c>
      <c r="E21" s="21">
        <f>IF(D29=0, "-", D21/D29)</f>
        <v>7.1895424836601302E-2</v>
      </c>
      <c r="F21" s="81">
        <v>190</v>
      </c>
      <c r="G21" s="39">
        <f>IF(F29=0, "-", F21/F29)</f>
        <v>6.9469835466179158E-2</v>
      </c>
      <c r="H21" s="65">
        <v>149</v>
      </c>
      <c r="I21" s="21">
        <f>IF(H29=0, "-", H21/H29)</f>
        <v>5.7819169577027554E-2</v>
      </c>
      <c r="J21" s="20">
        <f t="shared" si="0"/>
        <v>1.0909090909090908</v>
      </c>
      <c r="K21" s="21">
        <f t="shared" si="1"/>
        <v>0.27516778523489932</v>
      </c>
    </row>
    <row r="22" spans="1:11" x14ac:dyDescent="0.2">
      <c r="A22" s="7" t="s">
        <v>72</v>
      </c>
      <c r="B22" s="65">
        <v>0</v>
      </c>
      <c r="C22" s="39">
        <f>IF(B29=0, "-", B22/B29)</f>
        <v>0</v>
      </c>
      <c r="D22" s="65">
        <v>1</v>
      </c>
      <c r="E22" s="21">
        <f>IF(D29=0, "-", D22/D29)</f>
        <v>6.5359477124183009E-3</v>
      </c>
      <c r="F22" s="81">
        <v>15</v>
      </c>
      <c r="G22" s="39">
        <f>IF(F29=0, "-", F22/F29)</f>
        <v>5.4844606946983544E-3</v>
      </c>
      <c r="H22" s="65">
        <v>4</v>
      </c>
      <c r="I22" s="21">
        <f>IF(H29=0, "-", H22/H29)</f>
        <v>1.5521924718665113E-3</v>
      </c>
      <c r="J22" s="20">
        <f t="shared" si="0"/>
        <v>-1</v>
      </c>
      <c r="K22" s="21">
        <f t="shared" si="1"/>
        <v>2.75</v>
      </c>
    </row>
    <row r="23" spans="1:11" x14ac:dyDescent="0.2">
      <c r="A23" s="7" t="s">
        <v>74</v>
      </c>
      <c r="B23" s="65">
        <v>3</v>
      </c>
      <c r="C23" s="39">
        <f>IF(B29=0, "-", B23/B29)</f>
        <v>1.1673151750972763E-2</v>
      </c>
      <c r="D23" s="65">
        <v>2</v>
      </c>
      <c r="E23" s="21">
        <f>IF(D29=0, "-", D23/D29)</f>
        <v>1.3071895424836602E-2</v>
      </c>
      <c r="F23" s="81">
        <v>49</v>
      </c>
      <c r="G23" s="39">
        <f>IF(F29=0, "-", F23/F29)</f>
        <v>1.7915904936014627E-2</v>
      </c>
      <c r="H23" s="65">
        <v>43</v>
      </c>
      <c r="I23" s="21">
        <f>IF(H29=0, "-", H23/H29)</f>
        <v>1.6686069072564997E-2</v>
      </c>
      <c r="J23" s="20">
        <f t="shared" si="0"/>
        <v>0.5</v>
      </c>
      <c r="K23" s="21">
        <f t="shared" si="1"/>
        <v>0.13953488372093023</v>
      </c>
    </row>
    <row r="24" spans="1:11" x14ac:dyDescent="0.2">
      <c r="A24" s="7" t="s">
        <v>75</v>
      </c>
      <c r="B24" s="65">
        <v>3</v>
      </c>
      <c r="C24" s="39">
        <f>IF(B29=0, "-", B24/B29)</f>
        <v>1.1673151750972763E-2</v>
      </c>
      <c r="D24" s="65">
        <v>2</v>
      </c>
      <c r="E24" s="21">
        <f>IF(D29=0, "-", D24/D29)</f>
        <v>1.3071895424836602E-2</v>
      </c>
      <c r="F24" s="81">
        <v>46</v>
      </c>
      <c r="G24" s="39">
        <f>IF(F29=0, "-", F24/F29)</f>
        <v>1.6819012797074956E-2</v>
      </c>
      <c r="H24" s="65">
        <v>38</v>
      </c>
      <c r="I24" s="21">
        <f>IF(H29=0, "-", H24/H29)</f>
        <v>1.4745828482731859E-2</v>
      </c>
      <c r="J24" s="20">
        <f t="shared" si="0"/>
        <v>0.5</v>
      </c>
      <c r="K24" s="21">
        <f t="shared" si="1"/>
        <v>0.21052631578947367</v>
      </c>
    </row>
    <row r="25" spans="1:11" x14ac:dyDescent="0.2">
      <c r="A25" s="7" t="s">
        <v>77</v>
      </c>
      <c r="B25" s="65">
        <v>0</v>
      </c>
      <c r="C25" s="39">
        <f>IF(B29=0, "-", B25/B29)</f>
        <v>0</v>
      </c>
      <c r="D25" s="65">
        <v>1</v>
      </c>
      <c r="E25" s="21">
        <f>IF(D29=0, "-", D25/D29)</f>
        <v>6.5359477124183009E-3</v>
      </c>
      <c r="F25" s="81">
        <v>13</v>
      </c>
      <c r="G25" s="39">
        <f>IF(F29=0, "-", F25/F29)</f>
        <v>4.7531992687385744E-3</v>
      </c>
      <c r="H25" s="65">
        <v>10</v>
      </c>
      <c r="I25" s="21">
        <f>IF(H29=0, "-", H25/H29)</f>
        <v>3.8804811796662787E-3</v>
      </c>
      <c r="J25" s="20">
        <f t="shared" si="0"/>
        <v>-1</v>
      </c>
      <c r="K25" s="21">
        <f t="shared" si="1"/>
        <v>0.3</v>
      </c>
    </row>
    <row r="26" spans="1:11" x14ac:dyDescent="0.2">
      <c r="A26" s="7" t="s">
        <v>80</v>
      </c>
      <c r="B26" s="65">
        <v>79</v>
      </c>
      <c r="C26" s="39">
        <f>IF(B29=0, "-", B26/B29)</f>
        <v>0.30739299610894943</v>
      </c>
      <c r="D26" s="65">
        <v>39</v>
      </c>
      <c r="E26" s="21">
        <f>IF(D29=0, "-", D26/D29)</f>
        <v>0.25490196078431371</v>
      </c>
      <c r="F26" s="81">
        <v>697</v>
      </c>
      <c r="G26" s="39">
        <f>IF(F29=0, "-", F26/F29)</f>
        <v>0.25484460694698352</v>
      </c>
      <c r="H26" s="65">
        <v>604</v>
      </c>
      <c r="I26" s="21">
        <f>IF(H29=0, "-", H26/H29)</f>
        <v>0.23438106325184324</v>
      </c>
      <c r="J26" s="20">
        <f t="shared" si="0"/>
        <v>1.0256410256410255</v>
      </c>
      <c r="K26" s="21">
        <f t="shared" si="1"/>
        <v>0.15397350993377484</v>
      </c>
    </row>
    <row r="27" spans="1:11" x14ac:dyDescent="0.2">
      <c r="A27" s="7" t="s">
        <v>81</v>
      </c>
      <c r="B27" s="65">
        <v>7</v>
      </c>
      <c r="C27" s="39">
        <f>IF(B29=0, "-", B27/B29)</f>
        <v>2.7237354085603113E-2</v>
      </c>
      <c r="D27" s="65">
        <v>14</v>
      </c>
      <c r="E27" s="21">
        <f>IF(D29=0, "-", D27/D29)</f>
        <v>9.1503267973856203E-2</v>
      </c>
      <c r="F27" s="81">
        <v>258</v>
      </c>
      <c r="G27" s="39">
        <f>IF(F29=0, "-", F27/F29)</f>
        <v>9.4332723948811703E-2</v>
      </c>
      <c r="H27" s="65">
        <v>291</v>
      </c>
      <c r="I27" s="21">
        <f>IF(H29=0, "-", H27/H29)</f>
        <v>0.11292200232828871</v>
      </c>
      <c r="J27" s="20">
        <f t="shared" si="0"/>
        <v>-0.5</v>
      </c>
      <c r="K27" s="21">
        <f t="shared" si="1"/>
        <v>-0.1134020618556701</v>
      </c>
    </row>
    <row r="28" spans="1:11" x14ac:dyDescent="0.2">
      <c r="A28" s="2"/>
      <c r="B28" s="68"/>
      <c r="C28" s="33"/>
      <c r="D28" s="68"/>
      <c r="E28" s="6"/>
      <c r="F28" s="82"/>
      <c r="G28" s="33"/>
      <c r="H28" s="68"/>
      <c r="I28" s="6"/>
      <c r="J28" s="5"/>
      <c r="K28" s="6"/>
    </row>
    <row r="29" spans="1:11" s="43" customFormat="1" x14ac:dyDescent="0.2">
      <c r="A29" s="162" t="s">
        <v>556</v>
      </c>
      <c r="B29" s="71">
        <f>SUM(B7:B28)</f>
        <v>257</v>
      </c>
      <c r="C29" s="40">
        <v>1</v>
      </c>
      <c r="D29" s="71">
        <f>SUM(D7:D28)</f>
        <v>153</v>
      </c>
      <c r="E29" s="41">
        <v>1</v>
      </c>
      <c r="F29" s="77">
        <f>SUM(F7:F28)</f>
        <v>2735</v>
      </c>
      <c r="G29" s="42">
        <v>1</v>
      </c>
      <c r="H29" s="71">
        <f>SUM(H7:H28)</f>
        <v>2577</v>
      </c>
      <c r="I29" s="41">
        <v>1</v>
      </c>
      <c r="J29" s="37">
        <f>IF(D29=0, "-", (B29-D29)/D29)</f>
        <v>0.6797385620915033</v>
      </c>
      <c r="K29" s="38">
        <f>IF(H29=0, "-", (F29-H29)/H29)</f>
        <v>6.1311602638727203E-2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1"/>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118</v>
      </c>
      <c r="B6" s="61" t="s">
        <v>12</v>
      </c>
      <c r="C6" s="62" t="s">
        <v>13</v>
      </c>
      <c r="D6" s="61" t="s">
        <v>12</v>
      </c>
      <c r="E6" s="63" t="s">
        <v>13</v>
      </c>
      <c r="F6" s="62" t="s">
        <v>12</v>
      </c>
      <c r="G6" s="62" t="s">
        <v>13</v>
      </c>
      <c r="H6" s="61" t="s">
        <v>12</v>
      </c>
      <c r="I6" s="63" t="s">
        <v>13</v>
      </c>
      <c r="J6" s="61"/>
      <c r="K6" s="63"/>
    </row>
    <row r="7" spans="1:11" x14ac:dyDescent="0.2">
      <c r="A7" s="7" t="s">
        <v>503</v>
      </c>
      <c r="B7" s="65">
        <v>1</v>
      </c>
      <c r="C7" s="34">
        <f>IF(B19=0, "-", B7/B19)</f>
        <v>5.5555555555555552E-2</v>
      </c>
      <c r="D7" s="65">
        <v>2</v>
      </c>
      <c r="E7" s="9">
        <f>IF(D19=0, "-", D7/D19)</f>
        <v>0.25</v>
      </c>
      <c r="F7" s="81">
        <v>5</v>
      </c>
      <c r="G7" s="34">
        <f>IF(F19=0, "-", F7/F19)</f>
        <v>2.7777777777777776E-2</v>
      </c>
      <c r="H7" s="65">
        <v>7</v>
      </c>
      <c r="I7" s="9">
        <f>IF(H19=0, "-", H7/H19)</f>
        <v>4.72972972972973E-2</v>
      </c>
      <c r="J7" s="8">
        <f t="shared" ref="J7:J17" si="0">IF(D7=0, "-", IF((B7-D7)/D7&lt;10, (B7-D7)/D7, "&gt;999%"))</f>
        <v>-0.5</v>
      </c>
      <c r="K7" s="9">
        <f t="shared" ref="K7:K17" si="1">IF(H7=0, "-", IF((F7-H7)/H7&lt;10, (F7-H7)/H7, "&gt;999%"))</f>
        <v>-0.2857142857142857</v>
      </c>
    </row>
    <row r="8" spans="1:11" x14ac:dyDescent="0.2">
      <c r="A8" s="7" t="s">
        <v>504</v>
      </c>
      <c r="B8" s="65">
        <v>6</v>
      </c>
      <c r="C8" s="34">
        <f>IF(B19=0, "-", B8/B19)</f>
        <v>0.33333333333333331</v>
      </c>
      <c r="D8" s="65">
        <v>0</v>
      </c>
      <c r="E8" s="9">
        <f>IF(D19=0, "-", D8/D19)</f>
        <v>0</v>
      </c>
      <c r="F8" s="81">
        <v>19</v>
      </c>
      <c r="G8" s="34">
        <f>IF(F19=0, "-", F8/F19)</f>
        <v>0.10555555555555556</v>
      </c>
      <c r="H8" s="65">
        <v>12</v>
      </c>
      <c r="I8" s="9">
        <f>IF(H19=0, "-", H8/H19)</f>
        <v>8.1081081081081086E-2</v>
      </c>
      <c r="J8" s="8" t="str">
        <f t="shared" si="0"/>
        <v>-</v>
      </c>
      <c r="K8" s="9">
        <f t="shared" si="1"/>
        <v>0.58333333333333337</v>
      </c>
    </row>
    <row r="9" spans="1:11" x14ac:dyDescent="0.2">
      <c r="A9" s="7" t="s">
        <v>505</v>
      </c>
      <c r="B9" s="65">
        <v>1</v>
      </c>
      <c r="C9" s="34">
        <f>IF(B19=0, "-", B9/B19)</f>
        <v>5.5555555555555552E-2</v>
      </c>
      <c r="D9" s="65">
        <v>0</v>
      </c>
      <c r="E9" s="9">
        <f>IF(D19=0, "-", D9/D19)</f>
        <v>0</v>
      </c>
      <c r="F9" s="81">
        <v>18</v>
      </c>
      <c r="G9" s="34">
        <f>IF(F19=0, "-", F9/F19)</f>
        <v>0.1</v>
      </c>
      <c r="H9" s="65">
        <v>7</v>
      </c>
      <c r="I9" s="9">
        <f>IF(H19=0, "-", H9/H19)</f>
        <v>4.72972972972973E-2</v>
      </c>
      <c r="J9" s="8" t="str">
        <f t="shared" si="0"/>
        <v>-</v>
      </c>
      <c r="K9" s="9">
        <f t="shared" si="1"/>
        <v>1.5714285714285714</v>
      </c>
    </row>
    <row r="10" spans="1:11" x14ac:dyDescent="0.2">
      <c r="A10" s="7" t="s">
        <v>506</v>
      </c>
      <c r="B10" s="65">
        <v>0</v>
      </c>
      <c r="C10" s="34">
        <f>IF(B19=0, "-", B10/B19)</f>
        <v>0</v>
      </c>
      <c r="D10" s="65">
        <v>0</v>
      </c>
      <c r="E10" s="9">
        <f>IF(D19=0, "-", D10/D19)</f>
        <v>0</v>
      </c>
      <c r="F10" s="81">
        <v>10</v>
      </c>
      <c r="G10" s="34">
        <f>IF(F19=0, "-", F10/F19)</f>
        <v>5.5555555555555552E-2</v>
      </c>
      <c r="H10" s="65">
        <v>25</v>
      </c>
      <c r="I10" s="9">
        <f>IF(H19=0, "-", H10/H19)</f>
        <v>0.16891891891891891</v>
      </c>
      <c r="J10" s="8" t="str">
        <f t="shared" si="0"/>
        <v>-</v>
      </c>
      <c r="K10" s="9">
        <f t="shared" si="1"/>
        <v>-0.6</v>
      </c>
    </row>
    <row r="11" spans="1:11" x14ac:dyDescent="0.2">
      <c r="A11" s="7" t="s">
        <v>507</v>
      </c>
      <c r="B11" s="65">
        <v>0</v>
      </c>
      <c r="C11" s="34">
        <f>IF(B19=0, "-", B11/B19)</f>
        <v>0</v>
      </c>
      <c r="D11" s="65">
        <v>0</v>
      </c>
      <c r="E11" s="9">
        <f>IF(D19=0, "-", D11/D19)</f>
        <v>0</v>
      </c>
      <c r="F11" s="81">
        <v>2</v>
      </c>
      <c r="G11" s="34">
        <f>IF(F19=0, "-", F11/F19)</f>
        <v>1.1111111111111112E-2</v>
      </c>
      <c r="H11" s="65">
        <v>1</v>
      </c>
      <c r="I11" s="9">
        <f>IF(H19=0, "-", H11/H19)</f>
        <v>6.7567567567567571E-3</v>
      </c>
      <c r="J11" s="8" t="str">
        <f t="shared" si="0"/>
        <v>-</v>
      </c>
      <c r="K11" s="9">
        <f t="shared" si="1"/>
        <v>1</v>
      </c>
    </row>
    <row r="12" spans="1:11" x14ac:dyDescent="0.2">
      <c r="A12" s="7" t="s">
        <v>508</v>
      </c>
      <c r="B12" s="65">
        <v>0</v>
      </c>
      <c r="C12" s="34">
        <f>IF(B19=0, "-", B12/B19)</f>
        <v>0</v>
      </c>
      <c r="D12" s="65">
        <v>0</v>
      </c>
      <c r="E12" s="9">
        <f>IF(D19=0, "-", D12/D19)</f>
        <v>0</v>
      </c>
      <c r="F12" s="81">
        <v>0</v>
      </c>
      <c r="G12" s="34">
        <f>IF(F19=0, "-", F12/F19)</f>
        <v>0</v>
      </c>
      <c r="H12" s="65">
        <v>1</v>
      </c>
      <c r="I12" s="9">
        <f>IF(H19=0, "-", H12/H19)</f>
        <v>6.7567567567567571E-3</v>
      </c>
      <c r="J12" s="8" t="str">
        <f t="shared" si="0"/>
        <v>-</v>
      </c>
      <c r="K12" s="9">
        <f t="shared" si="1"/>
        <v>-1</v>
      </c>
    </row>
    <row r="13" spans="1:11" x14ac:dyDescent="0.2">
      <c r="A13" s="7" t="s">
        <v>509</v>
      </c>
      <c r="B13" s="65">
        <v>7</v>
      </c>
      <c r="C13" s="34">
        <f>IF(B19=0, "-", B13/B19)</f>
        <v>0.3888888888888889</v>
      </c>
      <c r="D13" s="65">
        <v>3</v>
      </c>
      <c r="E13" s="9">
        <f>IF(D19=0, "-", D13/D19)</f>
        <v>0.375</v>
      </c>
      <c r="F13" s="81">
        <v>64</v>
      </c>
      <c r="G13" s="34">
        <f>IF(F19=0, "-", F13/F19)</f>
        <v>0.35555555555555557</v>
      </c>
      <c r="H13" s="65">
        <v>54</v>
      </c>
      <c r="I13" s="9">
        <f>IF(H19=0, "-", H13/H19)</f>
        <v>0.36486486486486486</v>
      </c>
      <c r="J13" s="8">
        <f t="shared" si="0"/>
        <v>1.3333333333333333</v>
      </c>
      <c r="K13" s="9">
        <f t="shared" si="1"/>
        <v>0.18518518518518517</v>
      </c>
    </row>
    <row r="14" spans="1:11" x14ac:dyDescent="0.2">
      <c r="A14" s="7" t="s">
        <v>510</v>
      </c>
      <c r="B14" s="65">
        <v>0</v>
      </c>
      <c r="C14" s="34">
        <f>IF(B19=0, "-", B14/B19)</f>
        <v>0</v>
      </c>
      <c r="D14" s="65">
        <v>0</v>
      </c>
      <c r="E14" s="9">
        <f>IF(D19=0, "-", D14/D19)</f>
        <v>0</v>
      </c>
      <c r="F14" s="81">
        <v>0</v>
      </c>
      <c r="G14" s="34">
        <f>IF(F19=0, "-", F14/F19)</f>
        <v>0</v>
      </c>
      <c r="H14" s="65">
        <v>2</v>
      </c>
      <c r="I14" s="9">
        <f>IF(H19=0, "-", H14/H19)</f>
        <v>1.3513513513513514E-2</v>
      </c>
      <c r="J14" s="8" t="str">
        <f t="shared" si="0"/>
        <v>-</v>
      </c>
      <c r="K14" s="9">
        <f t="shared" si="1"/>
        <v>-1</v>
      </c>
    </row>
    <row r="15" spans="1:11" x14ac:dyDescent="0.2">
      <c r="A15" s="7" t="s">
        <v>511</v>
      </c>
      <c r="B15" s="65">
        <v>0</v>
      </c>
      <c r="C15" s="34">
        <f>IF(B19=0, "-", B15/B19)</f>
        <v>0</v>
      </c>
      <c r="D15" s="65">
        <v>1</v>
      </c>
      <c r="E15" s="9">
        <f>IF(D19=0, "-", D15/D19)</f>
        <v>0.125</v>
      </c>
      <c r="F15" s="81">
        <v>24</v>
      </c>
      <c r="G15" s="34">
        <f>IF(F19=0, "-", F15/F19)</f>
        <v>0.13333333333333333</v>
      </c>
      <c r="H15" s="65">
        <v>13</v>
      </c>
      <c r="I15" s="9">
        <f>IF(H19=0, "-", H15/H19)</f>
        <v>8.7837837837837843E-2</v>
      </c>
      <c r="J15" s="8">
        <f t="shared" si="0"/>
        <v>-1</v>
      </c>
      <c r="K15" s="9">
        <f t="shared" si="1"/>
        <v>0.84615384615384615</v>
      </c>
    </row>
    <row r="16" spans="1:11" x14ac:dyDescent="0.2">
      <c r="A16" s="7" t="s">
        <v>512</v>
      </c>
      <c r="B16" s="65">
        <v>2</v>
      </c>
      <c r="C16" s="34">
        <f>IF(B19=0, "-", B16/B19)</f>
        <v>0.1111111111111111</v>
      </c>
      <c r="D16" s="65">
        <v>1</v>
      </c>
      <c r="E16" s="9">
        <f>IF(D19=0, "-", D16/D19)</f>
        <v>0.125</v>
      </c>
      <c r="F16" s="81">
        <v>11</v>
      </c>
      <c r="G16" s="34">
        <f>IF(F19=0, "-", F16/F19)</f>
        <v>6.1111111111111109E-2</v>
      </c>
      <c r="H16" s="65">
        <v>10</v>
      </c>
      <c r="I16" s="9">
        <f>IF(H19=0, "-", H16/H19)</f>
        <v>6.7567567567567571E-2</v>
      </c>
      <c r="J16" s="8">
        <f t="shared" si="0"/>
        <v>1</v>
      </c>
      <c r="K16" s="9">
        <f t="shared" si="1"/>
        <v>0.1</v>
      </c>
    </row>
    <row r="17" spans="1:11" x14ac:dyDescent="0.2">
      <c r="A17" s="7" t="s">
        <v>513</v>
      </c>
      <c r="B17" s="65">
        <v>1</v>
      </c>
      <c r="C17" s="34">
        <f>IF(B19=0, "-", B17/B19)</f>
        <v>5.5555555555555552E-2</v>
      </c>
      <c r="D17" s="65">
        <v>1</v>
      </c>
      <c r="E17" s="9">
        <f>IF(D19=0, "-", D17/D19)</f>
        <v>0.125</v>
      </c>
      <c r="F17" s="81">
        <v>27</v>
      </c>
      <c r="G17" s="34">
        <f>IF(F19=0, "-", F17/F19)</f>
        <v>0.15</v>
      </c>
      <c r="H17" s="65">
        <v>16</v>
      </c>
      <c r="I17" s="9">
        <f>IF(H19=0, "-", H17/H19)</f>
        <v>0.10810810810810811</v>
      </c>
      <c r="J17" s="8">
        <f t="shared" si="0"/>
        <v>0</v>
      </c>
      <c r="K17" s="9">
        <f t="shared" si="1"/>
        <v>0.6875</v>
      </c>
    </row>
    <row r="18" spans="1:11" x14ac:dyDescent="0.2">
      <c r="A18" s="2"/>
      <c r="B18" s="68"/>
      <c r="C18" s="33"/>
      <c r="D18" s="68"/>
      <c r="E18" s="6"/>
      <c r="F18" s="82"/>
      <c r="G18" s="33"/>
      <c r="H18" s="68"/>
      <c r="I18" s="6"/>
      <c r="J18" s="5"/>
      <c r="K18" s="6"/>
    </row>
    <row r="19" spans="1:11" s="43" customFormat="1" x14ac:dyDescent="0.2">
      <c r="A19" s="162" t="s">
        <v>564</v>
      </c>
      <c r="B19" s="71">
        <f>SUM(B7:B18)</f>
        <v>18</v>
      </c>
      <c r="C19" s="40">
        <f>B19/1528</f>
        <v>1.1780104712041885E-2</v>
      </c>
      <c r="D19" s="71">
        <f>SUM(D7:D18)</f>
        <v>8</v>
      </c>
      <c r="E19" s="41">
        <f>D19/1125</f>
        <v>7.1111111111111115E-3</v>
      </c>
      <c r="F19" s="77">
        <f>SUM(F7:F18)</f>
        <v>180</v>
      </c>
      <c r="G19" s="42">
        <f>F19/19693</f>
        <v>9.1403036611994101E-3</v>
      </c>
      <c r="H19" s="71">
        <f>SUM(H7:H18)</f>
        <v>148</v>
      </c>
      <c r="I19" s="41">
        <f>H19/16061</f>
        <v>9.2148683145507754E-3</v>
      </c>
      <c r="J19" s="37">
        <f>IF(D19=0, "-", IF((B19-D19)/D19&lt;10, (B19-D19)/D19, "&gt;999%"))</f>
        <v>1.25</v>
      </c>
      <c r="K19" s="38">
        <f>IF(H19=0, "-", IF((F19-H19)/H19&lt;10, (F19-H19)/H19, "&gt;999%"))</f>
        <v>0.21621621621621623</v>
      </c>
    </row>
    <row r="20" spans="1:11" x14ac:dyDescent="0.2">
      <c r="B20" s="83"/>
      <c r="D20" s="83"/>
      <c r="F20" s="83"/>
      <c r="H20" s="83"/>
    </row>
    <row r="21" spans="1:11" x14ac:dyDescent="0.2">
      <c r="A21" s="27" t="s">
        <v>563</v>
      </c>
      <c r="B21" s="71">
        <v>18</v>
      </c>
      <c r="C21" s="40">
        <f>B21/1528</f>
        <v>1.1780104712041885E-2</v>
      </c>
      <c r="D21" s="71">
        <v>8</v>
      </c>
      <c r="E21" s="41">
        <f>D21/1125</f>
        <v>7.1111111111111115E-3</v>
      </c>
      <c r="F21" s="77">
        <v>180</v>
      </c>
      <c r="G21" s="42">
        <f>F21/19693</f>
        <v>9.1403036611994101E-3</v>
      </c>
      <c r="H21" s="71">
        <v>148</v>
      </c>
      <c r="I21" s="41">
        <f>H21/16061</f>
        <v>9.2148683145507754E-3</v>
      </c>
      <c r="J21" s="37">
        <f>IF(D21=0, "-", IF((B21-D21)/D21&lt;10, (B21-D21)/D21, "&gt;999%"))</f>
        <v>1.25</v>
      </c>
      <c r="K21" s="38">
        <f>IF(H21=0, "-", IF((F21-H21)/H21&lt;10, (F21-H21)/H21, "&gt;999%"))</f>
        <v>0.21621621621621623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8"/>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568</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41</v>
      </c>
      <c r="B7" s="65">
        <v>1</v>
      </c>
      <c r="C7" s="39">
        <f>IF(B18=0, "-", B7/B18)</f>
        <v>5.5555555555555552E-2</v>
      </c>
      <c r="D7" s="65">
        <v>2</v>
      </c>
      <c r="E7" s="21">
        <f>IF(D18=0, "-", D7/D18)</f>
        <v>0.25</v>
      </c>
      <c r="F7" s="81">
        <v>5</v>
      </c>
      <c r="G7" s="39">
        <f>IF(F18=0, "-", F7/F18)</f>
        <v>2.7777777777777776E-2</v>
      </c>
      <c r="H7" s="65">
        <v>7</v>
      </c>
      <c r="I7" s="21">
        <f>IF(H18=0, "-", H7/H18)</f>
        <v>4.72972972972973E-2</v>
      </c>
      <c r="J7" s="20">
        <f t="shared" ref="J7:J16" si="0">IF(D7=0, "-", IF((B7-D7)/D7&lt;10, (B7-D7)/D7, "&gt;999%"))</f>
        <v>-0.5</v>
      </c>
      <c r="K7" s="21">
        <f t="shared" ref="K7:K16" si="1">IF(H7=0, "-", IF((F7-H7)/H7&lt;10, (F7-H7)/H7, "&gt;999%"))</f>
        <v>-0.2857142857142857</v>
      </c>
    </row>
    <row r="8" spans="1:11" x14ac:dyDescent="0.2">
      <c r="A8" s="7" t="s">
        <v>42</v>
      </c>
      <c r="B8" s="65">
        <v>6</v>
      </c>
      <c r="C8" s="39">
        <f>IF(B18=0, "-", B8/B18)</f>
        <v>0.33333333333333331</v>
      </c>
      <c r="D8" s="65">
        <v>0</v>
      </c>
      <c r="E8" s="21">
        <f>IF(D18=0, "-", D8/D18)</f>
        <v>0</v>
      </c>
      <c r="F8" s="81">
        <v>19</v>
      </c>
      <c r="G8" s="39">
        <f>IF(F18=0, "-", F8/F18)</f>
        <v>0.10555555555555556</v>
      </c>
      <c r="H8" s="65">
        <v>12</v>
      </c>
      <c r="I8" s="21">
        <f>IF(H18=0, "-", H8/H18)</f>
        <v>8.1081081081081086E-2</v>
      </c>
      <c r="J8" s="20" t="str">
        <f t="shared" si="0"/>
        <v>-</v>
      </c>
      <c r="K8" s="21">
        <f t="shared" si="1"/>
        <v>0.58333333333333337</v>
      </c>
    </row>
    <row r="9" spans="1:11" x14ac:dyDescent="0.2">
      <c r="A9" s="7" t="s">
        <v>43</v>
      </c>
      <c r="B9" s="65">
        <v>1</v>
      </c>
      <c r="C9" s="39">
        <f>IF(B18=0, "-", B9/B18)</f>
        <v>5.5555555555555552E-2</v>
      </c>
      <c r="D9" s="65">
        <v>0</v>
      </c>
      <c r="E9" s="21">
        <f>IF(D18=0, "-", D9/D18)</f>
        <v>0</v>
      </c>
      <c r="F9" s="81">
        <v>18</v>
      </c>
      <c r="G9" s="39">
        <f>IF(F18=0, "-", F9/F18)</f>
        <v>0.1</v>
      </c>
      <c r="H9" s="65">
        <v>7</v>
      </c>
      <c r="I9" s="21">
        <f>IF(H18=0, "-", H9/H18)</f>
        <v>4.72972972972973E-2</v>
      </c>
      <c r="J9" s="20" t="str">
        <f t="shared" si="0"/>
        <v>-</v>
      </c>
      <c r="K9" s="21">
        <f t="shared" si="1"/>
        <v>1.5714285714285714</v>
      </c>
    </row>
    <row r="10" spans="1:11" x14ac:dyDescent="0.2">
      <c r="A10" s="7" t="s">
        <v>47</v>
      </c>
      <c r="B10" s="65">
        <v>0</v>
      </c>
      <c r="C10" s="39">
        <f>IF(B18=0, "-", B10/B18)</f>
        <v>0</v>
      </c>
      <c r="D10" s="65">
        <v>0</v>
      </c>
      <c r="E10" s="21">
        <f>IF(D18=0, "-", D10/D18)</f>
        <v>0</v>
      </c>
      <c r="F10" s="81">
        <v>10</v>
      </c>
      <c r="G10" s="39">
        <f>IF(F18=0, "-", F10/F18)</f>
        <v>5.5555555555555552E-2</v>
      </c>
      <c r="H10" s="65">
        <v>25</v>
      </c>
      <c r="I10" s="21">
        <f>IF(H18=0, "-", H10/H18)</f>
        <v>0.16891891891891891</v>
      </c>
      <c r="J10" s="20" t="str">
        <f t="shared" si="0"/>
        <v>-</v>
      </c>
      <c r="K10" s="21">
        <f t="shared" si="1"/>
        <v>-0.6</v>
      </c>
    </row>
    <row r="11" spans="1:11" x14ac:dyDescent="0.2">
      <c r="A11" s="7" t="s">
        <v>51</v>
      </c>
      <c r="B11" s="65">
        <v>0</v>
      </c>
      <c r="C11" s="39">
        <f>IF(B18=0, "-", B11/B18)</f>
        <v>0</v>
      </c>
      <c r="D11" s="65">
        <v>0</v>
      </c>
      <c r="E11" s="21">
        <f>IF(D18=0, "-", D11/D18)</f>
        <v>0</v>
      </c>
      <c r="F11" s="81">
        <v>2</v>
      </c>
      <c r="G11" s="39">
        <f>IF(F18=0, "-", F11/F18)</f>
        <v>1.1111111111111112E-2</v>
      </c>
      <c r="H11" s="65">
        <v>2</v>
      </c>
      <c r="I11" s="21">
        <f>IF(H18=0, "-", H11/H18)</f>
        <v>1.3513513513513514E-2</v>
      </c>
      <c r="J11" s="20" t="str">
        <f t="shared" si="0"/>
        <v>-</v>
      </c>
      <c r="K11" s="21">
        <f t="shared" si="1"/>
        <v>0</v>
      </c>
    </row>
    <row r="12" spans="1:11" x14ac:dyDescent="0.2">
      <c r="A12" s="7" t="s">
        <v>53</v>
      </c>
      <c r="B12" s="65">
        <v>7</v>
      </c>
      <c r="C12" s="39">
        <f>IF(B18=0, "-", B12/B18)</f>
        <v>0.3888888888888889</v>
      </c>
      <c r="D12" s="65">
        <v>3</v>
      </c>
      <c r="E12" s="21">
        <f>IF(D18=0, "-", D12/D18)</f>
        <v>0.375</v>
      </c>
      <c r="F12" s="81">
        <v>64</v>
      </c>
      <c r="G12" s="39">
        <f>IF(F18=0, "-", F12/F18)</f>
        <v>0.35555555555555557</v>
      </c>
      <c r="H12" s="65">
        <v>54</v>
      </c>
      <c r="I12" s="21">
        <f>IF(H18=0, "-", H12/H18)</f>
        <v>0.36486486486486486</v>
      </c>
      <c r="J12" s="20">
        <f t="shared" si="0"/>
        <v>1.3333333333333333</v>
      </c>
      <c r="K12" s="21">
        <f t="shared" si="1"/>
        <v>0.18518518518518517</v>
      </c>
    </row>
    <row r="13" spans="1:11" x14ac:dyDescent="0.2">
      <c r="A13" s="7" t="s">
        <v>55</v>
      </c>
      <c r="B13" s="65">
        <v>0</v>
      </c>
      <c r="C13" s="39">
        <f>IF(B18=0, "-", B13/B18)</f>
        <v>0</v>
      </c>
      <c r="D13" s="65">
        <v>0</v>
      </c>
      <c r="E13" s="21">
        <f>IF(D18=0, "-", D13/D18)</f>
        <v>0</v>
      </c>
      <c r="F13" s="81">
        <v>0</v>
      </c>
      <c r="G13" s="39">
        <f>IF(F18=0, "-", F13/F18)</f>
        <v>0</v>
      </c>
      <c r="H13" s="65">
        <v>2</v>
      </c>
      <c r="I13" s="21">
        <f>IF(H18=0, "-", H13/H18)</f>
        <v>1.3513513513513514E-2</v>
      </c>
      <c r="J13" s="20" t="str">
        <f t="shared" si="0"/>
        <v>-</v>
      </c>
      <c r="K13" s="21">
        <f t="shared" si="1"/>
        <v>-1</v>
      </c>
    </row>
    <row r="14" spans="1:11" x14ac:dyDescent="0.2">
      <c r="A14" s="7" t="s">
        <v>67</v>
      </c>
      <c r="B14" s="65">
        <v>0</v>
      </c>
      <c r="C14" s="39">
        <f>IF(B18=0, "-", B14/B18)</f>
        <v>0</v>
      </c>
      <c r="D14" s="65">
        <v>1</v>
      </c>
      <c r="E14" s="21">
        <f>IF(D18=0, "-", D14/D18)</f>
        <v>0.125</v>
      </c>
      <c r="F14" s="81">
        <v>24</v>
      </c>
      <c r="G14" s="39">
        <f>IF(F18=0, "-", F14/F18)</f>
        <v>0.13333333333333333</v>
      </c>
      <c r="H14" s="65">
        <v>13</v>
      </c>
      <c r="I14" s="21">
        <f>IF(H18=0, "-", H14/H18)</f>
        <v>8.7837837837837843E-2</v>
      </c>
      <c r="J14" s="20">
        <f t="shared" si="0"/>
        <v>-1</v>
      </c>
      <c r="K14" s="21">
        <f t="shared" si="1"/>
        <v>0.84615384615384615</v>
      </c>
    </row>
    <row r="15" spans="1:11" x14ac:dyDescent="0.2">
      <c r="A15" s="7" t="s">
        <v>75</v>
      </c>
      <c r="B15" s="65">
        <v>2</v>
      </c>
      <c r="C15" s="39">
        <f>IF(B18=0, "-", B15/B18)</f>
        <v>0.1111111111111111</v>
      </c>
      <c r="D15" s="65">
        <v>1</v>
      </c>
      <c r="E15" s="21">
        <f>IF(D18=0, "-", D15/D18)</f>
        <v>0.125</v>
      </c>
      <c r="F15" s="81">
        <v>11</v>
      </c>
      <c r="G15" s="39">
        <f>IF(F18=0, "-", F15/F18)</f>
        <v>6.1111111111111109E-2</v>
      </c>
      <c r="H15" s="65">
        <v>10</v>
      </c>
      <c r="I15" s="21">
        <f>IF(H18=0, "-", H15/H18)</f>
        <v>6.7567567567567571E-2</v>
      </c>
      <c r="J15" s="20">
        <f t="shared" si="0"/>
        <v>1</v>
      </c>
      <c r="K15" s="21">
        <f t="shared" si="1"/>
        <v>0.1</v>
      </c>
    </row>
    <row r="16" spans="1:11" x14ac:dyDescent="0.2">
      <c r="A16" s="7" t="s">
        <v>81</v>
      </c>
      <c r="B16" s="65">
        <v>1</v>
      </c>
      <c r="C16" s="39">
        <f>IF(B18=0, "-", B16/B18)</f>
        <v>5.5555555555555552E-2</v>
      </c>
      <c r="D16" s="65">
        <v>1</v>
      </c>
      <c r="E16" s="21">
        <f>IF(D18=0, "-", D16/D18)</f>
        <v>0.125</v>
      </c>
      <c r="F16" s="81">
        <v>27</v>
      </c>
      <c r="G16" s="39">
        <f>IF(F18=0, "-", F16/F18)</f>
        <v>0.15</v>
      </c>
      <c r="H16" s="65">
        <v>16</v>
      </c>
      <c r="I16" s="21">
        <f>IF(H18=0, "-", H16/H18)</f>
        <v>0.10810810810810811</v>
      </c>
      <c r="J16" s="20">
        <f t="shared" si="0"/>
        <v>0</v>
      </c>
      <c r="K16" s="21">
        <f t="shared" si="1"/>
        <v>0.6875</v>
      </c>
    </row>
    <row r="17" spans="1:11" x14ac:dyDescent="0.2">
      <c r="A17" s="2"/>
      <c r="B17" s="68"/>
      <c r="C17" s="33"/>
      <c r="D17" s="68"/>
      <c r="E17" s="6"/>
      <c r="F17" s="82"/>
      <c r="G17" s="33"/>
      <c r="H17" s="68"/>
      <c r="I17" s="6"/>
      <c r="J17" s="5"/>
      <c r="K17" s="6"/>
    </row>
    <row r="18" spans="1:11" s="43" customFormat="1" x14ac:dyDescent="0.2">
      <c r="A18" s="162" t="s">
        <v>563</v>
      </c>
      <c r="B18" s="71">
        <f>SUM(B7:B17)</f>
        <v>18</v>
      </c>
      <c r="C18" s="40">
        <v>1</v>
      </c>
      <c r="D18" s="71">
        <f>SUM(D7:D17)</f>
        <v>8</v>
      </c>
      <c r="E18" s="41">
        <v>1</v>
      </c>
      <c r="F18" s="77">
        <f>SUM(F7:F17)</f>
        <v>180</v>
      </c>
      <c r="G18" s="42">
        <v>1</v>
      </c>
      <c r="H18" s="71">
        <f>SUM(H7:H17)</f>
        <v>148</v>
      </c>
      <c r="I18" s="41">
        <v>1</v>
      </c>
      <c r="J18" s="37">
        <f>IF(D18=0, "-", (B18-D18)/D18)</f>
        <v>1.25</v>
      </c>
      <c r="K18" s="38">
        <f>IF(H18=0, "-", (F18-H18)/H18)</f>
        <v>0.21621621621621623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98"/>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94</v>
      </c>
      <c r="B2" s="202" t="s">
        <v>84</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294</v>
      </c>
      <c r="B8" s="143">
        <v>0</v>
      </c>
      <c r="C8" s="144">
        <v>0</v>
      </c>
      <c r="D8" s="143">
        <v>1</v>
      </c>
      <c r="E8" s="144">
        <v>1</v>
      </c>
      <c r="F8" s="145"/>
      <c r="G8" s="143">
        <f>B8-C8</f>
        <v>0</v>
      </c>
      <c r="H8" s="144">
        <f>D8-E8</f>
        <v>0</v>
      </c>
      <c r="I8" s="151" t="str">
        <f>IF(C8=0, "-", IF(G8/C8&lt;10, G8/C8, "&gt;999%"))</f>
        <v>-</v>
      </c>
      <c r="J8" s="152">
        <f>IF(E8=0, "-", IF(H8/E8&lt;10, H8/E8, "&gt;999%"))</f>
        <v>0</v>
      </c>
    </row>
    <row r="9" spans="1:10" x14ac:dyDescent="0.2">
      <c r="A9" s="158" t="s">
        <v>240</v>
      </c>
      <c r="B9" s="65">
        <v>2</v>
      </c>
      <c r="C9" s="66">
        <v>2</v>
      </c>
      <c r="D9" s="65">
        <v>8</v>
      </c>
      <c r="E9" s="66">
        <v>13</v>
      </c>
      <c r="F9" s="67"/>
      <c r="G9" s="65">
        <f>B9-C9</f>
        <v>0</v>
      </c>
      <c r="H9" s="66">
        <f>D9-E9</f>
        <v>-5</v>
      </c>
      <c r="I9" s="20">
        <f>IF(C9=0, "-", IF(G9/C9&lt;10, G9/C9, "&gt;999%"))</f>
        <v>0</v>
      </c>
      <c r="J9" s="21">
        <f>IF(E9=0, "-", IF(H9/E9&lt;10, H9/E9, "&gt;999%"))</f>
        <v>-0.38461538461538464</v>
      </c>
    </row>
    <row r="10" spans="1:10" x14ac:dyDescent="0.2">
      <c r="A10" s="158" t="s">
        <v>200</v>
      </c>
      <c r="B10" s="65">
        <v>0</v>
      </c>
      <c r="C10" s="66">
        <v>0</v>
      </c>
      <c r="D10" s="65">
        <v>1</v>
      </c>
      <c r="E10" s="66">
        <v>4</v>
      </c>
      <c r="F10" s="67"/>
      <c r="G10" s="65">
        <f>B10-C10</f>
        <v>0</v>
      </c>
      <c r="H10" s="66">
        <f>D10-E10</f>
        <v>-3</v>
      </c>
      <c r="I10" s="20" t="str">
        <f>IF(C10=0, "-", IF(G10/C10&lt;10, G10/C10, "&gt;999%"))</f>
        <v>-</v>
      </c>
      <c r="J10" s="21">
        <f>IF(E10=0, "-", IF(H10/E10&lt;10, H10/E10, "&gt;999%"))</f>
        <v>-0.75</v>
      </c>
    </row>
    <row r="11" spans="1:10" x14ac:dyDescent="0.2">
      <c r="A11" s="158" t="s">
        <v>386</v>
      </c>
      <c r="B11" s="65">
        <v>2</v>
      </c>
      <c r="C11" s="66">
        <v>5</v>
      </c>
      <c r="D11" s="65">
        <v>38</v>
      </c>
      <c r="E11" s="66">
        <v>22</v>
      </c>
      <c r="F11" s="67"/>
      <c r="G11" s="65">
        <f>B11-C11</f>
        <v>-3</v>
      </c>
      <c r="H11" s="66">
        <f>D11-E11</f>
        <v>16</v>
      </c>
      <c r="I11" s="20">
        <f>IF(C11=0, "-", IF(G11/C11&lt;10, G11/C11, "&gt;999%"))</f>
        <v>-0.6</v>
      </c>
      <c r="J11" s="21">
        <f>IF(E11=0, "-", IF(H11/E11&lt;10, H11/E11, "&gt;999%"))</f>
        <v>0.72727272727272729</v>
      </c>
    </row>
    <row r="12" spans="1:10" s="160" customFormat="1" x14ac:dyDescent="0.2">
      <c r="A12" s="178" t="s">
        <v>569</v>
      </c>
      <c r="B12" s="71">
        <v>4</v>
      </c>
      <c r="C12" s="72">
        <v>7</v>
      </c>
      <c r="D12" s="71">
        <v>48</v>
      </c>
      <c r="E12" s="72">
        <v>40</v>
      </c>
      <c r="F12" s="73"/>
      <c r="G12" s="71">
        <f>B12-C12</f>
        <v>-3</v>
      </c>
      <c r="H12" s="72">
        <f>D12-E12</f>
        <v>8</v>
      </c>
      <c r="I12" s="37">
        <f>IF(C12=0, "-", IF(G12/C12&lt;10, G12/C12, "&gt;999%"))</f>
        <v>-0.42857142857142855</v>
      </c>
      <c r="J12" s="38">
        <f>IF(E12=0, "-", IF(H12/E12&lt;10, H12/E12, "&gt;999%"))</f>
        <v>0.2</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295</v>
      </c>
      <c r="B15" s="65">
        <v>0</v>
      </c>
      <c r="C15" s="66">
        <v>0</v>
      </c>
      <c r="D15" s="65">
        <v>0</v>
      </c>
      <c r="E15" s="66">
        <v>1</v>
      </c>
      <c r="F15" s="67"/>
      <c r="G15" s="65">
        <f>B15-C15</f>
        <v>0</v>
      </c>
      <c r="H15" s="66">
        <f>D15-E15</f>
        <v>-1</v>
      </c>
      <c r="I15" s="20" t="str">
        <f>IF(C15=0, "-", IF(G15/C15&lt;10, G15/C15, "&gt;999%"))</f>
        <v>-</v>
      </c>
      <c r="J15" s="21">
        <f>IF(E15=0, "-", IF(H15/E15&lt;10, H15/E15, "&gt;999%"))</f>
        <v>-1</v>
      </c>
    </row>
    <row r="16" spans="1:10" s="160" customFormat="1" x14ac:dyDescent="0.2">
      <c r="A16" s="178" t="s">
        <v>570</v>
      </c>
      <c r="B16" s="71">
        <v>0</v>
      </c>
      <c r="C16" s="72">
        <v>0</v>
      </c>
      <c r="D16" s="71">
        <v>0</v>
      </c>
      <c r="E16" s="72">
        <v>1</v>
      </c>
      <c r="F16" s="73"/>
      <c r="G16" s="71">
        <f>B16-C16</f>
        <v>0</v>
      </c>
      <c r="H16" s="72">
        <f>D16-E16</f>
        <v>-1</v>
      </c>
      <c r="I16" s="37" t="str">
        <f>IF(C16=0, "-", IF(G16/C16&lt;10, G16/C16, "&gt;999%"))</f>
        <v>-</v>
      </c>
      <c r="J16" s="38">
        <f>IF(E16=0, "-", IF(H16/E16&lt;10, H16/E16, "&gt;999%"))</f>
        <v>-1</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310</v>
      </c>
      <c r="B19" s="65">
        <v>0</v>
      </c>
      <c r="C19" s="66">
        <v>0</v>
      </c>
      <c r="D19" s="65">
        <v>1</v>
      </c>
      <c r="E19" s="66">
        <v>1</v>
      </c>
      <c r="F19" s="67"/>
      <c r="G19" s="65">
        <f>B19-C19</f>
        <v>0</v>
      </c>
      <c r="H19" s="66">
        <f>D19-E19</f>
        <v>0</v>
      </c>
      <c r="I19" s="20" t="str">
        <f>IF(C19=0, "-", IF(G19/C19&lt;10, G19/C19, "&gt;999%"))</f>
        <v>-</v>
      </c>
      <c r="J19" s="21">
        <f>IF(E19=0, "-", IF(H19/E19&lt;10, H19/E19, "&gt;999%"))</f>
        <v>0</v>
      </c>
    </row>
    <row r="20" spans="1:10" s="160" customFormat="1" x14ac:dyDescent="0.2">
      <c r="A20" s="178" t="s">
        <v>571</v>
      </c>
      <c r="B20" s="71">
        <v>0</v>
      </c>
      <c r="C20" s="72">
        <v>0</v>
      </c>
      <c r="D20" s="71">
        <v>1</v>
      </c>
      <c r="E20" s="72">
        <v>1</v>
      </c>
      <c r="F20" s="73"/>
      <c r="G20" s="71">
        <f>B20-C20</f>
        <v>0</v>
      </c>
      <c r="H20" s="72">
        <f>D20-E20</f>
        <v>0</v>
      </c>
      <c r="I20" s="37" t="str">
        <f>IF(C20=0, "-", IF(G20/C20&lt;10, G20/C20, "&gt;999%"))</f>
        <v>-</v>
      </c>
      <c r="J20" s="38">
        <f>IF(E20=0, "-", IF(H20/E20&lt;10, H20/E20, "&gt;999%"))</f>
        <v>0</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196</v>
      </c>
      <c r="B23" s="65">
        <v>1</v>
      </c>
      <c r="C23" s="66">
        <v>0</v>
      </c>
      <c r="D23" s="65">
        <v>20</v>
      </c>
      <c r="E23" s="66">
        <v>5</v>
      </c>
      <c r="F23" s="67"/>
      <c r="G23" s="65">
        <f t="shared" ref="G23:G39" si="0">B23-C23</f>
        <v>1</v>
      </c>
      <c r="H23" s="66">
        <f t="shared" ref="H23:H39" si="1">D23-E23</f>
        <v>15</v>
      </c>
      <c r="I23" s="20" t="str">
        <f t="shared" ref="I23:I39" si="2">IF(C23=0, "-", IF(G23/C23&lt;10, G23/C23, "&gt;999%"))</f>
        <v>-</v>
      </c>
      <c r="J23" s="21">
        <f t="shared" ref="J23:J39" si="3">IF(E23=0, "-", IF(H23/E23&lt;10, H23/E23, "&gt;999%"))</f>
        <v>3</v>
      </c>
    </row>
    <row r="24" spans="1:10" x14ac:dyDescent="0.2">
      <c r="A24" s="158" t="s">
        <v>220</v>
      </c>
      <c r="B24" s="65">
        <v>4</v>
      </c>
      <c r="C24" s="66">
        <v>2</v>
      </c>
      <c r="D24" s="65">
        <v>90</v>
      </c>
      <c r="E24" s="66">
        <v>49</v>
      </c>
      <c r="F24" s="67"/>
      <c r="G24" s="65">
        <f t="shared" si="0"/>
        <v>2</v>
      </c>
      <c r="H24" s="66">
        <f t="shared" si="1"/>
        <v>41</v>
      </c>
      <c r="I24" s="20">
        <f t="shared" si="2"/>
        <v>1</v>
      </c>
      <c r="J24" s="21">
        <f t="shared" si="3"/>
        <v>0.83673469387755106</v>
      </c>
    </row>
    <row r="25" spans="1:10" x14ac:dyDescent="0.2">
      <c r="A25" s="158" t="s">
        <v>285</v>
      </c>
      <c r="B25" s="65">
        <v>0</v>
      </c>
      <c r="C25" s="66">
        <v>0</v>
      </c>
      <c r="D25" s="65">
        <v>0</v>
      </c>
      <c r="E25" s="66">
        <v>2</v>
      </c>
      <c r="F25" s="67"/>
      <c r="G25" s="65">
        <f t="shared" si="0"/>
        <v>0</v>
      </c>
      <c r="H25" s="66">
        <f t="shared" si="1"/>
        <v>-2</v>
      </c>
      <c r="I25" s="20" t="str">
        <f t="shared" si="2"/>
        <v>-</v>
      </c>
      <c r="J25" s="21">
        <f t="shared" si="3"/>
        <v>-1</v>
      </c>
    </row>
    <row r="26" spans="1:10" x14ac:dyDescent="0.2">
      <c r="A26" s="158" t="s">
        <v>241</v>
      </c>
      <c r="B26" s="65">
        <v>1</v>
      </c>
      <c r="C26" s="66">
        <v>2</v>
      </c>
      <c r="D26" s="65">
        <v>20</v>
      </c>
      <c r="E26" s="66">
        <v>20</v>
      </c>
      <c r="F26" s="67"/>
      <c r="G26" s="65">
        <f t="shared" si="0"/>
        <v>-1</v>
      </c>
      <c r="H26" s="66">
        <f t="shared" si="1"/>
        <v>0</v>
      </c>
      <c r="I26" s="20">
        <f t="shared" si="2"/>
        <v>-0.5</v>
      </c>
      <c r="J26" s="21">
        <f t="shared" si="3"/>
        <v>0</v>
      </c>
    </row>
    <row r="27" spans="1:10" x14ac:dyDescent="0.2">
      <c r="A27" s="158" t="s">
        <v>296</v>
      </c>
      <c r="B27" s="65">
        <v>0</v>
      </c>
      <c r="C27" s="66">
        <v>0</v>
      </c>
      <c r="D27" s="65">
        <v>2</v>
      </c>
      <c r="E27" s="66">
        <v>4</v>
      </c>
      <c r="F27" s="67"/>
      <c r="G27" s="65">
        <f t="shared" si="0"/>
        <v>0</v>
      </c>
      <c r="H27" s="66">
        <f t="shared" si="1"/>
        <v>-2</v>
      </c>
      <c r="I27" s="20" t="str">
        <f t="shared" si="2"/>
        <v>-</v>
      </c>
      <c r="J27" s="21">
        <f t="shared" si="3"/>
        <v>-0.5</v>
      </c>
    </row>
    <row r="28" spans="1:10" x14ac:dyDescent="0.2">
      <c r="A28" s="158" t="s">
        <v>242</v>
      </c>
      <c r="B28" s="65">
        <v>0</v>
      </c>
      <c r="C28" s="66">
        <v>0</v>
      </c>
      <c r="D28" s="65">
        <v>12</v>
      </c>
      <c r="E28" s="66">
        <v>13</v>
      </c>
      <c r="F28" s="67"/>
      <c r="G28" s="65">
        <f t="shared" si="0"/>
        <v>0</v>
      </c>
      <c r="H28" s="66">
        <f t="shared" si="1"/>
        <v>-1</v>
      </c>
      <c r="I28" s="20" t="str">
        <f t="shared" si="2"/>
        <v>-</v>
      </c>
      <c r="J28" s="21">
        <f t="shared" si="3"/>
        <v>-7.6923076923076927E-2</v>
      </c>
    </row>
    <row r="29" spans="1:10" x14ac:dyDescent="0.2">
      <c r="A29" s="158" t="s">
        <v>257</v>
      </c>
      <c r="B29" s="65">
        <v>1</v>
      </c>
      <c r="C29" s="66">
        <v>0</v>
      </c>
      <c r="D29" s="65">
        <v>3</v>
      </c>
      <c r="E29" s="66">
        <v>1</v>
      </c>
      <c r="F29" s="67"/>
      <c r="G29" s="65">
        <f t="shared" si="0"/>
        <v>1</v>
      </c>
      <c r="H29" s="66">
        <f t="shared" si="1"/>
        <v>2</v>
      </c>
      <c r="I29" s="20" t="str">
        <f t="shared" si="2"/>
        <v>-</v>
      </c>
      <c r="J29" s="21">
        <f t="shared" si="3"/>
        <v>2</v>
      </c>
    </row>
    <row r="30" spans="1:10" x14ac:dyDescent="0.2">
      <c r="A30" s="158" t="s">
        <v>258</v>
      </c>
      <c r="B30" s="65">
        <v>1</v>
      </c>
      <c r="C30" s="66">
        <v>0</v>
      </c>
      <c r="D30" s="65">
        <v>1</v>
      </c>
      <c r="E30" s="66">
        <v>3</v>
      </c>
      <c r="F30" s="67"/>
      <c r="G30" s="65">
        <f t="shared" si="0"/>
        <v>1</v>
      </c>
      <c r="H30" s="66">
        <f t="shared" si="1"/>
        <v>-2</v>
      </c>
      <c r="I30" s="20" t="str">
        <f t="shared" si="2"/>
        <v>-</v>
      </c>
      <c r="J30" s="21">
        <f t="shared" si="3"/>
        <v>-0.66666666666666663</v>
      </c>
    </row>
    <row r="31" spans="1:10" x14ac:dyDescent="0.2">
      <c r="A31" s="158" t="s">
        <v>268</v>
      </c>
      <c r="B31" s="65">
        <v>0</v>
      </c>
      <c r="C31" s="66">
        <v>0</v>
      </c>
      <c r="D31" s="65">
        <v>0</v>
      </c>
      <c r="E31" s="66">
        <v>1</v>
      </c>
      <c r="F31" s="67"/>
      <c r="G31" s="65">
        <f t="shared" si="0"/>
        <v>0</v>
      </c>
      <c r="H31" s="66">
        <f t="shared" si="1"/>
        <v>-1</v>
      </c>
      <c r="I31" s="20" t="str">
        <f t="shared" si="2"/>
        <v>-</v>
      </c>
      <c r="J31" s="21">
        <f t="shared" si="3"/>
        <v>-1</v>
      </c>
    </row>
    <row r="32" spans="1:10" x14ac:dyDescent="0.2">
      <c r="A32" s="158" t="s">
        <v>424</v>
      </c>
      <c r="B32" s="65">
        <v>0</v>
      </c>
      <c r="C32" s="66">
        <v>0</v>
      </c>
      <c r="D32" s="65">
        <v>2</v>
      </c>
      <c r="E32" s="66">
        <v>0</v>
      </c>
      <c r="F32" s="67"/>
      <c r="G32" s="65">
        <f t="shared" si="0"/>
        <v>0</v>
      </c>
      <c r="H32" s="66">
        <f t="shared" si="1"/>
        <v>2</v>
      </c>
      <c r="I32" s="20" t="str">
        <f t="shared" si="2"/>
        <v>-</v>
      </c>
      <c r="J32" s="21" t="str">
        <f t="shared" si="3"/>
        <v>-</v>
      </c>
    </row>
    <row r="33" spans="1:10" x14ac:dyDescent="0.2">
      <c r="A33" s="158" t="s">
        <v>353</v>
      </c>
      <c r="B33" s="65">
        <v>3</v>
      </c>
      <c r="C33" s="66">
        <v>2</v>
      </c>
      <c r="D33" s="65">
        <v>25</v>
      </c>
      <c r="E33" s="66">
        <v>29</v>
      </c>
      <c r="F33" s="67"/>
      <c r="G33" s="65">
        <f t="shared" si="0"/>
        <v>1</v>
      </c>
      <c r="H33" s="66">
        <f t="shared" si="1"/>
        <v>-4</v>
      </c>
      <c r="I33" s="20">
        <f t="shared" si="2"/>
        <v>0.5</v>
      </c>
      <c r="J33" s="21">
        <f t="shared" si="3"/>
        <v>-0.13793103448275862</v>
      </c>
    </row>
    <row r="34" spans="1:10" x14ac:dyDescent="0.2">
      <c r="A34" s="158" t="s">
        <v>354</v>
      </c>
      <c r="B34" s="65">
        <v>15</v>
      </c>
      <c r="C34" s="66">
        <v>5</v>
      </c>
      <c r="D34" s="65">
        <v>78</v>
      </c>
      <c r="E34" s="66">
        <v>10</v>
      </c>
      <c r="F34" s="67"/>
      <c r="G34" s="65">
        <f t="shared" si="0"/>
        <v>10</v>
      </c>
      <c r="H34" s="66">
        <f t="shared" si="1"/>
        <v>68</v>
      </c>
      <c r="I34" s="20">
        <f t="shared" si="2"/>
        <v>2</v>
      </c>
      <c r="J34" s="21">
        <f t="shared" si="3"/>
        <v>6.8</v>
      </c>
    </row>
    <row r="35" spans="1:10" x14ac:dyDescent="0.2">
      <c r="A35" s="158" t="s">
        <v>387</v>
      </c>
      <c r="B35" s="65">
        <v>5</v>
      </c>
      <c r="C35" s="66">
        <v>1</v>
      </c>
      <c r="D35" s="65">
        <v>63</v>
      </c>
      <c r="E35" s="66">
        <v>47</v>
      </c>
      <c r="F35" s="67"/>
      <c r="G35" s="65">
        <f t="shared" si="0"/>
        <v>4</v>
      </c>
      <c r="H35" s="66">
        <f t="shared" si="1"/>
        <v>16</v>
      </c>
      <c r="I35" s="20">
        <f t="shared" si="2"/>
        <v>4</v>
      </c>
      <c r="J35" s="21">
        <f t="shared" si="3"/>
        <v>0.34042553191489361</v>
      </c>
    </row>
    <row r="36" spans="1:10" x14ac:dyDescent="0.2">
      <c r="A36" s="158" t="s">
        <v>425</v>
      </c>
      <c r="B36" s="65">
        <v>7</v>
      </c>
      <c r="C36" s="66">
        <v>1</v>
      </c>
      <c r="D36" s="65">
        <v>20</v>
      </c>
      <c r="E36" s="66">
        <v>14</v>
      </c>
      <c r="F36" s="67"/>
      <c r="G36" s="65">
        <f t="shared" si="0"/>
        <v>6</v>
      </c>
      <c r="H36" s="66">
        <f t="shared" si="1"/>
        <v>6</v>
      </c>
      <c r="I36" s="20">
        <f t="shared" si="2"/>
        <v>6</v>
      </c>
      <c r="J36" s="21">
        <f t="shared" si="3"/>
        <v>0.42857142857142855</v>
      </c>
    </row>
    <row r="37" spans="1:10" x14ac:dyDescent="0.2">
      <c r="A37" s="158" t="s">
        <v>444</v>
      </c>
      <c r="B37" s="65">
        <v>0</v>
      </c>
      <c r="C37" s="66">
        <v>1</v>
      </c>
      <c r="D37" s="65">
        <v>2</v>
      </c>
      <c r="E37" s="66">
        <v>7</v>
      </c>
      <c r="F37" s="67"/>
      <c r="G37" s="65">
        <f t="shared" si="0"/>
        <v>-1</v>
      </c>
      <c r="H37" s="66">
        <f t="shared" si="1"/>
        <v>-5</v>
      </c>
      <c r="I37" s="20">
        <f t="shared" si="2"/>
        <v>-1</v>
      </c>
      <c r="J37" s="21">
        <f t="shared" si="3"/>
        <v>-0.7142857142857143</v>
      </c>
    </row>
    <row r="38" spans="1:10" x14ac:dyDescent="0.2">
      <c r="A38" s="158" t="s">
        <v>297</v>
      </c>
      <c r="B38" s="65">
        <v>0</v>
      </c>
      <c r="C38" s="66">
        <v>1</v>
      </c>
      <c r="D38" s="65">
        <v>1</v>
      </c>
      <c r="E38" s="66">
        <v>1</v>
      </c>
      <c r="F38" s="67"/>
      <c r="G38" s="65">
        <f t="shared" si="0"/>
        <v>-1</v>
      </c>
      <c r="H38" s="66">
        <f t="shared" si="1"/>
        <v>0</v>
      </c>
      <c r="I38" s="20">
        <f t="shared" si="2"/>
        <v>-1</v>
      </c>
      <c r="J38" s="21">
        <f t="shared" si="3"/>
        <v>0</v>
      </c>
    </row>
    <row r="39" spans="1:10" s="160" customFormat="1" x14ac:dyDescent="0.2">
      <c r="A39" s="178" t="s">
        <v>572</v>
      </c>
      <c r="B39" s="71">
        <v>38</v>
      </c>
      <c r="C39" s="72">
        <v>15</v>
      </c>
      <c r="D39" s="71">
        <v>339</v>
      </c>
      <c r="E39" s="72">
        <v>206</v>
      </c>
      <c r="F39" s="73"/>
      <c r="G39" s="71">
        <f t="shared" si="0"/>
        <v>23</v>
      </c>
      <c r="H39" s="72">
        <f t="shared" si="1"/>
        <v>133</v>
      </c>
      <c r="I39" s="37">
        <f t="shared" si="2"/>
        <v>1.5333333333333334</v>
      </c>
      <c r="J39" s="38">
        <f t="shared" si="3"/>
        <v>0.64563106796116509</v>
      </c>
    </row>
    <row r="40" spans="1:10" x14ac:dyDescent="0.2">
      <c r="A40" s="177"/>
      <c r="B40" s="143"/>
      <c r="C40" s="144"/>
      <c r="D40" s="143"/>
      <c r="E40" s="144"/>
      <c r="F40" s="145"/>
      <c r="G40" s="143"/>
      <c r="H40" s="144"/>
      <c r="I40" s="151"/>
      <c r="J40" s="152"/>
    </row>
    <row r="41" spans="1:10" s="139" customFormat="1" x14ac:dyDescent="0.2">
      <c r="A41" s="159" t="s">
        <v>35</v>
      </c>
      <c r="B41" s="65"/>
      <c r="C41" s="66"/>
      <c r="D41" s="65"/>
      <c r="E41" s="66"/>
      <c r="F41" s="67"/>
      <c r="G41" s="65"/>
      <c r="H41" s="66"/>
      <c r="I41" s="20"/>
      <c r="J41" s="21"/>
    </row>
    <row r="42" spans="1:10" x14ac:dyDescent="0.2">
      <c r="A42" s="158" t="s">
        <v>221</v>
      </c>
      <c r="B42" s="65">
        <v>3</v>
      </c>
      <c r="C42" s="66">
        <v>4</v>
      </c>
      <c r="D42" s="65">
        <v>65</v>
      </c>
      <c r="E42" s="66">
        <v>57</v>
      </c>
      <c r="F42" s="67"/>
      <c r="G42" s="65">
        <f t="shared" ref="G42:G64" si="4">B42-C42</f>
        <v>-1</v>
      </c>
      <c r="H42" s="66">
        <f t="shared" ref="H42:H64" si="5">D42-E42</f>
        <v>8</v>
      </c>
      <c r="I42" s="20">
        <f t="shared" ref="I42:I64" si="6">IF(C42=0, "-", IF(G42/C42&lt;10, G42/C42, "&gt;999%"))</f>
        <v>-0.25</v>
      </c>
      <c r="J42" s="21">
        <f t="shared" ref="J42:J64" si="7">IF(E42=0, "-", IF(H42/E42&lt;10, H42/E42, "&gt;999%"))</f>
        <v>0.14035087719298245</v>
      </c>
    </row>
    <row r="43" spans="1:10" x14ac:dyDescent="0.2">
      <c r="A43" s="158" t="s">
        <v>222</v>
      </c>
      <c r="B43" s="65">
        <v>0</v>
      </c>
      <c r="C43" s="66">
        <v>0</v>
      </c>
      <c r="D43" s="65">
        <v>0</v>
      </c>
      <c r="E43" s="66">
        <v>1</v>
      </c>
      <c r="F43" s="67"/>
      <c r="G43" s="65">
        <f t="shared" si="4"/>
        <v>0</v>
      </c>
      <c r="H43" s="66">
        <f t="shared" si="5"/>
        <v>-1</v>
      </c>
      <c r="I43" s="20" t="str">
        <f t="shared" si="6"/>
        <v>-</v>
      </c>
      <c r="J43" s="21">
        <f t="shared" si="7"/>
        <v>-1</v>
      </c>
    </row>
    <row r="44" spans="1:10" x14ac:dyDescent="0.2">
      <c r="A44" s="158" t="s">
        <v>286</v>
      </c>
      <c r="B44" s="65">
        <v>1</v>
      </c>
      <c r="C44" s="66">
        <v>1</v>
      </c>
      <c r="D44" s="65">
        <v>9</v>
      </c>
      <c r="E44" s="66">
        <v>13</v>
      </c>
      <c r="F44" s="67"/>
      <c r="G44" s="65">
        <f t="shared" si="4"/>
        <v>0</v>
      </c>
      <c r="H44" s="66">
        <f t="shared" si="5"/>
        <v>-4</v>
      </c>
      <c r="I44" s="20">
        <f t="shared" si="6"/>
        <v>0</v>
      </c>
      <c r="J44" s="21">
        <f t="shared" si="7"/>
        <v>-0.30769230769230771</v>
      </c>
    </row>
    <row r="45" spans="1:10" x14ac:dyDescent="0.2">
      <c r="A45" s="158" t="s">
        <v>223</v>
      </c>
      <c r="B45" s="65">
        <v>2</v>
      </c>
      <c r="C45" s="66">
        <v>0</v>
      </c>
      <c r="D45" s="65">
        <v>26</v>
      </c>
      <c r="E45" s="66">
        <v>0</v>
      </c>
      <c r="F45" s="67"/>
      <c r="G45" s="65">
        <f t="shared" si="4"/>
        <v>2</v>
      </c>
      <c r="H45" s="66">
        <f t="shared" si="5"/>
        <v>26</v>
      </c>
      <c r="I45" s="20" t="str">
        <f t="shared" si="6"/>
        <v>-</v>
      </c>
      <c r="J45" s="21" t="str">
        <f t="shared" si="7"/>
        <v>-</v>
      </c>
    </row>
    <row r="46" spans="1:10" x14ac:dyDescent="0.2">
      <c r="A46" s="158" t="s">
        <v>243</v>
      </c>
      <c r="B46" s="65">
        <v>6</v>
      </c>
      <c r="C46" s="66">
        <v>11</v>
      </c>
      <c r="D46" s="65">
        <v>110</v>
      </c>
      <c r="E46" s="66">
        <v>69</v>
      </c>
      <c r="F46" s="67"/>
      <c r="G46" s="65">
        <f t="shared" si="4"/>
        <v>-5</v>
      </c>
      <c r="H46" s="66">
        <f t="shared" si="5"/>
        <v>41</v>
      </c>
      <c r="I46" s="20">
        <f t="shared" si="6"/>
        <v>-0.45454545454545453</v>
      </c>
      <c r="J46" s="21">
        <f t="shared" si="7"/>
        <v>0.59420289855072461</v>
      </c>
    </row>
    <row r="47" spans="1:10" x14ac:dyDescent="0.2">
      <c r="A47" s="158" t="s">
        <v>298</v>
      </c>
      <c r="B47" s="65">
        <v>4</v>
      </c>
      <c r="C47" s="66">
        <v>1</v>
      </c>
      <c r="D47" s="65">
        <v>7</v>
      </c>
      <c r="E47" s="66">
        <v>3</v>
      </c>
      <c r="F47" s="67"/>
      <c r="G47" s="65">
        <f t="shared" si="4"/>
        <v>3</v>
      </c>
      <c r="H47" s="66">
        <f t="shared" si="5"/>
        <v>4</v>
      </c>
      <c r="I47" s="20">
        <f t="shared" si="6"/>
        <v>3</v>
      </c>
      <c r="J47" s="21">
        <f t="shared" si="7"/>
        <v>1.3333333333333333</v>
      </c>
    </row>
    <row r="48" spans="1:10" x14ac:dyDescent="0.2">
      <c r="A48" s="158" t="s">
        <v>244</v>
      </c>
      <c r="B48" s="65">
        <v>0</v>
      </c>
      <c r="C48" s="66">
        <v>0</v>
      </c>
      <c r="D48" s="65">
        <v>0</v>
      </c>
      <c r="E48" s="66">
        <v>3</v>
      </c>
      <c r="F48" s="67"/>
      <c r="G48" s="65">
        <f t="shared" si="4"/>
        <v>0</v>
      </c>
      <c r="H48" s="66">
        <f t="shared" si="5"/>
        <v>-3</v>
      </c>
      <c r="I48" s="20" t="str">
        <f t="shared" si="6"/>
        <v>-</v>
      </c>
      <c r="J48" s="21">
        <f t="shared" si="7"/>
        <v>-1</v>
      </c>
    </row>
    <row r="49" spans="1:10" x14ac:dyDescent="0.2">
      <c r="A49" s="158" t="s">
        <v>259</v>
      </c>
      <c r="B49" s="65">
        <v>2</v>
      </c>
      <c r="C49" s="66">
        <v>0</v>
      </c>
      <c r="D49" s="65">
        <v>12</v>
      </c>
      <c r="E49" s="66">
        <v>15</v>
      </c>
      <c r="F49" s="67"/>
      <c r="G49" s="65">
        <f t="shared" si="4"/>
        <v>2</v>
      </c>
      <c r="H49" s="66">
        <f t="shared" si="5"/>
        <v>-3</v>
      </c>
      <c r="I49" s="20" t="str">
        <f t="shared" si="6"/>
        <v>-</v>
      </c>
      <c r="J49" s="21">
        <f t="shared" si="7"/>
        <v>-0.2</v>
      </c>
    </row>
    <row r="50" spans="1:10" x14ac:dyDescent="0.2">
      <c r="A50" s="158" t="s">
        <v>269</v>
      </c>
      <c r="B50" s="65">
        <v>0</v>
      </c>
      <c r="C50" s="66">
        <v>0</v>
      </c>
      <c r="D50" s="65">
        <v>1</v>
      </c>
      <c r="E50" s="66">
        <v>0</v>
      </c>
      <c r="F50" s="67"/>
      <c r="G50" s="65">
        <f t="shared" si="4"/>
        <v>0</v>
      </c>
      <c r="H50" s="66">
        <f t="shared" si="5"/>
        <v>1</v>
      </c>
      <c r="I50" s="20" t="str">
        <f t="shared" si="6"/>
        <v>-</v>
      </c>
      <c r="J50" s="21" t="str">
        <f t="shared" si="7"/>
        <v>-</v>
      </c>
    </row>
    <row r="51" spans="1:10" x14ac:dyDescent="0.2">
      <c r="A51" s="158" t="s">
        <v>270</v>
      </c>
      <c r="B51" s="65">
        <v>0</v>
      </c>
      <c r="C51" s="66">
        <v>0</v>
      </c>
      <c r="D51" s="65">
        <v>2</v>
      </c>
      <c r="E51" s="66">
        <v>1</v>
      </c>
      <c r="F51" s="67"/>
      <c r="G51" s="65">
        <f t="shared" si="4"/>
        <v>0</v>
      </c>
      <c r="H51" s="66">
        <f t="shared" si="5"/>
        <v>1</v>
      </c>
      <c r="I51" s="20" t="str">
        <f t="shared" si="6"/>
        <v>-</v>
      </c>
      <c r="J51" s="21">
        <f t="shared" si="7"/>
        <v>1</v>
      </c>
    </row>
    <row r="52" spans="1:10" x14ac:dyDescent="0.2">
      <c r="A52" s="158" t="s">
        <v>311</v>
      </c>
      <c r="B52" s="65">
        <v>0</v>
      </c>
      <c r="C52" s="66">
        <v>0</v>
      </c>
      <c r="D52" s="65">
        <v>2</v>
      </c>
      <c r="E52" s="66">
        <v>1</v>
      </c>
      <c r="F52" s="67"/>
      <c r="G52" s="65">
        <f t="shared" si="4"/>
        <v>0</v>
      </c>
      <c r="H52" s="66">
        <f t="shared" si="5"/>
        <v>1</v>
      </c>
      <c r="I52" s="20" t="str">
        <f t="shared" si="6"/>
        <v>-</v>
      </c>
      <c r="J52" s="21">
        <f t="shared" si="7"/>
        <v>1</v>
      </c>
    </row>
    <row r="53" spans="1:10" x14ac:dyDescent="0.2">
      <c r="A53" s="158" t="s">
        <v>271</v>
      </c>
      <c r="B53" s="65">
        <v>1</v>
      </c>
      <c r="C53" s="66">
        <v>0</v>
      </c>
      <c r="D53" s="65">
        <v>2</v>
      </c>
      <c r="E53" s="66">
        <v>0</v>
      </c>
      <c r="F53" s="67"/>
      <c r="G53" s="65">
        <f t="shared" si="4"/>
        <v>1</v>
      </c>
      <c r="H53" s="66">
        <f t="shared" si="5"/>
        <v>2</v>
      </c>
      <c r="I53" s="20" t="str">
        <f t="shared" si="6"/>
        <v>-</v>
      </c>
      <c r="J53" s="21" t="str">
        <f t="shared" si="7"/>
        <v>-</v>
      </c>
    </row>
    <row r="54" spans="1:10" x14ac:dyDescent="0.2">
      <c r="A54" s="158" t="s">
        <v>224</v>
      </c>
      <c r="B54" s="65">
        <v>0</v>
      </c>
      <c r="C54" s="66">
        <v>0</v>
      </c>
      <c r="D54" s="65">
        <v>1</v>
      </c>
      <c r="E54" s="66">
        <v>0</v>
      </c>
      <c r="F54" s="67"/>
      <c r="G54" s="65">
        <f t="shared" si="4"/>
        <v>0</v>
      </c>
      <c r="H54" s="66">
        <f t="shared" si="5"/>
        <v>1</v>
      </c>
      <c r="I54" s="20" t="str">
        <f t="shared" si="6"/>
        <v>-</v>
      </c>
      <c r="J54" s="21" t="str">
        <f t="shared" si="7"/>
        <v>-</v>
      </c>
    </row>
    <row r="55" spans="1:10" x14ac:dyDescent="0.2">
      <c r="A55" s="158" t="s">
        <v>312</v>
      </c>
      <c r="B55" s="65">
        <v>0</v>
      </c>
      <c r="C55" s="66">
        <v>0</v>
      </c>
      <c r="D55" s="65">
        <v>0</v>
      </c>
      <c r="E55" s="66">
        <v>1</v>
      </c>
      <c r="F55" s="67"/>
      <c r="G55" s="65">
        <f t="shared" si="4"/>
        <v>0</v>
      </c>
      <c r="H55" s="66">
        <f t="shared" si="5"/>
        <v>-1</v>
      </c>
      <c r="I55" s="20" t="str">
        <f t="shared" si="6"/>
        <v>-</v>
      </c>
      <c r="J55" s="21">
        <f t="shared" si="7"/>
        <v>-1</v>
      </c>
    </row>
    <row r="56" spans="1:10" x14ac:dyDescent="0.2">
      <c r="A56" s="158" t="s">
        <v>355</v>
      </c>
      <c r="B56" s="65">
        <v>6</v>
      </c>
      <c r="C56" s="66">
        <v>3</v>
      </c>
      <c r="D56" s="65">
        <v>76</v>
      </c>
      <c r="E56" s="66">
        <v>54</v>
      </c>
      <c r="F56" s="67"/>
      <c r="G56" s="65">
        <f t="shared" si="4"/>
        <v>3</v>
      </c>
      <c r="H56" s="66">
        <f t="shared" si="5"/>
        <v>22</v>
      </c>
      <c r="I56" s="20">
        <f t="shared" si="6"/>
        <v>1</v>
      </c>
      <c r="J56" s="21">
        <f t="shared" si="7"/>
        <v>0.40740740740740738</v>
      </c>
    </row>
    <row r="57" spans="1:10" x14ac:dyDescent="0.2">
      <c r="A57" s="158" t="s">
        <v>356</v>
      </c>
      <c r="B57" s="65">
        <v>0</v>
      </c>
      <c r="C57" s="66">
        <v>0</v>
      </c>
      <c r="D57" s="65">
        <v>11</v>
      </c>
      <c r="E57" s="66">
        <v>19</v>
      </c>
      <c r="F57" s="67"/>
      <c r="G57" s="65">
        <f t="shared" si="4"/>
        <v>0</v>
      </c>
      <c r="H57" s="66">
        <f t="shared" si="5"/>
        <v>-8</v>
      </c>
      <c r="I57" s="20" t="str">
        <f t="shared" si="6"/>
        <v>-</v>
      </c>
      <c r="J57" s="21">
        <f t="shared" si="7"/>
        <v>-0.42105263157894735</v>
      </c>
    </row>
    <row r="58" spans="1:10" x14ac:dyDescent="0.2">
      <c r="A58" s="158" t="s">
        <v>388</v>
      </c>
      <c r="B58" s="65">
        <v>13</v>
      </c>
      <c r="C58" s="66">
        <v>9</v>
      </c>
      <c r="D58" s="65">
        <v>122</v>
      </c>
      <c r="E58" s="66">
        <v>84</v>
      </c>
      <c r="F58" s="67"/>
      <c r="G58" s="65">
        <f t="shared" si="4"/>
        <v>4</v>
      </c>
      <c r="H58" s="66">
        <f t="shared" si="5"/>
        <v>38</v>
      </c>
      <c r="I58" s="20">
        <f t="shared" si="6"/>
        <v>0.44444444444444442</v>
      </c>
      <c r="J58" s="21">
        <f t="shared" si="7"/>
        <v>0.45238095238095238</v>
      </c>
    </row>
    <row r="59" spans="1:10" x14ac:dyDescent="0.2">
      <c r="A59" s="158" t="s">
        <v>389</v>
      </c>
      <c r="B59" s="65">
        <v>1</v>
      </c>
      <c r="C59" s="66">
        <v>0</v>
      </c>
      <c r="D59" s="65">
        <v>11</v>
      </c>
      <c r="E59" s="66">
        <v>15</v>
      </c>
      <c r="F59" s="67"/>
      <c r="G59" s="65">
        <f t="shared" si="4"/>
        <v>1</v>
      </c>
      <c r="H59" s="66">
        <f t="shared" si="5"/>
        <v>-4</v>
      </c>
      <c r="I59" s="20" t="str">
        <f t="shared" si="6"/>
        <v>-</v>
      </c>
      <c r="J59" s="21">
        <f t="shared" si="7"/>
        <v>-0.26666666666666666</v>
      </c>
    </row>
    <row r="60" spans="1:10" x14ac:dyDescent="0.2">
      <c r="A60" s="158" t="s">
        <v>426</v>
      </c>
      <c r="B60" s="65">
        <v>8</v>
      </c>
      <c r="C60" s="66">
        <v>4</v>
      </c>
      <c r="D60" s="65">
        <v>49</v>
      </c>
      <c r="E60" s="66">
        <v>45</v>
      </c>
      <c r="F60" s="67"/>
      <c r="G60" s="65">
        <f t="shared" si="4"/>
        <v>4</v>
      </c>
      <c r="H60" s="66">
        <f t="shared" si="5"/>
        <v>4</v>
      </c>
      <c r="I60" s="20">
        <f t="shared" si="6"/>
        <v>1</v>
      </c>
      <c r="J60" s="21">
        <f t="shared" si="7"/>
        <v>8.8888888888888892E-2</v>
      </c>
    </row>
    <row r="61" spans="1:10" x14ac:dyDescent="0.2">
      <c r="A61" s="158" t="s">
        <v>427</v>
      </c>
      <c r="B61" s="65">
        <v>0</v>
      </c>
      <c r="C61" s="66">
        <v>1</v>
      </c>
      <c r="D61" s="65">
        <v>8</v>
      </c>
      <c r="E61" s="66">
        <v>1</v>
      </c>
      <c r="F61" s="67"/>
      <c r="G61" s="65">
        <f t="shared" si="4"/>
        <v>-1</v>
      </c>
      <c r="H61" s="66">
        <f t="shared" si="5"/>
        <v>7</v>
      </c>
      <c r="I61" s="20">
        <f t="shared" si="6"/>
        <v>-1</v>
      </c>
      <c r="J61" s="21">
        <f t="shared" si="7"/>
        <v>7</v>
      </c>
    </row>
    <row r="62" spans="1:10" x14ac:dyDescent="0.2">
      <c r="A62" s="158" t="s">
        <v>445</v>
      </c>
      <c r="B62" s="65">
        <v>3</v>
      </c>
      <c r="C62" s="66">
        <v>1</v>
      </c>
      <c r="D62" s="65">
        <v>23</v>
      </c>
      <c r="E62" s="66">
        <v>15</v>
      </c>
      <c r="F62" s="67"/>
      <c r="G62" s="65">
        <f t="shared" si="4"/>
        <v>2</v>
      </c>
      <c r="H62" s="66">
        <f t="shared" si="5"/>
        <v>8</v>
      </c>
      <c r="I62" s="20">
        <f t="shared" si="6"/>
        <v>2</v>
      </c>
      <c r="J62" s="21">
        <f t="shared" si="7"/>
        <v>0.53333333333333333</v>
      </c>
    </row>
    <row r="63" spans="1:10" x14ac:dyDescent="0.2">
      <c r="A63" s="158" t="s">
        <v>299</v>
      </c>
      <c r="B63" s="65">
        <v>0</v>
      </c>
      <c r="C63" s="66">
        <v>0</v>
      </c>
      <c r="D63" s="65">
        <v>1</v>
      </c>
      <c r="E63" s="66">
        <v>1</v>
      </c>
      <c r="F63" s="67"/>
      <c r="G63" s="65">
        <f t="shared" si="4"/>
        <v>0</v>
      </c>
      <c r="H63" s="66">
        <f t="shared" si="5"/>
        <v>0</v>
      </c>
      <c r="I63" s="20" t="str">
        <f t="shared" si="6"/>
        <v>-</v>
      </c>
      <c r="J63" s="21">
        <f t="shared" si="7"/>
        <v>0</v>
      </c>
    </row>
    <row r="64" spans="1:10" s="160" customFormat="1" x14ac:dyDescent="0.2">
      <c r="A64" s="178" t="s">
        <v>573</v>
      </c>
      <c r="B64" s="71">
        <v>50</v>
      </c>
      <c r="C64" s="72">
        <v>35</v>
      </c>
      <c r="D64" s="71">
        <v>538</v>
      </c>
      <c r="E64" s="72">
        <v>398</v>
      </c>
      <c r="F64" s="73"/>
      <c r="G64" s="71">
        <f t="shared" si="4"/>
        <v>15</v>
      </c>
      <c r="H64" s="72">
        <f t="shared" si="5"/>
        <v>140</v>
      </c>
      <c r="I64" s="37">
        <f t="shared" si="6"/>
        <v>0.42857142857142855</v>
      </c>
      <c r="J64" s="38">
        <f t="shared" si="7"/>
        <v>0.35175879396984927</v>
      </c>
    </row>
    <row r="65" spans="1:10" x14ac:dyDescent="0.2">
      <c r="A65" s="177"/>
      <c r="B65" s="143"/>
      <c r="C65" s="144"/>
      <c r="D65" s="143"/>
      <c r="E65" s="144"/>
      <c r="F65" s="145"/>
      <c r="G65" s="143"/>
      <c r="H65" s="144"/>
      <c r="I65" s="151"/>
      <c r="J65" s="152"/>
    </row>
    <row r="66" spans="1:10" s="139" customFormat="1" x14ac:dyDescent="0.2">
      <c r="A66" s="159" t="s">
        <v>36</v>
      </c>
      <c r="B66" s="65"/>
      <c r="C66" s="66"/>
      <c r="D66" s="65"/>
      <c r="E66" s="66"/>
      <c r="F66" s="67"/>
      <c r="G66" s="65"/>
      <c r="H66" s="66"/>
      <c r="I66" s="20"/>
      <c r="J66" s="21"/>
    </row>
    <row r="67" spans="1:10" x14ac:dyDescent="0.2">
      <c r="A67" s="158" t="s">
        <v>482</v>
      </c>
      <c r="B67" s="65">
        <v>1</v>
      </c>
      <c r="C67" s="66">
        <v>0</v>
      </c>
      <c r="D67" s="65">
        <v>1</v>
      </c>
      <c r="E67" s="66">
        <v>0</v>
      </c>
      <c r="F67" s="67"/>
      <c r="G67" s="65">
        <f>B67-C67</f>
        <v>1</v>
      </c>
      <c r="H67" s="66">
        <f>D67-E67</f>
        <v>1</v>
      </c>
      <c r="I67" s="20" t="str">
        <f>IF(C67=0, "-", IF(G67/C67&lt;10, G67/C67, "&gt;999%"))</f>
        <v>-</v>
      </c>
      <c r="J67" s="21" t="str">
        <f>IF(E67=0, "-", IF(H67/E67&lt;10, H67/E67, "&gt;999%"))</f>
        <v>-</v>
      </c>
    </row>
    <row r="68" spans="1:10" s="160" customFormat="1" x14ac:dyDescent="0.2">
      <c r="A68" s="178" t="s">
        <v>574</v>
      </c>
      <c r="B68" s="71">
        <v>1</v>
      </c>
      <c r="C68" s="72">
        <v>0</v>
      </c>
      <c r="D68" s="71">
        <v>1</v>
      </c>
      <c r="E68" s="72">
        <v>0</v>
      </c>
      <c r="F68" s="73"/>
      <c r="G68" s="71">
        <f>B68-C68</f>
        <v>1</v>
      </c>
      <c r="H68" s="72">
        <f>D68-E68</f>
        <v>1</v>
      </c>
      <c r="I68" s="37" t="str">
        <f>IF(C68=0, "-", IF(G68/C68&lt;10, G68/C68, "&gt;999%"))</f>
        <v>-</v>
      </c>
      <c r="J68" s="38" t="str">
        <f>IF(E68=0, "-", IF(H68/E68&lt;10, H68/E68, "&gt;999%"))</f>
        <v>-</v>
      </c>
    </row>
    <row r="69" spans="1:10" x14ac:dyDescent="0.2">
      <c r="A69" s="177"/>
      <c r="B69" s="143"/>
      <c r="C69" s="144"/>
      <c r="D69" s="143"/>
      <c r="E69" s="144"/>
      <c r="F69" s="145"/>
      <c r="G69" s="143"/>
      <c r="H69" s="144"/>
      <c r="I69" s="151"/>
      <c r="J69" s="152"/>
    </row>
    <row r="70" spans="1:10" s="139" customFormat="1" x14ac:dyDescent="0.2">
      <c r="A70" s="159" t="s">
        <v>37</v>
      </c>
      <c r="B70" s="65"/>
      <c r="C70" s="66"/>
      <c r="D70" s="65"/>
      <c r="E70" s="66"/>
      <c r="F70" s="67"/>
      <c r="G70" s="65"/>
      <c r="H70" s="66"/>
      <c r="I70" s="20"/>
      <c r="J70" s="21"/>
    </row>
    <row r="71" spans="1:10" x14ac:dyDescent="0.2">
      <c r="A71" s="158" t="s">
        <v>267</v>
      </c>
      <c r="B71" s="65">
        <v>0</v>
      </c>
      <c r="C71" s="66">
        <v>0</v>
      </c>
      <c r="D71" s="65">
        <v>3</v>
      </c>
      <c r="E71" s="66">
        <v>4</v>
      </c>
      <c r="F71" s="67"/>
      <c r="G71" s="65">
        <f>B71-C71</f>
        <v>0</v>
      </c>
      <c r="H71" s="66">
        <f>D71-E71</f>
        <v>-1</v>
      </c>
      <c r="I71" s="20" t="str">
        <f>IF(C71=0, "-", IF(G71/C71&lt;10, G71/C71, "&gt;999%"))</f>
        <v>-</v>
      </c>
      <c r="J71" s="21">
        <f>IF(E71=0, "-", IF(H71/E71&lt;10, H71/E71, "&gt;999%"))</f>
        <v>-0.25</v>
      </c>
    </row>
    <row r="72" spans="1:10" s="160" customFormat="1" x14ac:dyDescent="0.2">
      <c r="A72" s="178" t="s">
        <v>575</v>
      </c>
      <c r="B72" s="71">
        <v>0</v>
      </c>
      <c r="C72" s="72">
        <v>0</v>
      </c>
      <c r="D72" s="71">
        <v>3</v>
      </c>
      <c r="E72" s="72">
        <v>4</v>
      </c>
      <c r="F72" s="73"/>
      <c r="G72" s="71">
        <f>B72-C72</f>
        <v>0</v>
      </c>
      <c r="H72" s="72">
        <f>D72-E72</f>
        <v>-1</v>
      </c>
      <c r="I72" s="37" t="str">
        <f>IF(C72=0, "-", IF(G72/C72&lt;10, G72/C72, "&gt;999%"))</f>
        <v>-</v>
      </c>
      <c r="J72" s="38">
        <f>IF(E72=0, "-", IF(H72/E72&lt;10, H72/E72, "&gt;999%"))</f>
        <v>-0.25</v>
      </c>
    </row>
    <row r="73" spans="1:10" x14ac:dyDescent="0.2">
      <c r="A73" s="177"/>
      <c r="B73" s="143"/>
      <c r="C73" s="144"/>
      <c r="D73" s="143"/>
      <c r="E73" s="144"/>
      <c r="F73" s="145"/>
      <c r="G73" s="143"/>
      <c r="H73" s="144"/>
      <c r="I73" s="151"/>
      <c r="J73" s="152"/>
    </row>
    <row r="74" spans="1:10" s="139" customFormat="1" x14ac:dyDescent="0.2">
      <c r="A74" s="159" t="s">
        <v>38</v>
      </c>
      <c r="B74" s="65"/>
      <c r="C74" s="66"/>
      <c r="D74" s="65"/>
      <c r="E74" s="66"/>
      <c r="F74" s="67"/>
      <c r="G74" s="65"/>
      <c r="H74" s="66"/>
      <c r="I74" s="20"/>
      <c r="J74" s="21"/>
    </row>
    <row r="75" spans="1:10" x14ac:dyDescent="0.2">
      <c r="A75" s="158" t="s">
        <v>457</v>
      </c>
      <c r="B75" s="65">
        <v>0</v>
      </c>
      <c r="C75" s="66">
        <v>0</v>
      </c>
      <c r="D75" s="65">
        <v>0</v>
      </c>
      <c r="E75" s="66">
        <v>3</v>
      </c>
      <c r="F75" s="67"/>
      <c r="G75" s="65">
        <f t="shared" ref="G75:G80" si="8">B75-C75</f>
        <v>0</v>
      </c>
      <c r="H75" s="66">
        <f t="shared" ref="H75:H80" si="9">D75-E75</f>
        <v>-3</v>
      </c>
      <c r="I75" s="20" t="str">
        <f t="shared" ref="I75:I80" si="10">IF(C75=0, "-", IF(G75/C75&lt;10, G75/C75, "&gt;999%"))</f>
        <v>-</v>
      </c>
      <c r="J75" s="21">
        <f t="shared" ref="J75:J80" si="11">IF(E75=0, "-", IF(H75/E75&lt;10, H75/E75, "&gt;999%"))</f>
        <v>-1</v>
      </c>
    </row>
    <row r="76" spans="1:10" x14ac:dyDescent="0.2">
      <c r="A76" s="158" t="s">
        <v>197</v>
      </c>
      <c r="B76" s="65">
        <v>2</v>
      </c>
      <c r="C76" s="66">
        <v>0</v>
      </c>
      <c r="D76" s="65">
        <v>9</v>
      </c>
      <c r="E76" s="66">
        <v>2</v>
      </c>
      <c r="F76" s="67"/>
      <c r="G76" s="65">
        <f t="shared" si="8"/>
        <v>2</v>
      </c>
      <c r="H76" s="66">
        <f t="shared" si="9"/>
        <v>7</v>
      </c>
      <c r="I76" s="20" t="str">
        <f t="shared" si="10"/>
        <v>-</v>
      </c>
      <c r="J76" s="21">
        <f t="shared" si="11"/>
        <v>3.5</v>
      </c>
    </row>
    <row r="77" spans="1:10" x14ac:dyDescent="0.2">
      <c r="A77" s="158" t="s">
        <v>318</v>
      </c>
      <c r="B77" s="65">
        <v>0</v>
      </c>
      <c r="C77" s="66">
        <v>0</v>
      </c>
      <c r="D77" s="65">
        <v>0</v>
      </c>
      <c r="E77" s="66">
        <v>3</v>
      </c>
      <c r="F77" s="67"/>
      <c r="G77" s="65">
        <f t="shared" si="8"/>
        <v>0</v>
      </c>
      <c r="H77" s="66">
        <f t="shared" si="9"/>
        <v>-3</v>
      </c>
      <c r="I77" s="20" t="str">
        <f t="shared" si="10"/>
        <v>-</v>
      </c>
      <c r="J77" s="21">
        <f t="shared" si="11"/>
        <v>-1</v>
      </c>
    </row>
    <row r="78" spans="1:10" x14ac:dyDescent="0.2">
      <c r="A78" s="158" t="s">
        <v>319</v>
      </c>
      <c r="B78" s="65">
        <v>0</v>
      </c>
      <c r="C78" s="66">
        <v>0</v>
      </c>
      <c r="D78" s="65">
        <v>0</v>
      </c>
      <c r="E78" s="66">
        <v>3</v>
      </c>
      <c r="F78" s="67"/>
      <c r="G78" s="65">
        <f t="shared" si="8"/>
        <v>0</v>
      </c>
      <c r="H78" s="66">
        <f t="shared" si="9"/>
        <v>-3</v>
      </c>
      <c r="I78" s="20" t="str">
        <f t="shared" si="10"/>
        <v>-</v>
      </c>
      <c r="J78" s="21">
        <f t="shared" si="11"/>
        <v>-1</v>
      </c>
    </row>
    <row r="79" spans="1:10" x14ac:dyDescent="0.2">
      <c r="A79" s="158" t="s">
        <v>363</v>
      </c>
      <c r="B79" s="65">
        <v>0</v>
      </c>
      <c r="C79" s="66">
        <v>0</v>
      </c>
      <c r="D79" s="65">
        <v>1</v>
      </c>
      <c r="E79" s="66">
        <v>1</v>
      </c>
      <c r="F79" s="67"/>
      <c r="G79" s="65">
        <f t="shared" si="8"/>
        <v>0</v>
      </c>
      <c r="H79" s="66">
        <f t="shared" si="9"/>
        <v>0</v>
      </c>
      <c r="I79" s="20" t="str">
        <f t="shared" si="10"/>
        <v>-</v>
      </c>
      <c r="J79" s="21">
        <f t="shared" si="11"/>
        <v>0</v>
      </c>
    </row>
    <row r="80" spans="1:10" s="160" customFormat="1" x14ac:dyDescent="0.2">
      <c r="A80" s="178" t="s">
        <v>576</v>
      </c>
      <c r="B80" s="71">
        <v>2</v>
      </c>
      <c r="C80" s="72">
        <v>0</v>
      </c>
      <c r="D80" s="71">
        <v>10</v>
      </c>
      <c r="E80" s="72">
        <v>12</v>
      </c>
      <c r="F80" s="73"/>
      <c r="G80" s="71">
        <f t="shared" si="8"/>
        <v>2</v>
      </c>
      <c r="H80" s="72">
        <f t="shared" si="9"/>
        <v>-2</v>
      </c>
      <c r="I80" s="37" t="str">
        <f t="shared" si="10"/>
        <v>-</v>
      </c>
      <c r="J80" s="38">
        <f t="shared" si="11"/>
        <v>-0.16666666666666666</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313</v>
      </c>
      <c r="B83" s="65">
        <v>0</v>
      </c>
      <c r="C83" s="66">
        <v>0</v>
      </c>
      <c r="D83" s="65">
        <v>2</v>
      </c>
      <c r="E83" s="66">
        <v>3</v>
      </c>
      <c r="F83" s="67"/>
      <c r="G83" s="65">
        <f>B83-C83</f>
        <v>0</v>
      </c>
      <c r="H83" s="66">
        <f>D83-E83</f>
        <v>-1</v>
      </c>
      <c r="I83" s="20" t="str">
        <f>IF(C83=0, "-", IF(G83/C83&lt;10, G83/C83, "&gt;999%"))</f>
        <v>-</v>
      </c>
      <c r="J83" s="21">
        <f>IF(E83=0, "-", IF(H83/E83&lt;10, H83/E83, "&gt;999%"))</f>
        <v>-0.33333333333333331</v>
      </c>
    </row>
    <row r="84" spans="1:10" s="160" customFormat="1" x14ac:dyDescent="0.2">
      <c r="A84" s="178" t="s">
        <v>577</v>
      </c>
      <c r="B84" s="71">
        <v>0</v>
      </c>
      <c r="C84" s="72">
        <v>0</v>
      </c>
      <c r="D84" s="71">
        <v>2</v>
      </c>
      <c r="E84" s="72">
        <v>3</v>
      </c>
      <c r="F84" s="73"/>
      <c r="G84" s="71">
        <f>B84-C84</f>
        <v>0</v>
      </c>
      <c r="H84" s="72">
        <f>D84-E84</f>
        <v>-1</v>
      </c>
      <c r="I84" s="37" t="str">
        <f>IF(C84=0, "-", IF(G84/C84&lt;10, G84/C84, "&gt;999%"))</f>
        <v>-</v>
      </c>
      <c r="J84" s="38">
        <f>IF(E84=0, "-", IF(H84/E84&lt;10, H84/E84, "&gt;999%"))</f>
        <v>-0.33333333333333331</v>
      </c>
    </row>
    <row r="85" spans="1:10" x14ac:dyDescent="0.2">
      <c r="A85" s="177"/>
      <c r="B85" s="143"/>
      <c r="C85" s="144"/>
      <c r="D85" s="143"/>
      <c r="E85" s="144"/>
      <c r="F85" s="145"/>
      <c r="G85" s="143"/>
      <c r="H85" s="144"/>
      <c r="I85" s="151"/>
      <c r="J85" s="152"/>
    </row>
    <row r="86" spans="1:10" s="139" customFormat="1" x14ac:dyDescent="0.2">
      <c r="A86" s="159" t="s">
        <v>40</v>
      </c>
      <c r="B86" s="65"/>
      <c r="C86" s="66"/>
      <c r="D86" s="65"/>
      <c r="E86" s="66"/>
      <c r="F86" s="67"/>
      <c r="G86" s="65"/>
      <c r="H86" s="66"/>
      <c r="I86" s="20"/>
      <c r="J86" s="21"/>
    </row>
    <row r="87" spans="1:10" x14ac:dyDescent="0.2">
      <c r="A87" s="158" t="s">
        <v>284</v>
      </c>
      <c r="B87" s="65">
        <v>0</v>
      </c>
      <c r="C87" s="66">
        <v>1</v>
      </c>
      <c r="D87" s="65">
        <v>3</v>
      </c>
      <c r="E87" s="66">
        <v>5</v>
      </c>
      <c r="F87" s="67"/>
      <c r="G87" s="65">
        <f>B87-C87</f>
        <v>-1</v>
      </c>
      <c r="H87" s="66">
        <f>D87-E87</f>
        <v>-2</v>
      </c>
      <c r="I87" s="20">
        <f>IF(C87=0, "-", IF(G87/C87&lt;10, G87/C87, "&gt;999%"))</f>
        <v>-1</v>
      </c>
      <c r="J87" s="21">
        <f>IF(E87=0, "-", IF(H87/E87&lt;10, H87/E87, "&gt;999%"))</f>
        <v>-0.4</v>
      </c>
    </row>
    <row r="88" spans="1:10" x14ac:dyDescent="0.2">
      <c r="A88" s="158" t="s">
        <v>179</v>
      </c>
      <c r="B88" s="65">
        <v>0</v>
      </c>
      <c r="C88" s="66">
        <v>1</v>
      </c>
      <c r="D88" s="65">
        <v>18</v>
      </c>
      <c r="E88" s="66">
        <v>19</v>
      </c>
      <c r="F88" s="67"/>
      <c r="G88" s="65">
        <f>B88-C88</f>
        <v>-1</v>
      </c>
      <c r="H88" s="66">
        <f>D88-E88</f>
        <v>-1</v>
      </c>
      <c r="I88" s="20">
        <f>IF(C88=0, "-", IF(G88/C88&lt;10, G88/C88, "&gt;999%"))</f>
        <v>-1</v>
      </c>
      <c r="J88" s="21">
        <f>IF(E88=0, "-", IF(H88/E88&lt;10, H88/E88, "&gt;999%"))</f>
        <v>-5.2631578947368418E-2</v>
      </c>
    </row>
    <row r="89" spans="1:10" x14ac:dyDescent="0.2">
      <c r="A89" s="158" t="s">
        <v>332</v>
      </c>
      <c r="B89" s="65">
        <v>0</v>
      </c>
      <c r="C89" s="66">
        <v>0</v>
      </c>
      <c r="D89" s="65">
        <v>4</v>
      </c>
      <c r="E89" s="66">
        <v>2</v>
      </c>
      <c r="F89" s="67"/>
      <c r="G89" s="65">
        <f>B89-C89</f>
        <v>0</v>
      </c>
      <c r="H89" s="66">
        <f>D89-E89</f>
        <v>2</v>
      </c>
      <c r="I89" s="20" t="str">
        <f>IF(C89=0, "-", IF(G89/C89&lt;10, G89/C89, "&gt;999%"))</f>
        <v>-</v>
      </c>
      <c r="J89" s="21">
        <f>IF(E89=0, "-", IF(H89/E89&lt;10, H89/E89, "&gt;999%"))</f>
        <v>1</v>
      </c>
    </row>
    <row r="90" spans="1:10" s="160" customFormat="1" x14ac:dyDescent="0.2">
      <c r="A90" s="178" t="s">
        <v>578</v>
      </c>
      <c r="B90" s="71">
        <v>0</v>
      </c>
      <c r="C90" s="72">
        <v>2</v>
      </c>
      <c r="D90" s="71">
        <v>25</v>
      </c>
      <c r="E90" s="72">
        <v>26</v>
      </c>
      <c r="F90" s="73"/>
      <c r="G90" s="71">
        <f>B90-C90</f>
        <v>-2</v>
      </c>
      <c r="H90" s="72">
        <f>D90-E90</f>
        <v>-1</v>
      </c>
      <c r="I90" s="37">
        <f>IF(C90=0, "-", IF(G90/C90&lt;10, G90/C90, "&gt;999%"))</f>
        <v>-1</v>
      </c>
      <c r="J90" s="38">
        <f>IF(E90=0, "-", IF(H90/E90&lt;10, H90/E90, "&gt;999%"))</f>
        <v>-3.8461538461538464E-2</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458</v>
      </c>
      <c r="B93" s="65">
        <v>0</v>
      </c>
      <c r="C93" s="66">
        <v>0</v>
      </c>
      <c r="D93" s="65">
        <v>0</v>
      </c>
      <c r="E93" s="66">
        <v>1</v>
      </c>
      <c r="F93" s="67"/>
      <c r="G93" s="65">
        <f>B93-C93</f>
        <v>0</v>
      </c>
      <c r="H93" s="66">
        <f>D93-E93</f>
        <v>-1</v>
      </c>
      <c r="I93" s="20" t="str">
        <f>IF(C93=0, "-", IF(G93/C93&lt;10, G93/C93, "&gt;999%"))</f>
        <v>-</v>
      </c>
      <c r="J93" s="21">
        <f>IF(E93=0, "-", IF(H93/E93&lt;10, H93/E93, "&gt;999%"))</f>
        <v>-1</v>
      </c>
    </row>
    <row r="94" spans="1:10" x14ac:dyDescent="0.2">
      <c r="A94" s="158" t="s">
        <v>503</v>
      </c>
      <c r="B94" s="65">
        <v>1</v>
      </c>
      <c r="C94" s="66">
        <v>2</v>
      </c>
      <c r="D94" s="65">
        <v>5</v>
      </c>
      <c r="E94" s="66">
        <v>7</v>
      </c>
      <c r="F94" s="67"/>
      <c r="G94" s="65">
        <f>B94-C94</f>
        <v>-1</v>
      </c>
      <c r="H94" s="66">
        <f>D94-E94</f>
        <v>-2</v>
      </c>
      <c r="I94" s="20">
        <f>IF(C94=0, "-", IF(G94/C94&lt;10, G94/C94, "&gt;999%"))</f>
        <v>-0.5</v>
      </c>
      <c r="J94" s="21">
        <f>IF(E94=0, "-", IF(H94/E94&lt;10, H94/E94, "&gt;999%"))</f>
        <v>-0.2857142857142857</v>
      </c>
    </row>
    <row r="95" spans="1:10" s="160" customFormat="1" x14ac:dyDescent="0.2">
      <c r="A95" s="178" t="s">
        <v>579</v>
      </c>
      <c r="B95" s="71">
        <v>1</v>
      </c>
      <c r="C95" s="72">
        <v>2</v>
      </c>
      <c r="D95" s="71">
        <v>5</v>
      </c>
      <c r="E95" s="72">
        <v>8</v>
      </c>
      <c r="F95" s="73"/>
      <c r="G95" s="71">
        <f>B95-C95</f>
        <v>-1</v>
      </c>
      <c r="H95" s="72">
        <f>D95-E95</f>
        <v>-3</v>
      </c>
      <c r="I95" s="37">
        <f>IF(C95=0, "-", IF(G95/C95&lt;10, G95/C95, "&gt;999%"))</f>
        <v>-0.5</v>
      </c>
      <c r="J95" s="38">
        <f>IF(E95=0, "-", IF(H95/E95&lt;10, H95/E95, "&gt;999%"))</f>
        <v>-0.375</v>
      </c>
    </row>
    <row r="96" spans="1:10" x14ac:dyDescent="0.2">
      <c r="A96" s="177"/>
      <c r="B96" s="143"/>
      <c r="C96" s="144"/>
      <c r="D96" s="143"/>
      <c r="E96" s="144"/>
      <c r="F96" s="145"/>
      <c r="G96" s="143"/>
      <c r="H96" s="144"/>
      <c r="I96" s="151"/>
      <c r="J96" s="152"/>
    </row>
    <row r="97" spans="1:10" s="139" customFormat="1" x14ac:dyDescent="0.2">
      <c r="A97" s="159" t="s">
        <v>42</v>
      </c>
      <c r="B97" s="65"/>
      <c r="C97" s="66"/>
      <c r="D97" s="65"/>
      <c r="E97" s="66"/>
      <c r="F97" s="67"/>
      <c r="G97" s="65"/>
      <c r="H97" s="66"/>
      <c r="I97" s="20"/>
      <c r="J97" s="21"/>
    </row>
    <row r="98" spans="1:10" x14ac:dyDescent="0.2">
      <c r="A98" s="158" t="s">
        <v>320</v>
      </c>
      <c r="B98" s="65">
        <v>0</v>
      </c>
      <c r="C98" s="66">
        <v>0</v>
      </c>
      <c r="D98" s="65">
        <v>0</v>
      </c>
      <c r="E98" s="66">
        <v>4</v>
      </c>
      <c r="F98" s="67"/>
      <c r="G98" s="65">
        <f t="shared" ref="G98:G111" si="12">B98-C98</f>
        <v>0</v>
      </c>
      <c r="H98" s="66">
        <f t="shared" ref="H98:H111" si="13">D98-E98</f>
        <v>-4</v>
      </c>
      <c r="I98" s="20" t="str">
        <f t="shared" ref="I98:I111" si="14">IF(C98=0, "-", IF(G98/C98&lt;10, G98/C98, "&gt;999%"))</f>
        <v>-</v>
      </c>
      <c r="J98" s="21">
        <f t="shared" ref="J98:J111" si="15">IF(E98=0, "-", IF(H98/E98&lt;10, H98/E98, "&gt;999%"))</f>
        <v>-1</v>
      </c>
    </row>
    <row r="99" spans="1:10" x14ac:dyDescent="0.2">
      <c r="A99" s="158" t="s">
        <v>399</v>
      </c>
      <c r="B99" s="65">
        <v>0</v>
      </c>
      <c r="C99" s="66">
        <v>0</v>
      </c>
      <c r="D99" s="65">
        <v>13</v>
      </c>
      <c r="E99" s="66">
        <v>28</v>
      </c>
      <c r="F99" s="67"/>
      <c r="G99" s="65">
        <f t="shared" si="12"/>
        <v>0</v>
      </c>
      <c r="H99" s="66">
        <f t="shared" si="13"/>
        <v>-15</v>
      </c>
      <c r="I99" s="20" t="str">
        <f t="shared" si="14"/>
        <v>-</v>
      </c>
      <c r="J99" s="21">
        <f t="shared" si="15"/>
        <v>-0.5357142857142857</v>
      </c>
    </row>
    <row r="100" spans="1:10" x14ac:dyDescent="0.2">
      <c r="A100" s="158" t="s">
        <v>364</v>
      </c>
      <c r="B100" s="65">
        <v>8</v>
      </c>
      <c r="C100" s="66">
        <v>3</v>
      </c>
      <c r="D100" s="65">
        <v>50</v>
      </c>
      <c r="E100" s="66">
        <v>44</v>
      </c>
      <c r="F100" s="67"/>
      <c r="G100" s="65">
        <f t="shared" si="12"/>
        <v>5</v>
      </c>
      <c r="H100" s="66">
        <f t="shared" si="13"/>
        <v>6</v>
      </c>
      <c r="I100" s="20">
        <f t="shared" si="14"/>
        <v>1.6666666666666667</v>
      </c>
      <c r="J100" s="21">
        <f t="shared" si="15"/>
        <v>0.13636363636363635</v>
      </c>
    </row>
    <row r="101" spans="1:10" x14ac:dyDescent="0.2">
      <c r="A101" s="158" t="s">
        <v>400</v>
      </c>
      <c r="B101" s="65">
        <v>6</v>
      </c>
      <c r="C101" s="66">
        <v>8</v>
      </c>
      <c r="D101" s="65">
        <v>86</v>
      </c>
      <c r="E101" s="66">
        <v>71</v>
      </c>
      <c r="F101" s="67"/>
      <c r="G101" s="65">
        <f t="shared" si="12"/>
        <v>-2</v>
      </c>
      <c r="H101" s="66">
        <f t="shared" si="13"/>
        <v>15</v>
      </c>
      <c r="I101" s="20">
        <f t="shared" si="14"/>
        <v>-0.25</v>
      </c>
      <c r="J101" s="21">
        <f t="shared" si="15"/>
        <v>0.21126760563380281</v>
      </c>
    </row>
    <row r="102" spans="1:10" x14ac:dyDescent="0.2">
      <c r="A102" s="158" t="s">
        <v>182</v>
      </c>
      <c r="B102" s="65">
        <v>2</v>
      </c>
      <c r="C102" s="66">
        <v>0</v>
      </c>
      <c r="D102" s="65">
        <v>6</v>
      </c>
      <c r="E102" s="66">
        <v>0</v>
      </c>
      <c r="F102" s="67"/>
      <c r="G102" s="65">
        <f t="shared" si="12"/>
        <v>2</v>
      </c>
      <c r="H102" s="66">
        <f t="shared" si="13"/>
        <v>6</v>
      </c>
      <c r="I102" s="20" t="str">
        <f t="shared" si="14"/>
        <v>-</v>
      </c>
      <c r="J102" s="21" t="str">
        <f t="shared" si="15"/>
        <v>-</v>
      </c>
    </row>
    <row r="103" spans="1:10" x14ac:dyDescent="0.2">
      <c r="A103" s="158" t="s">
        <v>201</v>
      </c>
      <c r="B103" s="65">
        <v>2</v>
      </c>
      <c r="C103" s="66">
        <v>4</v>
      </c>
      <c r="D103" s="65">
        <v>50</v>
      </c>
      <c r="E103" s="66">
        <v>41</v>
      </c>
      <c r="F103" s="67"/>
      <c r="G103" s="65">
        <f t="shared" si="12"/>
        <v>-2</v>
      </c>
      <c r="H103" s="66">
        <f t="shared" si="13"/>
        <v>9</v>
      </c>
      <c r="I103" s="20">
        <f t="shared" si="14"/>
        <v>-0.5</v>
      </c>
      <c r="J103" s="21">
        <f t="shared" si="15"/>
        <v>0.21951219512195122</v>
      </c>
    </row>
    <row r="104" spans="1:10" x14ac:dyDescent="0.2">
      <c r="A104" s="158" t="s">
        <v>230</v>
      </c>
      <c r="B104" s="65">
        <v>0</v>
      </c>
      <c r="C104" s="66">
        <v>0</v>
      </c>
      <c r="D104" s="65">
        <v>0</v>
      </c>
      <c r="E104" s="66">
        <v>5</v>
      </c>
      <c r="F104" s="67"/>
      <c r="G104" s="65">
        <f t="shared" si="12"/>
        <v>0</v>
      </c>
      <c r="H104" s="66">
        <f t="shared" si="13"/>
        <v>-5</v>
      </c>
      <c r="I104" s="20" t="str">
        <f t="shared" si="14"/>
        <v>-</v>
      </c>
      <c r="J104" s="21">
        <f t="shared" si="15"/>
        <v>-1</v>
      </c>
    </row>
    <row r="105" spans="1:10" x14ac:dyDescent="0.2">
      <c r="A105" s="158" t="s">
        <v>287</v>
      </c>
      <c r="B105" s="65">
        <v>4</v>
      </c>
      <c r="C105" s="66">
        <v>3</v>
      </c>
      <c r="D105" s="65">
        <v>44</v>
      </c>
      <c r="E105" s="66">
        <v>56</v>
      </c>
      <c r="F105" s="67"/>
      <c r="G105" s="65">
        <f t="shared" si="12"/>
        <v>1</v>
      </c>
      <c r="H105" s="66">
        <f t="shared" si="13"/>
        <v>-12</v>
      </c>
      <c r="I105" s="20">
        <f t="shared" si="14"/>
        <v>0.33333333333333331</v>
      </c>
      <c r="J105" s="21">
        <f t="shared" si="15"/>
        <v>-0.21428571428571427</v>
      </c>
    </row>
    <row r="106" spans="1:10" x14ac:dyDescent="0.2">
      <c r="A106" s="158" t="s">
        <v>321</v>
      </c>
      <c r="B106" s="65">
        <v>4</v>
      </c>
      <c r="C106" s="66">
        <v>0</v>
      </c>
      <c r="D106" s="65">
        <v>15</v>
      </c>
      <c r="E106" s="66">
        <v>0</v>
      </c>
      <c r="F106" s="67"/>
      <c r="G106" s="65">
        <f t="shared" si="12"/>
        <v>4</v>
      </c>
      <c r="H106" s="66">
        <f t="shared" si="13"/>
        <v>15</v>
      </c>
      <c r="I106" s="20" t="str">
        <f t="shared" si="14"/>
        <v>-</v>
      </c>
      <c r="J106" s="21" t="str">
        <f t="shared" si="15"/>
        <v>-</v>
      </c>
    </row>
    <row r="107" spans="1:10" x14ac:dyDescent="0.2">
      <c r="A107" s="158" t="s">
        <v>472</v>
      </c>
      <c r="B107" s="65">
        <v>10</v>
      </c>
      <c r="C107" s="66">
        <v>0</v>
      </c>
      <c r="D107" s="65">
        <v>37</v>
      </c>
      <c r="E107" s="66">
        <v>34</v>
      </c>
      <c r="F107" s="67"/>
      <c r="G107" s="65">
        <f t="shared" si="12"/>
        <v>10</v>
      </c>
      <c r="H107" s="66">
        <f t="shared" si="13"/>
        <v>3</v>
      </c>
      <c r="I107" s="20" t="str">
        <f t="shared" si="14"/>
        <v>-</v>
      </c>
      <c r="J107" s="21">
        <f t="shared" si="15"/>
        <v>8.8235294117647065E-2</v>
      </c>
    </row>
    <row r="108" spans="1:10" x14ac:dyDescent="0.2">
      <c r="A108" s="158" t="s">
        <v>483</v>
      </c>
      <c r="B108" s="65">
        <v>37</v>
      </c>
      <c r="C108" s="66">
        <v>23</v>
      </c>
      <c r="D108" s="65">
        <v>532</v>
      </c>
      <c r="E108" s="66">
        <v>414</v>
      </c>
      <c r="F108" s="67"/>
      <c r="G108" s="65">
        <f t="shared" si="12"/>
        <v>14</v>
      </c>
      <c r="H108" s="66">
        <f t="shared" si="13"/>
        <v>118</v>
      </c>
      <c r="I108" s="20">
        <f t="shared" si="14"/>
        <v>0.60869565217391308</v>
      </c>
      <c r="J108" s="21">
        <f t="shared" si="15"/>
        <v>0.28502415458937197</v>
      </c>
    </row>
    <row r="109" spans="1:10" x14ac:dyDescent="0.2">
      <c r="A109" s="158" t="s">
        <v>462</v>
      </c>
      <c r="B109" s="65">
        <v>6</v>
      </c>
      <c r="C109" s="66">
        <v>1</v>
      </c>
      <c r="D109" s="65">
        <v>32</v>
      </c>
      <c r="E109" s="66">
        <v>22</v>
      </c>
      <c r="F109" s="67"/>
      <c r="G109" s="65">
        <f t="shared" si="12"/>
        <v>5</v>
      </c>
      <c r="H109" s="66">
        <f t="shared" si="13"/>
        <v>10</v>
      </c>
      <c r="I109" s="20">
        <f t="shared" si="14"/>
        <v>5</v>
      </c>
      <c r="J109" s="21">
        <f t="shared" si="15"/>
        <v>0.45454545454545453</v>
      </c>
    </row>
    <row r="110" spans="1:10" x14ac:dyDescent="0.2">
      <c r="A110" s="158" t="s">
        <v>504</v>
      </c>
      <c r="B110" s="65">
        <v>6</v>
      </c>
      <c r="C110" s="66">
        <v>0</v>
      </c>
      <c r="D110" s="65">
        <v>19</v>
      </c>
      <c r="E110" s="66">
        <v>12</v>
      </c>
      <c r="F110" s="67"/>
      <c r="G110" s="65">
        <f t="shared" si="12"/>
        <v>6</v>
      </c>
      <c r="H110" s="66">
        <f t="shared" si="13"/>
        <v>7</v>
      </c>
      <c r="I110" s="20" t="str">
        <f t="shared" si="14"/>
        <v>-</v>
      </c>
      <c r="J110" s="21">
        <f t="shared" si="15"/>
        <v>0.58333333333333337</v>
      </c>
    </row>
    <row r="111" spans="1:10" s="160" customFormat="1" x14ac:dyDescent="0.2">
      <c r="A111" s="178" t="s">
        <v>580</v>
      </c>
      <c r="B111" s="71">
        <v>85</v>
      </c>
      <c r="C111" s="72">
        <v>42</v>
      </c>
      <c r="D111" s="71">
        <v>884</v>
      </c>
      <c r="E111" s="72">
        <v>731</v>
      </c>
      <c r="F111" s="73"/>
      <c r="G111" s="71">
        <f t="shared" si="12"/>
        <v>43</v>
      </c>
      <c r="H111" s="72">
        <f t="shared" si="13"/>
        <v>153</v>
      </c>
      <c r="I111" s="37">
        <f t="shared" si="14"/>
        <v>1.0238095238095237</v>
      </c>
      <c r="J111" s="38">
        <f t="shared" si="15"/>
        <v>0.20930232558139536</v>
      </c>
    </row>
    <row r="112" spans="1:10" x14ac:dyDescent="0.2">
      <c r="A112" s="177"/>
      <c r="B112" s="143"/>
      <c r="C112" s="144"/>
      <c r="D112" s="143"/>
      <c r="E112" s="144"/>
      <c r="F112" s="145"/>
      <c r="G112" s="143"/>
      <c r="H112" s="144"/>
      <c r="I112" s="151"/>
      <c r="J112" s="152"/>
    </row>
    <row r="113" spans="1:10" s="139" customFormat="1" x14ac:dyDescent="0.2">
      <c r="A113" s="159" t="s">
        <v>43</v>
      </c>
      <c r="B113" s="65"/>
      <c r="C113" s="66"/>
      <c r="D113" s="65"/>
      <c r="E113" s="66"/>
      <c r="F113" s="67"/>
      <c r="G113" s="65"/>
      <c r="H113" s="66"/>
      <c r="I113" s="20"/>
      <c r="J113" s="21"/>
    </row>
    <row r="114" spans="1:10" x14ac:dyDescent="0.2">
      <c r="A114" s="158" t="s">
        <v>505</v>
      </c>
      <c r="B114" s="65">
        <v>1</v>
      </c>
      <c r="C114" s="66">
        <v>0</v>
      </c>
      <c r="D114" s="65">
        <v>18</v>
      </c>
      <c r="E114" s="66">
        <v>7</v>
      </c>
      <c r="F114" s="67"/>
      <c r="G114" s="65">
        <f>B114-C114</f>
        <v>1</v>
      </c>
      <c r="H114" s="66">
        <f>D114-E114</f>
        <v>11</v>
      </c>
      <c r="I114" s="20" t="str">
        <f>IF(C114=0, "-", IF(G114/C114&lt;10, G114/C114, "&gt;999%"))</f>
        <v>-</v>
      </c>
      <c r="J114" s="21">
        <f>IF(E114=0, "-", IF(H114/E114&lt;10, H114/E114, "&gt;999%"))</f>
        <v>1.5714285714285714</v>
      </c>
    </row>
    <row r="115" spans="1:10" s="160" customFormat="1" x14ac:dyDescent="0.2">
      <c r="A115" s="178" t="s">
        <v>581</v>
      </c>
      <c r="B115" s="71">
        <v>1</v>
      </c>
      <c r="C115" s="72">
        <v>0</v>
      </c>
      <c r="D115" s="71">
        <v>18</v>
      </c>
      <c r="E115" s="72">
        <v>7</v>
      </c>
      <c r="F115" s="73"/>
      <c r="G115" s="71">
        <f>B115-C115</f>
        <v>1</v>
      </c>
      <c r="H115" s="72">
        <f>D115-E115</f>
        <v>11</v>
      </c>
      <c r="I115" s="37" t="str">
        <f>IF(C115=0, "-", IF(G115/C115&lt;10, G115/C115, "&gt;999%"))</f>
        <v>-</v>
      </c>
      <c r="J115" s="38">
        <f>IF(E115=0, "-", IF(H115/E115&lt;10, H115/E115, "&gt;999%"))</f>
        <v>1.5714285714285714</v>
      </c>
    </row>
    <row r="116" spans="1:10" x14ac:dyDescent="0.2">
      <c r="A116" s="177"/>
      <c r="B116" s="143"/>
      <c r="C116" s="144"/>
      <c r="D116" s="143"/>
      <c r="E116" s="144"/>
      <c r="F116" s="145"/>
      <c r="G116" s="143"/>
      <c r="H116" s="144"/>
      <c r="I116" s="151"/>
      <c r="J116" s="152"/>
    </row>
    <row r="117" spans="1:10" s="139" customFormat="1" x14ac:dyDescent="0.2">
      <c r="A117" s="159" t="s">
        <v>44</v>
      </c>
      <c r="B117" s="65"/>
      <c r="C117" s="66"/>
      <c r="D117" s="65"/>
      <c r="E117" s="66"/>
      <c r="F117" s="67"/>
      <c r="G117" s="65"/>
      <c r="H117" s="66"/>
      <c r="I117" s="20"/>
      <c r="J117" s="21"/>
    </row>
    <row r="118" spans="1:10" x14ac:dyDescent="0.2">
      <c r="A118" s="158" t="s">
        <v>245</v>
      </c>
      <c r="B118" s="65">
        <v>0</v>
      </c>
      <c r="C118" s="66">
        <v>0</v>
      </c>
      <c r="D118" s="65">
        <v>0</v>
      </c>
      <c r="E118" s="66">
        <v>1</v>
      </c>
      <c r="F118" s="67"/>
      <c r="G118" s="65">
        <f>B118-C118</f>
        <v>0</v>
      </c>
      <c r="H118" s="66">
        <f>D118-E118</f>
        <v>-1</v>
      </c>
      <c r="I118" s="20" t="str">
        <f>IF(C118=0, "-", IF(G118/C118&lt;10, G118/C118, "&gt;999%"))</f>
        <v>-</v>
      </c>
      <c r="J118" s="21">
        <f>IF(E118=0, "-", IF(H118/E118&lt;10, H118/E118, "&gt;999%"))</f>
        <v>-1</v>
      </c>
    </row>
    <row r="119" spans="1:10" x14ac:dyDescent="0.2">
      <c r="A119" s="158" t="s">
        <v>260</v>
      </c>
      <c r="B119" s="65">
        <v>0</v>
      </c>
      <c r="C119" s="66">
        <v>0</v>
      </c>
      <c r="D119" s="65">
        <v>1</v>
      </c>
      <c r="E119" s="66">
        <v>0</v>
      </c>
      <c r="F119" s="67"/>
      <c r="G119" s="65">
        <f>B119-C119</f>
        <v>0</v>
      </c>
      <c r="H119" s="66">
        <f>D119-E119</f>
        <v>1</v>
      </c>
      <c r="I119" s="20" t="str">
        <f>IF(C119=0, "-", IF(G119/C119&lt;10, G119/C119, "&gt;999%"))</f>
        <v>-</v>
      </c>
      <c r="J119" s="21" t="str">
        <f>IF(E119=0, "-", IF(H119/E119&lt;10, H119/E119, "&gt;999%"))</f>
        <v>-</v>
      </c>
    </row>
    <row r="120" spans="1:10" x14ac:dyDescent="0.2">
      <c r="A120" s="158" t="s">
        <v>428</v>
      </c>
      <c r="B120" s="65">
        <v>1</v>
      </c>
      <c r="C120" s="66">
        <v>0</v>
      </c>
      <c r="D120" s="65">
        <v>1</v>
      </c>
      <c r="E120" s="66">
        <v>0</v>
      </c>
      <c r="F120" s="67"/>
      <c r="G120" s="65">
        <f>B120-C120</f>
        <v>1</v>
      </c>
      <c r="H120" s="66">
        <f>D120-E120</f>
        <v>1</v>
      </c>
      <c r="I120" s="20" t="str">
        <f>IF(C120=0, "-", IF(G120/C120&lt;10, G120/C120, "&gt;999%"))</f>
        <v>-</v>
      </c>
      <c r="J120" s="21" t="str">
        <f>IF(E120=0, "-", IF(H120/E120&lt;10, H120/E120, "&gt;999%"))</f>
        <v>-</v>
      </c>
    </row>
    <row r="121" spans="1:10" s="160" customFormat="1" x14ac:dyDescent="0.2">
      <c r="A121" s="178" t="s">
        <v>582</v>
      </c>
      <c r="B121" s="71">
        <v>1</v>
      </c>
      <c r="C121" s="72">
        <v>0</v>
      </c>
      <c r="D121" s="71">
        <v>2</v>
      </c>
      <c r="E121" s="72">
        <v>1</v>
      </c>
      <c r="F121" s="73"/>
      <c r="G121" s="71">
        <f>B121-C121</f>
        <v>1</v>
      </c>
      <c r="H121" s="72">
        <f>D121-E121</f>
        <v>1</v>
      </c>
      <c r="I121" s="37" t="str">
        <f>IF(C121=0, "-", IF(G121/C121&lt;10, G121/C121, "&gt;999%"))</f>
        <v>-</v>
      </c>
      <c r="J121" s="38">
        <f>IF(E121=0, "-", IF(H121/E121&lt;10, H121/E121, "&gt;999%"))</f>
        <v>1</v>
      </c>
    </row>
    <row r="122" spans="1:10" x14ac:dyDescent="0.2">
      <c r="A122" s="177"/>
      <c r="B122" s="143"/>
      <c r="C122" s="144"/>
      <c r="D122" s="143"/>
      <c r="E122" s="144"/>
      <c r="F122" s="145"/>
      <c r="G122" s="143"/>
      <c r="H122" s="144"/>
      <c r="I122" s="151"/>
      <c r="J122" s="152"/>
    </row>
    <row r="123" spans="1:10" s="139" customFormat="1" x14ac:dyDescent="0.2">
      <c r="A123" s="159" t="s">
        <v>45</v>
      </c>
      <c r="B123" s="65"/>
      <c r="C123" s="66"/>
      <c r="D123" s="65"/>
      <c r="E123" s="66"/>
      <c r="F123" s="67"/>
      <c r="G123" s="65"/>
      <c r="H123" s="66"/>
      <c r="I123" s="20"/>
      <c r="J123" s="21"/>
    </row>
    <row r="124" spans="1:10" x14ac:dyDescent="0.2">
      <c r="A124" s="158" t="s">
        <v>484</v>
      </c>
      <c r="B124" s="65">
        <v>1</v>
      </c>
      <c r="C124" s="66">
        <v>0</v>
      </c>
      <c r="D124" s="65">
        <v>1</v>
      </c>
      <c r="E124" s="66">
        <v>0</v>
      </c>
      <c r="F124" s="67"/>
      <c r="G124" s="65">
        <f>B124-C124</f>
        <v>1</v>
      </c>
      <c r="H124" s="66">
        <f>D124-E124</f>
        <v>1</v>
      </c>
      <c r="I124" s="20" t="str">
        <f>IF(C124=0, "-", IF(G124/C124&lt;10, G124/C124, "&gt;999%"))</f>
        <v>-</v>
      </c>
      <c r="J124" s="21" t="str">
        <f>IF(E124=0, "-", IF(H124/E124&lt;10, H124/E124, "&gt;999%"))</f>
        <v>-</v>
      </c>
    </row>
    <row r="125" spans="1:10" x14ac:dyDescent="0.2">
      <c r="A125" s="158" t="s">
        <v>473</v>
      </c>
      <c r="B125" s="65">
        <v>3</v>
      </c>
      <c r="C125" s="66">
        <v>2</v>
      </c>
      <c r="D125" s="65">
        <v>35</v>
      </c>
      <c r="E125" s="66">
        <v>14</v>
      </c>
      <c r="F125" s="67"/>
      <c r="G125" s="65">
        <f>B125-C125</f>
        <v>1</v>
      </c>
      <c r="H125" s="66">
        <f>D125-E125</f>
        <v>21</v>
      </c>
      <c r="I125" s="20">
        <f>IF(C125=0, "-", IF(G125/C125&lt;10, G125/C125, "&gt;999%"))</f>
        <v>0.5</v>
      </c>
      <c r="J125" s="21">
        <f>IF(E125=0, "-", IF(H125/E125&lt;10, H125/E125, "&gt;999%"))</f>
        <v>1.5</v>
      </c>
    </row>
    <row r="126" spans="1:10" x14ac:dyDescent="0.2">
      <c r="A126" s="158" t="s">
        <v>485</v>
      </c>
      <c r="B126" s="65">
        <v>0</v>
      </c>
      <c r="C126" s="66">
        <v>0</v>
      </c>
      <c r="D126" s="65">
        <v>8</v>
      </c>
      <c r="E126" s="66">
        <v>8</v>
      </c>
      <c r="F126" s="67"/>
      <c r="G126" s="65">
        <f>B126-C126</f>
        <v>0</v>
      </c>
      <c r="H126" s="66">
        <f>D126-E126</f>
        <v>0</v>
      </c>
      <c r="I126" s="20" t="str">
        <f>IF(C126=0, "-", IF(G126/C126&lt;10, G126/C126, "&gt;999%"))</f>
        <v>-</v>
      </c>
      <c r="J126" s="21">
        <f>IF(E126=0, "-", IF(H126/E126&lt;10, H126/E126, "&gt;999%"))</f>
        <v>0</v>
      </c>
    </row>
    <row r="127" spans="1:10" s="160" customFormat="1" x14ac:dyDescent="0.2">
      <c r="A127" s="178" t="s">
        <v>583</v>
      </c>
      <c r="B127" s="71">
        <v>4</v>
      </c>
      <c r="C127" s="72">
        <v>2</v>
      </c>
      <c r="D127" s="71">
        <v>44</v>
      </c>
      <c r="E127" s="72">
        <v>22</v>
      </c>
      <c r="F127" s="73"/>
      <c r="G127" s="71">
        <f>B127-C127</f>
        <v>2</v>
      </c>
      <c r="H127" s="72">
        <f>D127-E127</f>
        <v>22</v>
      </c>
      <c r="I127" s="37">
        <f>IF(C127=0, "-", IF(G127/C127&lt;10, G127/C127, "&gt;999%"))</f>
        <v>1</v>
      </c>
      <c r="J127" s="38">
        <f>IF(E127=0, "-", IF(H127/E127&lt;10, H127/E127, "&gt;999%"))</f>
        <v>1</v>
      </c>
    </row>
    <row r="128" spans="1:10" x14ac:dyDescent="0.2">
      <c r="A128" s="177"/>
      <c r="B128" s="143"/>
      <c r="C128" s="144"/>
      <c r="D128" s="143"/>
      <c r="E128" s="144"/>
      <c r="F128" s="145"/>
      <c r="G128" s="143"/>
      <c r="H128" s="144"/>
      <c r="I128" s="151"/>
      <c r="J128" s="152"/>
    </row>
    <row r="129" spans="1:10" s="139" customFormat="1" x14ac:dyDescent="0.2">
      <c r="A129" s="159" t="s">
        <v>46</v>
      </c>
      <c r="B129" s="65"/>
      <c r="C129" s="66"/>
      <c r="D129" s="65"/>
      <c r="E129" s="66"/>
      <c r="F129" s="67"/>
      <c r="G129" s="65"/>
      <c r="H129" s="66"/>
      <c r="I129" s="20"/>
      <c r="J129" s="21"/>
    </row>
    <row r="130" spans="1:10" x14ac:dyDescent="0.2">
      <c r="A130" s="158" t="s">
        <v>333</v>
      </c>
      <c r="B130" s="65">
        <v>4</v>
      </c>
      <c r="C130" s="66">
        <v>4</v>
      </c>
      <c r="D130" s="65">
        <v>27</v>
      </c>
      <c r="E130" s="66">
        <v>15</v>
      </c>
      <c r="F130" s="67"/>
      <c r="G130" s="65">
        <f>B130-C130</f>
        <v>0</v>
      </c>
      <c r="H130" s="66">
        <f>D130-E130</f>
        <v>12</v>
      </c>
      <c r="I130" s="20">
        <f>IF(C130=0, "-", IF(G130/C130&lt;10, G130/C130, "&gt;999%"))</f>
        <v>0</v>
      </c>
      <c r="J130" s="21">
        <f>IF(E130=0, "-", IF(H130/E130&lt;10, H130/E130, "&gt;999%"))</f>
        <v>0.8</v>
      </c>
    </row>
    <row r="131" spans="1:10" x14ac:dyDescent="0.2">
      <c r="A131" s="158" t="s">
        <v>365</v>
      </c>
      <c r="B131" s="65">
        <v>1</v>
      </c>
      <c r="C131" s="66">
        <v>1</v>
      </c>
      <c r="D131" s="65">
        <v>13</v>
      </c>
      <c r="E131" s="66">
        <v>13</v>
      </c>
      <c r="F131" s="67"/>
      <c r="G131" s="65">
        <f>B131-C131</f>
        <v>0</v>
      </c>
      <c r="H131" s="66">
        <f>D131-E131</f>
        <v>0</v>
      </c>
      <c r="I131" s="20">
        <f>IF(C131=0, "-", IF(G131/C131&lt;10, G131/C131, "&gt;999%"))</f>
        <v>0</v>
      </c>
      <c r="J131" s="21">
        <f>IF(E131=0, "-", IF(H131/E131&lt;10, H131/E131, "&gt;999%"))</f>
        <v>0</v>
      </c>
    </row>
    <row r="132" spans="1:10" x14ac:dyDescent="0.2">
      <c r="A132" s="158" t="s">
        <v>401</v>
      </c>
      <c r="B132" s="65">
        <v>0</v>
      </c>
      <c r="C132" s="66">
        <v>0</v>
      </c>
      <c r="D132" s="65">
        <v>7</v>
      </c>
      <c r="E132" s="66">
        <v>10</v>
      </c>
      <c r="F132" s="67"/>
      <c r="G132" s="65">
        <f>B132-C132</f>
        <v>0</v>
      </c>
      <c r="H132" s="66">
        <f>D132-E132</f>
        <v>-3</v>
      </c>
      <c r="I132" s="20" t="str">
        <f>IF(C132=0, "-", IF(G132/C132&lt;10, G132/C132, "&gt;999%"))</f>
        <v>-</v>
      </c>
      <c r="J132" s="21">
        <f>IF(E132=0, "-", IF(H132/E132&lt;10, H132/E132, "&gt;999%"))</f>
        <v>-0.3</v>
      </c>
    </row>
    <row r="133" spans="1:10" s="160" customFormat="1" x14ac:dyDescent="0.2">
      <c r="A133" s="178" t="s">
        <v>584</v>
      </c>
      <c r="B133" s="71">
        <v>5</v>
      </c>
      <c r="C133" s="72">
        <v>5</v>
      </c>
      <c r="D133" s="71">
        <v>47</v>
      </c>
      <c r="E133" s="72">
        <v>38</v>
      </c>
      <c r="F133" s="73"/>
      <c r="G133" s="71">
        <f>B133-C133</f>
        <v>0</v>
      </c>
      <c r="H133" s="72">
        <f>D133-E133</f>
        <v>9</v>
      </c>
      <c r="I133" s="37">
        <f>IF(C133=0, "-", IF(G133/C133&lt;10, G133/C133, "&gt;999%"))</f>
        <v>0</v>
      </c>
      <c r="J133" s="38">
        <f>IF(E133=0, "-", IF(H133/E133&lt;10, H133/E133, "&gt;999%"))</f>
        <v>0.23684210526315788</v>
      </c>
    </row>
    <row r="134" spans="1:10" x14ac:dyDescent="0.2">
      <c r="A134" s="177"/>
      <c r="B134" s="143"/>
      <c r="C134" s="144"/>
      <c r="D134" s="143"/>
      <c r="E134" s="144"/>
      <c r="F134" s="145"/>
      <c r="G134" s="143"/>
      <c r="H134" s="144"/>
      <c r="I134" s="151"/>
      <c r="J134" s="152"/>
    </row>
    <row r="135" spans="1:10" s="139" customFormat="1" x14ac:dyDescent="0.2">
      <c r="A135" s="159" t="s">
        <v>47</v>
      </c>
      <c r="B135" s="65"/>
      <c r="C135" s="66"/>
      <c r="D135" s="65"/>
      <c r="E135" s="66"/>
      <c r="F135" s="67"/>
      <c r="G135" s="65"/>
      <c r="H135" s="66"/>
      <c r="I135" s="20"/>
      <c r="J135" s="21"/>
    </row>
    <row r="136" spans="1:10" x14ac:dyDescent="0.2">
      <c r="A136" s="158" t="s">
        <v>506</v>
      </c>
      <c r="B136" s="65">
        <v>0</v>
      </c>
      <c r="C136" s="66">
        <v>0</v>
      </c>
      <c r="D136" s="65">
        <v>10</v>
      </c>
      <c r="E136" s="66">
        <v>25</v>
      </c>
      <c r="F136" s="67"/>
      <c r="G136" s="65">
        <f>B136-C136</f>
        <v>0</v>
      </c>
      <c r="H136" s="66">
        <f>D136-E136</f>
        <v>-15</v>
      </c>
      <c r="I136" s="20" t="str">
        <f>IF(C136=0, "-", IF(G136/C136&lt;10, G136/C136, "&gt;999%"))</f>
        <v>-</v>
      </c>
      <c r="J136" s="21">
        <f>IF(E136=0, "-", IF(H136/E136&lt;10, H136/E136, "&gt;999%"))</f>
        <v>-0.6</v>
      </c>
    </row>
    <row r="137" spans="1:10" s="160" customFormat="1" x14ac:dyDescent="0.2">
      <c r="A137" s="178" t="s">
        <v>585</v>
      </c>
      <c r="B137" s="71">
        <v>0</v>
      </c>
      <c r="C137" s="72">
        <v>0</v>
      </c>
      <c r="D137" s="71">
        <v>10</v>
      </c>
      <c r="E137" s="72">
        <v>25</v>
      </c>
      <c r="F137" s="73"/>
      <c r="G137" s="71">
        <f>B137-C137</f>
        <v>0</v>
      </c>
      <c r="H137" s="72">
        <f>D137-E137</f>
        <v>-15</v>
      </c>
      <c r="I137" s="37" t="str">
        <f>IF(C137=0, "-", IF(G137/C137&lt;10, G137/C137, "&gt;999%"))</f>
        <v>-</v>
      </c>
      <c r="J137" s="38">
        <f>IF(E137=0, "-", IF(H137/E137&lt;10, H137/E137, "&gt;999%"))</f>
        <v>-0.6</v>
      </c>
    </row>
    <row r="138" spans="1:10" x14ac:dyDescent="0.2">
      <c r="A138" s="177"/>
      <c r="B138" s="143"/>
      <c r="C138" s="144"/>
      <c r="D138" s="143"/>
      <c r="E138" s="144"/>
      <c r="F138" s="145"/>
      <c r="G138" s="143"/>
      <c r="H138" s="144"/>
      <c r="I138" s="151"/>
      <c r="J138" s="152"/>
    </row>
    <row r="139" spans="1:10" s="139" customFormat="1" x14ac:dyDescent="0.2">
      <c r="A139" s="159" t="s">
        <v>48</v>
      </c>
      <c r="B139" s="65"/>
      <c r="C139" s="66"/>
      <c r="D139" s="65"/>
      <c r="E139" s="66"/>
      <c r="F139" s="67"/>
      <c r="G139" s="65"/>
      <c r="H139" s="66"/>
      <c r="I139" s="20"/>
      <c r="J139" s="21"/>
    </row>
    <row r="140" spans="1:10" x14ac:dyDescent="0.2">
      <c r="A140" s="158" t="s">
        <v>402</v>
      </c>
      <c r="B140" s="65">
        <v>0</v>
      </c>
      <c r="C140" s="66">
        <v>2</v>
      </c>
      <c r="D140" s="65">
        <v>41</v>
      </c>
      <c r="E140" s="66">
        <v>32</v>
      </c>
      <c r="F140" s="67"/>
      <c r="G140" s="65">
        <f t="shared" ref="G140:G148" si="16">B140-C140</f>
        <v>-2</v>
      </c>
      <c r="H140" s="66">
        <f t="shared" ref="H140:H148" si="17">D140-E140</f>
        <v>9</v>
      </c>
      <c r="I140" s="20">
        <f t="shared" ref="I140:I148" si="18">IF(C140=0, "-", IF(G140/C140&lt;10, G140/C140, "&gt;999%"))</f>
        <v>-1</v>
      </c>
      <c r="J140" s="21">
        <f t="shared" ref="J140:J148" si="19">IF(E140=0, "-", IF(H140/E140&lt;10, H140/E140, "&gt;999%"))</f>
        <v>0.28125</v>
      </c>
    </row>
    <row r="141" spans="1:10" x14ac:dyDescent="0.2">
      <c r="A141" s="158" t="s">
        <v>202</v>
      </c>
      <c r="B141" s="65">
        <v>0</v>
      </c>
      <c r="C141" s="66">
        <v>3</v>
      </c>
      <c r="D141" s="65">
        <v>28</v>
      </c>
      <c r="E141" s="66">
        <v>87</v>
      </c>
      <c r="F141" s="67"/>
      <c r="G141" s="65">
        <f t="shared" si="16"/>
        <v>-3</v>
      </c>
      <c r="H141" s="66">
        <f t="shared" si="17"/>
        <v>-59</v>
      </c>
      <c r="I141" s="20">
        <f t="shared" si="18"/>
        <v>-1</v>
      </c>
      <c r="J141" s="21">
        <f t="shared" si="19"/>
        <v>-0.67816091954022983</v>
      </c>
    </row>
    <row r="142" spans="1:10" x14ac:dyDescent="0.2">
      <c r="A142" s="158" t="s">
        <v>474</v>
      </c>
      <c r="B142" s="65">
        <v>0</v>
      </c>
      <c r="C142" s="66">
        <v>1</v>
      </c>
      <c r="D142" s="65">
        <v>0</v>
      </c>
      <c r="E142" s="66">
        <v>3</v>
      </c>
      <c r="F142" s="67"/>
      <c r="G142" s="65">
        <f t="shared" si="16"/>
        <v>-1</v>
      </c>
      <c r="H142" s="66">
        <f t="shared" si="17"/>
        <v>-3</v>
      </c>
      <c r="I142" s="20">
        <f t="shared" si="18"/>
        <v>-1</v>
      </c>
      <c r="J142" s="21">
        <f t="shared" si="19"/>
        <v>-1</v>
      </c>
    </row>
    <row r="143" spans="1:10" x14ac:dyDescent="0.2">
      <c r="A143" s="158" t="s">
        <v>486</v>
      </c>
      <c r="B143" s="65">
        <v>0</v>
      </c>
      <c r="C143" s="66">
        <v>13</v>
      </c>
      <c r="D143" s="65">
        <v>91</v>
      </c>
      <c r="E143" s="66">
        <v>223</v>
      </c>
      <c r="F143" s="67"/>
      <c r="G143" s="65">
        <f t="shared" si="16"/>
        <v>-13</v>
      </c>
      <c r="H143" s="66">
        <f t="shared" si="17"/>
        <v>-132</v>
      </c>
      <c r="I143" s="20">
        <f t="shared" si="18"/>
        <v>-1</v>
      </c>
      <c r="J143" s="21">
        <f t="shared" si="19"/>
        <v>-0.59192825112107628</v>
      </c>
    </row>
    <row r="144" spans="1:10" x14ac:dyDescent="0.2">
      <c r="A144" s="158" t="s">
        <v>254</v>
      </c>
      <c r="B144" s="65">
        <v>0</v>
      </c>
      <c r="C144" s="66">
        <v>1</v>
      </c>
      <c r="D144" s="65">
        <v>10</v>
      </c>
      <c r="E144" s="66">
        <v>44</v>
      </c>
      <c r="F144" s="67"/>
      <c r="G144" s="65">
        <f t="shared" si="16"/>
        <v>-1</v>
      </c>
      <c r="H144" s="66">
        <f t="shared" si="17"/>
        <v>-34</v>
      </c>
      <c r="I144" s="20">
        <f t="shared" si="18"/>
        <v>-1</v>
      </c>
      <c r="J144" s="21">
        <f t="shared" si="19"/>
        <v>-0.77272727272727271</v>
      </c>
    </row>
    <row r="145" spans="1:10" x14ac:dyDescent="0.2">
      <c r="A145" s="158" t="s">
        <v>366</v>
      </c>
      <c r="B145" s="65">
        <v>0</v>
      </c>
      <c r="C145" s="66">
        <v>2</v>
      </c>
      <c r="D145" s="65">
        <v>34</v>
      </c>
      <c r="E145" s="66">
        <v>52</v>
      </c>
      <c r="F145" s="67"/>
      <c r="G145" s="65">
        <f t="shared" si="16"/>
        <v>-2</v>
      </c>
      <c r="H145" s="66">
        <f t="shared" si="17"/>
        <v>-18</v>
      </c>
      <c r="I145" s="20">
        <f t="shared" si="18"/>
        <v>-1</v>
      </c>
      <c r="J145" s="21">
        <f t="shared" si="19"/>
        <v>-0.34615384615384615</v>
      </c>
    </row>
    <row r="146" spans="1:10" x14ac:dyDescent="0.2">
      <c r="A146" s="158" t="s">
        <v>403</v>
      </c>
      <c r="B146" s="65">
        <v>0</v>
      </c>
      <c r="C146" s="66">
        <v>2</v>
      </c>
      <c r="D146" s="65">
        <v>24</v>
      </c>
      <c r="E146" s="66">
        <v>28</v>
      </c>
      <c r="F146" s="67"/>
      <c r="G146" s="65">
        <f t="shared" si="16"/>
        <v>-2</v>
      </c>
      <c r="H146" s="66">
        <f t="shared" si="17"/>
        <v>-4</v>
      </c>
      <c r="I146" s="20">
        <f t="shared" si="18"/>
        <v>-1</v>
      </c>
      <c r="J146" s="21">
        <f t="shared" si="19"/>
        <v>-0.14285714285714285</v>
      </c>
    </row>
    <row r="147" spans="1:10" x14ac:dyDescent="0.2">
      <c r="A147" s="158" t="s">
        <v>322</v>
      </c>
      <c r="B147" s="65">
        <v>0</v>
      </c>
      <c r="C147" s="66">
        <v>0</v>
      </c>
      <c r="D147" s="65">
        <v>37</v>
      </c>
      <c r="E147" s="66">
        <v>43</v>
      </c>
      <c r="F147" s="67"/>
      <c r="G147" s="65">
        <f t="shared" si="16"/>
        <v>0</v>
      </c>
      <c r="H147" s="66">
        <f t="shared" si="17"/>
        <v>-6</v>
      </c>
      <c r="I147" s="20" t="str">
        <f t="shared" si="18"/>
        <v>-</v>
      </c>
      <c r="J147" s="21">
        <f t="shared" si="19"/>
        <v>-0.13953488372093023</v>
      </c>
    </row>
    <row r="148" spans="1:10" s="160" customFormat="1" x14ac:dyDescent="0.2">
      <c r="A148" s="178" t="s">
        <v>586</v>
      </c>
      <c r="B148" s="71">
        <v>0</v>
      </c>
      <c r="C148" s="72">
        <v>24</v>
      </c>
      <c r="D148" s="71">
        <v>265</v>
      </c>
      <c r="E148" s="72">
        <v>512</v>
      </c>
      <c r="F148" s="73"/>
      <c r="G148" s="71">
        <f t="shared" si="16"/>
        <v>-24</v>
      </c>
      <c r="H148" s="72">
        <f t="shared" si="17"/>
        <v>-247</v>
      </c>
      <c r="I148" s="37">
        <f t="shared" si="18"/>
        <v>-1</v>
      </c>
      <c r="J148" s="38">
        <f t="shared" si="19"/>
        <v>-0.482421875</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231</v>
      </c>
      <c r="B151" s="65">
        <v>0</v>
      </c>
      <c r="C151" s="66">
        <v>0</v>
      </c>
      <c r="D151" s="65">
        <v>13</v>
      </c>
      <c r="E151" s="66">
        <v>7</v>
      </c>
      <c r="F151" s="67"/>
      <c r="G151" s="65">
        <f t="shared" ref="G151:G158" si="20">B151-C151</f>
        <v>0</v>
      </c>
      <c r="H151" s="66">
        <f t="shared" ref="H151:H158" si="21">D151-E151</f>
        <v>6</v>
      </c>
      <c r="I151" s="20" t="str">
        <f t="shared" ref="I151:I158" si="22">IF(C151=0, "-", IF(G151/C151&lt;10, G151/C151, "&gt;999%"))</f>
        <v>-</v>
      </c>
      <c r="J151" s="21">
        <f t="shared" ref="J151:J158" si="23">IF(E151=0, "-", IF(H151/E151&lt;10, H151/E151, "&gt;999%"))</f>
        <v>0.8571428571428571</v>
      </c>
    </row>
    <row r="152" spans="1:10" x14ac:dyDescent="0.2">
      <c r="A152" s="158" t="s">
        <v>183</v>
      </c>
      <c r="B152" s="65">
        <v>0</v>
      </c>
      <c r="C152" s="66">
        <v>2</v>
      </c>
      <c r="D152" s="65">
        <v>13</v>
      </c>
      <c r="E152" s="66">
        <v>27</v>
      </c>
      <c r="F152" s="67"/>
      <c r="G152" s="65">
        <f t="shared" si="20"/>
        <v>-2</v>
      </c>
      <c r="H152" s="66">
        <f t="shared" si="21"/>
        <v>-14</v>
      </c>
      <c r="I152" s="20">
        <f t="shared" si="22"/>
        <v>-1</v>
      </c>
      <c r="J152" s="21">
        <f t="shared" si="23"/>
        <v>-0.51851851851851849</v>
      </c>
    </row>
    <row r="153" spans="1:10" x14ac:dyDescent="0.2">
      <c r="A153" s="158" t="s">
        <v>203</v>
      </c>
      <c r="B153" s="65">
        <v>15</v>
      </c>
      <c r="C153" s="66">
        <v>26</v>
      </c>
      <c r="D153" s="65">
        <v>337</v>
      </c>
      <c r="E153" s="66">
        <v>271</v>
      </c>
      <c r="F153" s="67"/>
      <c r="G153" s="65">
        <f t="shared" si="20"/>
        <v>-11</v>
      </c>
      <c r="H153" s="66">
        <f t="shared" si="21"/>
        <v>66</v>
      </c>
      <c r="I153" s="20">
        <f t="shared" si="22"/>
        <v>-0.42307692307692307</v>
      </c>
      <c r="J153" s="21">
        <f t="shared" si="23"/>
        <v>0.24354243542435425</v>
      </c>
    </row>
    <row r="154" spans="1:10" x14ac:dyDescent="0.2">
      <c r="A154" s="158" t="s">
        <v>367</v>
      </c>
      <c r="B154" s="65">
        <v>27</v>
      </c>
      <c r="C154" s="66">
        <v>30</v>
      </c>
      <c r="D154" s="65">
        <v>356</v>
      </c>
      <c r="E154" s="66">
        <v>261</v>
      </c>
      <c r="F154" s="67"/>
      <c r="G154" s="65">
        <f t="shared" si="20"/>
        <v>-3</v>
      </c>
      <c r="H154" s="66">
        <f t="shared" si="21"/>
        <v>95</v>
      </c>
      <c r="I154" s="20">
        <f t="shared" si="22"/>
        <v>-0.1</v>
      </c>
      <c r="J154" s="21">
        <f t="shared" si="23"/>
        <v>0.36398467432950193</v>
      </c>
    </row>
    <row r="155" spans="1:10" x14ac:dyDescent="0.2">
      <c r="A155" s="158" t="s">
        <v>334</v>
      </c>
      <c r="B155" s="65">
        <v>23</v>
      </c>
      <c r="C155" s="66">
        <v>23</v>
      </c>
      <c r="D155" s="65">
        <v>375</v>
      </c>
      <c r="E155" s="66">
        <v>299</v>
      </c>
      <c r="F155" s="67"/>
      <c r="G155" s="65">
        <f t="shared" si="20"/>
        <v>0</v>
      </c>
      <c r="H155" s="66">
        <f t="shared" si="21"/>
        <v>76</v>
      </c>
      <c r="I155" s="20">
        <f t="shared" si="22"/>
        <v>0</v>
      </c>
      <c r="J155" s="21">
        <f t="shared" si="23"/>
        <v>0.25418060200668896</v>
      </c>
    </row>
    <row r="156" spans="1:10" x14ac:dyDescent="0.2">
      <c r="A156" s="158" t="s">
        <v>184</v>
      </c>
      <c r="B156" s="65">
        <v>7</v>
      </c>
      <c r="C156" s="66">
        <v>11</v>
      </c>
      <c r="D156" s="65">
        <v>149</v>
      </c>
      <c r="E156" s="66">
        <v>175</v>
      </c>
      <c r="F156" s="67"/>
      <c r="G156" s="65">
        <f t="shared" si="20"/>
        <v>-4</v>
      </c>
      <c r="H156" s="66">
        <f t="shared" si="21"/>
        <v>-26</v>
      </c>
      <c r="I156" s="20">
        <f t="shared" si="22"/>
        <v>-0.36363636363636365</v>
      </c>
      <c r="J156" s="21">
        <f t="shared" si="23"/>
        <v>-0.14857142857142858</v>
      </c>
    </row>
    <row r="157" spans="1:10" x14ac:dyDescent="0.2">
      <c r="A157" s="158" t="s">
        <v>273</v>
      </c>
      <c r="B157" s="65">
        <v>3</v>
      </c>
      <c r="C157" s="66">
        <v>2</v>
      </c>
      <c r="D157" s="65">
        <v>28</v>
      </c>
      <c r="E157" s="66">
        <v>54</v>
      </c>
      <c r="F157" s="67"/>
      <c r="G157" s="65">
        <f t="shared" si="20"/>
        <v>1</v>
      </c>
      <c r="H157" s="66">
        <f t="shared" si="21"/>
        <v>-26</v>
      </c>
      <c r="I157" s="20">
        <f t="shared" si="22"/>
        <v>0.5</v>
      </c>
      <c r="J157" s="21">
        <f t="shared" si="23"/>
        <v>-0.48148148148148145</v>
      </c>
    </row>
    <row r="158" spans="1:10" s="160" customFormat="1" x14ac:dyDescent="0.2">
      <c r="A158" s="178" t="s">
        <v>587</v>
      </c>
      <c r="B158" s="71">
        <v>75</v>
      </c>
      <c r="C158" s="72">
        <v>94</v>
      </c>
      <c r="D158" s="71">
        <v>1271</v>
      </c>
      <c r="E158" s="72">
        <v>1094</v>
      </c>
      <c r="F158" s="73"/>
      <c r="G158" s="71">
        <f t="shared" si="20"/>
        <v>-19</v>
      </c>
      <c r="H158" s="72">
        <f t="shared" si="21"/>
        <v>177</v>
      </c>
      <c r="I158" s="37">
        <f t="shared" si="22"/>
        <v>-0.20212765957446807</v>
      </c>
      <c r="J158" s="38">
        <f t="shared" si="23"/>
        <v>0.16179159049360145</v>
      </c>
    </row>
    <row r="159" spans="1:10" x14ac:dyDescent="0.2">
      <c r="A159" s="177"/>
      <c r="B159" s="143"/>
      <c r="C159" s="144"/>
      <c r="D159" s="143"/>
      <c r="E159" s="144"/>
      <c r="F159" s="145"/>
      <c r="G159" s="143"/>
      <c r="H159" s="144"/>
      <c r="I159" s="151"/>
      <c r="J159" s="152"/>
    </row>
    <row r="160" spans="1:10" s="139" customFormat="1" x14ac:dyDescent="0.2">
      <c r="A160" s="159" t="s">
        <v>50</v>
      </c>
      <c r="B160" s="65"/>
      <c r="C160" s="66"/>
      <c r="D160" s="65"/>
      <c r="E160" s="66"/>
      <c r="F160" s="67"/>
      <c r="G160" s="65"/>
      <c r="H160" s="66"/>
      <c r="I160" s="20"/>
      <c r="J160" s="21"/>
    </row>
    <row r="161" spans="1:10" x14ac:dyDescent="0.2">
      <c r="A161" s="158" t="s">
        <v>185</v>
      </c>
      <c r="B161" s="65">
        <v>0</v>
      </c>
      <c r="C161" s="66">
        <v>3</v>
      </c>
      <c r="D161" s="65">
        <v>3</v>
      </c>
      <c r="E161" s="66">
        <v>112</v>
      </c>
      <c r="F161" s="67"/>
      <c r="G161" s="65">
        <f t="shared" ref="G161:G174" si="24">B161-C161</f>
        <v>-3</v>
      </c>
      <c r="H161" s="66">
        <f t="shared" ref="H161:H174" si="25">D161-E161</f>
        <v>-109</v>
      </c>
      <c r="I161" s="20">
        <f t="shared" ref="I161:I174" si="26">IF(C161=0, "-", IF(G161/C161&lt;10, G161/C161, "&gt;999%"))</f>
        <v>-1</v>
      </c>
      <c r="J161" s="21">
        <f t="shared" ref="J161:J174" si="27">IF(E161=0, "-", IF(H161/E161&lt;10, H161/E161, "&gt;999%"))</f>
        <v>-0.9732142857142857</v>
      </c>
    </row>
    <row r="162" spans="1:10" x14ac:dyDescent="0.2">
      <c r="A162" s="158" t="s">
        <v>204</v>
      </c>
      <c r="B162" s="65">
        <v>0</v>
      </c>
      <c r="C162" s="66">
        <v>3</v>
      </c>
      <c r="D162" s="65">
        <v>37</v>
      </c>
      <c r="E162" s="66">
        <v>47</v>
      </c>
      <c r="F162" s="67"/>
      <c r="G162" s="65">
        <f t="shared" si="24"/>
        <v>-3</v>
      </c>
      <c r="H162" s="66">
        <f t="shared" si="25"/>
        <v>-10</v>
      </c>
      <c r="I162" s="20">
        <f t="shared" si="26"/>
        <v>-1</v>
      </c>
      <c r="J162" s="21">
        <f t="shared" si="27"/>
        <v>-0.21276595744680851</v>
      </c>
    </row>
    <row r="163" spans="1:10" x14ac:dyDescent="0.2">
      <c r="A163" s="158" t="s">
        <v>205</v>
      </c>
      <c r="B163" s="65">
        <v>45</v>
      </c>
      <c r="C163" s="66">
        <v>34</v>
      </c>
      <c r="D163" s="65">
        <v>617</v>
      </c>
      <c r="E163" s="66">
        <v>385</v>
      </c>
      <c r="F163" s="67"/>
      <c r="G163" s="65">
        <f t="shared" si="24"/>
        <v>11</v>
      </c>
      <c r="H163" s="66">
        <f t="shared" si="25"/>
        <v>232</v>
      </c>
      <c r="I163" s="20">
        <f t="shared" si="26"/>
        <v>0.3235294117647059</v>
      </c>
      <c r="J163" s="21">
        <f t="shared" si="27"/>
        <v>0.60259740259740258</v>
      </c>
    </row>
    <row r="164" spans="1:10" x14ac:dyDescent="0.2">
      <c r="A164" s="158" t="s">
        <v>463</v>
      </c>
      <c r="B164" s="65">
        <v>14</v>
      </c>
      <c r="C164" s="66">
        <v>5</v>
      </c>
      <c r="D164" s="65">
        <v>117</v>
      </c>
      <c r="E164" s="66">
        <v>103</v>
      </c>
      <c r="F164" s="67"/>
      <c r="G164" s="65">
        <f t="shared" si="24"/>
        <v>9</v>
      </c>
      <c r="H164" s="66">
        <f t="shared" si="25"/>
        <v>14</v>
      </c>
      <c r="I164" s="20">
        <f t="shared" si="26"/>
        <v>1.8</v>
      </c>
      <c r="J164" s="21">
        <f t="shared" si="27"/>
        <v>0.13592233009708737</v>
      </c>
    </row>
    <row r="165" spans="1:10" x14ac:dyDescent="0.2">
      <c r="A165" s="158" t="s">
        <v>274</v>
      </c>
      <c r="B165" s="65">
        <v>0</v>
      </c>
      <c r="C165" s="66">
        <v>1</v>
      </c>
      <c r="D165" s="65">
        <v>11</v>
      </c>
      <c r="E165" s="66">
        <v>14</v>
      </c>
      <c r="F165" s="67"/>
      <c r="G165" s="65">
        <f t="shared" si="24"/>
        <v>-1</v>
      </c>
      <c r="H165" s="66">
        <f t="shared" si="25"/>
        <v>-3</v>
      </c>
      <c r="I165" s="20">
        <f t="shared" si="26"/>
        <v>-1</v>
      </c>
      <c r="J165" s="21">
        <f t="shared" si="27"/>
        <v>-0.21428571428571427</v>
      </c>
    </row>
    <row r="166" spans="1:10" x14ac:dyDescent="0.2">
      <c r="A166" s="158" t="s">
        <v>206</v>
      </c>
      <c r="B166" s="65">
        <v>2</v>
      </c>
      <c r="C166" s="66">
        <v>2</v>
      </c>
      <c r="D166" s="65">
        <v>55</v>
      </c>
      <c r="E166" s="66">
        <v>39</v>
      </c>
      <c r="F166" s="67"/>
      <c r="G166" s="65">
        <f t="shared" si="24"/>
        <v>0</v>
      </c>
      <c r="H166" s="66">
        <f t="shared" si="25"/>
        <v>16</v>
      </c>
      <c r="I166" s="20">
        <f t="shared" si="26"/>
        <v>0</v>
      </c>
      <c r="J166" s="21">
        <f t="shared" si="27"/>
        <v>0.41025641025641024</v>
      </c>
    </row>
    <row r="167" spans="1:10" x14ac:dyDescent="0.2">
      <c r="A167" s="158" t="s">
        <v>335</v>
      </c>
      <c r="B167" s="65">
        <v>24</v>
      </c>
      <c r="C167" s="66">
        <v>20</v>
      </c>
      <c r="D167" s="65">
        <v>371</v>
      </c>
      <c r="E167" s="66">
        <v>253</v>
      </c>
      <c r="F167" s="67"/>
      <c r="G167" s="65">
        <f t="shared" si="24"/>
        <v>4</v>
      </c>
      <c r="H167" s="66">
        <f t="shared" si="25"/>
        <v>118</v>
      </c>
      <c r="I167" s="20">
        <f t="shared" si="26"/>
        <v>0.2</v>
      </c>
      <c r="J167" s="21">
        <f t="shared" si="27"/>
        <v>0.466403162055336</v>
      </c>
    </row>
    <row r="168" spans="1:10" x14ac:dyDescent="0.2">
      <c r="A168" s="158" t="s">
        <v>404</v>
      </c>
      <c r="B168" s="65">
        <v>1</v>
      </c>
      <c r="C168" s="66">
        <v>0</v>
      </c>
      <c r="D168" s="65">
        <v>1</v>
      </c>
      <c r="E168" s="66">
        <v>0</v>
      </c>
      <c r="F168" s="67"/>
      <c r="G168" s="65">
        <f t="shared" si="24"/>
        <v>1</v>
      </c>
      <c r="H168" s="66">
        <f t="shared" si="25"/>
        <v>1</v>
      </c>
      <c r="I168" s="20" t="str">
        <f t="shared" si="26"/>
        <v>-</v>
      </c>
      <c r="J168" s="21" t="str">
        <f t="shared" si="27"/>
        <v>-</v>
      </c>
    </row>
    <row r="169" spans="1:10" x14ac:dyDescent="0.2">
      <c r="A169" s="158" t="s">
        <v>405</v>
      </c>
      <c r="B169" s="65">
        <v>10</v>
      </c>
      <c r="C169" s="66">
        <v>11</v>
      </c>
      <c r="D169" s="65">
        <v>189</v>
      </c>
      <c r="E169" s="66">
        <v>182</v>
      </c>
      <c r="F169" s="67"/>
      <c r="G169" s="65">
        <f t="shared" si="24"/>
        <v>-1</v>
      </c>
      <c r="H169" s="66">
        <f t="shared" si="25"/>
        <v>7</v>
      </c>
      <c r="I169" s="20">
        <f t="shared" si="26"/>
        <v>-9.0909090909090912E-2</v>
      </c>
      <c r="J169" s="21">
        <f t="shared" si="27"/>
        <v>3.8461538461538464E-2</v>
      </c>
    </row>
    <row r="170" spans="1:10" x14ac:dyDescent="0.2">
      <c r="A170" s="158" t="s">
        <v>232</v>
      </c>
      <c r="B170" s="65">
        <v>0</v>
      </c>
      <c r="C170" s="66">
        <v>0</v>
      </c>
      <c r="D170" s="65">
        <v>0</v>
      </c>
      <c r="E170" s="66">
        <v>1</v>
      </c>
      <c r="F170" s="67"/>
      <c r="G170" s="65">
        <f t="shared" si="24"/>
        <v>0</v>
      </c>
      <c r="H170" s="66">
        <f t="shared" si="25"/>
        <v>-1</v>
      </c>
      <c r="I170" s="20" t="str">
        <f t="shared" si="26"/>
        <v>-</v>
      </c>
      <c r="J170" s="21">
        <f t="shared" si="27"/>
        <v>-1</v>
      </c>
    </row>
    <row r="171" spans="1:10" x14ac:dyDescent="0.2">
      <c r="A171" s="158" t="s">
        <v>368</v>
      </c>
      <c r="B171" s="65">
        <v>21</v>
      </c>
      <c r="C171" s="66">
        <v>18</v>
      </c>
      <c r="D171" s="65">
        <v>309</v>
      </c>
      <c r="E171" s="66">
        <v>260</v>
      </c>
      <c r="F171" s="67"/>
      <c r="G171" s="65">
        <f t="shared" si="24"/>
        <v>3</v>
      </c>
      <c r="H171" s="66">
        <f t="shared" si="25"/>
        <v>49</v>
      </c>
      <c r="I171" s="20">
        <f t="shared" si="26"/>
        <v>0.16666666666666666</v>
      </c>
      <c r="J171" s="21">
        <f t="shared" si="27"/>
        <v>0.18846153846153846</v>
      </c>
    </row>
    <row r="172" spans="1:10" x14ac:dyDescent="0.2">
      <c r="A172" s="158" t="s">
        <v>288</v>
      </c>
      <c r="B172" s="65">
        <v>3</v>
      </c>
      <c r="C172" s="66">
        <v>4</v>
      </c>
      <c r="D172" s="65">
        <v>21</v>
      </c>
      <c r="E172" s="66">
        <v>7</v>
      </c>
      <c r="F172" s="67"/>
      <c r="G172" s="65">
        <f t="shared" si="24"/>
        <v>-1</v>
      </c>
      <c r="H172" s="66">
        <f t="shared" si="25"/>
        <v>14</v>
      </c>
      <c r="I172" s="20">
        <f t="shared" si="26"/>
        <v>-0.25</v>
      </c>
      <c r="J172" s="21">
        <f t="shared" si="27"/>
        <v>2</v>
      </c>
    </row>
    <row r="173" spans="1:10" x14ac:dyDescent="0.2">
      <c r="A173" s="158" t="s">
        <v>323</v>
      </c>
      <c r="B173" s="65">
        <v>2</v>
      </c>
      <c r="C173" s="66">
        <v>5</v>
      </c>
      <c r="D173" s="65">
        <v>100</v>
      </c>
      <c r="E173" s="66">
        <v>27</v>
      </c>
      <c r="F173" s="67"/>
      <c r="G173" s="65">
        <f t="shared" si="24"/>
        <v>-3</v>
      </c>
      <c r="H173" s="66">
        <f t="shared" si="25"/>
        <v>73</v>
      </c>
      <c r="I173" s="20">
        <f t="shared" si="26"/>
        <v>-0.6</v>
      </c>
      <c r="J173" s="21">
        <f t="shared" si="27"/>
        <v>2.7037037037037037</v>
      </c>
    </row>
    <row r="174" spans="1:10" s="160" customFormat="1" x14ac:dyDescent="0.2">
      <c r="A174" s="178" t="s">
        <v>588</v>
      </c>
      <c r="B174" s="71">
        <v>122</v>
      </c>
      <c r="C174" s="72">
        <v>106</v>
      </c>
      <c r="D174" s="71">
        <v>1831</v>
      </c>
      <c r="E174" s="72">
        <v>1430</v>
      </c>
      <c r="F174" s="73"/>
      <c r="G174" s="71">
        <f t="shared" si="24"/>
        <v>16</v>
      </c>
      <c r="H174" s="72">
        <f t="shared" si="25"/>
        <v>401</v>
      </c>
      <c r="I174" s="37">
        <f t="shared" si="26"/>
        <v>0.15094339622641509</v>
      </c>
      <c r="J174" s="38">
        <f t="shared" si="27"/>
        <v>0.28041958041958043</v>
      </c>
    </row>
    <row r="175" spans="1:10" x14ac:dyDescent="0.2">
      <c r="A175" s="177"/>
      <c r="B175" s="143"/>
      <c r="C175" s="144"/>
      <c r="D175" s="143"/>
      <c r="E175" s="144"/>
      <c r="F175" s="145"/>
      <c r="G175" s="143"/>
      <c r="H175" s="144"/>
      <c r="I175" s="151"/>
      <c r="J175" s="152"/>
    </row>
    <row r="176" spans="1:10" s="139" customFormat="1" x14ac:dyDescent="0.2">
      <c r="A176" s="159" t="s">
        <v>51</v>
      </c>
      <c r="B176" s="65"/>
      <c r="C176" s="66"/>
      <c r="D176" s="65"/>
      <c r="E176" s="66"/>
      <c r="F176" s="67"/>
      <c r="G176" s="65"/>
      <c r="H176" s="66"/>
      <c r="I176" s="20"/>
      <c r="J176" s="21"/>
    </row>
    <row r="177" spans="1:10" x14ac:dyDescent="0.2">
      <c r="A177" s="158" t="s">
        <v>507</v>
      </c>
      <c r="B177" s="65">
        <v>0</v>
      </c>
      <c r="C177" s="66">
        <v>0</v>
      </c>
      <c r="D177" s="65">
        <v>2</v>
      </c>
      <c r="E177" s="66">
        <v>1</v>
      </c>
      <c r="F177" s="67"/>
      <c r="G177" s="65">
        <f>B177-C177</f>
        <v>0</v>
      </c>
      <c r="H177" s="66">
        <f>D177-E177</f>
        <v>1</v>
      </c>
      <c r="I177" s="20" t="str">
        <f>IF(C177=0, "-", IF(G177/C177&lt;10, G177/C177, "&gt;999%"))</f>
        <v>-</v>
      </c>
      <c r="J177" s="21">
        <f>IF(E177=0, "-", IF(H177/E177&lt;10, H177/E177, "&gt;999%"))</f>
        <v>1</v>
      </c>
    </row>
    <row r="178" spans="1:10" x14ac:dyDescent="0.2">
      <c r="A178" s="158" t="s">
        <v>508</v>
      </c>
      <c r="B178" s="65">
        <v>0</v>
      </c>
      <c r="C178" s="66">
        <v>0</v>
      </c>
      <c r="D178" s="65">
        <v>0</v>
      </c>
      <c r="E178" s="66">
        <v>1</v>
      </c>
      <c r="F178" s="67"/>
      <c r="G178" s="65">
        <f>B178-C178</f>
        <v>0</v>
      </c>
      <c r="H178" s="66">
        <f>D178-E178</f>
        <v>-1</v>
      </c>
      <c r="I178" s="20" t="str">
        <f>IF(C178=0, "-", IF(G178/C178&lt;10, G178/C178, "&gt;999%"))</f>
        <v>-</v>
      </c>
      <c r="J178" s="21">
        <f>IF(E178=0, "-", IF(H178/E178&lt;10, H178/E178, "&gt;999%"))</f>
        <v>-1</v>
      </c>
    </row>
    <row r="179" spans="1:10" s="160" customFormat="1" x14ac:dyDescent="0.2">
      <c r="A179" s="178" t="s">
        <v>589</v>
      </c>
      <c r="B179" s="71">
        <v>0</v>
      </c>
      <c r="C179" s="72">
        <v>0</v>
      </c>
      <c r="D179" s="71">
        <v>2</v>
      </c>
      <c r="E179" s="72">
        <v>2</v>
      </c>
      <c r="F179" s="73"/>
      <c r="G179" s="71">
        <f>B179-C179</f>
        <v>0</v>
      </c>
      <c r="H179" s="72">
        <f>D179-E179</f>
        <v>0</v>
      </c>
      <c r="I179" s="37" t="str">
        <f>IF(C179=0, "-", IF(G179/C179&lt;10, G179/C179, "&gt;999%"))</f>
        <v>-</v>
      </c>
      <c r="J179" s="38">
        <f>IF(E179=0, "-", IF(H179/E179&lt;10, H179/E179, "&gt;999%"))</f>
        <v>0</v>
      </c>
    </row>
    <row r="180" spans="1:10" x14ac:dyDescent="0.2">
      <c r="A180" s="177"/>
      <c r="B180" s="143"/>
      <c r="C180" s="144"/>
      <c r="D180" s="143"/>
      <c r="E180" s="144"/>
      <c r="F180" s="145"/>
      <c r="G180" s="143"/>
      <c r="H180" s="144"/>
      <c r="I180" s="151"/>
      <c r="J180" s="152"/>
    </row>
    <row r="181" spans="1:10" s="139" customFormat="1" x14ac:dyDescent="0.2">
      <c r="A181" s="159" t="s">
        <v>52</v>
      </c>
      <c r="B181" s="65"/>
      <c r="C181" s="66"/>
      <c r="D181" s="65"/>
      <c r="E181" s="66"/>
      <c r="F181" s="67"/>
      <c r="G181" s="65"/>
      <c r="H181" s="66"/>
      <c r="I181" s="20"/>
      <c r="J181" s="21"/>
    </row>
    <row r="182" spans="1:10" x14ac:dyDescent="0.2">
      <c r="A182" s="158" t="s">
        <v>357</v>
      </c>
      <c r="B182" s="65">
        <v>0</v>
      </c>
      <c r="C182" s="66">
        <v>0</v>
      </c>
      <c r="D182" s="65">
        <v>0</v>
      </c>
      <c r="E182" s="66">
        <v>1</v>
      </c>
      <c r="F182" s="67"/>
      <c r="G182" s="65">
        <f>B182-C182</f>
        <v>0</v>
      </c>
      <c r="H182" s="66">
        <f>D182-E182</f>
        <v>-1</v>
      </c>
      <c r="I182" s="20" t="str">
        <f>IF(C182=0, "-", IF(G182/C182&lt;10, G182/C182, "&gt;999%"))</f>
        <v>-</v>
      </c>
      <c r="J182" s="21">
        <f>IF(E182=0, "-", IF(H182/E182&lt;10, H182/E182, "&gt;999%"))</f>
        <v>-1</v>
      </c>
    </row>
    <row r="183" spans="1:10" x14ac:dyDescent="0.2">
      <c r="A183" s="158" t="s">
        <v>300</v>
      </c>
      <c r="B183" s="65">
        <v>0</v>
      </c>
      <c r="C183" s="66">
        <v>0</v>
      </c>
      <c r="D183" s="65">
        <v>0</v>
      </c>
      <c r="E183" s="66">
        <v>1</v>
      </c>
      <c r="F183" s="67"/>
      <c r="G183" s="65">
        <f>B183-C183</f>
        <v>0</v>
      </c>
      <c r="H183" s="66">
        <f>D183-E183</f>
        <v>-1</v>
      </c>
      <c r="I183" s="20" t="str">
        <f>IF(C183=0, "-", IF(G183/C183&lt;10, G183/C183, "&gt;999%"))</f>
        <v>-</v>
      </c>
      <c r="J183" s="21">
        <f>IF(E183=0, "-", IF(H183/E183&lt;10, H183/E183, "&gt;999%"))</f>
        <v>-1</v>
      </c>
    </row>
    <row r="184" spans="1:10" s="160" customFormat="1" x14ac:dyDescent="0.2">
      <c r="A184" s="178" t="s">
        <v>590</v>
      </c>
      <c r="B184" s="71">
        <v>0</v>
      </c>
      <c r="C184" s="72">
        <v>0</v>
      </c>
      <c r="D184" s="71">
        <v>0</v>
      </c>
      <c r="E184" s="72">
        <v>2</v>
      </c>
      <c r="F184" s="73"/>
      <c r="G184" s="71">
        <f>B184-C184</f>
        <v>0</v>
      </c>
      <c r="H184" s="72">
        <f>D184-E184</f>
        <v>-2</v>
      </c>
      <c r="I184" s="37" t="str">
        <f>IF(C184=0, "-", IF(G184/C184&lt;10, G184/C184, "&gt;999%"))</f>
        <v>-</v>
      </c>
      <c r="J184" s="38">
        <f>IF(E184=0, "-", IF(H184/E184&lt;10, H184/E184, "&gt;999%"))</f>
        <v>-1</v>
      </c>
    </row>
    <row r="185" spans="1:10" x14ac:dyDescent="0.2">
      <c r="A185" s="177"/>
      <c r="B185" s="143"/>
      <c r="C185" s="144"/>
      <c r="D185" s="143"/>
      <c r="E185" s="144"/>
      <c r="F185" s="145"/>
      <c r="G185" s="143"/>
      <c r="H185" s="144"/>
      <c r="I185" s="151"/>
      <c r="J185" s="152"/>
    </row>
    <row r="186" spans="1:10" s="139" customFormat="1" x14ac:dyDescent="0.2">
      <c r="A186" s="159" t="s">
        <v>53</v>
      </c>
      <c r="B186" s="65"/>
      <c r="C186" s="66"/>
      <c r="D186" s="65"/>
      <c r="E186" s="66"/>
      <c r="F186" s="67"/>
      <c r="G186" s="65"/>
      <c r="H186" s="66"/>
      <c r="I186" s="20"/>
      <c r="J186" s="21"/>
    </row>
    <row r="187" spans="1:10" x14ac:dyDescent="0.2">
      <c r="A187" s="158" t="s">
        <v>509</v>
      </c>
      <c r="B187" s="65">
        <v>7</v>
      </c>
      <c r="C187" s="66">
        <v>3</v>
      </c>
      <c r="D187" s="65">
        <v>64</v>
      </c>
      <c r="E187" s="66">
        <v>54</v>
      </c>
      <c r="F187" s="67"/>
      <c r="G187" s="65">
        <f>B187-C187</f>
        <v>4</v>
      </c>
      <c r="H187" s="66">
        <f>D187-E187</f>
        <v>10</v>
      </c>
      <c r="I187" s="20">
        <f>IF(C187=0, "-", IF(G187/C187&lt;10, G187/C187, "&gt;999%"))</f>
        <v>1.3333333333333333</v>
      </c>
      <c r="J187" s="21">
        <f>IF(E187=0, "-", IF(H187/E187&lt;10, H187/E187, "&gt;999%"))</f>
        <v>0.18518518518518517</v>
      </c>
    </row>
    <row r="188" spans="1:10" s="160" customFormat="1" x14ac:dyDescent="0.2">
      <c r="A188" s="178" t="s">
        <v>591</v>
      </c>
      <c r="B188" s="71">
        <v>7</v>
      </c>
      <c r="C188" s="72">
        <v>3</v>
      </c>
      <c r="D188" s="71">
        <v>64</v>
      </c>
      <c r="E188" s="72">
        <v>54</v>
      </c>
      <c r="F188" s="73"/>
      <c r="G188" s="71">
        <f>B188-C188</f>
        <v>4</v>
      </c>
      <c r="H188" s="72">
        <f>D188-E188</f>
        <v>10</v>
      </c>
      <c r="I188" s="37">
        <f>IF(C188=0, "-", IF(G188/C188&lt;10, G188/C188, "&gt;999%"))</f>
        <v>1.3333333333333333</v>
      </c>
      <c r="J188" s="38">
        <f>IF(E188=0, "-", IF(H188/E188&lt;10, H188/E188, "&gt;999%"))</f>
        <v>0.18518518518518517</v>
      </c>
    </row>
    <row r="189" spans="1:10" x14ac:dyDescent="0.2">
      <c r="A189" s="177"/>
      <c r="B189" s="143"/>
      <c r="C189" s="144"/>
      <c r="D189" s="143"/>
      <c r="E189" s="144"/>
      <c r="F189" s="145"/>
      <c r="G189" s="143"/>
      <c r="H189" s="144"/>
      <c r="I189" s="151"/>
      <c r="J189" s="152"/>
    </row>
    <row r="190" spans="1:10" s="139" customFormat="1" x14ac:dyDescent="0.2">
      <c r="A190" s="159" t="s">
        <v>54</v>
      </c>
      <c r="B190" s="65"/>
      <c r="C190" s="66"/>
      <c r="D190" s="65"/>
      <c r="E190" s="66"/>
      <c r="F190" s="67"/>
      <c r="G190" s="65"/>
      <c r="H190" s="66"/>
      <c r="I190" s="20"/>
      <c r="J190" s="21"/>
    </row>
    <row r="191" spans="1:10" x14ac:dyDescent="0.2">
      <c r="A191" s="158" t="s">
        <v>475</v>
      </c>
      <c r="B191" s="65">
        <v>7</v>
      </c>
      <c r="C191" s="66">
        <v>2</v>
      </c>
      <c r="D191" s="65">
        <v>73</v>
      </c>
      <c r="E191" s="66">
        <v>79</v>
      </c>
      <c r="F191" s="67"/>
      <c r="G191" s="65">
        <f>B191-C191</f>
        <v>5</v>
      </c>
      <c r="H191" s="66">
        <f>D191-E191</f>
        <v>-6</v>
      </c>
      <c r="I191" s="20">
        <f>IF(C191=0, "-", IF(G191/C191&lt;10, G191/C191, "&gt;999%"))</f>
        <v>2.5</v>
      </c>
      <c r="J191" s="21">
        <f>IF(E191=0, "-", IF(H191/E191&lt;10, H191/E191, "&gt;999%"))</f>
        <v>-7.5949367088607597E-2</v>
      </c>
    </row>
    <row r="192" spans="1:10" x14ac:dyDescent="0.2">
      <c r="A192" s="158" t="s">
        <v>487</v>
      </c>
      <c r="B192" s="65">
        <v>19</v>
      </c>
      <c r="C192" s="66">
        <v>17</v>
      </c>
      <c r="D192" s="65">
        <v>132</v>
      </c>
      <c r="E192" s="66">
        <v>106</v>
      </c>
      <c r="F192" s="67"/>
      <c r="G192" s="65">
        <f>B192-C192</f>
        <v>2</v>
      </c>
      <c r="H192" s="66">
        <f>D192-E192</f>
        <v>26</v>
      </c>
      <c r="I192" s="20">
        <f>IF(C192=0, "-", IF(G192/C192&lt;10, G192/C192, "&gt;999%"))</f>
        <v>0.11764705882352941</v>
      </c>
      <c r="J192" s="21">
        <f>IF(E192=0, "-", IF(H192/E192&lt;10, H192/E192, "&gt;999%"))</f>
        <v>0.24528301886792453</v>
      </c>
    </row>
    <row r="193" spans="1:10" x14ac:dyDescent="0.2">
      <c r="A193" s="158" t="s">
        <v>406</v>
      </c>
      <c r="B193" s="65">
        <v>9</v>
      </c>
      <c r="C193" s="66">
        <v>8</v>
      </c>
      <c r="D193" s="65">
        <v>69</v>
      </c>
      <c r="E193" s="66">
        <v>80</v>
      </c>
      <c r="F193" s="67"/>
      <c r="G193" s="65">
        <f>B193-C193</f>
        <v>1</v>
      </c>
      <c r="H193" s="66">
        <f>D193-E193</f>
        <v>-11</v>
      </c>
      <c r="I193" s="20">
        <f>IF(C193=0, "-", IF(G193/C193&lt;10, G193/C193, "&gt;999%"))</f>
        <v>0.125</v>
      </c>
      <c r="J193" s="21">
        <f>IF(E193=0, "-", IF(H193/E193&lt;10, H193/E193, "&gt;999%"))</f>
        <v>-0.13750000000000001</v>
      </c>
    </row>
    <row r="194" spans="1:10" s="160" customFormat="1" x14ac:dyDescent="0.2">
      <c r="A194" s="178" t="s">
        <v>592</v>
      </c>
      <c r="B194" s="71">
        <v>35</v>
      </c>
      <c r="C194" s="72">
        <v>27</v>
      </c>
      <c r="D194" s="71">
        <v>274</v>
      </c>
      <c r="E194" s="72">
        <v>265</v>
      </c>
      <c r="F194" s="73"/>
      <c r="G194" s="71">
        <f>B194-C194</f>
        <v>8</v>
      </c>
      <c r="H194" s="72">
        <f>D194-E194</f>
        <v>9</v>
      </c>
      <c r="I194" s="37">
        <f>IF(C194=0, "-", IF(G194/C194&lt;10, G194/C194, "&gt;999%"))</f>
        <v>0.29629629629629628</v>
      </c>
      <c r="J194" s="38">
        <f>IF(E194=0, "-", IF(H194/E194&lt;10, H194/E194, "&gt;999%"))</f>
        <v>3.3962264150943396E-2</v>
      </c>
    </row>
    <row r="195" spans="1:10" x14ac:dyDescent="0.2">
      <c r="A195" s="177"/>
      <c r="B195" s="143"/>
      <c r="C195" s="144"/>
      <c r="D195" s="143"/>
      <c r="E195" s="144"/>
      <c r="F195" s="145"/>
      <c r="G195" s="143"/>
      <c r="H195" s="144"/>
      <c r="I195" s="151"/>
      <c r="J195" s="152"/>
    </row>
    <row r="196" spans="1:10" s="139" customFormat="1" x14ac:dyDescent="0.2">
      <c r="A196" s="159" t="s">
        <v>55</v>
      </c>
      <c r="B196" s="65"/>
      <c r="C196" s="66"/>
      <c r="D196" s="65"/>
      <c r="E196" s="66"/>
      <c r="F196" s="67"/>
      <c r="G196" s="65"/>
      <c r="H196" s="66"/>
      <c r="I196" s="20"/>
      <c r="J196" s="21"/>
    </row>
    <row r="197" spans="1:10" x14ac:dyDescent="0.2">
      <c r="A197" s="158" t="s">
        <v>510</v>
      </c>
      <c r="B197" s="65">
        <v>0</v>
      </c>
      <c r="C197" s="66">
        <v>0</v>
      </c>
      <c r="D197" s="65">
        <v>0</v>
      </c>
      <c r="E197" s="66">
        <v>2</v>
      </c>
      <c r="F197" s="67"/>
      <c r="G197" s="65">
        <f>B197-C197</f>
        <v>0</v>
      </c>
      <c r="H197" s="66">
        <f>D197-E197</f>
        <v>-2</v>
      </c>
      <c r="I197" s="20" t="str">
        <f>IF(C197=0, "-", IF(G197/C197&lt;10, G197/C197, "&gt;999%"))</f>
        <v>-</v>
      </c>
      <c r="J197" s="21">
        <f>IF(E197=0, "-", IF(H197/E197&lt;10, H197/E197, "&gt;999%"))</f>
        <v>-1</v>
      </c>
    </row>
    <row r="198" spans="1:10" s="160" customFormat="1" x14ac:dyDescent="0.2">
      <c r="A198" s="178" t="s">
        <v>593</v>
      </c>
      <c r="B198" s="71">
        <v>0</v>
      </c>
      <c r="C198" s="72">
        <v>0</v>
      </c>
      <c r="D198" s="71">
        <v>0</v>
      </c>
      <c r="E198" s="72">
        <v>2</v>
      </c>
      <c r="F198" s="73"/>
      <c r="G198" s="71">
        <f>B198-C198</f>
        <v>0</v>
      </c>
      <c r="H198" s="72">
        <f>D198-E198</f>
        <v>-2</v>
      </c>
      <c r="I198" s="37" t="str">
        <f>IF(C198=0, "-", IF(G198/C198&lt;10, G198/C198, "&gt;999%"))</f>
        <v>-</v>
      </c>
      <c r="J198" s="38">
        <f>IF(E198=0, "-", IF(H198/E198&lt;10, H198/E198, "&gt;999%"))</f>
        <v>-1</v>
      </c>
    </row>
    <row r="199" spans="1:10" x14ac:dyDescent="0.2">
      <c r="A199" s="177"/>
      <c r="B199" s="143"/>
      <c r="C199" s="144"/>
      <c r="D199" s="143"/>
      <c r="E199" s="144"/>
      <c r="F199" s="145"/>
      <c r="G199" s="143"/>
      <c r="H199" s="144"/>
      <c r="I199" s="151"/>
      <c r="J199" s="152"/>
    </row>
    <row r="200" spans="1:10" s="139" customFormat="1" x14ac:dyDescent="0.2">
      <c r="A200" s="159" t="s">
        <v>56</v>
      </c>
      <c r="B200" s="65"/>
      <c r="C200" s="66"/>
      <c r="D200" s="65"/>
      <c r="E200" s="66"/>
      <c r="F200" s="67"/>
      <c r="G200" s="65"/>
      <c r="H200" s="66"/>
      <c r="I200" s="20"/>
      <c r="J200" s="21"/>
    </row>
    <row r="201" spans="1:10" x14ac:dyDescent="0.2">
      <c r="A201" s="158" t="s">
        <v>358</v>
      </c>
      <c r="B201" s="65">
        <v>6</v>
      </c>
      <c r="C201" s="66">
        <v>1</v>
      </c>
      <c r="D201" s="65">
        <v>38</v>
      </c>
      <c r="E201" s="66">
        <v>33</v>
      </c>
      <c r="F201" s="67"/>
      <c r="G201" s="65">
        <f t="shared" ref="G201:G207" si="28">B201-C201</f>
        <v>5</v>
      </c>
      <c r="H201" s="66">
        <f t="shared" ref="H201:H207" si="29">D201-E201</f>
        <v>5</v>
      </c>
      <c r="I201" s="20">
        <f t="shared" ref="I201:I207" si="30">IF(C201=0, "-", IF(G201/C201&lt;10, G201/C201, "&gt;999%"))</f>
        <v>5</v>
      </c>
      <c r="J201" s="21">
        <f t="shared" ref="J201:J207" si="31">IF(E201=0, "-", IF(H201/E201&lt;10, H201/E201, "&gt;999%"))</f>
        <v>0.15151515151515152</v>
      </c>
    </row>
    <row r="202" spans="1:10" x14ac:dyDescent="0.2">
      <c r="A202" s="158" t="s">
        <v>429</v>
      </c>
      <c r="B202" s="65">
        <v>2</v>
      </c>
      <c r="C202" s="66">
        <v>1</v>
      </c>
      <c r="D202" s="65">
        <v>8</v>
      </c>
      <c r="E202" s="66">
        <v>14</v>
      </c>
      <c r="F202" s="67"/>
      <c r="G202" s="65">
        <f t="shared" si="28"/>
        <v>1</v>
      </c>
      <c r="H202" s="66">
        <f t="shared" si="29"/>
        <v>-6</v>
      </c>
      <c r="I202" s="20">
        <f t="shared" si="30"/>
        <v>1</v>
      </c>
      <c r="J202" s="21">
        <f t="shared" si="31"/>
        <v>-0.42857142857142855</v>
      </c>
    </row>
    <row r="203" spans="1:10" x14ac:dyDescent="0.2">
      <c r="A203" s="158" t="s">
        <v>301</v>
      </c>
      <c r="B203" s="65">
        <v>1</v>
      </c>
      <c r="C203" s="66">
        <v>0</v>
      </c>
      <c r="D203" s="65">
        <v>1</v>
      </c>
      <c r="E203" s="66">
        <v>1</v>
      </c>
      <c r="F203" s="67"/>
      <c r="G203" s="65">
        <f t="shared" si="28"/>
        <v>1</v>
      </c>
      <c r="H203" s="66">
        <f t="shared" si="29"/>
        <v>0</v>
      </c>
      <c r="I203" s="20" t="str">
        <f t="shared" si="30"/>
        <v>-</v>
      </c>
      <c r="J203" s="21">
        <f t="shared" si="31"/>
        <v>0</v>
      </c>
    </row>
    <row r="204" spans="1:10" x14ac:dyDescent="0.2">
      <c r="A204" s="158" t="s">
        <v>430</v>
      </c>
      <c r="B204" s="65">
        <v>0</v>
      </c>
      <c r="C204" s="66">
        <v>0</v>
      </c>
      <c r="D204" s="65">
        <v>2</v>
      </c>
      <c r="E204" s="66">
        <v>4</v>
      </c>
      <c r="F204" s="67"/>
      <c r="G204" s="65">
        <f t="shared" si="28"/>
        <v>0</v>
      </c>
      <c r="H204" s="66">
        <f t="shared" si="29"/>
        <v>-2</v>
      </c>
      <c r="I204" s="20" t="str">
        <f t="shared" si="30"/>
        <v>-</v>
      </c>
      <c r="J204" s="21">
        <f t="shared" si="31"/>
        <v>-0.5</v>
      </c>
    </row>
    <row r="205" spans="1:10" x14ac:dyDescent="0.2">
      <c r="A205" s="158" t="s">
        <v>246</v>
      </c>
      <c r="B205" s="65">
        <v>0</v>
      </c>
      <c r="C205" s="66">
        <v>2</v>
      </c>
      <c r="D205" s="65">
        <v>10</v>
      </c>
      <c r="E205" s="66">
        <v>8</v>
      </c>
      <c r="F205" s="67"/>
      <c r="G205" s="65">
        <f t="shared" si="28"/>
        <v>-2</v>
      </c>
      <c r="H205" s="66">
        <f t="shared" si="29"/>
        <v>2</v>
      </c>
      <c r="I205" s="20">
        <f t="shared" si="30"/>
        <v>-1</v>
      </c>
      <c r="J205" s="21">
        <f t="shared" si="31"/>
        <v>0.25</v>
      </c>
    </row>
    <row r="206" spans="1:10" x14ac:dyDescent="0.2">
      <c r="A206" s="158" t="s">
        <v>261</v>
      </c>
      <c r="B206" s="65">
        <v>0</v>
      </c>
      <c r="C206" s="66">
        <v>0</v>
      </c>
      <c r="D206" s="65">
        <v>1</v>
      </c>
      <c r="E206" s="66">
        <v>0</v>
      </c>
      <c r="F206" s="67"/>
      <c r="G206" s="65">
        <f t="shared" si="28"/>
        <v>0</v>
      </c>
      <c r="H206" s="66">
        <f t="shared" si="29"/>
        <v>1</v>
      </c>
      <c r="I206" s="20" t="str">
        <f t="shared" si="30"/>
        <v>-</v>
      </c>
      <c r="J206" s="21" t="str">
        <f t="shared" si="31"/>
        <v>-</v>
      </c>
    </row>
    <row r="207" spans="1:10" s="160" customFormat="1" x14ac:dyDescent="0.2">
      <c r="A207" s="178" t="s">
        <v>594</v>
      </c>
      <c r="B207" s="71">
        <v>9</v>
      </c>
      <c r="C207" s="72">
        <v>4</v>
      </c>
      <c r="D207" s="71">
        <v>60</v>
      </c>
      <c r="E207" s="72">
        <v>60</v>
      </c>
      <c r="F207" s="73"/>
      <c r="G207" s="71">
        <f t="shared" si="28"/>
        <v>5</v>
      </c>
      <c r="H207" s="72">
        <f t="shared" si="29"/>
        <v>0</v>
      </c>
      <c r="I207" s="37">
        <f t="shared" si="30"/>
        <v>1.25</v>
      </c>
      <c r="J207" s="38">
        <f t="shared" si="31"/>
        <v>0</v>
      </c>
    </row>
    <row r="208" spans="1:10" x14ac:dyDescent="0.2">
      <c r="A208" s="177"/>
      <c r="B208" s="143"/>
      <c r="C208" s="144"/>
      <c r="D208" s="143"/>
      <c r="E208" s="144"/>
      <c r="F208" s="145"/>
      <c r="G208" s="143"/>
      <c r="H208" s="144"/>
      <c r="I208" s="151"/>
      <c r="J208" s="152"/>
    </row>
    <row r="209" spans="1:10" s="139" customFormat="1" x14ac:dyDescent="0.2">
      <c r="A209" s="159" t="s">
        <v>57</v>
      </c>
      <c r="B209" s="65"/>
      <c r="C209" s="66"/>
      <c r="D209" s="65"/>
      <c r="E209" s="66"/>
      <c r="F209" s="67"/>
      <c r="G209" s="65"/>
      <c r="H209" s="66"/>
      <c r="I209" s="20"/>
      <c r="J209" s="21"/>
    </row>
    <row r="210" spans="1:10" x14ac:dyDescent="0.2">
      <c r="A210" s="158" t="s">
        <v>369</v>
      </c>
      <c r="B210" s="65">
        <v>0</v>
      </c>
      <c r="C210" s="66">
        <v>0</v>
      </c>
      <c r="D210" s="65">
        <v>12</v>
      </c>
      <c r="E210" s="66">
        <v>12</v>
      </c>
      <c r="F210" s="67"/>
      <c r="G210" s="65">
        <f t="shared" ref="G210:G216" si="32">B210-C210</f>
        <v>0</v>
      </c>
      <c r="H210" s="66">
        <f t="shared" ref="H210:H216" si="33">D210-E210</f>
        <v>0</v>
      </c>
      <c r="I210" s="20" t="str">
        <f t="shared" ref="I210:I216" si="34">IF(C210=0, "-", IF(G210/C210&lt;10, G210/C210, "&gt;999%"))</f>
        <v>-</v>
      </c>
      <c r="J210" s="21">
        <f t="shared" ref="J210:J216" si="35">IF(E210=0, "-", IF(H210/E210&lt;10, H210/E210, "&gt;999%"))</f>
        <v>0</v>
      </c>
    </row>
    <row r="211" spans="1:10" x14ac:dyDescent="0.2">
      <c r="A211" s="158" t="s">
        <v>336</v>
      </c>
      <c r="B211" s="65">
        <v>2</v>
      </c>
      <c r="C211" s="66">
        <v>1</v>
      </c>
      <c r="D211" s="65">
        <v>18</v>
      </c>
      <c r="E211" s="66">
        <v>19</v>
      </c>
      <c r="F211" s="67"/>
      <c r="G211" s="65">
        <f t="shared" si="32"/>
        <v>1</v>
      </c>
      <c r="H211" s="66">
        <f t="shared" si="33"/>
        <v>-1</v>
      </c>
      <c r="I211" s="20">
        <f t="shared" si="34"/>
        <v>1</v>
      </c>
      <c r="J211" s="21">
        <f t="shared" si="35"/>
        <v>-5.2631578947368418E-2</v>
      </c>
    </row>
    <row r="212" spans="1:10" x14ac:dyDescent="0.2">
      <c r="A212" s="158" t="s">
        <v>488</v>
      </c>
      <c r="B212" s="65">
        <v>3</v>
      </c>
      <c r="C212" s="66">
        <v>0</v>
      </c>
      <c r="D212" s="65">
        <v>13</v>
      </c>
      <c r="E212" s="66">
        <v>0</v>
      </c>
      <c r="F212" s="67"/>
      <c r="G212" s="65">
        <f t="shared" si="32"/>
        <v>3</v>
      </c>
      <c r="H212" s="66">
        <f t="shared" si="33"/>
        <v>13</v>
      </c>
      <c r="I212" s="20" t="str">
        <f t="shared" si="34"/>
        <v>-</v>
      </c>
      <c r="J212" s="21" t="str">
        <f t="shared" si="35"/>
        <v>-</v>
      </c>
    </row>
    <row r="213" spans="1:10" x14ac:dyDescent="0.2">
      <c r="A213" s="158" t="s">
        <v>407</v>
      </c>
      <c r="B213" s="65">
        <v>6</v>
      </c>
      <c r="C213" s="66">
        <v>3</v>
      </c>
      <c r="D213" s="65">
        <v>62</v>
      </c>
      <c r="E213" s="66">
        <v>56</v>
      </c>
      <c r="F213" s="67"/>
      <c r="G213" s="65">
        <f t="shared" si="32"/>
        <v>3</v>
      </c>
      <c r="H213" s="66">
        <f t="shared" si="33"/>
        <v>6</v>
      </c>
      <c r="I213" s="20">
        <f t="shared" si="34"/>
        <v>1</v>
      </c>
      <c r="J213" s="21">
        <f t="shared" si="35"/>
        <v>0.10714285714285714</v>
      </c>
    </row>
    <row r="214" spans="1:10" x14ac:dyDescent="0.2">
      <c r="A214" s="158" t="s">
        <v>337</v>
      </c>
      <c r="B214" s="65">
        <v>0</v>
      </c>
      <c r="C214" s="66">
        <v>0</v>
      </c>
      <c r="D214" s="65">
        <v>0</v>
      </c>
      <c r="E214" s="66">
        <v>4</v>
      </c>
      <c r="F214" s="67"/>
      <c r="G214" s="65">
        <f t="shared" si="32"/>
        <v>0</v>
      </c>
      <c r="H214" s="66">
        <f t="shared" si="33"/>
        <v>-4</v>
      </c>
      <c r="I214" s="20" t="str">
        <f t="shared" si="34"/>
        <v>-</v>
      </c>
      <c r="J214" s="21">
        <f t="shared" si="35"/>
        <v>-1</v>
      </c>
    </row>
    <row r="215" spans="1:10" x14ac:dyDescent="0.2">
      <c r="A215" s="158" t="s">
        <v>408</v>
      </c>
      <c r="B215" s="65">
        <v>2</v>
      </c>
      <c r="C215" s="66">
        <v>0</v>
      </c>
      <c r="D215" s="65">
        <v>21</v>
      </c>
      <c r="E215" s="66">
        <v>17</v>
      </c>
      <c r="F215" s="67"/>
      <c r="G215" s="65">
        <f t="shared" si="32"/>
        <v>2</v>
      </c>
      <c r="H215" s="66">
        <f t="shared" si="33"/>
        <v>4</v>
      </c>
      <c r="I215" s="20" t="str">
        <f t="shared" si="34"/>
        <v>-</v>
      </c>
      <c r="J215" s="21">
        <f t="shared" si="35"/>
        <v>0.23529411764705882</v>
      </c>
    </row>
    <row r="216" spans="1:10" s="160" customFormat="1" x14ac:dyDescent="0.2">
      <c r="A216" s="178" t="s">
        <v>595</v>
      </c>
      <c r="B216" s="71">
        <v>13</v>
      </c>
      <c r="C216" s="72">
        <v>4</v>
      </c>
      <c r="D216" s="71">
        <v>126</v>
      </c>
      <c r="E216" s="72">
        <v>108</v>
      </c>
      <c r="F216" s="73"/>
      <c r="G216" s="71">
        <f t="shared" si="32"/>
        <v>9</v>
      </c>
      <c r="H216" s="72">
        <f t="shared" si="33"/>
        <v>18</v>
      </c>
      <c r="I216" s="37">
        <f t="shared" si="34"/>
        <v>2.25</v>
      </c>
      <c r="J216" s="38">
        <f t="shared" si="35"/>
        <v>0.16666666666666666</v>
      </c>
    </row>
    <row r="217" spans="1:10" x14ac:dyDescent="0.2">
      <c r="A217" s="177"/>
      <c r="B217" s="143"/>
      <c r="C217" s="144"/>
      <c r="D217" s="143"/>
      <c r="E217" s="144"/>
      <c r="F217" s="145"/>
      <c r="G217" s="143"/>
      <c r="H217" s="144"/>
      <c r="I217" s="151"/>
      <c r="J217" s="152"/>
    </row>
    <row r="218" spans="1:10" s="139" customFormat="1" x14ac:dyDescent="0.2">
      <c r="A218" s="159" t="s">
        <v>58</v>
      </c>
      <c r="B218" s="65"/>
      <c r="C218" s="66"/>
      <c r="D218" s="65"/>
      <c r="E218" s="66"/>
      <c r="F218" s="67"/>
      <c r="G218" s="65"/>
      <c r="H218" s="66"/>
      <c r="I218" s="20"/>
      <c r="J218" s="21"/>
    </row>
    <row r="219" spans="1:10" x14ac:dyDescent="0.2">
      <c r="A219" s="158" t="s">
        <v>275</v>
      </c>
      <c r="B219" s="65">
        <v>1</v>
      </c>
      <c r="C219" s="66">
        <v>2</v>
      </c>
      <c r="D219" s="65">
        <v>70</v>
      </c>
      <c r="E219" s="66">
        <v>85</v>
      </c>
      <c r="F219" s="67"/>
      <c r="G219" s="65">
        <f t="shared" ref="G219:G227" si="36">B219-C219</f>
        <v>-1</v>
      </c>
      <c r="H219" s="66">
        <f t="shared" ref="H219:H227" si="37">D219-E219</f>
        <v>-15</v>
      </c>
      <c r="I219" s="20">
        <f t="shared" ref="I219:I227" si="38">IF(C219=0, "-", IF(G219/C219&lt;10, G219/C219, "&gt;999%"))</f>
        <v>-0.5</v>
      </c>
      <c r="J219" s="21">
        <f t="shared" ref="J219:J227" si="39">IF(E219=0, "-", IF(H219/E219&lt;10, H219/E219, "&gt;999%"))</f>
        <v>-0.17647058823529413</v>
      </c>
    </row>
    <row r="220" spans="1:10" x14ac:dyDescent="0.2">
      <c r="A220" s="158" t="s">
        <v>207</v>
      </c>
      <c r="B220" s="65">
        <v>16</v>
      </c>
      <c r="C220" s="66">
        <v>10</v>
      </c>
      <c r="D220" s="65">
        <v>438</v>
      </c>
      <c r="E220" s="66">
        <v>434</v>
      </c>
      <c r="F220" s="67"/>
      <c r="G220" s="65">
        <f t="shared" si="36"/>
        <v>6</v>
      </c>
      <c r="H220" s="66">
        <f t="shared" si="37"/>
        <v>4</v>
      </c>
      <c r="I220" s="20">
        <f t="shared" si="38"/>
        <v>0.6</v>
      </c>
      <c r="J220" s="21">
        <f t="shared" si="39"/>
        <v>9.2165898617511521E-3</v>
      </c>
    </row>
    <row r="221" spans="1:10" x14ac:dyDescent="0.2">
      <c r="A221" s="158" t="s">
        <v>180</v>
      </c>
      <c r="B221" s="65">
        <v>13</v>
      </c>
      <c r="C221" s="66">
        <v>0</v>
      </c>
      <c r="D221" s="65">
        <v>120</v>
      </c>
      <c r="E221" s="66">
        <v>104</v>
      </c>
      <c r="F221" s="67"/>
      <c r="G221" s="65">
        <f t="shared" si="36"/>
        <v>13</v>
      </c>
      <c r="H221" s="66">
        <f t="shared" si="37"/>
        <v>16</v>
      </c>
      <c r="I221" s="20" t="str">
        <f t="shared" si="38"/>
        <v>-</v>
      </c>
      <c r="J221" s="21">
        <f t="shared" si="39"/>
        <v>0.15384615384615385</v>
      </c>
    </row>
    <row r="222" spans="1:10" x14ac:dyDescent="0.2">
      <c r="A222" s="158" t="s">
        <v>186</v>
      </c>
      <c r="B222" s="65">
        <v>8</v>
      </c>
      <c r="C222" s="66">
        <v>16</v>
      </c>
      <c r="D222" s="65">
        <v>98</v>
      </c>
      <c r="E222" s="66">
        <v>99</v>
      </c>
      <c r="F222" s="67"/>
      <c r="G222" s="65">
        <f t="shared" si="36"/>
        <v>-8</v>
      </c>
      <c r="H222" s="66">
        <f t="shared" si="37"/>
        <v>-1</v>
      </c>
      <c r="I222" s="20">
        <f t="shared" si="38"/>
        <v>-0.5</v>
      </c>
      <c r="J222" s="21">
        <f t="shared" si="39"/>
        <v>-1.0101010101010102E-2</v>
      </c>
    </row>
    <row r="223" spans="1:10" x14ac:dyDescent="0.2">
      <c r="A223" s="158" t="s">
        <v>338</v>
      </c>
      <c r="B223" s="65">
        <v>14</v>
      </c>
      <c r="C223" s="66">
        <v>18</v>
      </c>
      <c r="D223" s="65">
        <v>211</v>
      </c>
      <c r="E223" s="66">
        <v>39</v>
      </c>
      <c r="F223" s="67"/>
      <c r="G223" s="65">
        <f t="shared" si="36"/>
        <v>-4</v>
      </c>
      <c r="H223" s="66">
        <f t="shared" si="37"/>
        <v>172</v>
      </c>
      <c r="I223" s="20">
        <f t="shared" si="38"/>
        <v>-0.22222222222222221</v>
      </c>
      <c r="J223" s="21">
        <f t="shared" si="39"/>
        <v>4.4102564102564106</v>
      </c>
    </row>
    <row r="224" spans="1:10" x14ac:dyDescent="0.2">
      <c r="A224" s="158" t="s">
        <v>409</v>
      </c>
      <c r="B224" s="65">
        <v>7</v>
      </c>
      <c r="C224" s="66">
        <v>1</v>
      </c>
      <c r="D224" s="65">
        <v>59</v>
      </c>
      <c r="E224" s="66">
        <v>43</v>
      </c>
      <c r="F224" s="67"/>
      <c r="G224" s="65">
        <f t="shared" si="36"/>
        <v>6</v>
      </c>
      <c r="H224" s="66">
        <f t="shared" si="37"/>
        <v>16</v>
      </c>
      <c r="I224" s="20">
        <f t="shared" si="38"/>
        <v>6</v>
      </c>
      <c r="J224" s="21">
        <f t="shared" si="39"/>
        <v>0.37209302325581395</v>
      </c>
    </row>
    <row r="225" spans="1:10" x14ac:dyDescent="0.2">
      <c r="A225" s="158" t="s">
        <v>370</v>
      </c>
      <c r="B225" s="65">
        <v>4</v>
      </c>
      <c r="C225" s="66">
        <v>2</v>
      </c>
      <c r="D225" s="65">
        <v>120</v>
      </c>
      <c r="E225" s="66">
        <v>147</v>
      </c>
      <c r="F225" s="67"/>
      <c r="G225" s="65">
        <f t="shared" si="36"/>
        <v>2</v>
      </c>
      <c r="H225" s="66">
        <f t="shared" si="37"/>
        <v>-27</v>
      </c>
      <c r="I225" s="20">
        <f t="shared" si="38"/>
        <v>1</v>
      </c>
      <c r="J225" s="21">
        <f t="shared" si="39"/>
        <v>-0.18367346938775511</v>
      </c>
    </row>
    <row r="226" spans="1:10" x14ac:dyDescent="0.2">
      <c r="A226" s="158" t="s">
        <v>255</v>
      </c>
      <c r="B226" s="65">
        <v>1</v>
      </c>
      <c r="C226" s="66">
        <v>3</v>
      </c>
      <c r="D226" s="65">
        <v>43</v>
      </c>
      <c r="E226" s="66">
        <v>42</v>
      </c>
      <c r="F226" s="67"/>
      <c r="G226" s="65">
        <f t="shared" si="36"/>
        <v>-2</v>
      </c>
      <c r="H226" s="66">
        <f t="shared" si="37"/>
        <v>1</v>
      </c>
      <c r="I226" s="20">
        <f t="shared" si="38"/>
        <v>-0.66666666666666663</v>
      </c>
      <c r="J226" s="21">
        <f t="shared" si="39"/>
        <v>2.3809523809523808E-2</v>
      </c>
    </row>
    <row r="227" spans="1:10" s="160" customFormat="1" x14ac:dyDescent="0.2">
      <c r="A227" s="178" t="s">
        <v>596</v>
      </c>
      <c r="B227" s="71">
        <v>64</v>
      </c>
      <c r="C227" s="72">
        <v>52</v>
      </c>
      <c r="D227" s="71">
        <v>1159</v>
      </c>
      <c r="E227" s="72">
        <v>993</v>
      </c>
      <c r="F227" s="73"/>
      <c r="G227" s="71">
        <f t="shared" si="36"/>
        <v>12</v>
      </c>
      <c r="H227" s="72">
        <f t="shared" si="37"/>
        <v>166</v>
      </c>
      <c r="I227" s="37">
        <f t="shared" si="38"/>
        <v>0.23076923076923078</v>
      </c>
      <c r="J227" s="38">
        <f t="shared" si="39"/>
        <v>0.16717019133937563</v>
      </c>
    </row>
    <row r="228" spans="1:10" x14ac:dyDescent="0.2">
      <c r="A228" s="177"/>
      <c r="B228" s="143"/>
      <c r="C228" s="144"/>
      <c r="D228" s="143"/>
      <c r="E228" s="144"/>
      <c r="F228" s="145"/>
      <c r="G228" s="143"/>
      <c r="H228" s="144"/>
      <c r="I228" s="151"/>
      <c r="J228" s="152"/>
    </row>
    <row r="229" spans="1:10" s="139" customFormat="1" x14ac:dyDescent="0.2">
      <c r="A229" s="159" t="s">
        <v>59</v>
      </c>
      <c r="B229" s="65"/>
      <c r="C229" s="66"/>
      <c r="D229" s="65"/>
      <c r="E229" s="66"/>
      <c r="F229" s="67"/>
      <c r="G229" s="65"/>
      <c r="H229" s="66"/>
      <c r="I229" s="20"/>
      <c r="J229" s="21"/>
    </row>
    <row r="230" spans="1:10" x14ac:dyDescent="0.2">
      <c r="A230" s="158" t="s">
        <v>314</v>
      </c>
      <c r="B230" s="65">
        <v>0</v>
      </c>
      <c r="C230" s="66">
        <v>0</v>
      </c>
      <c r="D230" s="65">
        <v>1</v>
      </c>
      <c r="E230" s="66">
        <v>0</v>
      </c>
      <c r="F230" s="67"/>
      <c r="G230" s="65">
        <f>B230-C230</f>
        <v>0</v>
      </c>
      <c r="H230" s="66">
        <f>D230-E230</f>
        <v>1</v>
      </c>
      <c r="I230" s="20" t="str">
        <f>IF(C230=0, "-", IF(G230/C230&lt;10, G230/C230, "&gt;999%"))</f>
        <v>-</v>
      </c>
      <c r="J230" s="21" t="str">
        <f>IF(E230=0, "-", IF(H230/E230&lt;10, H230/E230, "&gt;999%"))</f>
        <v>-</v>
      </c>
    </row>
    <row r="231" spans="1:10" x14ac:dyDescent="0.2">
      <c r="A231" s="158" t="s">
        <v>446</v>
      </c>
      <c r="B231" s="65">
        <v>0</v>
      </c>
      <c r="C231" s="66">
        <v>0</v>
      </c>
      <c r="D231" s="65">
        <v>1</v>
      </c>
      <c r="E231" s="66">
        <v>0</v>
      </c>
      <c r="F231" s="67"/>
      <c r="G231" s="65">
        <f>B231-C231</f>
        <v>0</v>
      </c>
      <c r="H231" s="66">
        <f>D231-E231</f>
        <v>1</v>
      </c>
      <c r="I231" s="20" t="str">
        <f>IF(C231=0, "-", IF(G231/C231&lt;10, G231/C231, "&gt;999%"))</f>
        <v>-</v>
      </c>
      <c r="J231" s="21" t="str">
        <f>IF(E231=0, "-", IF(H231/E231&lt;10, H231/E231, "&gt;999%"))</f>
        <v>-</v>
      </c>
    </row>
    <row r="232" spans="1:10" s="160" customFormat="1" x14ac:dyDescent="0.2">
      <c r="A232" s="178" t="s">
        <v>597</v>
      </c>
      <c r="B232" s="71">
        <v>0</v>
      </c>
      <c r="C232" s="72">
        <v>0</v>
      </c>
      <c r="D232" s="71">
        <v>2</v>
      </c>
      <c r="E232" s="72">
        <v>0</v>
      </c>
      <c r="F232" s="73"/>
      <c r="G232" s="71">
        <f>B232-C232</f>
        <v>0</v>
      </c>
      <c r="H232" s="72">
        <f>D232-E232</f>
        <v>2</v>
      </c>
      <c r="I232" s="37" t="str">
        <f>IF(C232=0, "-", IF(G232/C232&lt;10, G232/C232, "&gt;999%"))</f>
        <v>-</v>
      </c>
      <c r="J232" s="38" t="str">
        <f>IF(E232=0, "-", IF(H232/E232&lt;10, H232/E232, "&gt;999%"))</f>
        <v>-</v>
      </c>
    </row>
    <row r="233" spans="1:10" x14ac:dyDescent="0.2">
      <c r="A233" s="177"/>
      <c r="B233" s="143"/>
      <c r="C233" s="144"/>
      <c r="D233" s="143"/>
      <c r="E233" s="144"/>
      <c r="F233" s="145"/>
      <c r="G233" s="143"/>
      <c r="H233" s="144"/>
      <c r="I233" s="151"/>
      <c r="J233" s="152"/>
    </row>
    <row r="234" spans="1:10" s="139" customFormat="1" x14ac:dyDescent="0.2">
      <c r="A234" s="159" t="s">
        <v>60</v>
      </c>
      <c r="B234" s="65"/>
      <c r="C234" s="66"/>
      <c r="D234" s="65"/>
      <c r="E234" s="66"/>
      <c r="F234" s="67"/>
      <c r="G234" s="65"/>
      <c r="H234" s="66"/>
      <c r="I234" s="20"/>
      <c r="J234" s="21"/>
    </row>
    <row r="235" spans="1:10" x14ac:dyDescent="0.2">
      <c r="A235" s="158" t="s">
        <v>431</v>
      </c>
      <c r="B235" s="65">
        <v>4</v>
      </c>
      <c r="C235" s="66">
        <v>0</v>
      </c>
      <c r="D235" s="65">
        <v>11</v>
      </c>
      <c r="E235" s="66">
        <v>0</v>
      </c>
      <c r="F235" s="67"/>
      <c r="G235" s="65">
        <f t="shared" ref="G235:G242" si="40">B235-C235</f>
        <v>4</v>
      </c>
      <c r="H235" s="66">
        <f t="shared" ref="H235:H242" si="41">D235-E235</f>
        <v>11</v>
      </c>
      <c r="I235" s="20" t="str">
        <f t="shared" ref="I235:I242" si="42">IF(C235=0, "-", IF(G235/C235&lt;10, G235/C235, "&gt;999%"))</f>
        <v>-</v>
      </c>
      <c r="J235" s="21" t="str">
        <f t="shared" ref="J235:J242" si="43">IF(E235=0, "-", IF(H235/E235&lt;10, H235/E235, "&gt;999%"))</f>
        <v>-</v>
      </c>
    </row>
    <row r="236" spans="1:10" x14ac:dyDescent="0.2">
      <c r="A236" s="158" t="s">
        <v>447</v>
      </c>
      <c r="B236" s="65">
        <v>2</v>
      </c>
      <c r="C236" s="66">
        <v>2</v>
      </c>
      <c r="D236" s="65">
        <v>9</v>
      </c>
      <c r="E236" s="66">
        <v>15</v>
      </c>
      <c r="F236" s="67"/>
      <c r="G236" s="65">
        <f t="shared" si="40"/>
        <v>0</v>
      </c>
      <c r="H236" s="66">
        <f t="shared" si="41"/>
        <v>-6</v>
      </c>
      <c r="I236" s="20">
        <f t="shared" si="42"/>
        <v>0</v>
      </c>
      <c r="J236" s="21">
        <f t="shared" si="43"/>
        <v>-0.4</v>
      </c>
    </row>
    <row r="237" spans="1:10" x14ac:dyDescent="0.2">
      <c r="A237" s="158" t="s">
        <v>390</v>
      </c>
      <c r="B237" s="65">
        <v>9</v>
      </c>
      <c r="C237" s="66">
        <v>7</v>
      </c>
      <c r="D237" s="65">
        <v>71</v>
      </c>
      <c r="E237" s="66">
        <v>70</v>
      </c>
      <c r="F237" s="67"/>
      <c r="G237" s="65">
        <f t="shared" si="40"/>
        <v>2</v>
      </c>
      <c r="H237" s="66">
        <f t="shared" si="41"/>
        <v>1</v>
      </c>
      <c r="I237" s="20">
        <f t="shared" si="42"/>
        <v>0.2857142857142857</v>
      </c>
      <c r="J237" s="21">
        <f t="shared" si="43"/>
        <v>1.4285714285714285E-2</v>
      </c>
    </row>
    <row r="238" spans="1:10" x14ac:dyDescent="0.2">
      <c r="A238" s="158" t="s">
        <v>448</v>
      </c>
      <c r="B238" s="65">
        <v>0</v>
      </c>
      <c r="C238" s="66">
        <v>0</v>
      </c>
      <c r="D238" s="65">
        <v>3</v>
      </c>
      <c r="E238" s="66">
        <v>5</v>
      </c>
      <c r="F238" s="67"/>
      <c r="G238" s="65">
        <f t="shared" si="40"/>
        <v>0</v>
      </c>
      <c r="H238" s="66">
        <f t="shared" si="41"/>
        <v>-2</v>
      </c>
      <c r="I238" s="20" t="str">
        <f t="shared" si="42"/>
        <v>-</v>
      </c>
      <c r="J238" s="21">
        <f t="shared" si="43"/>
        <v>-0.4</v>
      </c>
    </row>
    <row r="239" spans="1:10" x14ac:dyDescent="0.2">
      <c r="A239" s="158" t="s">
        <v>391</v>
      </c>
      <c r="B239" s="65">
        <v>11</v>
      </c>
      <c r="C239" s="66">
        <v>3</v>
      </c>
      <c r="D239" s="65">
        <v>50</v>
      </c>
      <c r="E239" s="66">
        <v>25</v>
      </c>
      <c r="F239" s="67"/>
      <c r="G239" s="65">
        <f t="shared" si="40"/>
        <v>8</v>
      </c>
      <c r="H239" s="66">
        <f t="shared" si="41"/>
        <v>25</v>
      </c>
      <c r="I239" s="20">
        <f t="shared" si="42"/>
        <v>2.6666666666666665</v>
      </c>
      <c r="J239" s="21">
        <f t="shared" si="43"/>
        <v>1</v>
      </c>
    </row>
    <row r="240" spans="1:10" x14ac:dyDescent="0.2">
      <c r="A240" s="158" t="s">
        <v>432</v>
      </c>
      <c r="B240" s="65">
        <v>5</v>
      </c>
      <c r="C240" s="66">
        <v>2</v>
      </c>
      <c r="D240" s="65">
        <v>26</v>
      </c>
      <c r="E240" s="66">
        <v>26</v>
      </c>
      <c r="F240" s="67"/>
      <c r="G240" s="65">
        <f t="shared" si="40"/>
        <v>3</v>
      </c>
      <c r="H240" s="66">
        <f t="shared" si="41"/>
        <v>0</v>
      </c>
      <c r="I240" s="20">
        <f t="shared" si="42"/>
        <v>1.5</v>
      </c>
      <c r="J240" s="21">
        <f t="shared" si="43"/>
        <v>0</v>
      </c>
    </row>
    <row r="241" spans="1:10" x14ac:dyDescent="0.2">
      <c r="A241" s="158" t="s">
        <v>433</v>
      </c>
      <c r="B241" s="65">
        <v>4</v>
      </c>
      <c r="C241" s="66">
        <v>12</v>
      </c>
      <c r="D241" s="65">
        <v>24</v>
      </c>
      <c r="E241" s="66">
        <v>38</v>
      </c>
      <c r="F241" s="67"/>
      <c r="G241" s="65">
        <f t="shared" si="40"/>
        <v>-8</v>
      </c>
      <c r="H241" s="66">
        <f t="shared" si="41"/>
        <v>-14</v>
      </c>
      <c r="I241" s="20">
        <f t="shared" si="42"/>
        <v>-0.66666666666666663</v>
      </c>
      <c r="J241" s="21">
        <f t="shared" si="43"/>
        <v>-0.36842105263157893</v>
      </c>
    </row>
    <row r="242" spans="1:10" s="160" customFormat="1" x14ac:dyDescent="0.2">
      <c r="A242" s="178" t="s">
        <v>598</v>
      </c>
      <c r="B242" s="71">
        <v>35</v>
      </c>
      <c r="C242" s="72">
        <v>26</v>
      </c>
      <c r="D242" s="71">
        <v>194</v>
      </c>
      <c r="E242" s="72">
        <v>179</v>
      </c>
      <c r="F242" s="73"/>
      <c r="G242" s="71">
        <f t="shared" si="40"/>
        <v>9</v>
      </c>
      <c r="H242" s="72">
        <f t="shared" si="41"/>
        <v>15</v>
      </c>
      <c r="I242" s="37">
        <f t="shared" si="42"/>
        <v>0.34615384615384615</v>
      </c>
      <c r="J242" s="38">
        <f t="shared" si="43"/>
        <v>8.3798882681564241E-2</v>
      </c>
    </row>
    <row r="243" spans="1:10" x14ac:dyDescent="0.2">
      <c r="A243" s="177"/>
      <c r="B243" s="143"/>
      <c r="C243" s="144"/>
      <c r="D243" s="143"/>
      <c r="E243" s="144"/>
      <c r="F243" s="145"/>
      <c r="G243" s="143"/>
      <c r="H243" s="144"/>
      <c r="I243" s="151"/>
      <c r="J243" s="152"/>
    </row>
    <row r="244" spans="1:10" s="139" customFormat="1" x14ac:dyDescent="0.2">
      <c r="A244" s="159" t="s">
        <v>61</v>
      </c>
      <c r="B244" s="65"/>
      <c r="C244" s="66"/>
      <c r="D244" s="65"/>
      <c r="E244" s="66"/>
      <c r="F244" s="67"/>
      <c r="G244" s="65"/>
      <c r="H244" s="66"/>
      <c r="I244" s="20"/>
      <c r="J244" s="21"/>
    </row>
    <row r="245" spans="1:10" x14ac:dyDescent="0.2">
      <c r="A245" s="158" t="s">
        <v>410</v>
      </c>
      <c r="B245" s="65">
        <v>1</v>
      </c>
      <c r="C245" s="66">
        <v>0</v>
      </c>
      <c r="D245" s="65">
        <v>8</v>
      </c>
      <c r="E245" s="66">
        <v>0</v>
      </c>
      <c r="F245" s="67"/>
      <c r="G245" s="65">
        <f t="shared" ref="G245:G250" si="44">B245-C245</f>
        <v>1</v>
      </c>
      <c r="H245" s="66">
        <f t="shared" ref="H245:H250" si="45">D245-E245</f>
        <v>8</v>
      </c>
      <c r="I245" s="20" t="str">
        <f t="shared" ref="I245:I250" si="46">IF(C245=0, "-", IF(G245/C245&lt;10, G245/C245, "&gt;999%"))</f>
        <v>-</v>
      </c>
      <c r="J245" s="21" t="str">
        <f t="shared" ref="J245:J250" si="47">IF(E245=0, "-", IF(H245/E245&lt;10, H245/E245, "&gt;999%"))</f>
        <v>-</v>
      </c>
    </row>
    <row r="246" spans="1:10" x14ac:dyDescent="0.2">
      <c r="A246" s="158" t="s">
        <v>464</v>
      </c>
      <c r="B246" s="65">
        <v>1</v>
      </c>
      <c r="C246" s="66">
        <v>0</v>
      </c>
      <c r="D246" s="65">
        <v>14</v>
      </c>
      <c r="E246" s="66">
        <v>14</v>
      </c>
      <c r="F246" s="67"/>
      <c r="G246" s="65">
        <f t="shared" si="44"/>
        <v>1</v>
      </c>
      <c r="H246" s="66">
        <f t="shared" si="45"/>
        <v>0</v>
      </c>
      <c r="I246" s="20" t="str">
        <f t="shared" si="46"/>
        <v>-</v>
      </c>
      <c r="J246" s="21">
        <f t="shared" si="47"/>
        <v>0</v>
      </c>
    </row>
    <row r="247" spans="1:10" x14ac:dyDescent="0.2">
      <c r="A247" s="158" t="s">
        <v>276</v>
      </c>
      <c r="B247" s="65">
        <v>1</v>
      </c>
      <c r="C247" s="66">
        <v>2</v>
      </c>
      <c r="D247" s="65">
        <v>7</v>
      </c>
      <c r="E247" s="66">
        <v>9</v>
      </c>
      <c r="F247" s="67"/>
      <c r="G247" s="65">
        <f t="shared" si="44"/>
        <v>-1</v>
      </c>
      <c r="H247" s="66">
        <f t="shared" si="45"/>
        <v>-2</v>
      </c>
      <c r="I247" s="20">
        <f t="shared" si="46"/>
        <v>-0.5</v>
      </c>
      <c r="J247" s="21">
        <f t="shared" si="47"/>
        <v>-0.22222222222222221</v>
      </c>
    </row>
    <row r="248" spans="1:10" x14ac:dyDescent="0.2">
      <c r="A248" s="158" t="s">
        <v>489</v>
      </c>
      <c r="B248" s="65">
        <v>14</v>
      </c>
      <c r="C248" s="66">
        <v>6</v>
      </c>
      <c r="D248" s="65">
        <v>69</v>
      </c>
      <c r="E248" s="66">
        <v>39</v>
      </c>
      <c r="F248" s="67"/>
      <c r="G248" s="65">
        <f t="shared" si="44"/>
        <v>8</v>
      </c>
      <c r="H248" s="66">
        <f t="shared" si="45"/>
        <v>30</v>
      </c>
      <c r="I248" s="20">
        <f t="shared" si="46"/>
        <v>1.3333333333333333</v>
      </c>
      <c r="J248" s="21">
        <f t="shared" si="47"/>
        <v>0.76923076923076927</v>
      </c>
    </row>
    <row r="249" spans="1:10" x14ac:dyDescent="0.2">
      <c r="A249" s="158" t="s">
        <v>465</v>
      </c>
      <c r="B249" s="65">
        <v>1</v>
      </c>
      <c r="C249" s="66">
        <v>0</v>
      </c>
      <c r="D249" s="65">
        <v>9</v>
      </c>
      <c r="E249" s="66">
        <v>6</v>
      </c>
      <c r="F249" s="67"/>
      <c r="G249" s="65">
        <f t="shared" si="44"/>
        <v>1</v>
      </c>
      <c r="H249" s="66">
        <f t="shared" si="45"/>
        <v>3</v>
      </c>
      <c r="I249" s="20" t="str">
        <f t="shared" si="46"/>
        <v>-</v>
      </c>
      <c r="J249" s="21">
        <f t="shared" si="47"/>
        <v>0.5</v>
      </c>
    </row>
    <row r="250" spans="1:10" s="160" customFormat="1" x14ac:dyDescent="0.2">
      <c r="A250" s="178" t="s">
        <v>599</v>
      </c>
      <c r="B250" s="71">
        <v>18</v>
      </c>
      <c r="C250" s="72">
        <v>8</v>
      </c>
      <c r="D250" s="71">
        <v>107</v>
      </c>
      <c r="E250" s="72">
        <v>68</v>
      </c>
      <c r="F250" s="73"/>
      <c r="G250" s="71">
        <f t="shared" si="44"/>
        <v>10</v>
      </c>
      <c r="H250" s="72">
        <f t="shared" si="45"/>
        <v>39</v>
      </c>
      <c r="I250" s="37">
        <f t="shared" si="46"/>
        <v>1.25</v>
      </c>
      <c r="J250" s="38">
        <f t="shared" si="47"/>
        <v>0.57352941176470584</v>
      </c>
    </row>
    <row r="251" spans="1:10" x14ac:dyDescent="0.2">
      <c r="A251" s="177"/>
      <c r="B251" s="143"/>
      <c r="C251" s="144"/>
      <c r="D251" s="143"/>
      <c r="E251" s="144"/>
      <c r="F251" s="145"/>
      <c r="G251" s="143"/>
      <c r="H251" s="144"/>
      <c r="I251" s="151"/>
      <c r="J251" s="152"/>
    </row>
    <row r="252" spans="1:10" s="139" customFormat="1" x14ac:dyDescent="0.2">
      <c r="A252" s="159" t="s">
        <v>62</v>
      </c>
      <c r="B252" s="65"/>
      <c r="C252" s="66"/>
      <c r="D252" s="65"/>
      <c r="E252" s="66"/>
      <c r="F252" s="67"/>
      <c r="G252" s="65"/>
      <c r="H252" s="66"/>
      <c r="I252" s="20"/>
      <c r="J252" s="21"/>
    </row>
    <row r="253" spans="1:10" x14ac:dyDescent="0.2">
      <c r="A253" s="158" t="s">
        <v>225</v>
      </c>
      <c r="B253" s="65">
        <v>0</v>
      </c>
      <c r="C253" s="66">
        <v>1</v>
      </c>
      <c r="D253" s="65">
        <v>3</v>
      </c>
      <c r="E253" s="66">
        <v>2</v>
      </c>
      <c r="F253" s="67"/>
      <c r="G253" s="65">
        <f t="shared" ref="G253:G263" si="48">B253-C253</f>
        <v>-1</v>
      </c>
      <c r="H253" s="66">
        <f t="shared" ref="H253:H263" si="49">D253-E253</f>
        <v>1</v>
      </c>
      <c r="I253" s="20">
        <f t="shared" ref="I253:I263" si="50">IF(C253=0, "-", IF(G253/C253&lt;10, G253/C253, "&gt;999%"))</f>
        <v>-1</v>
      </c>
      <c r="J253" s="21">
        <f t="shared" ref="J253:J263" si="51">IF(E253=0, "-", IF(H253/E253&lt;10, H253/E253, "&gt;999%"))</f>
        <v>0.5</v>
      </c>
    </row>
    <row r="254" spans="1:10" x14ac:dyDescent="0.2">
      <c r="A254" s="158" t="s">
        <v>247</v>
      </c>
      <c r="B254" s="65">
        <v>0</v>
      </c>
      <c r="C254" s="66">
        <v>2</v>
      </c>
      <c r="D254" s="65">
        <v>23</v>
      </c>
      <c r="E254" s="66">
        <v>16</v>
      </c>
      <c r="F254" s="67"/>
      <c r="G254" s="65">
        <f t="shared" si="48"/>
        <v>-2</v>
      </c>
      <c r="H254" s="66">
        <f t="shared" si="49"/>
        <v>7</v>
      </c>
      <c r="I254" s="20">
        <f t="shared" si="50"/>
        <v>-1</v>
      </c>
      <c r="J254" s="21">
        <f t="shared" si="51"/>
        <v>0.4375</v>
      </c>
    </row>
    <row r="255" spans="1:10" x14ac:dyDescent="0.2">
      <c r="A255" s="158" t="s">
        <v>262</v>
      </c>
      <c r="B255" s="65">
        <v>0</v>
      </c>
      <c r="C255" s="66">
        <v>0</v>
      </c>
      <c r="D255" s="65">
        <v>1</v>
      </c>
      <c r="E255" s="66">
        <v>0</v>
      </c>
      <c r="F255" s="67"/>
      <c r="G255" s="65">
        <f t="shared" si="48"/>
        <v>0</v>
      </c>
      <c r="H255" s="66">
        <f t="shared" si="49"/>
        <v>1</v>
      </c>
      <c r="I255" s="20" t="str">
        <f t="shared" si="50"/>
        <v>-</v>
      </c>
      <c r="J255" s="21" t="str">
        <f t="shared" si="51"/>
        <v>-</v>
      </c>
    </row>
    <row r="256" spans="1:10" x14ac:dyDescent="0.2">
      <c r="A256" s="158" t="s">
        <v>248</v>
      </c>
      <c r="B256" s="65">
        <v>3</v>
      </c>
      <c r="C256" s="66">
        <v>0</v>
      </c>
      <c r="D256" s="65">
        <v>15</v>
      </c>
      <c r="E256" s="66">
        <v>13</v>
      </c>
      <c r="F256" s="67"/>
      <c r="G256" s="65">
        <f t="shared" si="48"/>
        <v>3</v>
      </c>
      <c r="H256" s="66">
        <f t="shared" si="49"/>
        <v>2</v>
      </c>
      <c r="I256" s="20" t="str">
        <f t="shared" si="50"/>
        <v>-</v>
      </c>
      <c r="J256" s="21">
        <f t="shared" si="51"/>
        <v>0.15384615384615385</v>
      </c>
    </row>
    <row r="257" spans="1:10" x14ac:dyDescent="0.2">
      <c r="A257" s="158" t="s">
        <v>302</v>
      </c>
      <c r="B257" s="65">
        <v>0</v>
      </c>
      <c r="C257" s="66">
        <v>0</v>
      </c>
      <c r="D257" s="65">
        <v>1</v>
      </c>
      <c r="E257" s="66">
        <v>1</v>
      </c>
      <c r="F257" s="67"/>
      <c r="G257" s="65">
        <f t="shared" si="48"/>
        <v>0</v>
      </c>
      <c r="H257" s="66">
        <f t="shared" si="49"/>
        <v>0</v>
      </c>
      <c r="I257" s="20" t="str">
        <f t="shared" si="50"/>
        <v>-</v>
      </c>
      <c r="J257" s="21">
        <f t="shared" si="51"/>
        <v>0</v>
      </c>
    </row>
    <row r="258" spans="1:10" x14ac:dyDescent="0.2">
      <c r="A258" s="158" t="s">
        <v>449</v>
      </c>
      <c r="B258" s="65">
        <v>0</v>
      </c>
      <c r="C258" s="66">
        <v>0</v>
      </c>
      <c r="D258" s="65">
        <v>1</v>
      </c>
      <c r="E258" s="66">
        <v>2</v>
      </c>
      <c r="F258" s="67"/>
      <c r="G258" s="65">
        <f t="shared" si="48"/>
        <v>0</v>
      </c>
      <c r="H258" s="66">
        <f t="shared" si="49"/>
        <v>-1</v>
      </c>
      <c r="I258" s="20" t="str">
        <f t="shared" si="50"/>
        <v>-</v>
      </c>
      <c r="J258" s="21">
        <f t="shared" si="51"/>
        <v>-0.5</v>
      </c>
    </row>
    <row r="259" spans="1:10" x14ac:dyDescent="0.2">
      <c r="A259" s="158" t="s">
        <v>392</v>
      </c>
      <c r="B259" s="65">
        <v>4</v>
      </c>
      <c r="C259" s="66">
        <v>4</v>
      </c>
      <c r="D259" s="65">
        <v>74</v>
      </c>
      <c r="E259" s="66">
        <v>50</v>
      </c>
      <c r="F259" s="67"/>
      <c r="G259" s="65">
        <f t="shared" si="48"/>
        <v>0</v>
      </c>
      <c r="H259" s="66">
        <f t="shared" si="49"/>
        <v>24</v>
      </c>
      <c r="I259" s="20">
        <f t="shared" si="50"/>
        <v>0</v>
      </c>
      <c r="J259" s="21">
        <f t="shared" si="51"/>
        <v>0.48</v>
      </c>
    </row>
    <row r="260" spans="1:10" x14ac:dyDescent="0.2">
      <c r="A260" s="158" t="s">
        <v>303</v>
      </c>
      <c r="B260" s="65">
        <v>0</v>
      </c>
      <c r="C260" s="66">
        <v>0</v>
      </c>
      <c r="D260" s="65">
        <v>5</v>
      </c>
      <c r="E260" s="66">
        <v>1</v>
      </c>
      <c r="F260" s="67"/>
      <c r="G260" s="65">
        <f t="shared" si="48"/>
        <v>0</v>
      </c>
      <c r="H260" s="66">
        <f t="shared" si="49"/>
        <v>4</v>
      </c>
      <c r="I260" s="20" t="str">
        <f t="shared" si="50"/>
        <v>-</v>
      </c>
      <c r="J260" s="21">
        <f t="shared" si="51"/>
        <v>4</v>
      </c>
    </row>
    <row r="261" spans="1:10" x14ac:dyDescent="0.2">
      <c r="A261" s="158" t="s">
        <v>434</v>
      </c>
      <c r="B261" s="65">
        <v>2</v>
      </c>
      <c r="C261" s="66">
        <v>0</v>
      </c>
      <c r="D261" s="65">
        <v>27</v>
      </c>
      <c r="E261" s="66">
        <v>13</v>
      </c>
      <c r="F261" s="67"/>
      <c r="G261" s="65">
        <f t="shared" si="48"/>
        <v>2</v>
      </c>
      <c r="H261" s="66">
        <f t="shared" si="49"/>
        <v>14</v>
      </c>
      <c r="I261" s="20" t="str">
        <f t="shared" si="50"/>
        <v>-</v>
      </c>
      <c r="J261" s="21">
        <f t="shared" si="51"/>
        <v>1.0769230769230769</v>
      </c>
    </row>
    <row r="262" spans="1:10" x14ac:dyDescent="0.2">
      <c r="A262" s="158" t="s">
        <v>359</v>
      </c>
      <c r="B262" s="65">
        <v>1</v>
      </c>
      <c r="C262" s="66">
        <v>11</v>
      </c>
      <c r="D262" s="65">
        <v>42</v>
      </c>
      <c r="E262" s="66">
        <v>39</v>
      </c>
      <c r="F262" s="67"/>
      <c r="G262" s="65">
        <f t="shared" si="48"/>
        <v>-10</v>
      </c>
      <c r="H262" s="66">
        <f t="shared" si="49"/>
        <v>3</v>
      </c>
      <c r="I262" s="20">
        <f t="shared" si="50"/>
        <v>-0.90909090909090906</v>
      </c>
      <c r="J262" s="21">
        <f t="shared" si="51"/>
        <v>7.6923076923076927E-2</v>
      </c>
    </row>
    <row r="263" spans="1:10" s="160" customFormat="1" x14ac:dyDescent="0.2">
      <c r="A263" s="178" t="s">
        <v>600</v>
      </c>
      <c r="B263" s="71">
        <v>10</v>
      </c>
      <c r="C263" s="72">
        <v>18</v>
      </c>
      <c r="D263" s="71">
        <v>192</v>
      </c>
      <c r="E263" s="72">
        <v>137</v>
      </c>
      <c r="F263" s="73"/>
      <c r="G263" s="71">
        <f t="shared" si="48"/>
        <v>-8</v>
      </c>
      <c r="H263" s="72">
        <f t="shared" si="49"/>
        <v>55</v>
      </c>
      <c r="I263" s="37">
        <f t="shared" si="50"/>
        <v>-0.44444444444444442</v>
      </c>
      <c r="J263" s="38">
        <f t="shared" si="51"/>
        <v>0.40145985401459855</v>
      </c>
    </row>
    <row r="264" spans="1:10" x14ac:dyDescent="0.2">
      <c r="A264" s="177"/>
      <c r="B264" s="143"/>
      <c r="C264" s="144"/>
      <c r="D264" s="143"/>
      <c r="E264" s="144"/>
      <c r="F264" s="145"/>
      <c r="G264" s="143"/>
      <c r="H264" s="144"/>
      <c r="I264" s="151"/>
      <c r="J264" s="152"/>
    </row>
    <row r="265" spans="1:10" s="139" customFormat="1" x14ac:dyDescent="0.2">
      <c r="A265" s="159" t="s">
        <v>63</v>
      </c>
      <c r="B265" s="65"/>
      <c r="C265" s="66"/>
      <c r="D265" s="65"/>
      <c r="E265" s="66"/>
      <c r="F265" s="67"/>
      <c r="G265" s="65"/>
      <c r="H265" s="66"/>
      <c r="I265" s="20"/>
      <c r="J265" s="21"/>
    </row>
    <row r="266" spans="1:10" x14ac:dyDescent="0.2">
      <c r="A266" s="158" t="s">
        <v>263</v>
      </c>
      <c r="B266" s="65">
        <v>0</v>
      </c>
      <c r="C266" s="66">
        <v>0</v>
      </c>
      <c r="D266" s="65">
        <v>4</v>
      </c>
      <c r="E266" s="66">
        <v>1</v>
      </c>
      <c r="F266" s="67"/>
      <c r="G266" s="65">
        <f>B266-C266</f>
        <v>0</v>
      </c>
      <c r="H266" s="66">
        <f>D266-E266</f>
        <v>3</v>
      </c>
      <c r="I266" s="20" t="str">
        <f>IF(C266=0, "-", IF(G266/C266&lt;10, G266/C266, "&gt;999%"))</f>
        <v>-</v>
      </c>
      <c r="J266" s="21">
        <f>IF(E266=0, "-", IF(H266/E266&lt;10, H266/E266, "&gt;999%"))</f>
        <v>3</v>
      </c>
    </row>
    <row r="267" spans="1:10" x14ac:dyDescent="0.2">
      <c r="A267" s="158" t="s">
        <v>435</v>
      </c>
      <c r="B267" s="65">
        <v>0</v>
      </c>
      <c r="C267" s="66">
        <v>0</v>
      </c>
      <c r="D267" s="65">
        <v>7</v>
      </c>
      <c r="E267" s="66">
        <v>5</v>
      </c>
      <c r="F267" s="67"/>
      <c r="G267" s="65">
        <f>B267-C267</f>
        <v>0</v>
      </c>
      <c r="H267" s="66">
        <f>D267-E267</f>
        <v>2</v>
      </c>
      <c r="I267" s="20" t="str">
        <f>IF(C267=0, "-", IF(G267/C267&lt;10, G267/C267, "&gt;999%"))</f>
        <v>-</v>
      </c>
      <c r="J267" s="21">
        <f>IF(E267=0, "-", IF(H267/E267&lt;10, H267/E267, "&gt;999%"))</f>
        <v>0.4</v>
      </c>
    </row>
    <row r="268" spans="1:10" s="160" customFormat="1" x14ac:dyDescent="0.2">
      <c r="A268" s="178" t="s">
        <v>601</v>
      </c>
      <c r="B268" s="71">
        <v>0</v>
      </c>
      <c r="C268" s="72">
        <v>0</v>
      </c>
      <c r="D268" s="71">
        <v>11</v>
      </c>
      <c r="E268" s="72">
        <v>6</v>
      </c>
      <c r="F268" s="73"/>
      <c r="G268" s="71">
        <f>B268-C268</f>
        <v>0</v>
      </c>
      <c r="H268" s="72">
        <f>D268-E268</f>
        <v>5</v>
      </c>
      <c r="I268" s="37" t="str">
        <f>IF(C268=0, "-", IF(G268/C268&lt;10, G268/C268, "&gt;999%"))</f>
        <v>-</v>
      </c>
      <c r="J268" s="38">
        <f>IF(E268=0, "-", IF(H268/E268&lt;10, H268/E268, "&gt;999%"))</f>
        <v>0.83333333333333337</v>
      </c>
    </row>
    <row r="269" spans="1:10" x14ac:dyDescent="0.2">
      <c r="A269" s="177"/>
      <c r="B269" s="143"/>
      <c r="C269" s="144"/>
      <c r="D269" s="143"/>
      <c r="E269" s="144"/>
      <c r="F269" s="145"/>
      <c r="G269" s="143"/>
      <c r="H269" s="144"/>
      <c r="I269" s="151"/>
      <c r="J269" s="152"/>
    </row>
    <row r="270" spans="1:10" s="139" customFormat="1" x14ac:dyDescent="0.2">
      <c r="A270" s="159" t="s">
        <v>64</v>
      </c>
      <c r="B270" s="65"/>
      <c r="C270" s="66"/>
      <c r="D270" s="65"/>
      <c r="E270" s="66"/>
      <c r="F270" s="67"/>
      <c r="G270" s="65"/>
      <c r="H270" s="66"/>
      <c r="I270" s="20"/>
      <c r="J270" s="21"/>
    </row>
    <row r="271" spans="1:10" x14ac:dyDescent="0.2">
      <c r="A271" s="158" t="s">
        <v>476</v>
      </c>
      <c r="B271" s="65">
        <v>1</v>
      </c>
      <c r="C271" s="66">
        <v>2</v>
      </c>
      <c r="D271" s="65">
        <v>23</v>
      </c>
      <c r="E271" s="66">
        <v>38</v>
      </c>
      <c r="F271" s="67"/>
      <c r="G271" s="65">
        <f t="shared" ref="G271:G282" si="52">B271-C271</f>
        <v>-1</v>
      </c>
      <c r="H271" s="66">
        <f t="shared" ref="H271:H282" si="53">D271-E271</f>
        <v>-15</v>
      </c>
      <c r="I271" s="20">
        <f t="shared" ref="I271:I282" si="54">IF(C271=0, "-", IF(G271/C271&lt;10, G271/C271, "&gt;999%"))</f>
        <v>-0.5</v>
      </c>
      <c r="J271" s="21">
        <f t="shared" ref="J271:J282" si="55">IF(E271=0, "-", IF(H271/E271&lt;10, H271/E271, "&gt;999%"))</f>
        <v>-0.39473684210526316</v>
      </c>
    </row>
    <row r="272" spans="1:10" x14ac:dyDescent="0.2">
      <c r="A272" s="158" t="s">
        <v>490</v>
      </c>
      <c r="B272" s="65">
        <v>9</v>
      </c>
      <c r="C272" s="66">
        <v>4</v>
      </c>
      <c r="D272" s="65">
        <v>58</v>
      </c>
      <c r="E272" s="66">
        <v>80</v>
      </c>
      <c r="F272" s="67"/>
      <c r="G272" s="65">
        <f t="shared" si="52"/>
        <v>5</v>
      </c>
      <c r="H272" s="66">
        <f t="shared" si="53"/>
        <v>-22</v>
      </c>
      <c r="I272" s="20">
        <f t="shared" si="54"/>
        <v>1.25</v>
      </c>
      <c r="J272" s="21">
        <f t="shared" si="55"/>
        <v>-0.27500000000000002</v>
      </c>
    </row>
    <row r="273" spans="1:10" x14ac:dyDescent="0.2">
      <c r="A273" s="158" t="s">
        <v>324</v>
      </c>
      <c r="B273" s="65">
        <v>19</v>
      </c>
      <c r="C273" s="66">
        <v>13</v>
      </c>
      <c r="D273" s="65">
        <v>325</v>
      </c>
      <c r="E273" s="66">
        <v>230</v>
      </c>
      <c r="F273" s="67"/>
      <c r="G273" s="65">
        <f t="shared" si="52"/>
        <v>6</v>
      </c>
      <c r="H273" s="66">
        <f t="shared" si="53"/>
        <v>95</v>
      </c>
      <c r="I273" s="20">
        <f t="shared" si="54"/>
        <v>0.46153846153846156</v>
      </c>
      <c r="J273" s="21">
        <f t="shared" si="55"/>
        <v>0.41304347826086957</v>
      </c>
    </row>
    <row r="274" spans="1:10" x14ac:dyDescent="0.2">
      <c r="A274" s="158" t="s">
        <v>339</v>
      </c>
      <c r="B274" s="65">
        <v>23</v>
      </c>
      <c r="C274" s="66">
        <v>0</v>
      </c>
      <c r="D274" s="65">
        <v>277</v>
      </c>
      <c r="E274" s="66">
        <v>0</v>
      </c>
      <c r="F274" s="67"/>
      <c r="G274" s="65">
        <f t="shared" si="52"/>
        <v>23</v>
      </c>
      <c r="H274" s="66">
        <f t="shared" si="53"/>
        <v>277</v>
      </c>
      <c r="I274" s="20" t="str">
        <f t="shared" si="54"/>
        <v>-</v>
      </c>
      <c r="J274" s="21" t="str">
        <f t="shared" si="55"/>
        <v>-</v>
      </c>
    </row>
    <row r="275" spans="1:10" x14ac:dyDescent="0.2">
      <c r="A275" s="158" t="s">
        <v>371</v>
      </c>
      <c r="B275" s="65">
        <v>37</v>
      </c>
      <c r="C275" s="66">
        <v>28</v>
      </c>
      <c r="D275" s="65">
        <v>543</v>
      </c>
      <c r="E275" s="66">
        <v>506</v>
      </c>
      <c r="F275" s="67"/>
      <c r="G275" s="65">
        <f t="shared" si="52"/>
        <v>9</v>
      </c>
      <c r="H275" s="66">
        <f t="shared" si="53"/>
        <v>37</v>
      </c>
      <c r="I275" s="20">
        <f t="shared" si="54"/>
        <v>0.32142857142857145</v>
      </c>
      <c r="J275" s="21">
        <f t="shared" si="55"/>
        <v>7.3122529644268769E-2</v>
      </c>
    </row>
    <row r="276" spans="1:10" x14ac:dyDescent="0.2">
      <c r="A276" s="158" t="s">
        <v>411</v>
      </c>
      <c r="B276" s="65">
        <v>11</v>
      </c>
      <c r="C276" s="66">
        <v>1</v>
      </c>
      <c r="D276" s="65">
        <v>68</v>
      </c>
      <c r="E276" s="66">
        <v>36</v>
      </c>
      <c r="F276" s="67"/>
      <c r="G276" s="65">
        <f t="shared" si="52"/>
        <v>10</v>
      </c>
      <c r="H276" s="66">
        <f t="shared" si="53"/>
        <v>32</v>
      </c>
      <c r="I276" s="20" t="str">
        <f t="shared" si="54"/>
        <v>&gt;999%</v>
      </c>
      <c r="J276" s="21">
        <f t="shared" si="55"/>
        <v>0.88888888888888884</v>
      </c>
    </row>
    <row r="277" spans="1:10" x14ac:dyDescent="0.2">
      <c r="A277" s="158" t="s">
        <v>412</v>
      </c>
      <c r="B277" s="65">
        <v>7</v>
      </c>
      <c r="C277" s="66">
        <v>6</v>
      </c>
      <c r="D277" s="65">
        <v>154</v>
      </c>
      <c r="E277" s="66">
        <v>126</v>
      </c>
      <c r="F277" s="67"/>
      <c r="G277" s="65">
        <f t="shared" si="52"/>
        <v>1</v>
      </c>
      <c r="H277" s="66">
        <f t="shared" si="53"/>
        <v>28</v>
      </c>
      <c r="I277" s="20">
        <f t="shared" si="54"/>
        <v>0.16666666666666666</v>
      </c>
      <c r="J277" s="21">
        <f t="shared" si="55"/>
        <v>0.22222222222222221</v>
      </c>
    </row>
    <row r="278" spans="1:10" x14ac:dyDescent="0.2">
      <c r="A278" s="158" t="s">
        <v>289</v>
      </c>
      <c r="B278" s="65">
        <v>1</v>
      </c>
      <c r="C278" s="66">
        <v>0</v>
      </c>
      <c r="D278" s="65">
        <v>18</v>
      </c>
      <c r="E278" s="66">
        <v>15</v>
      </c>
      <c r="F278" s="67"/>
      <c r="G278" s="65">
        <f t="shared" si="52"/>
        <v>1</v>
      </c>
      <c r="H278" s="66">
        <f t="shared" si="53"/>
        <v>3</v>
      </c>
      <c r="I278" s="20" t="str">
        <f t="shared" si="54"/>
        <v>-</v>
      </c>
      <c r="J278" s="21">
        <f t="shared" si="55"/>
        <v>0.2</v>
      </c>
    </row>
    <row r="279" spans="1:10" x14ac:dyDescent="0.2">
      <c r="A279" s="158" t="s">
        <v>187</v>
      </c>
      <c r="B279" s="65">
        <v>20</v>
      </c>
      <c r="C279" s="66">
        <v>1</v>
      </c>
      <c r="D279" s="65">
        <v>163</v>
      </c>
      <c r="E279" s="66">
        <v>164</v>
      </c>
      <c r="F279" s="67"/>
      <c r="G279" s="65">
        <f t="shared" si="52"/>
        <v>19</v>
      </c>
      <c r="H279" s="66">
        <f t="shared" si="53"/>
        <v>-1</v>
      </c>
      <c r="I279" s="20" t="str">
        <f t="shared" si="54"/>
        <v>&gt;999%</v>
      </c>
      <c r="J279" s="21">
        <f t="shared" si="55"/>
        <v>-6.0975609756097563E-3</v>
      </c>
    </row>
    <row r="280" spans="1:10" x14ac:dyDescent="0.2">
      <c r="A280" s="158" t="s">
        <v>208</v>
      </c>
      <c r="B280" s="65">
        <v>28</v>
      </c>
      <c r="C280" s="66">
        <v>24</v>
      </c>
      <c r="D280" s="65">
        <v>562</v>
      </c>
      <c r="E280" s="66">
        <v>585</v>
      </c>
      <c r="F280" s="67"/>
      <c r="G280" s="65">
        <f t="shared" si="52"/>
        <v>4</v>
      </c>
      <c r="H280" s="66">
        <f t="shared" si="53"/>
        <v>-23</v>
      </c>
      <c r="I280" s="20">
        <f t="shared" si="54"/>
        <v>0.16666666666666666</v>
      </c>
      <c r="J280" s="21">
        <f t="shared" si="55"/>
        <v>-3.9316239316239315E-2</v>
      </c>
    </row>
    <row r="281" spans="1:10" x14ac:dyDescent="0.2">
      <c r="A281" s="158" t="s">
        <v>233</v>
      </c>
      <c r="B281" s="65">
        <v>3</v>
      </c>
      <c r="C281" s="66">
        <v>1</v>
      </c>
      <c r="D281" s="65">
        <v>76</v>
      </c>
      <c r="E281" s="66">
        <v>67</v>
      </c>
      <c r="F281" s="67"/>
      <c r="G281" s="65">
        <f t="shared" si="52"/>
        <v>2</v>
      </c>
      <c r="H281" s="66">
        <f t="shared" si="53"/>
        <v>9</v>
      </c>
      <c r="I281" s="20">
        <f t="shared" si="54"/>
        <v>2</v>
      </c>
      <c r="J281" s="21">
        <f t="shared" si="55"/>
        <v>0.13432835820895522</v>
      </c>
    </row>
    <row r="282" spans="1:10" s="160" customFormat="1" x14ac:dyDescent="0.2">
      <c r="A282" s="178" t="s">
        <v>602</v>
      </c>
      <c r="B282" s="71">
        <v>159</v>
      </c>
      <c r="C282" s="72">
        <v>80</v>
      </c>
      <c r="D282" s="71">
        <v>2267</v>
      </c>
      <c r="E282" s="72">
        <v>1847</v>
      </c>
      <c r="F282" s="73"/>
      <c r="G282" s="71">
        <f t="shared" si="52"/>
        <v>79</v>
      </c>
      <c r="H282" s="72">
        <f t="shared" si="53"/>
        <v>420</v>
      </c>
      <c r="I282" s="37">
        <f t="shared" si="54"/>
        <v>0.98750000000000004</v>
      </c>
      <c r="J282" s="38">
        <f t="shared" si="55"/>
        <v>0.2273957769355712</v>
      </c>
    </row>
    <row r="283" spans="1:10" x14ac:dyDescent="0.2">
      <c r="A283" s="177"/>
      <c r="B283" s="143"/>
      <c r="C283" s="144"/>
      <c r="D283" s="143"/>
      <c r="E283" s="144"/>
      <c r="F283" s="145"/>
      <c r="G283" s="143"/>
      <c r="H283" s="144"/>
      <c r="I283" s="151"/>
      <c r="J283" s="152"/>
    </row>
    <row r="284" spans="1:10" s="139" customFormat="1" x14ac:dyDescent="0.2">
      <c r="A284" s="159" t="s">
        <v>65</v>
      </c>
      <c r="B284" s="65"/>
      <c r="C284" s="66"/>
      <c r="D284" s="65"/>
      <c r="E284" s="66"/>
      <c r="F284" s="67"/>
      <c r="G284" s="65"/>
      <c r="H284" s="66"/>
      <c r="I284" s="20"/>
      <c r="J284" s="21"/>
    </row>
    <row r="285" spans="1:10" x14ac:dyDescent="0.2">
      <c r="A285" s="158" t="s">
        <v>315</v>
      </c>
      <c r="B285" s="65">
        <v>0</v>
      </c>
      <c r="C285" s="66">
        <v>0</v>
      </c>
      <c r="D285" s="65">
        <v>1</v>
      </c>
      <c r="E285" s="66">
        <v>0</v>
      </c>
      <c r="F285" s="67"/>
      <c r="G285" s="65">
        <f>B285-C285</f>
        <v>0</v>
      </c>
      <c r="H285" s="66">
        <f>D285-E285</f>
        <v>1</v>
      </c>
      <c r="I285" s="20" t="str">
        <f>IF(C285=0, "-", IF(G285/C285&lt;10, G285/C285, "&gt;999%"))</f>
        <v>-</v>
      </c>
      <c r="J285" s="21" t="str">
        <f>IF(E285=0, "-", IF(H285/E285&lt;10, H285/E285, "&gt;999%"))</f>
        <v>-</v>
      </c>
    </row>
    <row r="286" spans="1:10" s="160" customFormat="1" x14ac:dyDescent="0.2">
      <c r="A286" s="178" t="s">
        <v>603</v>
      </c>
      <c r="B286" s="71">
        <v>0</v>
      </c>
      <c r="C286" s="72">
        <v>0</v>
      </c>
      <c r="D286" s="71">
        <v>1</v>
      </c>
      <c r="E286" s="72">
        <v>0</v>
      </c>
      <c r="F286" s="73"/>
      <c r="G286" s="71">
        <f>B286-C286</f>
        <v>0</v>
      </c>
      <c r="H286" s="72">
        <f>D286-E286</f>
        <v>1</v>
      </c>
      <c r="I286" s="37" t="str">
        <f>IF(C286=0, "-", IF(G286/C286&lt;10, G286/C286, "&gt;999%"))</f>
        <v>-</v>
      </c>
      <c r="J286" s="38" t="str">
        <f>IF(E286=0, "-", IF(H286/E286&lt;10, H286/E286, "&gt;999%"))</f>
        <v>-</v>
      </c>
    </row>
    <row r="287" spans="1:10" x14ac:dyDescent="0.2">
      <c r="A287" s="177"/>
      <c r="B287" s="143"/>
      <c r="C287" s="144"/>
      <c r="D287" s="143"/>
      <c r="E287" s="144"/>
      <c r="F287" s="145"/>
      <c r="G287" s="143"/>
      <c r="H287" s="144"/>
      <c r="I287" s="151"/>
      <c r="J287" s="152"/>
    </row>
    <row r="288" spans="1:10" s="139" customFormat="1" x14ac:dyDescent="0.2">
      <c r="A288" s="159" t="s">
        <v>66</v>
      </c>
      <c r="B288" s="65"/>
      <c r="C288" s="66"/>
      <c r="D288" s="65"/>
      <c r="E288" s="66"/>
      <c r="F288" s="67"/>
      <c r="G288" s="65"/>
      <c r="H288" s="66"/>
      <c r="I288" s="20"/>
      <c r="J288" s="21"/>
    </row>
    <row r="289" spans="1:10" x14ac:dyDescent="0.2">
      <c r="A289" s="158" t="s">
        <v>226</v>
      </c>
      <c r="B289" s="65">
        <v>4</v>
      </c>
      <c r="C289" s="66">
        <v>1</v>
      </c>
      <c r="D289" s="65">
        <v>105</v>
      </c>
      <c r="E289" s="66">
        <v>67</v>
      </c>
      <c r="F289" s="67"/>
      <c r="G289" s="65">
        <f t="shared" ref="G289:G309" si="56">B289-C289</f>
        <v>3</v>
      </c>
      <c r="H289" s="66">
        <f t="shared" ref="H289:H309" si="57">D289-E289</f>
        <v>38</v>
      </c>
      <c r="I289" s="20">
        <f t="shared" ref="I289:I309" si="58">IF(C289=0, "-", IF(G289/C289&lt;10, G289/C289, "&gt;999%"))</f>
        <v>3</v>
      </c>
      <c r="J289" s="21">
        <f t="shared" ref="J289:J309" si="59">IF(E289=0, "-", IF(H289/E289&lt;10, H289/E289, "&gt;999%"))</f>
        <v>0.56716417910447758</v>
      </c>
    </row>
    <row r="290" spans="1:10" x14ac:dyDescent="0.2">
      <c r="A290" s="158" t="s">
        <v>227</v>
      </c>
      <c r="B290" s="65">
        <v>1</v>
      </c>
      <c r="C290" s="66">
        <v>0</v>
      </c>
      <c r="D290" s="65">
        <v>8</v>
      </c>
      <c r="E290" s="66">
        <v>18</v>
      </c>
      <c r="F290" s="67"/>
      <c r="G290" s="65">
        <f t="shared" si="56"/>
        <v>1</v>
      </c>
      <c r="H290" s="66">
        <f t="shared" si="57"/>
        <v>-10</v>
      </c>
      <c r="I290" s="20" t="str">
        <f t="shared" si="58"/>
        <v>-</v>
      </c>
      <c r="J290" s="21">
        <f t="shared" si="59"/>
        <v>-0.55555555555555558</v>
      </c>
    </row>
    <row r="291" spans="1:10" x14ac:dyDescent="0.2">
      <c r="A291" s="158" t="s">
        <v>249</v>
      </c>
      <c r="B291" s="65">
        <v>8</v>
      </c>
      <c r="C291" s="66">
        <v>6</v>
      </c>
      <c r="D291" s="65">
        <v>46</v>
      </c>
      <c r="E291" s="66">
        <v>85</v>
      </c>
      <c r="F291" s="67"/>
      <c r="G291" s="65">
        <f t="shared" si="56"/>
        <v>2</v>
      </c>
      <c r="H291" s="66">
        <f t="shared" si="57"/>
        <v>-39</v>
      </c>
      <c r="I291" s="20">
        <f t="shared" si="58"/>
        <v>0.33333333333333331</v>
      </c>
      <c r="J291" s="21">
        <f t="shared" si="59"/>
        <v>-0.45882352941176469</v>
      </c>
    </row>
    <row r="292" spans="1:10" x14ac:dyDescent="0.2">
      <c r="A292" s="158" t="s">
        <v>304</v>
      </c>
      <c r="B292" s="65">
        <v>0</v>
      </c>
      <c r="C292" s="66">
        <v>1</v>
      </c>
      <c r="D292" s="65">
        <v>15</v>
      </c>
      <c r="E292" s="66">
        <v>35</v>
      </c>
      <c r="F292" s="67"/>
      <c r="G292" s="65">
        <f t="shared" si="56"/>
        <v>-1</v>
      </c>
      <c r="H292" s="66">
        <f t="shared" si="57"/>
        <v>-20</v>
      </c>
      <c r="I292" s="20">
        <f t="shared" si="58"/>
        <v>-1</v>
      </c>
      <c r="J292" s="21">
        <f t="shared" si="59"/>
        <v>-0.5714285714285714</v>
      </c>
    </row>
    <row r="293" spans="1:10" x14ac:dyDescent="0.2">
      <c r="A293" s="158" t="s">
        <v>250</v>
      </c>
      <c r="B293" s="65">
        <v>4</v>
      </c>
      <c r="C293" s="66">
        <v>0</v>
      </c>
      <c r="D293" s="65">
        <v>34</v>
      </c>
      <c r="E293" s="66">
        <v>21</v>
      </c>
      <c r="F293" s="67"/>
      <c r="G293" s="65">
        <f t="shared" si="56"/>
        <v>4</v>
      </c>
      <c r="H293" s="66">
        <f t="shared" si="57"/>
        <v>13</v>
      </c>
      <c r="I293" s="20" t="str">
        <f t="shared" si="58"/>
        <v>-</v>
      </c>
      <c r="J293" s="21">
        <f t="shared" si="59"/>
        <v>0.61904761904761907</v>
      </c>
    </row>
    <row r="294" spans="1:10" x14ac:dyDescent="0.2">
      <c r="A294" s="158" t="s">
        <v>264</v>
      </c>
      <c r="B294" s="65">
        <v>0</v>
      </c>
      <c r="C294" s="66">
        <v>0</v>
      </c>
      <c r="D294" s="65">
        <v>5</v>
      </c>
      <c r="E294" s="66">
        <v>3</v>
      </c>
      <c r="F294" s="67"/>
      <c r="G294" s="65">
        <f t="shared" si="56"/>
        <v>0</v>
      </c>
      <c r="H294" s="66">
        <f t="shared" si="57"/>
        <v>2</v>
      </c>
      <c r="I294" s="20" t="str">
        <f t="shared" si="58"/>
        <v>-</v>
      </c>
      <c r="J294" s="21">
        <f t="shared" si="59"/>
        <v>0.66666666666666663</v>
      </c>
    </row>
    <row r="295" spans="1:10" x14ac:dyDescent="0.2">
      <c r="A295" s="158" t="s">
        <v>265</v>
      </c>
      <c r="B295" s="65">
        <v>2</v>
      </c>
      <c r="C295" s="66">
        <v>1</v>
      </c>
      <c r="D295" s="65">
        <v>18</v>
      </c>
      <c r="E295" s="66">
        <v>13</v>
      </c>
      <c r="F295" s="67"/>
      <c r="G295" s="65">
        <f t="shared" si="56"/>
        <v>1</v>
      </c>
      <c r="H295" s="66">
        <f t="shared" si="57"/>
        <v>5</v>
      </c>
      <c r="I295" s="20">
        <f t="shared" si="58"/>
        <v>1</v>
      </c>
      <c r="J295" s="21">
        <f t="shared" si="59"/>
        <v>0.38461538461538464</v>
      </c>
    </row>
    <row r="296" spans="1:10" x14ac:dyDescent="0.2">
      <c r="A296" s="158" t="s">
        <v>305</v>
      </c>
      <c r="B296" s="65">
        <v>0</v>
      </c>
      <c r="C296" s="66">
        <v>0</v>
      </c>
      <c r="D296" s="65">
        <v>3</v>
      </c>
      <c r="E296" s="66">
        <v>5</v>
      </c>
      <c r="F296" s="67"/>
      <c r="G296" s="65">
        <f t="shared" si="56"/>
        <v>0</v>
      </c>
      <c r="H296" s="66">
        <f t="shared" si="57"/>
        <v>-2</v>
      </c>
      <c r="I296" s="20" t="str">
        <f t="shared" si="58"/>
        <v>-</v>
      </c>
      <c r="J296" s="21">
        <f t="shared" si="59"/>
        <v>-0.4</v>
      </c>
    </row>
    <row r="297" spans="1:10" x14ac:dyDescent="0.2">
      <c r="A297" s="158" t="s">
        <v>393</v>
      </c>
      <c r="B297" s="65">
        <v>0</v>
      </c>
      <c r="C297" s="66">
        <v>0</v>
      </c>
      <c r="D297" s="65">
        <v>1</v>
      </c>
      <c r="E297" s="66">
        <v>0</v>
      </c>
      <c r="F297" s="67"/>
      <c r="G297" s="65">
        <f t="shared" si="56"/>
        <v>0</v>
      </c>
      <c r="H297" s="66">
        <f t="shared" si="57"/>
        <v>1</v>
      </c>
      <c r="I297" s="20" t="str">
        <f t="shared" si="58"/>
        <v>-</v>
      </c>
      <c r="J297" s="21" t="str">
        <f t="shared" si="59"/>
        <v>-</v>
      </c>
    </row>
    <row r="298" spans="1:10" x14ac:dyDescent="0.2">
      <c r="A298" s="158" t="s">
        <v>450</v>
      </c>
      <c r="B298" s="65">
        <v>0</v>
      </c>
      <c r="C298" s="66">
        <v>0</v>
      </c>
      <c r="D298" s="65">
        <v>2</v>
      </c>
      <c r="E298" s="66">
        <v>0</v>
      </c>
      <c r="F298" s="67"/>
      <c r="G298" s="65">
        <f t="shared" si="56"/>
        <v>0</v>
      </c>
      <c r="H298" s="66">
        <f t="shared" si="57"/>
        <v>2</v>
      </c>
      <c r="I298" s="20" t="str">
        <f t="shared" si="58"/>
        <v>-</v>
      </c>
      <c r="J298" s="21" t="str">
        <f t="shared" si="59"/>
        <v>-</v>
      </c>
    </row>
    <row r="299" spans="1:10" x14ac:dyDescent="0.2">
      <c r="A299" s="158" t="s">
        <v>360</v>
      </c>
      <c r="B299" s="65">
        <v>6</v>
      </c>
      <c r="C299" s="66">
        <v>2</v>
      </c>
      <c r="D299" s="65">
        <v>60</v>
      </c>
      <c r="E299" s="66">
        <v>24</v>
      </c>
      <c r="F299" s="67"/>
      <c r="G299" s="65">
        <f t="shared" si="56"/>
        <v>4</v>
      </c>
      <c r="H299" s="66">
        <f t="shared" si="57"/>
        <v>36</v>
      </c>
      <c r="I299" s="20">
        <f t="shared" si="58"/>
        <v>2</v>
      </c>
      <c r="J299" s="21">
        <f t="shared" si="59"/>
        <v>1.5</v>
      </c>
    </row>
    <row r="300" spans="1:10" x14ac:dyDescent="0.2">
      <c r="A300" s="158" t="s">
        <v>394</v>
      </c>
      <c r="B300" s="65">
        <v>7</v>
      </c>
      <c r="C300" s="66">
        <v>0</v>
      </c>
      <c r="D300" s="65">
        <v>14</v>
      </c>
      <c r="E300" s="66">
        <v>0</v>
      </c>
      <c r="F300" s="67"/>
      <c r="G300" s="65">
        <f t="shared" si="56"/>
        <v>7</v>
      </c>
      <c r="H300" s="66">
        <f t="shared" si="57"/>
        <v>14</v>
      </c>
      <c r="I300" s="20" t="str">
        <f t="shared" si="58"/>
        <v>-</v>
      </c>
      <c r="J300" s="21" t="str">
        <f t="shared" si="59"/>
        <v>-</v>
      </c>
    </row>
    <row r="301" spans="1:10" x14ac:dyDescent="0.2">
      <c r="A301" s="158" t="s">
        <v>395</v>
      </c>
      <c r="B301" s="65">
        <v>1</v>
      </c>
      <c r="C301" s="66">
        <v>0</v>
      </c>
      <c r="D301" s="65">
        <v>15</v>
      </c>
      <c r="E301" s="66">
        <v>8</v>
      </c>
      <c r="F301" s="67"/>
      <c r="G301" s="65">
        <f t="shared" si="56"/>
        <v>1</v>
      </c>
      <c r="H301" s="66">
        <f t="shared" si="57"/>
        <v>7</v>
      </c>
      <c r="I301" s="20" t="str">
        <f t="shared" si="58"/>
        <v>-</v>
      </c>
      <c r="J301" s="21">
        <f t="shared" si="59"/>
        <v>0.875</v>
      </c>
    </row>
    <row r="302" spans="1:10" x14ac:dyDescent="0.2">
      <c r="A302" s="158" t="s">
        <v>396</v>
      </c>
      <c r="B302" s="65">
        <v>2</v>
      </c>
      <c r="C302" s="66">
        <v>3</v>
      </c>
      <c r="D302" s="65">
        <v>68</v>
      </c>
      <c r="E302" s="66">
        <v>53</v>
      </c>
      <c r="F302" s="67"/>
      <c r="G302" s="65">
        <f t="shared" si="56"/>
        <v>-1</v>
      </c>
      <c r="H302" s="66">
        <f t="shared" si="57"/>
        <v>15</v>
      </c>
      <c r="I302" s="20">
        <f t="shared" si="58"/>
        <v>-0.33333333333333331</v>
      </c>
      <c r="J302" s="21">
        <f t="shared" si="59"/>
        <v>0.28301886792452829</v>
      </c>
    </row>
    <row r="303" spans="1:10" x14ac:dyDescent="0.2">
      <c r="A303" s="158" t="s">
        <v>436</v>
      </c>
      <c r="B303" s="65">
        <v>0</v>
      </c>
      <c r="C303" s="66">
        <v>0</v>
      </c>
      <c r="D303" s="65">
        <v>6</v>
      </c>
      <c r="E303" s="66">
        <v>4</v>
      </c>
      <c r="F303" s="67"/>
      <c r="G303" s="65">
        <f t="shared" si="56"/>
        <v>0</v>
      </c>
      <c r="H303" s="66">
        <f t="shared" si="57"/>
        <v>2</v>
      </c>
      <c r="I303" s="20" t="str">
        <f t="shared" si="58"/>
        <v>-</v>
      </c>
      <c r="J303" s="21">
        <f t="shared" si="59"/>
        <v>0.5</v>
      </c>
    </row>
    <row r="304" spans="1:10" x14ac:dyDescent="0.2">
      <c r="A304" s="158" t="s">
        <v>437</v>
      </c>
      <c r="B304" s="65">
        <v>2</v>
      </c>
      <c r="C304" s="66">
        <v>2</v>
      </c>
      <c r="D304" s="65">
        <v>39</v>
      </c>
      <c r="E304" s="66">
        <v>23</v>
      </c>
      <c r="F304" s="67"/>
      <c r="G304" s="65">
        <f t="shared" si="56"/>
        <v>0</v>
      </c>
      <c r="H304" s="66">
        <f t="shared" si="57"/>
        <v>16</v>
      </c>
      <c r="I304" s="20">
        <f t="shared" si="58"/>
        <v>0</v>
      </c>
      <c r="J304" s="21">
        <f t="shared" si="59"/>
        <v>0.69565217391304346</v>
      </c>
    </row>
    <row r="305" spans="1:10" x14ac:dyDescent="0.2">
      <c r="A305" s="158" t="s">
        <v>451</v>
      </c>
      <c r="B305" s="65">
        <v>1</v>
      </c>
      <c r="C305" s="66">
        <v>0</v>
      </c>
      <c r="D305" s="65">
        <v>15</v>
      </c>
      <c r="E305" s="66">
        <v>4</v>
      </c>
      <c r="F305" s="67"/>
      <c r="G305" s="65">
        <f t="shared" si="56"/>
        <v>1</v>
      </c>
      <c r="H305" s="66">
        <f t="shared" si="57"/>
        <v>11</v>
      </c>
      <c r="I305" s="20" t="str">
        <f t="shared" si="58"/>
        <v>-</v>
      </c>
      <c r="J305" s="21">
        <f t="shared" si="59"/>
        <v>2.75</v>
      </c>
    </row>
    <row r="306" spans="1:10" x14ac:dyDescent="0.2">
      <c r="A306" s="158" t="s">
        <v>491</v>
      </c>
      <c r="B306" s="65">
        <v>0</v>
      </c>
      <c r="C306" s="66">
        <v>0</v>
      </c>
      <c r="D306" s="65">
        <v>0</v>
      </c>
      <c r="E306" s="66">
        <v>1</v>
      </c>
      <c r="F306" s="67"/>
      <c r="G306" s="65">
        <f t="shared" si="56"/>
        <v>0</v>
      </c>
      <c r="H306" s="66">
        <f t="shared" si="57"/>
        <v>-1</v>
      </c>
      <c r="I306" s="20" t="str">
        <f t="shared" si="58"/>
        <v>-</v>
      </c>
      <c r="J306" s="21">
        <f t="shared" si="59"/>
        <v>-1</v>
      </c>
    </row>
    <row r="307" spans="1:10" x14ac:dyDescent="0.2">
      <c r="A307" s="158" t="s">
        <v>272</v>
      </c>
      <c r="B307" s="65">
        <v>0</v>
      </c>
      <c r="C307" s="66">
        <v>0</v>
      </c>
      <c r="D307" s="65">
        <v>2</v>
      </c>
      <c r="E307" s="66">
        <v>1</v>
      </c>
      <c r="F307" s="67"/>
      <c r="G307" s="65">
        <f t="shared" si="56"/>
        <v>0</v>
      </c>
      <c r="H307" s="66">
        <f t="shared" si="57"/>
        <v>1</v>
      </c>
      <c r="I307" s="20" t="str">
        <f t="shared" si="58"/>
        <v>-</v>
      </c>
      <c r="J307" s="21">
        <f t="shared" si="59"/>
        <v>1</v>
      </c>
    </row>
    <row r="308" spans="1:10" x14ac:dyDescent="0.2">
      <c r="A308" s="158" t="s">
        <v>306</v>
      </c>
      <c r="B308" s="65">
        <v>0</v>
      </c>
      <c r="C308" s="66">
        <v>0</v>
      </c>
      <c r="D308" s="65">
        <v>0</v>
      </c>
      <c r="E308" s="66">
        <v>1</v>
      </c>
      <c r="F308" s="67"/>
      <c r="G308" s="65">
        <f t="shared" si="56"/>
        <v>0</v>
      </c>
      <c r="H308" s="66">
        <f t="shared" si="57"/>
        <v>-1</v>
      </c>
      <c r="I308" s="20" t="str">
        <f t="shared" si="58"/>
        <v>-</v>
      </c>
      <c r="J308" s="21">
        <f t="shared" si="59"/>
        <v>-1</v>
      </c>
    </row>
    <row r="309" spans="1:10" s="160" customFormat="1" x14ac:dyDescent="0.2">
      <c r="A309" s="178" t="s">
        <v>604</v>
      </c>
      <c r="B309" s="71">
        <v>38</v>
      </c>
      <c r="C309" s="72">
        <v>16</v>
      </c>
      <c r="D309" s="71">
        <v>456</v>
      </c>
      <c r="E309" s="72">
        <v>366</v>
      </c>
      <c r="F309" s="73"/>
      <c r="G309" s="71">
        <f t="shared" si="56"/>
        <v>22</v>
      </c>
      <c r="H309" s="72">
        <f t="shared" si="57"/>
        <v>90</v>
      </c>
      <c r="I309" s="37">
        <f t="shared" si="58"/>
        <v>1.375</v>
      </c>
      <c r="J309" s="38">
        <f t="shared" si="59"/>
        <v>0.24590163934426229</v>
      </c>
    </row>
    <row r="310" spans="1:10" x14ac:dyDescent="0.2">
      <c r="A310" s="177"/>
      <c r="B310" s="143"/>
      <c r="C310" s="144"/>
      <c r="D310" s="143"/>
      <c r="E310" s="144"/>
      <c r="F310" s="145"/>
      <c r="G310" s="143"/>
      <c r="H310" s="144"/>
      <c r="I310" s="151"/>
      <c r="J310" s="152"/>
    </row>
    <row r="311" spans="1:10" s="139" customFormat="1" x14ac:dyDescent="0.2">
      <c r="A311" s="159" t="s">
        <v>67</v>
      </c>
      <c r="B311" s="65"/>
      <c r="C311" s="66"/>
      <c r="D311" s="65"/>
      <c r="E311" s="66"/>
      <c r="F311" s="67"/>
      <c r="G311" s="65"/>
      <c r="H311" s="66"/>
      <c r="I311" s="20"/>
      <c r="J311" s="21"/>
    </row>
    <row r="312" spans="1:10" x14ac:dyDescent="0.2">
      <c r="A312" s="158" t="s">
        <v>281</v>
      </c>
      <c r="B312" s="65">
        <v>0</v>
      </c>
      <c r="C312" s="66">
        <v>0</v>
      </c>
      <c r="D312" s="65">
        <v>1</v>
      </c>
      <c r="E312" s="66">
        <v>0</v>
      </c>
      <c r="F312" s="67"/>
      <c r="G312" s="65">
        <f t="shared" ref="G312:G319" si="60">B312-C312</f>
        <v>0</v>
      </c>
      <c r="H312" s="66">
        <f t="shared" ref="H312:H319" si="61">D312-E312</f>
        <v>1</v>
      </c>
      <c r="I312" s="20" t="str">
        <f t="shared" ref="I312:I319" si="62">IF(C312=0, "-", IF(G312/C312&lt;10, G312/C312, "&gt;999%"))</f>
        <v>-</v>
      </c>
      <c r="J312" s="21" t="str">
        <f t="shared" ref="J312:J319" si="63">IF(E312=0, "-", IF(H312/E312&lt;10, H312/E312, "&gt;999%"))</f>
        <v>-</v>
      </c>
    </row>
    <row r="313" spans="1:10" x14ac:dyDescent="0.2">
      <c r="A313" s="158" t="s">
        <v>511</v>
      </c>
      <c r="B313" s="65">
        <v>0</v>
      </c>
      <c r="C313" s="66">
        <v>1</v>
      </c>
      <c r="D313" s="65">
        <v>24</v>
      </c>
      <c r="E313" s="66">
        <v>13</v>
      </c>
      <c r="F313" s="67"/>
      <c r="G313" s="65">
        <f t="shared" si="60"/>
        <v>-1</v>
      </c>
      <c r="H313" s="66">
        <f t="shared" si="61"/>
        <v>11</v>
      </c>
      <c r="I313" s="20">
        <f t="shared" si="62"/>
        <v>-1</v>
      </c>
      <c r="J313" s="21">
        <f t="shared" si="63"/>
        <v>0.84615384615384615</v>
      </c>
    </row>
    <row r="314" spans="1:10" x14ac:dyDescent="0.2">
      <c r="A314" s="158" t="s">
        <v>452</v>
      </c>
      <c r="B314" s="65">
        <v>2</v>
      </c>
      <c r="C314" s="66">
        <v>0</v>
      </c>
      <c r="D314" s="65">
        <v>5</v>
      </c>
      <c r="E314" s="66">
        <v>0</v>
      </c>
      <c r="F314" s="67"/>
      <c r="G314" s="65">
        <f t="shared" si="60"/>
        <v>2</v>
      </c>
      <c r="H314" s="66">
        <f t="shared" si="61"/>
        <v>5</v>
      </c>
      <c r="I314" s="20" t="str">
        <f t="shared" si="62"/>
        <v>-</v>
      </c>
      <c r="J314" s="21" t="str">
        <f t="shared" si="63"/>
        <v>-</v>
      </c>
    </row>
    <row r="315" spans="1:10" x14ac:dyDescent="0.2">
      <c r="A315" s="158" t="s">
        <v>282</v>
      </c>
      <c r="B315" s="65">
        <v>1</v>
      </c>
      <c r="C315" s="66">
        <v>0</v>
      </c>
      <c r="D315" s="65">
        <v>7</v>
      </c>
      <c r="E315" s="66">
        <v>5</v>
      </c>
      <c r="F315" s="67"/>
      <c r="G315" s="65">
        <f t="shared" si="60"/>
        <v>1</v>
      </c>
      <c r="H315" s="66">
        <f t="shared" si="61"/>
        <v>2</v>
      </c>
      <c r="I315" s="20" t="str">
        <f t="shared" si="62"/>
        <v>-</v>
      </c>
      <c r="J315" s="21">
        <f t="shared" si="63"/>
        <v>0.4</v>
      </c>
    </row>
    <row r="316" spans="1:10" x14ac:dyDescent="0.2">
      <c r="A316" s="158" t="s">
        <v>466</v>
      </c>
      <c r="B316" s="65">
        <v>0</v>
      </c>
      <c r="C316" s="66">
        <v>1</v>
      </c>
      <c r="D316" s="65">
        <v>14</v>
      </c>
      <c r="E316" s="66">
        <v>6</v>
      </c>
      <c r="F316" s="67"/>
      <c r="G316" s="65">
        <f t="shared" si="60"/>
        <v>-1</v>
      </c>
      <c r="H316" s="66">
        <f t="shared" si="61"/>
        <v>8</v>
      </c>
      <c r="I316" s="20">
        <f t="shared" si="62"/>
        <v>-1</v>
      </c>
      <c r="J316" s="21">
        <f t="shared" si="63"/>
        <v>1.3333333333333333</v>
      </c>
    </row>
    <row r="317" spans="1:10" x14ac:dyDescent="0.2">
      <c r="A317" s="158" t="s">
        <v>477</v>
      </c>
      <c r="B317" s="65">
        <v>0</v>
      </c>
      <c r="C317" s="66">
        <v>2</v>
      </c>
      <c r="D317" s="65">
        <v>2</v>
      </c>
      <c r="E317" s="66">
        <v>3</v>
      </c>
      <c r="F317" s="67"/>
      <c r="G317" s="65">
        <f t="shared" si="60"/>
        <v>-2</v>
      </c>
      <c r="H317" s="66">
        <f t="shared" si="61"/>
        <v>-1</v>
      </c>
      <c r="I317" s="20">
        <f t="shared" si="62"/>
        <v>-1</v>
      </c>
      <c r="J317" s="21">
        <f t="shared" si="63"/>
        <v>-0.33333333333333331</v>
      </c>
    </row>
    <row r="318" spans="1:10" x14ac:dyDescent="0.2">
      <c r="A318" s="158" t="s">
        <v>492</v>
      </c>
      <c r="B318" s="65">
        <v>0</v>
      </c>
      <c r="C318" s="66">
        <v>4</v>
      </c>
      <c r="D318" s="65">
        <v>22</v>
      </c>
      <c r="E318" s="66">
        <v>25</v>
      </c>
      <c r="F318" s="67"/>
      <c r="G318" s="65">
        <f t="shared" si="60"/>
        <v>-4</v>
      </c>
      <c r="H318" s="66">
        <f t="shared" si="61"/>
        <v>-3</v>
      </c>
      <c r="I318" s="20">
        <f t="shared" si="62"/>
        <v>-1</v>
      </c>
      <c r="J318" s="21">
        <f t="shared" si="63"/>
        <v>-0.12</v>
      </c>
    </row>
    <row r="319" spans="1:10" s="160" customFormat="1" x14ac:dyDescent="0.2">
      <c r="A319" s="178" t="s">
        <v>605</v>
      </c>
      <c r="B319" s="71">
        <v>3</v>
      </c>
      <c r="C319" s="72">
        <v>8</v>
      </c>
      <c r="D319" s="71">
        <v>75</v>
      </c>
      <c r="E319" s="72">
        <v>52</v>
      </c>
      <c r="F319" s="73"/>
      <c r="G319" s="71">
        <f t="shared" si="60"/>
        <v>-5</v>
      </c>
      <c r="H319" s="72">
        <f t="shared" si="61"/>
        <v>23</v>
      </c>
      <c r="I319" s="37">
        <f t="shared" si="62"/>
        <v>-0.625</v>
      </c>
      <c r="J319" s="38">
        <f t="shared" si="63"/>
        <v>0.44230769230769229</v>
      </c>
    </row>
    <row r="320" spans="1:10" x14ac:dyDescent="0.2">
      <c r="A320" s="177"/>
      <c r="B320" s="143"/>
      <c r="C320" s="144"/>
      <c r="D320" s="143"/>
      <c r="E320" s="144"/>
      <c r="F320" s="145"/>
      <c r="G320" s="143"/>
      <c r="H320" s="144"/>
      <c r="I320" s="151"/>
      <c r="J320" s="152"/>
    </row>
    <row r="321" spans="1:10" s="139" customFormat="1" x14ac:dyDescent="0.2">
      <c r="A321" s="159" t="s">
        <v>68</v>
      </c>
      <c r="B321" s="65"/>
      <c r="C321" s="66"/>
      <c r="D321" s="65"/>
      <c r="E321" s="66"/>
      <c r="F321" s="67"/>
      <c r="G321" s="65"/>
      <c r="H321" s="66"/>
      <c r="I321" s="20"/>
      <c r="J321" s="21"/>
    </row>
    <row r="322" spans="1:10" x14ac:dyDescent="0.2">
      <c r="A322" s="158" t="s">
        <v>372</v>
      </c>
      <c r="B322" s="65">
        <v>0</v>
      </c>
      <c r="C322" s="66">
        <v>0</v>
      </c>
      <c r="D322" s="65">
        <v>0</v>
      </c>
      <c r="E322" s="66">
        <v>13</v>
      </c>
      <c r="F322" s="67"/>
      <c r="G322" s="65">
        <f>B322-C322</f>
        <v>0</v>
      </c>
      <c r="H322" s="66">
        <f>D322-E322</f>
        <v>-13</v>
      </c>
      <c r="I322" s="20" t="str">
        <f>IF(C322=0, "-", IF(G322/C322&lt;10, G322/C322, "&gt;999%"))</f>
        <v>-</v>
      </c>
      <c r="J322" s="21">
        <f>IF(E322=0, "-", IF(H322/E322&lt;10, H322/E322, "&gt;999%"))</f>
        <v>-1</v>
      </c>
    </row>
    <row r="323" spans="1:10" x14ac:dyDescent="0.2">
      <c r="A323" s="158" t="s">
        <v>373</v>
      </c>
      <c r="B323" s="65">
        <v>2</v>
      </c>
      <c r="C323" s="66">
        <v>5</v>
      </c>
      <c r="D323" s="65">
        <v>72</v>
      </c>
      <c r="E323" s="66">
        <v>5</v>
      </c>
      <c r="F323" s="67"/>
      <c r="G323" s="65">
        <f>B323-C323</f>
        <v>-3</v>
      </c>
      <c r="H323" s="66">
        <f>D323-E323</f>
        <v>67</v>
      </c>
      <c r="I323" s="20">
        <f>IF(C323=0, "-", IF(G323/C323&lt;10, G323/C323, "&gt;999%"))</f>
        <v>-0.6</v>
      </c>
      <c r="J323" s="21" t="str">
        <f>IF(E323=0, "-", IF(H323/E323&lt;10, H323/E323, "&gt;999%"))</f>
        <v>&gt;999%</v>
      </c>
    </row>
    <row r="324" spans="1:10" x14ac:dyDescent="0.2">
      <c r="A324" s="158" t="s">
        <v>188</v>
      </c>
      <c r="B324" s="65">
        <v>10</v>
      </c>
      <c r="C324" s="66">
        <v>4</v>
      </c>
      <c r="D324" s="65">
        <v>197</v>
      </c>
      <c r="E324" s="66">
        <v>90</v>
      </c>
      <c r="F324" s="67"/>
      <c r="G324" s="65">
        <f>B324-C324</f>
        <v>6</v>
      </c>
      <c r="H324" s="66">
        <f>D324-E324</f>
        <v>107</v>
      </c>
      <c r="I324" s="20">
        <f>IF(C324=0, "-", IF(G324/C324&lt;10, G324/C324, "&gt;999%"))</f>
        <v>1.5</v>
      </c>
      <c r="J324" s="21">
        <f>IF(E324=0, "-", IF(H324/E324&lt;10, H324/E324, "&gt;999%"))</f>
        <v>1.1888888888888889</v>
      </c>
    </row>
    <row r="325" spans="1:10" x14ac:dyDescent="0.2">
      <c r="A325" s="158" t="s">
        <v>340</v>
      </c>
      <c r="B325" s="65">
        <v>15</v>
      </c>
      <c r="C325" s="66">
        <v>8</v>
      </c>
      <c r="D325" s="65">
        <v>119</v>
      </c>
      <c r="E325" s="66">
        <v>88</v>
      </c>
      <c r="F325" s="67"/>
      <c r="G325" s="65">
        <f>B325-C325</f>
        <v>7</v>
      </c>
      <c r="H325" s="66">
        <f>D325-E325</f>
        <v>31</v>
      </c>
      <c r="I325" s="20">
        <f>IF(C325=0, "-", IF(G325/C325&lt;10, G325/C325, "&gt;999%"))</f>
        <v>0.875</v>
      </c>
      <c r="J325" s="21">
        <f>IF(E325=0, "-", IF(H325/E325&lt;10, H325/E325, "&gt;999%"))</f>
        <v>0.35227272727272729</v>
      </c>
    </row>
    <row r="326" spans="1:10" s="160" customFormat="1" x14ac:dyDescent="0.2">
      <c r="A326" s="178" t="s">
        <v>606</v>
      </c>
      <c r="B326" s="71">
        <v>27</v>
      </c>
      <c r="C326" s="72">
        <v>17</v>
      </c>
      <c r="D326" s="71">
        <v>388</v>
      </c>
      <c r="E326" s="72">
        <v>196</v>
      </c>
      <c r="F326" s="73"/>
      <c r="G326" s="71">
        <f>B326-C326</f>
        <v>10</v>
      </c>
      <c r="H326" s="72">
        <f>D326-E326</f>
        <v>192</v>
      </c>
      <c r="I326" s="37">
        <f>IF(C326=0, "-", IF(G326/C326&lt;10, G326/C326, "&gt;999%"))</f>
        <v>0.58823529411764708</v>
      </c>
      <c r="J326" s="38">
        <f>IF(E326=0, "-", IF(H326/E326&lt;10, H326/E326, "&gt;999%"))</f>
        <v>0.97959183673469385</v>
      </c>
    </row>
    <row r="327" spans="1:10" x14ac:dyDescent="0.2">
      <c r="A327" s="177"/>
      <c r="B327" s="143"/>
      <c r="C327" s="144"/>
      <c r="D327" s="143"/>
      <c r="E327" s="144"/>
      <c r="F327" s="145"/>
      <c r="G327" s="143"/>
      <c r="H327" s="144"/>
      <c r="I327" s="151"/>
      <c r="J327" s="152"/>
    </row>
    <row r="328" spans="1:10" s="139" customFormat="1" x14ac:dyDescent="0.2">
      <c r="A328" s="159" t="s">
        <v>69</v>
      </c>
      <c r="B328" s="65"/>
      <c r="C328" s="66"/>
      <c r="D328" s="65"/>
      <c r="E328" s="66"/>
      <c r="F328" s="67"/>
      <c r="G328" s="65"/>
      <c r="H328" s="66"/>
      <c r="I328" s="20"/>
      <c r="J328" s="21"/>
    </row>
    <row r="329" spans="1:10" x14ac:dyDescent="0.2">
      <c r="A329" s="158" t="s">
        <v>290</v>
      </c>
      <c r="B329" s="65">
        <v>0</v>
      </c>
      <c r="C329" s="66">
        <v>1</v>
      </c>
      <c r="D329" s="65">
        <v>5</v>
      </c>
      <c r="E329" s="66">
        <v>5</v>
      </c>
      <c r="F329" s="67"/>
      <c r="G329" s="65">
        <f>B329-C329</f>
        <v>-1</v>
      </c>
      <c r="H329" s="66">
        <f>D329-E329</f>
        <v>0</v>
      </c>
      <c r="I329" s="20">
        <f>IF(C329=0, "-", IF(G329/C329&lt;10, G329/C329, "&gt;999%"))</f>
        <v>-1</v>
      </c>
      <c r="J329" s="21">
        <f>IF(E329=0, "-", IF(H329/E329&lt;10, H329/E329, "&gt;999%"))</f>
        <v>0</v>
      </c>
    </row>
    <row r="330" spans="1:10" x14ac:dyDescent="0.2">
      <c r="A330" s="158" t="s">
        <v>228</v>
      </c>
      <c r="B330" s="65">
        <v>1</v>
      </c>
      <c r="C330" s="66">
        <v>1</v>
      </c>
      <c r="D330" s="65">
        <v>10</v>
      </c>
      <c r="E330" s="66">
        <v>7</v>
      </c>
      <c r="F330" s="67"/>
      <c r="G330" s="65">
        <f>B330-C330</f>
        <v>0</v>
      </c>
      <c r="H330" s="66">
        <f>D330-E330</f>
        <v>3</v>
      </c>
      <c r="I330" s="20">
        <f>IF(C330=0, "-", IF(G330/C330&lt;10, G330/C330, "&gt;999%"))</f>
        <v>0</v>
      </c>
      <c r="J330" s="21">
        <f>IF(E330=0, "-", IF(H330/E330&lt;10, H330/E330, "&gt;999%"))</f>
        <v>0.42857142857142855</v>
      </c>
    </row>
    <row r="331" spans="1:10" x14ac:dyDescent="0.2">
      <c r="A331" s="158" t="s">
        <v>361</v>
      </c>
      <c r="B331" s="65">
        <v>0</v>
      </c>
      <c r="C331" s="66">
        <v>0</v>
      </c>
      <c r="D331" s="65">
        <v>16</v>
      </c>
      <c r="E331" s="66">
        <v>14</v>
      </c>
      <c r="F331" s="67"/>
      <c r="G331" s="65">
        <f>B331-C331</f>
        <v>0</v>
      </c>
      <c r="H331" s="66">
        <f>D331-E331</f>
        <v>2</v>
      </c>
      <c r="I331" s="20" t="str">
        <f>IF(C331=0, "-", IF(G331/C331&lt;10, G331/C331, "&gt;999%"))</f>
        <v>-</v>
      </c>
      <c r="J331" s="21">
        <f>IF(E331=0, "-", IF(H331/E331&lt;10, H331/E331, "&gt;999%"))</f>
        <v>0.14285714285714285</v>
      </c>
    </row>
    <row r="332" spans="1:10" x14ac:dyDescent="0.2">
      <c r="A332" s="158" t="s">
        <v>198</v>
      </c>
      <c r="B332" s="65">
        <v>7</v>
      </c>
      <c r="C332" s="66">
        <v>2</v>
      </c>
      <c r="D332" s="65">
        <v>53</v>
      </c>
      <c r="E332" s="66">
        <v>44</v>
      </c>
      <c r="F332" s="67"/>
      <c r="G332" s="65">
        <f>B332-C332</f>
        <v>5</v>
      </c>
      <c r="H332" s="66">
        <f>D332-E332</f>
        <v>9</v>
      </c>
      <c r="I332" s="20">
        <f>IF(C332=0, "-", IF(G332/C332&lt;10, G332/C332, "&gt;999%"))</f>
        <v>2.5</v>
      </c>
      <c r="J332" s="21">
        <f>IF(E332=0, "-", IF(H332/E332&lt;10, H332/E332, "&gt;999%"))</f>
        <v>0.20454545454545456</v>
      </c>
    </row>
    <row r="333" spans="1:10" s="160" customFormat="1" x14ac:dyDescent="0.2">
      <c r="A333" s="178" t="s">
        <v>607</v>
      </c>
      <c r="B333" s="71">
        <v>8</v>
      </c>
      <c r="C333" s="72">
        <v>4</v>
      </c>
      <c r="D333" s="71">
        <v>84</v>
      </c>
      <c r="E333" s="72">
        <v>70</v>
      </c>
      <c r="F333" s="73"/>
      <c r="G333" s="71">
        <f>B333-C333</f>
        <v>4</v>
      </c>
      <c r="H333" s="72">
        <f>D333-E333</f>
        <v>14</v>
      </c>
      <c r="I333" s="37">
        <f>IF(C333=0, "-", IF(G333/C333&lt;10, G333/C333, "&gt;999%"))</f>
        <v>1</v>
      </c>
      <c r="J333" s="38">
        <f>IF(E333=0, "-", IF(H333/E333&lt;10, H333/E333, "&gt;999%"))</f>
        <v>0.2</v>
      </c>
    </row>
    <row r="334" spans="1:10" x14ac:dyDescent="0.2">
      <c r="A334" s="177"/>
      <c r="B334" s="143"/>
      <c r="C334" s="144"/>
      <c r="D334" s="143"/>
      <c r="E334" s="144"/>
      <c r="F334" s="145"/>
      <c r="G334" s="143"/>
      <c r="H334" s="144"/>
      <c r="I334" s="151"/>
      <c r="J334" s="152"/>
    </row>
    <row r="335" spans="1:10" s="139" customFormat="1" x14ac:dyDescent="0.2">
      <c r="A335" s="159" t="s">
        <v>70</v>
      </c>
      <c r="B335" s="65"/>
      <c r="C335" s="66"/>
      <c r="D335" s="65"/>
      <c r="E335" s="66"/>
      <c r="F335" s="67"/>
      <c r="G335" s="65"/>
      <c r="H335" s="66"/>
      <c r="I335" s="20"/>
      <c r="J335" s="21"/>
    </row>
    <row r="336" spans="1:10" x14ac:dyDescent="0.2">
      <c r="A336" s="158" t="s">
        <v>341</v>
      </c>
      <c r="B336" s="65">
        <v>14</v>
      </c>
      <c r="C336" s="66">
        <v>19</v>
      </c>
      <c r="D336" s="65">
        <v>189</v>
      </c>
      <c r="E336" s="66">
        <v>261</v>
      </c>
      <c r="F336" s="67"/>
      <c r="G336" s="65">
        <f t="shared" ref="G336:G346" si="64">B336-C336</f>
        <v>-5</v>
      </c>
      <c r="H336" s="66">
        <f t="shared" ref="H336:H346" si="65">D336-E336</f>
        <v>-72</v>
      </c>
      <c r="I336" s="20">
        <f t="shared" ref="I336:I346" si="66">IF(C336=0, "-", IF(G336/C336&lt;10, G336/C336, "&gt;999%"))</f>
        <v>-0.26315789473684209</v>
      </c>
      <c r="J336" s="21">
        <f t="shared" ref="J336:J346" si="67">IF(E336=0, "-", IF(H336/E336&lt;10, H336/E336, "&gt;999%"))</f>
        <v>-0.27586206896551724</v>
      </c>
    </row>
    <row r="337" spans="1:10" x14ac:dyDescent="0.2">
      <c r="A337" s="158" t="s">
        <v>342</v>
      </c>
      <c r="B337" s="65">
        <v>9</v>
      </c>
      <c r="C337" s="66">
        <v>1</v>
      </c>
      <c r="D337" s="65">
        <v>40</v>
      </c>
      <c r="E337" s="66">
        <v>69</v>
      </c>
      <c r="F337" s="67"/>
      <c r="G337" s="65">
        <f t="shared" si="64"/>
        <v>8</v>
      </c>
      <c r="H337" s="66">
        <f t="shared" si="65"/>
        <v>-29</v>
      </c>
      <c r="I337" s="20">
        <f t="shared" si="66"/>
        <v>8</v>
      </c>
      <c r="J337" s="21">
        <f t="shared" si="67"/>
        <v>-0.42028985507246375</v>
      </c>
    </row>
    <row r="338" spans="1:10" x14ac:dyDescent="0.2">
      <c r="A338" s="158" t="s">
        <v>467</v>
      </c>
      <c r="B338" s="65">
        <v>1</v>
      </c>
      <c r="C338" s="66">
        <v>0</v>
      </c>
      <c r="D338" s="65">
        <v>6</v>
      </c>
      <c r="E338" s="66">
        <v>0</v>
      </c>
      <c r="F338" s="67"/>
      <c r="G338" s="65">
        <f t="shared" si="64"/>
        <v>1</v>
      </c>
      <c r="H338" s="66">
        <f t="shared" si="65"/>
        <v>6</v>
      </c>
      <c r="I338" s="20" t="str">
        <f t="shared" si="66"/>
        <v>-</v>
      </c>
      <c r="J338" s="21" t="str">
        <f t="shared" si="67"/>
        <v>-</v>
      </c>
    </row>
    <row r="339" spans="1:10" x14ac:dyDescent="0.2">
      <c r="A339" s="158" t="s">
        <v>209</v>
      </c>
      <c r="B339" s="65">
        <v>0</v>
      </c>
      <c r="C339" s="66">
        <v>0</v>
      </c>
      <c r="D339" s="65">
        <v>0</v>
      </c>
      <c r="E339" s="66">
        <v>10</v>
      </c>
      <c r="F339" s="67"/>
      <c r="G339" s="65">
        <f t="shared" si="64"/>
        <v>0</v>
      </c>
      <c r="H339" s="66">
        <f t="shared" si="65"/>
        <v>-10</v>
      </c>
      <c r="I339" s="20" t="str">
        <f t="shared" si="66"/>
        <v>-</v>
      </c>
      <c r="J339" s="21">
        <f t="shared" si="67"/>
        <v>-1</v>
      </c>
    </row>
    <row r="340" spans="1:10" x14ac:dyDescent="0.2">
      <c r="A340" s="158" t="s">
        <v>181</v>
      </c>
      <c r="B340" s="65">
        <v>1</v>
      </c>
      <c r="C340" s="66">
        <v>0</v>
      </c>
      <c r="D340" s="65">
        <v>9</v>
      </c>
      <c r="E340" s="66">
        <v>8</v>
      </c>
      <c r="F340" s="67"/>
      <c r="G340" s="65">
        <f t="shared" si="64"/>
        <v>1</v>
      </c>
      <c r="H340" s="66">
        <f t="shared" si="65"/>
        <v>1</v>
      </c>
      <c r="I340" s="20" t="str">
        <f t="shared" si="66"/>
        <v>-</v>
      </c>
      <c r="J340" s="21">
        <f t="shared" si="67"/>
        <v>0.125</v>
      </c>
    </row>
    <row r="341" spans="1:10" x14ac:dyDescent="0.2">
      <c r="A341" s="158" t="s">
        <v>374</v>
      </c>
      <c r="B341" s="65">
        <v>6</v>
      </c>
      <c r="C341" s="66">
        <v>18</v>
      </c>
      <c r="D341" s="65">
        <v>175</v>
      </c>
      <c r="E341" s="66">
        <v>162</v>
      </c>
      <c r="F341" s="67"/>
      <c r="G341" s="65">
        <f t="shared" si="64"/>
        <v>-12</v>
      </c>
      <c r="H341" s="66">
        <f t="shared" si="65"/>
        <v>13</v>
      </c>
      <c r="I341" s="20">
        <f t="shared" si="66"/>
        <v>-0.66666666666666663</v>
      </c>
      <c r="J341" s="21">
        <f t="shared" si="67"/>
        <v>8.0246913580246909E-2</v>
      </c>
    </row>
    <row r="342" spans="1:10" x14ac:dyDescent="0.2">
      <c r="A342" s="158" t="s">
        <v>413</v>
      </c>
      <c r="B342" s="65">
        <v>2</v>
      </c>
      <c r="C342" s="66">
        <v>0</v>
      </c>
      <c r="D342" s="65">
        <v>19</v>
      </c>
      <c r="E342" s="66">
        <v>16</v>
      </c>
      <c r="F342" s="67"/>
      <c r="G342" s="65">
        <f t="shared" si="64"/>
        <v>2</v>
      </c>
      <c r="H342" s="66">
        <f t="shared" si="65"/>
        <v>3</v>
      </c>
      <c r="I342" s="20" t="str">
        <f t="shared" si="66"/>
        <v>-</v>
      </c>
      <c r="J342" s="21">
        <f t="shared" si="67"/>
        <v>0.1875</v>
      </c>
    </row>
    <row r="343" spans="1:10" x14ac:dyDescent="0.2">
      <c r="A343" s="158" t="s">
        <v>414</v>
      </c>
      <c r="B343" s="65">
        <v>7</v>
      </c>
      <c r="C343" s="66">
        <v>3</v>
      </c>
      <c r="D343" s="65">
        <v>89</v>
      </c>
      <c r="E343" s="66">
        <v>80</v>
      </c>
      <c r="F343" s="67"/>
      <c r="G343" s="65">
        <f t="shared" si="64"/>
        <v>4</v>
      </c>
      <c r="H343" s="66">
        <f t="shared" si="65"/>
        <v>9</v>
      </c>
      <c r="I343" s="20">
        <f t="shared" si="66"/>
        <v>1.3333333333333333</v>
      </c>
      <c r="J343" s="21">
        <f t="shared" si="67"/>
        <v>0.1125</v>
      </c>
    </row>
    <row r="344" spans="1:10" x14ac:dyDescent="0.2">
      <c r="A344" s="158" t="s">
        <v>478</v>
      </c>
      <c r="B344" s="65">
        <v>0</v>
      </c>
      <c r="C344" s="66">
        <v>0</v>
      </c>
      <c r="D344" s="65">
        <v>8</v>
      </c>
      <c r="E344" s="66">
        <v>21</v>
      </c>
      <c r="F344" s="67"/>
      <c r="G344" s="65">
        <f t="shared" si="64"/>
        <v>0</v>
      </c>
      <c r="H344" s="66">
        <f t="shared" si="65"/>
        <v>-13</v>
      </c>
      <c r="I344" s="20" t="str">
        <f t="shared" si="66"/>
        <v>-</v>
      </c>
      <c r="J344" s="21">
        <f t="shared" si="67"/>
        <v>-0.61904761904761907</v>
      </c>
    </row>
    <row r="345" spans="1:10" x14ac:dyDescent="0.2">
      <c r="A345" s="158" t="s">
        <v>493</v>
      </c>
      <c r="B345" s="65">
        <v>12</v>
      </c>
      <c r="C345" s="66">
        <v>0</v>
      </c>
      <c r="D345" s="65">
        <v>165</v>
      </c>
      <c r="E345" s="66">
        <v>195</v>
      </c>
      <c r="F345" s="67"/>
      <c r="G345" s="65">
        <f t="shared" si="64"/>
        <v>12</v>
      </c>
      <c r="H345" s="66">
        <f t="shared" si="65"/>
        <v>-30</v>
      </c>
      <c r="I345" s="20" t="str">
        <f t="shared" si="66"/>
        <v>-</v>
      </c>
      <c r="J345" s="21">
        <f t="shared" si="67"/>
        <v>-0.15384615384615385</v>
      </c>
    </row>
    <row r="346" spans="1:10" s="160" customFormat="1" x14ac:dyDescent="0.2">
      <c r="A346" s="178" t="s">
        <v>608</v>
      </c>
      <c r="B346" s="71">
        <v>52</v>
      </c>
      <c r="C346" s="72">
        <v>41</v>
      </c>
      <c r="D346" s="71">
        <v>700</v>
      </c>
      <c r="E346" s="72">
        <v>822</v>
      </c>
      <c r="F346" s="73"/>
      <c r="G346" s="71">
        <f t="shared" si="64"/>
        <v>11</v>
      </c>
      <c r="H346" s="72">
        <f t="shared" si="65"/>
        <v>-122</v>
      </c>
      <c r="I346" s="37">
        <f t="shared" si="66"/>
        <v>0.26829268292682928</v>
      </c>
      <c r="J346" s="38">
        <f t="shared" si="67"/>
        <v>-0.14841849148418493</v>
      </c>
    </row>
    <row r="347" spans="1:10" x14ac:dyDescent="0.2">
      <c r="A347" s="177"/>
      <c r="B347" s="143"/>
      <c r="C347" s="144"/>
      <c r="D347" s="143"/>
      <c r="E347" s="144"/>
      <c r="F347" s="145"/>
      <c r="G347" s="143"/>
      <c r="H347" s="144"/>
      <c r="I347" s="151"/>
      <c r="J347" s="152"/>
    </row>
    <row r="348" spans="1:10" s="139" customFormat="1" x14ac:dyDescent="0.2">
      <c r="A348" s="159" t="s">
        <v>71</v>
      </c>
      <c r="B348" s="65"/>
      <c r="C348" s="66"/>
      <c r="D348" s="65"/>
      <c r="E348" s="66"/>
      <c r="F348" s="67"/>
      <c r="G348" s="65"/>
      <c r="H348" s="66"/>
      <c r="I348" s="20"/>
      <c r="J348" s="21"/>
    </row>
    <row r="349" spans="1:10" x14ac:dyDescent="0.2">
      <c r="A349" s="158" t="s">
        <v>291</v>
      </c>
      <c r="B349" s="65">
        <v>0</v>
      </c>
      <c r="C349" s="66">
        <v>0</v>
      </c>
      <c r="D349" s="65">
        <v>2</v>
      </c>
      <c r="E349" s="66">
        <v>4</v>
      </c>
      <c r="F349" s="67"/>
      <c r="G349" s="65">
        <f t="shared" ref="G349:G359" si="68">B349-C349</f>
        <v>0</v>
      </c>
      <c r="H349" s="66">
        <f t="shared" ref="H349:H359" si="69">D349-E349</f>
        <v>-2</v>
      </c>
      <c r="I349" s="20" t="str">
        <f t="shared" ref="I349:I359" si="70">IF(C349=0, "-", IF(G349/C349&lt;10, G349/C349, "&gt;999%"))</f>
        <v>-</v>
      </c>
      <c r="J349" s="21">
        <f t="shared" ref="J349:J359" si="71">IF(E349=0, "-", IF(H349/E349&lt;10, H349/E349, "&gt;999%"))</f>
        <v>-0.5</v>
      </c>
    </row>
    <row r="350" spans="1:10" x14ac:dyDescent="0.2">
      <c r="A350" s="158" t="s">
        <v>316</v>
      </c>
      <c r="B350" s="65">
        <v>0</v>
      </c>
      <c r="C350" s="66">
        <v>1</v>
      </c>
      <c r="D350" s="65">
        <v>1</v>
      </c>
      <c r="E350" s="66">
        <v>1</v>
      </c>
      <c r="F350" s="67"/>
      <c r="G350" s="65">
        <f t="shared" si="68"/>
        <v>-1</v>
      </c>
      <c r="H350" s="66">
        <f t="shared" si="69"/>
        <v>0</v>
      </c>
      <c r="I350" s="20">
        <f t="shared" si="70"/>
        <v>-1</v>
      </c>
      <c r="J350" s="21">
        <f t="shared" si="71"/>
        <v>0</v>
      </c>
    </row>
    <row r="351" spans="1:10" x14ac:dyDescent="0.2">
      <c r="A351" s="158" t="s">
        <v>325</v>
      </c>
      <c r="B351" s="65">
        <v>2</v>
      </c>
      <c r="C351" s="66">
        <v>0</v>
      </c>
      <c r="D351" s="65">
        <v>15</v>
      </c>
      <c r="E351" s="66">
        <v>3</v>
      </c>
      <c r="F351" s="67"/>
      <c r="G351" s="65">
        <f t="shared" si="68"/>
        <v>2</v>
      </c>
      <c r="H351" s="66">
        <f t="shared" si="69"/>
        <v>12</v>
      </c>
      <c r="I351" s="20" t="str">
        <f t="shared" si="70"/>
        <v>-</v>
      </c>
      <c r="J351" s="21">
        <f t="shared" si="71"/>
        <v>4</v>
      </c>
    </row>
    <row r="352" spans="1:10" x14ac:dyDescent="0.2">
      <c r="A352" s="158" t="s">
        <v>229</v>
      </c>
      <c r="B352" s="65">
        <v>4</v>
      </c>
      <c r="C352" s="66">
        <v>2</v>
      </c>
      <c r="D352" s="65">
        <v>31</v>
      </c>
      <c r="E352" s="66">
        <v>24</v>
      </c>
      <c r="F352" s="67"/>
      <c r="G352" s="65">
        <f t="shared" si="68"/>
        <v>2</v>
      </c>
      <c r="H352" s="66">
        <f t="shared" si="69"/>
        <v>7</v>
      </c>
      <c r="I352" s="20">
        <f t="shared" si="70"/>
        <v>1</v>
      </c>
      <c r="J352" s="21">
        <f t="shared" si="71"/>
        <v>0.29166666666666669</v>
      </c>
    </row>
    <row r="353" spans="1:10" x14ac:dyDescent="0.2">
      <c r="A353" s="158" t="s">
        <v>479</v>
      </c>
      <c r="B353" s="65">
        <v>1</v>
      </c>
      <c r="C353" s="66">
        <v>0</v>
      </c>
      <c r="D353" s="65">
        <v>12</v>
      </c>
      <c r="E353" s="66">
        <v>18</v>
      </c>
      <c r="F353" s="67"/>
      <c r="G353" s="65">
        <f t="shared" si="68"/>
        <v>1</v>
      </c>
      <c r="H353" s="66">
        <f t="shared" si="69"/>
        <v>-6</v>
      </c>
      <c r="I353" s="20" t="str">
        <f t="shared" si="70"/>
        <v>-</v>
      </c>
      <c r="J353" s="21">
        <f t="shared" si="71"/>
        <v>-0.33333333333333331</v>
      </c>
    </row>
    <row r="354" spans="1:10" x14ac:dyDescent="0.2">
      <c r="A354" s="158" t="s">
        <v>494</v>
      </c>
      <c r="B354" s="65">
        <v>22</v>
      </c>
      <c r="C354" s="66">
        <v>11</v>
      </c>
      <c r="D354" s="65">
        <v>178</v>
      </c>
      <c r="E354" s="66">
        <v>131</v>
      </c>
      <c r="F354" s="67"/>
      <c r="G354" s="65">
        <f t="shared" si="68"/>
        <v>11</v>
      </c>
      <c r="H354" s="66">
        <f t="shared" si="69"/>
        <v>47</v>
      </c>
      <c r="I354" s="20">
        <f t="shared" si="70"/>
        <v>1</v>
      </c>
      <c r="J354" s="21">
        <f t="shared" si="71"/>
        <v>0.35877862595419846</v>
      </c>
    </row>
    <row r="355" spans="1:10" x14ac:dyDescent="0.2">
      <c r="A355" s="158" t="s">
        <v>415</v>
      </c>
      <c r="B355" s="65">
        <v>1</v>
      </c>
      <c r="C355" s="66">
        <v>7</v>
      </c>
      <c r="D355" s="65">
        <v>21</v>
      </c>
      <c r="E355" s="66">
        <v>38</v>
      </c>
      <c r="F355" s="67"/>
      <c r="G355" s="65">
        <f t="shared" si="68"/>
        <v>-6</v>
      </c>
      <c r="H355" s="66">
        <f t="shared" si="69"/>
        <v>-17</v>
      </c>
      <c r="I355" s="20">
        <f t="shared" si="70"/>
        <v>-0.8571428571428571</v>
      </c>
      <c r="J355" s="21">
        <f t="shared" si="71"/>
        <v>-0.44736842105263158</v>
      </c>
    </row>
    <row r="356" spans="1:10" x14ac:dyDescent="0.2">
      <c r="A356" s="158" t="s">
        <v>442</v>
      </c>
      <c r="B356" s="65">
        <v>4</v>
      </c>
      <c r="C356" s="66">
        <v>0</v>
      </c>
      <c r="D356" s="65">
        <v>19</v>
      </c>
      <c r="E356" s="66">
        <v>15</v>
      </c>
      <c r="F356" s="67"/>
      <c r="G356" s="65">
        <f t="shared" si="68"/>
        <v>4</v>
      </c>
      <c r="H356" s="66">
        <f t="shared" si="69"/>
        <v>4</v>
      </c>
      <c r="I356" s="20" t="str">
        <f t="shared" si="70"/>
        <v>-</v>
      </c>
      <c r="J356" s="21">
        <f t="shared" si="71"/>
        <v>0.26666666666666666</v>
      </c>
    </row>
    <row r="357" spans="1:10" x14ac:dyDescent="0.2">
      <c r="A357" s="158" t="s">
        <v>343</v>
      </c>
      <c r="B357" s="65">
        <v>8</v>
      </c>
      <c r="C357" s="66">
        <v>29</v>
      </c>
      <c r="D357" s="65">
        <v>172</v>
      </c>
      <c r="E357" s="66">
        <v>231</v>
      </c>
      <c r="F357" s="67"/>
      <c r="G357" s="65">
        <f t="shared" si="68"/>
        <v>-21</v>
      </c>
      <c r="H357" s="66">
        <f t="shared" si="69"/>
        <v>-59</v>
      </c>
      <c r="I357" s="20">
        <f t="shared" si="70"/>
        <v>-0.72413793103448276</v>
      </c>
      <c r="J357" s="21">
        <f t="shared" si="71"/>
        <v>-0.25541125541125542</v>
      </c>
    </row>
    <row r="358" spans="1:10" x14ac:dyDescent="0.2">
      <c r="A358" s="158" t="s">
        <v>375</v>
      </c>
      <c r="B358" s="65">
        <v>18</v>
      </c>
      <c r="C358" s="66">
        <v>10</v>
      </c>
      <c r="D358" s="65">
        <v>207</v>
      </c>
      <c r="E358" s="66">
        <v>268</v>
      </c>
      <c r="F358" s="67"/>
      <c r="G358" s="65">
        <f t="shared" si="68"/>
        <v>8</v>
      </c>
      <c r="H358" s="66">
        <f t="shared" si="69"/>
        <v>-61</v>
      </c>
      <c r="I358" s="20">
        <f t="shared" si="70"/>
        <v>0.8</v>
      </c>
      <c r="J358" s="21">
        <f t="shared" si="71"/>
        <v>-0.22761194029850745</v>
      </c>
    </row>
    <row r="359" spans="1:10" s="160" customFormat="1" x14ac:dyDescent="0.2">
      <c r="A359" s="178" t="s">
        <v>609</v>
      </c>
      <c r="B359" s="71">
        <v>60</v>
      </c>
      <c r="C359" s="72">
        <v>60</v>
      </c>
      <c r="D359" s="71">
        <v>658</v>
      </c>
      <c r="E359" s="72">
        <v>733</v>
      </c>
      <c r="F359" s="73"/>
      <c r="G359" s="71">
        <f t="shared" si="68"/>
        <v>0</v>
      </c>
      <c r="H359" s="72">
        <f t="shared" si="69"/>
        <v>-75</v>
      </c>
      <c r="I359" s="37">
        <f t="shared" si="70"/>
        <v>0</v>
      </c>
      <c r="J359" s="38">
        <f t="shared" si="71"/>
        <v>-0.10231923601637108</v>
      </c>
    </row>
    <row r="360" spans="1:10" x14ac:dyDescent="0.2">
      <c r="A360" s="177"/>
      <c r="B360" s="143"/>
      <c r="C360" s="144"/>
      <c r="D360" s="143"/>
      <c r="E360" s="144"/>
      <c r="F360" s="145"/>
      <c r="G360" s="143"/>
      <c r="H360" s="144"/>
      <c r="I360" s="151"/>
      <c r="J360" s="152"/>
    </row>
    <row r="361" spans="1:10" s="139" customFormat="1" x14ac:dyDescent="0.2">
      <c r="A361" s="159" t="s">
        <v>72</v>
      </c>
      <c r="B361" s="65"/>
      <c r="C361" s="66"/>
      <c r="D361" s="65"/>
      <c r="E361" s="66"/>
      <c r="F361" s="67"/>
      <c r="G361" s="65"/>
      <c r="H361" s="66"/>
      <c r="I361" s="20"/>
      <c r="J361" s="21"/>
    </row>
    <row r="362" spans="1:10" x14ac:dyDescent="0.2">
      <c r="A362" s="158" t="s">
        <v>344</v>
      </c>
      <c r="B362" s="65">
        <v>0</v>
      </c>
      <c r="C362" s="66">
        <v>0</v>
      </c>
      <c r="D362" s="65">
        <v>0</v>
      </c>
      <c r="E362" s="66">
        <v>4</v>
      </c>
      <c r="F362" s="67"/>
      <c r="G362" s="65">
        <f t="shared" ref="G362:G370" si="72">B362-C362</f>
        <v>0</v>
      </c>
      <c r="H362" s="66">
        <f t="shared" ref="H362:H370" si="73">D362-E362</f>
        <v>-4</v>
      </c>
      <c r="I362" s="20" t="str">
        <f t="shared" ref="I362:I370" si="74">IF(C362=0, "-", IF(G362/C362&lt;10, G362/C362, "&gt;999%"))</f>
        <v>-</v>
      </c>
      <c r="J362" s="21">
        <f t="shared" ref="J362:J370" si="75">IF(E362=0, "-", IF(H362/E362&lt;10, H362/E362, "&gt;999%"))</f>
        <v>-1</v>
      </c>
    </row>
    <row r="363" spans="1:10" x14ac:dyDescent="0.2">
      <c r="A363" s="158" t="s">
        <v>199</v>
      </c>
      <c r="B363" s="65">
        <v>0</v>
      </c>
      <c r="C363" s="66">
        <v>0</v>
      </c>
      <c r="D363" s="65">
        <v>0</v>
      </c>
      <c r="E363" s="66">
        <v>3</v>
      </c>
      <c r="F363" s="67"/>
      <c r="G363" s="65">
        <f t="shared" si="72"/>
        <v>0</v>
      </c>
      <c r="H363" s="66">
        <f t="shared" si="73"/>
        <v>-3</v>
      </c>
      <c r="I363" s="20" t="str">
        <f t="shared" si="74"/>
        <v>-</v>
      </c>
      <c r="J363" s="21">
        <f t="shared" si="75"/>
        <v>-1</v>
      </c>
    </row>
    <row r="364" spans="1:10" x14ac:dyDescent="0.2">
      <c r="A364" s="158" t="s">
        <v>376</v>
      </c>
      <c r="B364" s="65">
        <v>1</v>
      </c>
      <c r="C364" s="66">
        <v>0</v>
      </c>
      <c r="D364" s="65">
        <v>29</v>
      </c>
      <c r="E364" s="66">
        <v>12</v>
      </c>
      <c r="F364" s="67"/>
      <c r="G364" s="65">
        <f t="shared" si="72"/>
        <v>1</v>
      </c>
      <c r="H364" s="66">
        <f t="shared" si="73"/>
        <v>17</v>
      </c>
      <c r="I364" s="20" t="str">
        <f t="shared" si="74"/>
        <v>-</v>
      </c>
      <c r="J364" s="21">
        <f t="shared" si="75"/>
        <v>1.4166666666666667</v>
      </c>
    </row>
    <row r="365" spans="1:10" x14ac:dyDescent="0.2">
      <c r="A365" s="158" t="s">
        <v>210</v>
      </c>
      <c r="B365" s="65">
        <v>0</v>
      </c>
      <c r="C365" s="66">
        <v>0</v>
      </c>
      <c r="D365" s="65">
        <v>8</v>
      </c>
      <c r="E365" s="66">
        <v>10</v>
      </c>
      <c r="F365" s="67"/>
      <c r="G365" s="65">
        <f t="shared" si="72"/>
        <v>0</v>
      </c>
      <c r="H365" s="66">
        <f t="shared" si="73"/>
        <v>-2</v>
      </c>
      <c r="I365" s="20" t="str">
        <f t="shared" si="74"/>
        <v>-</v>
      </c>
      <c r="J365" s="21">
        <f t="shared" si="75"/>
        <v>-0.2</v>
      </c>
    </row>
    <row r="366" spans="1:10" x14ac:dyDescent="0.2">
      <c r="A366" s="158" t="s">
        <v>377</v>
      </c>
      <c r="B366" s="65">
        <v>1</v>
      </c>
      <c r="C366" s="66">
        <v>0</v>
      </c>
      <c r="D366" s="65">
        <v>9</v>
      </c>
      <c r="E366" s="66">
        <v>9</v>
      </c>
      <c r="F366" s="67"/>
      <c r="G366" s="65">
        <f t="shared" si="72"/>
        <v>1</v>
      </c>
      <c r="H366" s="66">
        <f t="shared" si="73"/>
        <v>0</v>
      </c>
      <c r="I366" s="20" t="str">
        <f t="shared" si="74"/>
        <v>-</v>
      </c>
      <c r="J366" s="21">
        <f t="shared" si="75"/>
        <v>0</v>
      </c>
    </row>
    <row r="367" spans="1:10" x14ac:dyDescent="0.2">
      <c r="A367" s="158" t="s">
        <v>234</v>
      </c>
      <c r="B367" s="65">
        <v>0</v>
      </c>
      <c r="C367" s="66">
        <v>1</v>
      </c>
      <c r="D367" s="65">
        <v>5</v>
      </c>
      <c r="E367" s="66">
        <v>3</v>
      </c>
      <c r="F367" s="67"/>
      <c r="G367" s="65">
        <f t="shared" si="72"/>
        <v>-1</v>
      </c>
      <c r="H367" s="66">
        <f t="shared" si="73"/>
        <v>2</v>
      </c>
      <c r="I367" s="20">
        <f t="shared" si="74"/>
        <v>-1</v>
      </c>
      <c r="J367" s="21">
        <f t="shared" si="75"/>
        <v>0.66666666666666663</v>
      </c>
    </row>
    <row r="368" spans="1:10" x14ac:dyDescent="0.2">
      <c r="A368" s="158" t="s">
        <v>468</v>
      </c>
      <c r="B368" s="65">
        <v>0</v>
      </c>
      <c r="C368" s="66">
        <v>0</v>
      </c>
      <c r="D368" s="65">
        <v>4</v>
      </c>
      <c r="E368" s="66">
        <v>0</v>
      </c>
      <c r="F368" s="67"/>
      <c r="G368" s="65">
        <f t="shared" si="72"/>
        <v>0</v>
      </c>
      <c r="H368" s="66">
        <f t="shared" si="73"/>
        <v>4</v>
      </c>
      <c r="I368" s="20" t="str">
        <f t="shared" si="74"/>
        <v>-</v>
      </c>
      <c r="J368" s="21" t="str">
        <f t="shared" si="75"/>
        <v>-</v>
      </c>
    </row>
    <row r="369" spans="1:10" x14ac:dyDescent="0.2">
      <c r="A369" s="158" t="s">
        <v>459</v>
      </c>
      <c r="B369" s="65">
        <v>0</v>
      </c>
      <c r="C369" s="66">
        <v>1</v>
      </c>
      <c r="D369" s="65">
        <v>11</v>
      </c>
      <c r="E369" s="66">
        <v>4</v>
      </c>
      <c r="F369" s="67"/>
      <c r="G369" s="65">
        <f t="shared" si="72"/>
        <v>-1</v>
      </c>
      <c r="H369" s="66">
        <f t="shared" si="73"/>
        <v>7</v>
      </c>
      <c r="I369" s="20">
        <f t="shared" si="74"/>
        <v>-1</v>
      </c>
      <c r="J369" s="21">
        <f t="shared" si="75"/>
        <v>1.75</v>
      </c>
    </row>
    <row r="370" spans="1:10" s="160" customFormat="1" x14ac:dyDescent="0.2">
      <c r="A370" s="178" t="s">
        <v>610</v>
      </c>
      <c r="B370" s="71">
        <v>2</v>
      </c>
      <c r="C370" s="72">
        <v>2</v>
      </c>
      <c r="D370" s="71">
        <v>66</v>
      </c>
      <c r="E370" s="72">
        <v>45</v>
      </c>
      <c r="F370" s="73"/>
      <c r="G370" s="71">
        <f t="shared" si="72"/>
        <v>0</v>
      </c>
      <c r="H370" s="72">
        <f t="shared" si="73"/>
        <v>21</v>
      </c>
      <c r="I370" s="37">
        <f t="shared" si="74"/>
        <v>0</v>
      </c>
      <c r="J370" s="38">
        <f t="shared" si="75"/>
        <v>0.46666666666666667</v>
      </c>
    </row>
    <row r="371" spans="1:10" x14ac:dyDescent="0.2">
      <c r="A371" s="177"/>
      <c r="B371" s="143"/>
      <c r="C371" s="144"/>
      <c r="D371" s="143"/>
      <c r="E371" s="144"/>
      <c r="F371" s="145"/>
      <c r="G371" s="143"/>
      <c r="H371" s="144"/>
      <c r="I371" s="151"/>
      <c r="J371" s="152"/>
    </row>
    <row r="372" spans="1:10" s="139" customFormat="1" x14ac:dyDescent="0.2">
      <c r="A372" s="159" t="s">
        <v>73</v>
      </c>
      <c r="B372" s="65"/>
      <c r="C372" s="66"/>
      <c r="D372" s="65"/>
      <c r="E372" s="66"/>
      <c r="F372" s="67"/>
      <c r="G372" s="65"/>
      <c r="H372" s="66"/>
      <c r="I372" s="20"/>
      <c r="J372" s="21"/>
    </row>
    <row r="373" spans="1:10" x14ac:dyDescent="0.2">
      <c r="A373" s="158" t="s">
        <v>317</v>
      </c>
      <c r="B373" s="65">
        <v>0</v>
      </c>
      <c r="C373" s="66">
        <v>0</v>
      </c>
      <c r="D373" s="65">
        <v>3</v>
      </c>
      <c r="E373" s="66">
        <v>10</v>
      </c>
      <c r="F373" s="67"/>
      <c r="G373" s="65">
        <f t="shared" ref="G373:G379" si="76">B373-C373</f>
        <v>0</v>
      </c>
      <c r="H373" s="66">
        <f t="shared" ref="H373:H379" si="77">D373-E373</f>
        <v>-7</v>
      </c>
      <c r="I373" s="20" t="str">
        <f t="shared" ref="I373:I379" si="78">IF(C373=0, "-", IF(G373/C373&lt;10, G373/C373, "&gt;999%"))</f>
        <v>-</v>
      </c>
      <c r="J373" s="21">
        <f t="shared" ref="J373:J379" si="79">IF(E373=0, "-", IF(H373/E373&lt;10, H373/E373, "&gt;999%"))</f>
        <v>-0.7</v>
      </c>
    </row>
    <row r="374" spans="1:10" x14ac:dyDescent="0.2">
      <c r="A374" s="158" t="s">
        <v>307</v>
      </c>
      <c r="B374" s="65">
        <v>0</v>
      </c>
      <c r="C374" s="66">
        <v>0</v>
      </c>
      <c r="D374" s="65">
        <v>2</v>
      </c>
      <c r="E374" s="66">
        <v>0</v>
      </c>
      <c r="F374" s="67"/>
      <c r="G374" s="65">
        <f t="shared" si="76"/>
        <v>0</v>
      </c>
      <c r="H374" s="66">
        <f t="shared" si="77"/>
        <v>2</v>
      </c>
      <c r="I374" s="20" t="str">
        <f t="shared" si="78"/>
        <v>-</v>
      </c>
      <c r="J374" s="21" t="str">
        <f t="shared" si="79"/>
        <v>-</v>
      </c>
    </row>
    <row r="375" spans="1:10" x14ac:dyDescent="0.2">
      <c r="A375" s="158" t="s">
        <v>438</v>
      </c>
      <c r="B375" s="65">
        <v>0</v>
      </c>
      <c r="C375" s="66">
        <v>0</v>
      </c>
      <c r="D375" s="65">
        <v>11</v>
      </c>
      <c r="E375" s="66">
        <v>0</v>
      </c>
      <c r="F375" s="67"/>
      <c r="G375" s="65">
        <f t="shared" si="76"/>
        <v>0</v>
      </c>
      <c r="H375" s="66">
        <f t="shared" si="77"/>
        <v>11</v>
      </c>
      <c r="I375" s="20" t="str">
        <f t="shared" si="78"/>
        <v>-</v>
      </c>
      <c r="J375" s="21" t="str">
        <f t="shared" si="79"/>
        <v>-</v>
      </c>
    </row>
    <row r="376" spans="1:10" x14ac:dyDescent="0.2">
      <c r="A376" s="158" t="s">
        <v>439</v>
      </c>
      <c r="B376" s="65">
        <v>1</v>
      </c>
      <c r="C376" s="66">
        <v>2</v>
      </c>
      <c r="D376" s="65">
        <v>13</v>
      </c>
      <c r="E376" s="66">
        <v>21</v>
      </c>
      <c r="F376" s="67"/>
      <c r="G376" s="65">
        <f t="shared" si="76"/>
        <v>-1</v>
      </c>
      <c r="H376" s="66">
        <f t="shared" si="77"/>
        <v>-8</v>
      </c>
      <c r="I376" s="20">
        <f t="shared" si="78"/>
        <v>-0.5</v>
      </c>
      <c r="J376" s="21">
        <f t="shared" si="79"/>
        <v>-0.38095238095238093</v>
      </c>
    </row>
    <row r="377" spans="1:10" x14ac:dyDescent="0.2">
      <c r="A377" s="158" t="s">
        <v>308</v>
      </c>
      <c r="B377" s="65">
        <v>0</v>
      </c>
      <c r="C377" s="66">
        <v>1</v>
      </c>
      <c r="D377" s="65">
        <v>3</v>
      </c>
      <c r="E377" s="66">
        <v>5</v>
      </c>
      <c r="F377" s="67"/>
      <c r="G377" s="65">
        <f t="shared" si="76"/>
        <v>-1</v>
      </c>
      <c r="H377" s="66">
        <f t="shared" si="77"/>
        <v>-2</v>
      </c>
      <c r="I377" s="20">
        <f t="shared" si="78"/>
        <v>-1</v>
      </c>
      <c r="J377" s="21">
        <f t="shared" si="79"/>
        <v>-0.4</v>
      </c>
    </row>
    <row r="378" spans="1:10" x14ac:dyDescent="0.2">
      <c r="A378" s="158" t="s">
        <v>397</v>
      </c>
      <c r="B378" s="65">
        <v>2</v>
      </c>
      <c r="C378" s="66">
        <v>0</v>
      </c>
      <c r="D378" s="65">
        <v>48</v>
      </c>
      <c r="E378" s="66">
        <v>37</v>
      </c>
      <c r="F378" s="67"/>
      <c r="G378" s="65">
        <f t="shared" si="76"/>
        <v>2</v>
      </c>
      <c r="H378" s="66">
        <f t="shared" si="77"/>
        <v>11</v>
      </c>
      <c r="I378" s="20" t="str">
        <f t="shared" si="78"/>
        <v>-</v>
      </c>
      <c r="J378" s="21">
        <f t="shared" si="79"/>
        <v>0.29729729729729731</v>
      </c>
    </row>
    <row r="379" spans="1:10" s="160" customFormat="1" x14ac:dyDescent="0.2">
      <c r="A379" s="178" t="s">
        <v>611</v>
      </c>
      <c r="B379" s="71">
        <v>3</v>
      </c>
      <c r="C379" s="72">
        <v>3</v>
      </c>
      <c r="D379" s="71">
        <v>80</v>
      </c>
      <c r="E379" s="72">
        <v>73</v>
      </c>
      <c r="F379" s="73"/>
      <c r="G379" s="71">
        <f t="shared" si="76"/>
        <v>0</v>
      </c>
      <c r="H379" s="72">
        <f t="shared" si="77"/>
        <v>7</v>
      </c>
      <c r="I379" s="37">
        <f t="shared" si="78"/>
        <v>0</v>
      </c>
      <c r="J379" s="38">
        <f t="shared" si="79"/>
        <v>9.5890410958904104E-2</v>
      </c>
    </row>
    <row r="380" spans="1:10" x14ac:dyDescent="0.2">
      <c r="A380" s="177"/>
      <c r="B380" s="143"/>
      <c r="C380" s="144"/>
      <c r="D380" s="143"/>
      <c r="E380" s="144"/>
      <c r="F380" s="145"/>
      <c r="G380" s="143"/>
      <c r="H380" s="144"/>
      <c r="I380" s="151"/>
      <c r="J380" s="152"/>
    </row>
    <row r="381" spans="1:10" s="139" customFormat="1" x14ac:dyDescent="0.2">
      <c r="A381" s="159" t="s">
        <v>74</v>
      </c>
      <c r="B381" s="65"/>
      <c r="C381" s="66"/>
      <c r="D381" s="65"/>
      <c r="E381" s="66"/>
      <c r="F381" s="67"/>
      <c r="G381" s="65"/>
      <c r="H381" s="66"/>
      <c r="I381" s="20"/>
      <c r="J381" s="21"/>
    </row>
    <row r="382" spans="1:10" x14ac:dyDescent="0.2">
      <c r="A382" s="158" t="s">
        <v>495</v>
      </c>
      <c r="B382" s="65">
        <v>2</v>
      </c>
      <c r="C382" s="66">
        <v>2</v>
      </c>
      <c r="D382" s="65">
        <v>29</v>
      </c>
      <c r="E382" s="66">
        <v>14</v>
      </c>
      <c r="F382" s="67"/>
      <c r="G382" s="65">
        <f>B382-C382</f>
        <v>0</v>
      </c>
      <c r="H382" s="66">
        <f>D382-E382</f>
        <v>15</v>
      </c>
      <c r="I382" s="20">
        <f>IF(C382=0, "-", IF(G382/C382&lt;10, G382/C382, "&gt;999%"))</f>
        <v>0</v>
      </c>
      <c r="J382" s="21">
        <f>IF(E382=0, "-", IF(H382/E382&lt;10, H382/E382, "&gt;999%"))</f>
        <v>1.0714285714285714</v>
      </c>
    </row>
    <row r="383" spans="1:10" x14ac:dyDescent="0.2">
      <c r="A383" s="158" t="s">
        <v>496</v>
      </c>
      <c r="B383" s="65">
        <v>1</v>
      </c>
      <c r="C383" s="66">
        <v>0</v>
      </c>
      <c r="D383" s="65">
        <v>15</v>
      </c>
      <c r="E383" s="66">
        <v>23</v>
      </c>
      <c r="F383" s="67"/>
      <c r="G383" s="65">
        <f>B383-C383</f>
        <v>1</v>
      </c>
      <c r="H383" s="66">
        <f>D383-E383</f>
        <v>-8</v>
      </c>
      <c r="I383" s="20" t="str">
        <f>IF(C383=0, "-", IF(G383/C383&lt;10, G383/C383, "&gt;999%"))</f>
        <v>-</v>
      </c>
      <c r="J383" s="21">
        <f>IF(E383=0, "-", IF(H383/E383&lt;10, H383/E383, "&gt;999%"))</f>
        <v>-0.34782608695652173</v>
      </c>
    </row>
    <row r="384" spans="1:10" x14ac:dyDescent="0.2">
      <c r="A384" s="158" t="s">
        <v>497</v>
      </c>
      <c r="B384" s="65">
        <v>0</v>
      </c>
      <c r="C384" s="66">
        <v>0</v>
      </c>
      <c r="D384" s="65">
        <v>4</v>
      </c>
      <c r="E384" s="66">
        <v>0</v>
      </c>
      <c r="F384" s="67"/>
      <c r="G384" s="65">
        <f>B384-C384</f>
        <v>0</v>
      </c>
      <c r="H384" s="66">
        <f>D384-E384</f>
        <v>4</v>
      </c>
      <c r="I384" s="20" t="str">
        <f>IF(C384=0, "-", IF(G384/C384&lt;10, G384/C384, "&gt;999%"))</f>
        <v>-</v>
      </c>
      <c r="J384" s="21" t="str">
        <f>IF(E384=0, "-", IF(H384/E384&lt;10, H384/E384, "&gt;999%"))</f>
        <v>-</v>
      </c>
    </row>
    <row r="385" spans="1:10" x14ac:dyDescent="0.2">
      <c r="A385" s="158" t="s">
        <v>498</v>
      </c>
      <c r="B385" s="65">
        <v>0</v>
      </c>
      <c r="C385" s="66">
        <v>0</v>
      </c>
      <c r="D385" s="65">
        <v>1</v>
      </c>
      <c r="E385" s="66">
        <v>6</v>
      </c>
      <c r="F385" s="67"/>
      <c r="G385" s="65">
        <f>B385-C385</f>
        <v>0</v>
      </c>
      <c r="H385" s="66">
        <f>D385-E385</f>
        <v>-5</v>
      </c>
      <c r="I385" s="20" t="str">
        <f>IF(C385=0, "-", IF(G385/C385&lt;10, G385/C385, "&gt;999%"))</f>
        <v>-</v>
      </c>
      <c r="J385" s="21">
        <f>IF(E385=0, "-", IF(H385/E385&lt;10, H385/E385, "&gt;999%"))</f>
        <v>-0.83333333333333337</v>
      </c>
    </row>
    <row r="386" spans="1:10" s="160" customFormat="1" x14ac:dyDescent="0.2">
      <c r="A386" s="178" t="s">
        <v>612</v>
      </c>
      <c r="B386" s="71">
        <v>3</v>
      </c>
      <c r="C386" s="72">
        <v>2</v>
      </c>
      <c r="D386" s="71">
        <v>49</v>
      </c>
      <c r="E386" s="72">
        <v>43</v>
      </c>
      <c r="F386" s="73"/>
      <c r="G386" s="71">
        <f>B386-C386</f>
        <v>1</v>
      </c>
      <c r="H386" s="72">
        <f>D386-E386</f>
        <v>6</v>
      </c>
      <c r="I386" s="37">
        <f>IF(C386=0, "-", IF(G386/C386&lt;10, G386/C386, "&gt;999%"))</f>
        <v>0.5</v>
      </c>
      <c r="J386" s="38">
        <f>IF(E386=0, "-", IF(H386/E386&lt;10, H386/E386, "&gt;999%"))</f>
        <v>0.13953488372093023</v>
      </c>
    </row>
    <row r="387" spans="1:10" x14ac:dyDescent="0.2">
      <c r="A387" s="177"/>
      <c r="B387" s="143"/>
      <c r="C387" s="144"/>
      <c r="D387" s="143"/>
      <c r="E387" s="144"/>
      <c r="F387" s="145"/>
      <c r="G387" s="143"/>
      <c r="H387" s="144"/>
      <c r="I387" s="151"/>
      <c r="J387" s="152"/>
    </row>
    <row r="388" spans="1:10" s="139" customFormat="1" x14ac:dyDescent="0.2">
      <c r="A388" s="159" t="s">
        <v>75</v>
      </c>
      <c r="B388" s="65"/>
      <c r="C388" s="66"/>
      <c r="D388" s="65"/>
      <c r="E388" s="66"/>
      <c r="F388" s="67"/>
      <c r="G388" s="65"/>
      <c r="H388" s="66"/>
      <c r="I388" s="20"/>
      <c r="J388" s="21"/>
    </row>
    <row r="389" spans="1:10" x14ac:dyDescent="0.2">
      <c r="A389" s="158" t="s">
        <v>326</v>
      </c>
      <c r="B389" s="65">
        <v>0</v>
      </c>
      <c r="C389" s="66">
        <v>0</v>
      </c>
      <c r="D389" s="65">
        <v>0</v>
      </c>
      <c r="E389" s="66">
        <v>4</v>
      </c>
      <c r="F389" s="67"/>
      <c r="G389" s="65">
        <f t="shared" ref="G389:G398" si="80">B389-C389</f>
        <v>0</v>
      </c>
      <c r="H389" s="66">
        <f t="shared" ref="H389:H398" si="81">D389-E389</f>
        <v>-4</v>
      </c>
      <c r="I389" s="20" t="str">
        <f t="shared" ref="I389:I398" si="82">IF(C389=0, "-", IF(G389/C389&lt;10, G389/C389, "&gt;999%"))</f>
        <v>-</v>
      </c>
      <c r="J389" s="21">
        <f t="shared" ref="J389:J398" si="83">IF(E389=0, "-", IF(H389/E389&lt;10, H389/E389, "&gt;999%"))</f>
        <v>-1</v>
      </c>
    </row>
    <row r="390" spans="1:10" x14ac:dyDescent="0.2">
      <c r="A390" s="158" t="s">
        <v>189</v>
      </c>
      <c r="B390" s="65">
        <v>0</v>
      </c>
      <c r="C390" s="66">
        <v>0</v>
      </c>
      <c r="D390" s="65">
        <v>0</v>
      </c>
      <c r="E390" s="66">
        <v>12</v>
      </c>
      <c r="F390" s="67"/>
      <c r="G390" s="65">
        <f t="shared" si="80"/>
        <v>0</v>
      </c>
      <c r="H390" s="66">
        <f t="shared" si="81"/>
        <v>-12</v>
      </c>
      <c r="I390" s="20" t="str">
        <f t="shared" si="82"/>
        <v>-</v>
      </c>
      <c r="J390" s="21">
        <f t="shared" si="83"/>
        <v>-1</v>
      </c>
    </row>
    <row r="391" spans="1:10" x14ac:dyDescent="0.2">
      <c r="A391" s="158" t="s">
        <v>345</v>
      </c>
      <c r="B391" s="65">
        <v>0</v>
      </c>
      <c r="C391" s="66">
        <v>1</v>
      </c>
      <c r="D391" s="65">
        <v>11</v>
      </c>
      <c r="E391" s="66">
        <v>3</v>
      </c>
      <c r="F391" s="67"/>
      <c r="G391" s="65">
        <f t="shared" si="80"/>
        <v>-1</v>
      </c>
      <c r="H391" s="66">
        <f t="shared" si="81"/>
        <v>8</v>
      </c>
      <c r="I391" s="20">
        <f t="shared" si="82"/>
        <v>-1</v>
      </c>
      <c r="J391" s="21">
        <f t="shared" si="83"/>
        <v>2.6666666666666665</v>
      </c>
    </row>
    <row r="392" spans="1:10" x14ac:dyDescent="0.2">
      <c r="A392" s="158" t="s">
        <v>460</v>
      </c>
      <c r="B392" s="65">
        <v>0</v>
      </c>
      <c r="C392" s="66">
        <v>0</v>
      </c>
      <c r="D392" s="65">
        <v>9</v>
      </c>
      <c r="E392" s="66">
        <v>6</v>
      </c>
      <c r="F392" s="67"/>
      <c r="G392" s="65">
        <f t="shared" si="80"/>
        <v>0</v>
      </c>
      <c r="H392" s="66">
        <f t="shared" si="81"/>
        <v>3</v>
      </c>
      <c r="I392" s="20" t="str">
        <f t="shared" si="82"/>
        <v>-</v>
      </c>
      <c r="J392" s="21">
        <f t="shared" si="83"/>
        <v>0.5</v>
      </c>
    </row>
    <row r="393" spans="1:10" x14ac:dyDescent="0.2">
      <c r="A393" s="158" t="s">
        <v>378</v>
      </c>
      <c r="B393" s="65">
        <v>6</v>
      </c>
      <c r="C393" s="66">
        <v>1</v>
      </c>
      <c r="D393" s="65">
        <v>23</v>
      </c>
      <c r="E393" s="66">
        <v>13</v>
      </c>
      <c r="F393" s="67"/>
      <c r="G393" s="65">
        <f t="shared" si="80"/>
        <v>5</v>
      </c>
      <c r="H393" s="66">
        <f t="shared" si="81"/>
        <v>10</v>
      </c>
      <c r="I393" s="20">
        <f t="shared" si="82"/>
        <v>5</v>
      </c>
      <c r="J393" s="21">
        <f t="shared" si="83"/>
        <v>0.76923076923076927</v>
      </c>
    </row>
    <row r="394" spans="1:10" x14ac:dyDescent="0.2">
      <c r="A394" s="158" t="s">
        <v>512</v>
      </c>
      <c r="B394" s="65">
        <v>2</v>
      </c>
      <c r="C394" s="66">
        <v>1</v>
      </c>
      <c r="D394" s="65">
        <v>11</v>
      </c>
      <c r="E394" s="66">
        <v>10</v>
      </c>
      <c r="F394" s="67"/>
      <c r="G394" s="65">
        <f t="shared" si="80"/>
        <v>1</v>
      </c>
      <c r="H394" s="66">
        <f t="shared" si="81"/>
        <v>1</v>
      </c>
      <c r="I394" s="20">
        <f t="shared" si="82"/>
        <v>1</v>
      </c>
      <c r="J394" s="21">
        <f t="shared" si="83"/>
        <v>0.1</v>
      </c>
    </row>
    <row r="395" spans="1:10" x14ac:dyDescent="0.2">
      <c r="A395" s="158" t="s">
        <v>453</v>
      </c>
      <c r="B395" s="65">
        <v>0</v>
      </c>
      <c r="C395" s="66">
        <v>0</v>
      </c>
      <c r="D395" s="65">
        <v>2</v>
      </c>
      <c r="E395" s="66">
        <v>0</v>
      </c>
      <c r="F395" s="67"/>
      <c r="G395" s="65">
        <f t="shared" si="80"/>
        <v>0</v>
      </c>
      <c r="H395" s="66">
        <f t="shared" si="81"/>
        <v>2</v>
      </c>
      <c r="I395" s="20" t="str">
        <f t="shared" si="82"/>
        <v>-</v>
      </c>
      <c r="J395" s="21" t="str">
        <f t="shared" si="83"/>
        <v>-</v>
      </c>
    </row>
    <row r="396" spans="1:10" x14ac:dyDescent="0.2">
      <c r="A396" s="158" t="s">
        <v>211</v>
      </c>
      <c r="B396" s="65">
        <v>0</v>
      </c>
      <c r="C396" s="66">
        <v>1</v>
      </c>
      <c r="D396" s="65">
        <v>5</v>
      </c>
      <c r="E396" s="66">
        <v>6</v>
      </c>
      <c r="F396" s="67"/>
      <c r="G396" s="65">
        <f t="shared" si="80"/>
        <v>-1</v>
      </c>
      <c r="H396" s="66">
        <f t="shared" si="81"/>
        <v>-1</v>
      </c>
      <c r="I396" s="20">
        <f t="shared" si="82"/>
        <v>-1</v>
      </c>
      <c r="J396" s="21">
        <f t="shared" si="83"/>
        <v>-0.16666666666666666</v>
      </c>
    </row>
    <row r="397" spans="1:10" x14ac:dyDescent="0.2">
      <c r="A397" s="158" t="s">
        <v>469</v>
      </c>
      <c r="B397" s="65">
        <v>3</v>
      </c>
      <c r="C397" s="66">
        <v>2</v>
      </c>
      <c r="D397" s="65">
        <v>35</v>
      </c>
      <c r="E397" s="66">
        <v>32</v>
      </c>
      <c r="F397" s="67"/>
      <c r="G397" s="65">
        <f t="shared" si="80"/>
        <v>1</v>
      </c>
      <c r="H397" s="66">
        <f t="shared" si="81"/>
        <v>3</v>
      </c>
      <c r="I397" s="20">
        <f t="shared" si="82"/>
        <v>0.5</v>
      </c>
      <c r="J397" s="21">
        <f t="shared" si="83"/>
        <v>9.375E-2</v>
      </c>
    </row>
    <row r="398" spans="1:10" s="160" customFormat="1" x14ac:dyDescent="0.2">
      <c r="A398" s="178" t="s">
        <v>613</v>
      </c>
      <c r="B398" s="71">
        <v>11</v>
      </c>
      <c r="C398" s="72">
        <v>6</v>
      </c>
      <c r="D398" s="71">
        <v>96</v>
      </c>
      <c r="E398" s="72">
        <v>86</v>
      </c>
      <c r="F398" s="73"/>
      <c r="G398" s="71">
        <f t="shared" si="80"/>
        <v>5</v>
      </c>
      <c r="H398" s="72">
        <f t="shared" si="81"/>
        <v>10</v>
      </c>
      <c r="I398" s="37">
        <f t="shared" si="82"/>
        <v>0.83333333333333337</v>
      </c>
      <c r="J398" s="38">
        <f t="shared" si="83"/>
        <v>0.11627906976744186</v>
      </c>
    </row>
    <row r="399" spans="1:10" x14ac:dyDescent="0.2">
      <c r="A399" s="177"/>
      <c r="B399" s="143"/>
      <c r="C399" s="144"/>
      <c r="D399" s="143"/>
      <c r="E399" s="144"/>
      <c r="F399" s="145"/>
      <c r="G399" s="143"/>
      <c r="H399" s="144"/>
      <c r="I399" s="151"/>
      <c r="J399" s="152"/>
    </row>
    <row r="400" spans="1:10" s="139" customFormat="1" x14ac:dyDescent="0.2">
      <c r="A400" s="159" t="s">
        <v>76</v>
      </c>
      <c r="B400" s="65"/>
      <c r="C400" s="66"/>
      <c r="D400" s="65"/>
      <c r="E400" s="66"/>
      <c r="F400" s="67"/>
      <c r="G400" s="65"/>
      <c r="H400" s="66"/>
      <c r="I400" s="20"/>
      <c r="J400" s="21"/>
    </row>
    <row r="401" spans="1:10" x14ac:dyDescent="0.2">
      <c r="A401" s="158" t="s">
        <v>190</v>
      </c>
      <c r="B401" s="65">
        <v>5</v>
      </c>
      <c r="C401" s="66">
        <v>3</v>
      </c>
      <c r="D401" s="65">
        <v>97</v>
      </c>
      <c r="E401" s="66">
        <v>27</v>
      </c>
      <c r="F401" s="67"/>
      <c r="G401" s="65">
        <f t="shared" ref="G401:G409" si="84">B401-C401</f>
        <v>2</v>
      </c>
      <c r="H401" s="66">
        <f t="shared" ref="H401:H409" si="85">D401-E401</f>
        <v>70</v>
      </c>
      <c r="I401" s="20">
        <f t="shared" ref="I401:I409" si="86">IF(C401=0, "-", IF(G401/C401&lt;10, G401/C401, "&gt;999%"))</f>
        <v>0.66666666666666663</v>
      </c>
      <c r="J401" s="21">
        <f t="shared" ref="J401:J409" si="87">IF(E401=0, "-", IF(H401/E401&lt;10, H401/E401, "&gt;999%"))</f>
        <v>2.5925925925925926</v>
      </c>
    </row>
    <row r="402" spans="1:10" x14ac:dyDescent="0.2">
      <c r="A402" s="158" t="s">
        <v>346</v>
      </c>
      <c r="B402" s="65">
        <v>11</v>
      </c>
      <c r="C402" s="66">
        <v>0</v>
      </c>
      <c r="D402" s="65">
        <v>19</v>
      </c>
      <c r="E402" s="66">
        <v>0</v>
      </c>
      <c r="F402" s="67"/>
      <c r="G402" s="65">
        <f t="shared" si="84"/>
        <v>11</v>
      </c>
      <c r="H402" s="66">
        <f t="shared" si="85"/>
        <v>19</v>
      </c>
      <c r="I402" s="20" t="str">
        <f t="shared" si="86"/>
        <v>-</v>
      </c>
      <c r="J402" s="21" t="str">
        <f t="shared" si="87"/>
        <v>-</v>
      </c>
    </row>
    <row r="403" spans="1:10" x14ac:dyDescent="0.2">
      <c r="A403" s="158" t="s">
        <v>379</v>
      </c>
      <c r="B403" s="65">
        <v>6</v>
      </c>
      <c r="C403" s="66">
        <v>4</v>
      </c>
      <c r="D403" s="65">
        <v>89</v>
      </c>
      <c r="E403" s="66">
        <v>40</v>
      </c>
      <c r="F403" s="67"/>
      <c r="G403" s="65">
        <f t="shared" si="84"/>
        <v>2</v>
      </c>
      <c r="H403" s="66">
        <f t="shared" si="85"/>
        <v>49</v>
      </c>
      <c r="I403" s="20">
        <f t="shared" si="86"/>
        <v>0.5</v>
      </c>
      <c r="J403" s="21">
        <f t="shared" si="87"/>
        <v>1.2250000000000001</v>
      </c>
    </row>
    <row r="404" spans="1:10" x14ac:dyDescent="0.2">
      <c r="A404" s="158" t="s">
        <v>416</v>
      </c>
      <c r="B404" s="65">
        <v>6</v>
      </c>
      <c r="C404" s="66">
        <v>3</v>
      </c>
      <c r="D404" s="65">
        <v>66</v>
      </c>
      <c r="E404" s="66">
        <v>69</v>
      </c>
      <c r="F404" s="67"/>
      <c r="G404" s="65">
        <f t="shared" si="84"/>
        <v>3</v>
      </c>
      <c r="H404" s="66">
        <f t="shared" si="85"/>
        <v>-3</v>
      </c>
      <c r="I404" s="20">
        <f t="shared" si="86"/>
        <v>1</v>
      </c>
      <c r="J404" s="21">
        <f t="shared" si="87"/>
        <v>-4.3478260869565216E-2</v>
      </c>
    </row>
    <row r="405" spans="1:10" x14ac:dyDescent="0.2">
      <c r="A405" s="158" t="s">
        <v>235</v>
      </c>
      <c r="B405" s="65">
        <v>12</v>
      </c>
      <c r="C405" s="66">
        <v>2</v>
      </c>
      <c r="D405" s="65">
        <v>162</v>
      </c>
      <c r="E405" s="66">
        <v>61</v>
      </c>
      <c r="F405" s="67"/>
      <c r="G405" s="65">
        <f t="shared" si="84"/>
        <v>10</v>
      </c>
      <c r="H405" s="66">
        <f t="shared" si="85"/>
        <v>101</v>
      </c>
      <c r="I405" s="20">
        <f t="shared" si="86"/>
        <v>5</v>
      </c>
      <c r="J405" s="21">
        <f t="shared" si="87"/>
        <v>1.6557377049180328</v>
      </c>
    </row>
    <row r="406" spans="1:10" x14ac:dyDescent="0.2">
      <c r="A406" s="158" t="s">
        <v>212</v>
      </c>
      <c r="B406" s="65">
        <v>0</v>
      </c>
      <c r="C406" s="66">
        <v>1</v>
      </c>
      <c r="D406" s="65">
        <v>4</v>
      </c>
      <c r="E406" s="66">
        <v>18</v>
      </c>
      <c r="F406" s="67"/>
      <c r="G406" s="65">
        <f t="shared" si="84"/>
        <v>-1</v>
      </c>
      <c r="H406" s="66">
        <f t="shared" si="85"/>
        <v>-14</v>
      </c>
      <c r="I406" s="20">
        <f t="shared" si="86"/>
        <v>-1</v>
      </c>
      <c r="J406" s="21">
        <f t="shared" si="87"/>
        <v>-0.77777777777777779</v>
      </c>
    </row>
    <row r="407" spans="1:10" x14ac:dyDescent="0.2">
      <c r="A407" s="158" t="s">
        <v>213</v>
      </c>
      <c r="B407" s="65">
        <v>0</v>
      </c>
      <c r="C407" s="66">
        <v>0</v>
      </c>
      <c r="D407" s="65">
        <v>1</v>
      </c>
      <c r="E407" s="66">
        <v>0</v>
      </c>
      <c r="F407" s="67"/>
      <c r="G407" s="65">
        <f t="shared" si="84"/>
        <v>0</v>
      </c>
      <c r="H407" s="66">
        <f t="shared" si="85"/>
        <v>1</v>
      </c>
      <c r="I407" s="20" t="str">
        <f t="shared" si="86"/>
        <v>-</v>
      </c>
      <c r="J407" s="21" t="str">
        <f t="shared" si="87"/>
        <v>-</v>
      </c>
    </row>
    <row r="408" spans="1:10" x14ac:dyDescent="0.2">
      <c r="A408" s="158" t="s">
        <v>256</v>
      </c>
      <c r="B408" s="65">
        <v>1</v>
      </c>
      <c r="C408" s="66">
        <v>1</v>
      </c>
      <c r="D408" s="65">
        <v>17</v>
      </c>
      <c r="E408" s="66">
        <v>24</v>
      </c>
      <c r="F408" s="67"/>
      <c r="G408" s="65">
        <f t="shared" si="84"/>
        <v>0</v>
      </c>
      <c r="H408" s="66">
        <f t="shared" si="85"/>
        <v>-7</v>
      </c>
      <c r="I408" s="20">
        <f t="shared" si="86"/>
        <v>0</v>
      </c>
      <c r="J408" s="21">
        <f t="shared" si="87"/>
        <v>-0.29166666666666669</v>
      </c>
    </row>
    <row r="409" spans="1:10" s="160" customFormat="1" x14ac:dyDescent="0.2">
      <c r="A409" s="178" t="s">
        <v>614</v>
      </c>
      <c r="B409" s="71">
        <v>41</v>
      </c>
      <c r="C409" s="72">
        <v>14</v>
      </c>
      <c r="D409" s="71">
        <v>455</v>
      </c>
      <c r="E409" s="72">
        <v>239</v>
      </c>
      <c r="F409" s="73"/>
      <c r="G409" s="71">
        <f t="shared" si="84"/>
        <v>27</v>
      </c>
      <c r="H409" s="72">
        <f t="shared" si="85"/>
        <v>216</v>
      </c>
      <c r="I409" s="37">
        <f t="shared" si="86"/>
        <v>1.9285714285714286</v>
      </c>
      <c r="J409" s="38">
        <f t="shared" si="87"/>
        <v>0.90376569037656906</v>
      </c>
    </row>
    <row r="410" spans="1:10" x14ac:dyDescent="0.2">
      <c r="A410" s="177"/>
      <c r="B410" s="143"/>
      <c r="C410" s="144"/>
      <c r="D410" s="143"/>
      <c r="E410" s="144"/>
      <c r="F410" s="145"/>
      <c r="G410" s="143"/>
      <c r="H410" s="144"/>
      <c r="I410" s="151"/>
      <c r="J410" s="152"/>
    </row>
    <row r="411" spans="1:10" s="139" customFormat="1" x14ac:dyDescent="0.2">
      <c r="A411" s="159" t="s">
        <v>77</v>
      </c>
      <c r="B411" s="65"/>
      <c r="C411" s="66"/>
      <c r="D411" s="65"/>
      <c r="E411" s="66"/>
      <c r="F411" s="67"/>
      <c r="G411" s="65"/>
      <c r="H411" s="66"/>
      <c r="I411" s="20"/>
      <c r="J411" s="21"/>
    </row>
    <row r="412" spans="1:10" x14ac:dyDescent="0.2">
      <c r="A412" s="158" t="s">
        <v>380</v>
      </c>
      <c r="B412" s="65">
        <v>0</v>
      </c>
      <c r="C412" s="66">
        <v>0</v>
      </c>
      <c r="D412" s="65">
        <v>8</v>
      </c>
      <c r="E412" s="66">
        <v>0</v>
      </c>
      <c r="F412" s="67"/>
      <c r="G412" s="65">
        <f t="shared" ref="G412:G417" si="88">B412-C412</f>
        <v>0</v>
      </c>
      <c r="H412" s="66">
        <f t="shared" ref="H412:H417" si="89">D412-E412</f>
        <v>8</v>
      </c>
      <c r="I412" s="20" t="str">
        <f t="shared" ref="I412:I417" si="90">IF(C412=0, "-", IF(G412/C412&lt;10, G412/C412, "&gt;999%"))</f>
        <v>-</v>
      </c>
      <c r="J412" s="21" t="str">
        <f t="shared" ref="J412:J417" si="91">IF(E412=0, "-", IF(H412/E412&lt;10, H412/E412, "&gt;999%"))</f>
        <v>-</v>
      </c>
    </row>
    <row r="413" spans="1:10" x14ac:dyDescent="0.2">
      <c r="A413" s="158" t="s">
        <v>499</v>
      </c>
      <c r="B413" s="65">
        <v>0</v>
      </c>
      <c r="C413" s="66">
        <v>1</v>
      </c>
      <c r="D413" s="65">
        <v>13</v>
      </c>
      <c r="E413" s="66">
        <v>10</v>
      </c>
      <c r="F413" s="67"/>
      <c r="G413" s="65">
        <f t="shared" si="88"/>
        <v>-1</v>
      </c>
      <c r="H413" s="66">
        <f t="shared" si="89"/>
        <v>3</v>
      </c>
      <c r="I413" s="20">
        <f t="shared" si="90"/>
        <v>-1</v>
      </c>
      <c r="J413" s="21">
        <f t="shared" si="91"/>
        <v>0.3</v>
      </c>
    </row>
    <row r="414" spans="1:10" x14ac:dyDescent="0.2">
      <c r="A414" s="158" t="s">
        <v>417</v>
      </c>
      <c r="B414" s="65">
        <v>0</v>
      </c>
      <c r="C414" s="66">
        <v>0</v>
      </c>
      <c r="D414" s="65">
        <v>3</v>
      </c>
      <c r="E414" s="66">
        <v>1</v>
      </c>
      <c r="F414" s="67"/>
      <c r="G414" s="65">
        <f t="shared" si="88"/>
        <v>0</v>
      </c>
      <c r="H414" s="66">
        <f t="shared" si="89"/>
        <v>2</v>
      </c>
      <c r="I414" s="20" t="str">
        <f t="shared" si="90"/>
        <v>-</v>
      </c>
      <c r="J414" s="21">
        <f t="shared" si="91"/>
        <v>2</v>
      </c>
    </row>
    <row r="415" spans="1:10" x14ac:dyDescent="0.2">
      <c r="A415" s="158" t="s">
        <v>327</v>
      </c>
      <c r="B415" s="65">
        <v>0</v>
      </c>
      <c r="C415" s="66">
        <v>0</v>
      </c>
      <c r="D415" s="65">
        <v>0</v>
      </c>
      <c r="E415" s="66">
        <v>4</v>
      </c>
      <c r="F415" s="67"/>
      <c r="G415" s="65">
        <f t="shared" si="88"/>
        <v>0</v>
      </c>
      <c r="H415" s="66">
        <f t="shared" si="89"/>
        <v>-4</v>
      </c>
      <c r="I415" s="20" t="str">
        <f t="shared" si="90"/>
        <v>-</v>
      </c>
      <c r="J415" s="21">
        <f t="shared" si="91"/>
        <v>-1</v>
      </c>
    </row>
    <row r="416" spans="1:10" x14ac:dyDescent="0.2">
      <c r="A416" s="158" t="s">
        <v>347</v>
      </c>
      <c r="B416" s="65">
        <v>0</v>
      </c>
      <c r="C416" s="66">
        <v>0</v>
      </c>
      <c r="D416" s="65">
        <v>0</v>
      </c>
      <c r="E416" s="66">
        <v>3</v>
      </c>
      <c r="F416" s="67"/>
      <c r="G416" s="65">
        <f t="shared" si="88"/>
        <v>0</v>
      </c>
      <c r="H416" s="66">
        <f t="shared" si="89"/>
        <v>-3</v>
      </c>
      <c r="I416" s="20" t="str">
        <f t="shared" si="90"/>
        <v>-</v>
      </c>
      <c r="J416" s="21">
        <f t="shared" si="91"/>
        <v>-1</v>
      </c>
    </row>
    <row r="417" spans="1:10" s="160" customFormat="1" x14ac:dyDescent="0.2">
      <c r="A417" s="178" t="s">
        <v>615</v>
      </c>
      <c r="B417" s="71">
        <v>0</v>
      </c>
      <c r="C417" s="72">
        <v>1</v>
      </c>
      <c r="D417" s="71">
        <v>24</v>
      </c>
      <c r="E417" s="72">
        <v>18</v>
      </c>
      <c r="F417" s="73"/>
      <c r="G417" s="71">
        <f t="shared" si="88"/>
        <v>-1</v>
      </c>
      <c r="H417" s="72">
        <f t="shared" si="89"/>
        <v>6</v>
      </c>
      <c r="I417" s="37">
        <f t="shared" si="90"/>
        <v>-1</v>
      </c>
      <c r="J417" s="38">
        <f t="shared" si="91"/>
        <v>0.33333333333333331</v>
      </c>
    </row>
    <row r="418" spans="1:10" x14ac:dyDescent="0.2">
      <c r="A418" s="177"/>
      <c r="B418" s="143"/>
      <c r="C418" s="144"/>
      <c r="D418" s="143"/>
      <c r="E418" s="144"/>
      <c r="F418" s="145"/>
      <c r="G418" s="143"/>
      <c r="H418" s="144"/>
      <c r="I418" s="151"/>
      <c r="J418" s="152"/>
    </row>
    <row r="419" spans="1:10" s="139" customFormat="1" x14ac:dyDescent="0.2">
      <c r="A419" s="159" t="s">
        <v>78</v>
      </c>
      <c r="B419" s="65"/>
      <c r="C419" s="66"/>
      <c r="D419" s="65"/>
      <c r="E419" s="66"/>
      <c r="F419" s="67"/>
      <c r="G419" s="65"/>
      <c r="H419" s="66"/>
      <c r="I419" s="20"/>
      <c r="J419" s="21"/>
    </row>
    <row r="420" spans="1:10" x14ac:dyDescent="0.2">
      <c r="A420" s="158" t="s">
        <v>292</v>
      </c>
      <c r="B420" s="65">
        <v>2</v>
      </c>
      <c r="C420" s="66">
        <v>0</v>
      </c>
      <c r="D420" s="65">
        <v>15</v>
      </c>
      <c r="E420" s="66">
        <v>9</v>
      </c>
      <c r="F420" s="67"/>
      <c r="G420" s="65">
        <f t="shared" ref="G420:G428" si="92">B420-C420</f>
        <v>2</v>
      </c>
      <c r="H420" s="66">
        <f t="shared" ref="H420:H428" si="93">D420-E420</f>
        <v>6</v>
      </c>
      <c r="I420" s="20" t="str">
        <f t="shared" ref="I420:I428" si="94">IF(C420=0, "-", IF(G420/C420&lt;10, G420/C420, "&gt;999%"))</f>
        <v>-</v>
      </c>
      <c r="J420" s="21">
        <f t="shared" ref="J420:J428" si="95">IF(E420=0, "-", IF(H420/E420&lt;10, H420/E420, "&gt;999%"))</f>
        <v>0.66666666666666663</v>
      </c>
    </row>
    <row r="421" spans="1:10" x14ac:dyDescent="0.2">
      <c r="A421" s="158" t="s">
        <v>381</v>
      </c>
      <c r="B421" s="65">
        <v>33</v>
      </c>
      <c r="C421" s="66">
        <v>28</v>
      </c>
      <c r="D421" s="65">
        <v>494</v>
      </c>
      <c r="E421" s="66">
        <v>321</v>
      </c>
      <c r="F421" s="67"/>
      <c r="G421" s="65">
        <f t="shared" si="92"/>
        <v>5</v>
      </c>
      <c r="H421" s="66">
        <f t="shared" si="93"/>
        <v>173</v>
      </c>
      <c r="I421" s="20">
        <f t="shared" si="94"/>
        <v>0.17857142857142858</v>
      </c>
      <c r="J421" s="21">
        <f t="shared" si="95"/>
        <v>0.5389408099688473</v>
      </c>
    </row>
    <row r="422" spans="1:10" x14ac:dyDescent="0.2">
      <c r="A422" s="158" t="s">
        <v>214</v>
      </c>
      <c r="B422" s="65">
        <v>6</v>
      </c>
      <c r="C422" s="66">
        <v>6</v>
      </c>
      <c r="D422" s="65">
        <v>174</v>
      </c>
      <c r="E422" s="66">
        <v>93</v>
      </c>
      <c r="F422" s="67"/>
      <c r="G422" s="65">
        <f t="shared" si="92"/>
        <v>0</v>
      </c>
      <c r="H422" s="66">
        <f t="shared" si="93"/>
        <v>81</v>
      </c>
      <c r="I422" s="20">
        <f t="shared" si="94"/>
        <v>0</v>
      </c>
      <c r="J422" s="21">
        <f t="shared" si="95"/>
        <v>0.87096774193548387</v>
      </c>
    </row>
    <row r="423" spans="1:10" x14ac:dyDescent="0.2">
      <c r="A423" s="158" t="s">
        <v>236</v>
      </c>
      <c r="B423" s="65">
        <v>0</v>
      </c>
      <c r="C423" s="66">
        <v>2</v>
      </c>
      <c r="D423" s="65">
        <v>7</v>
      </c>
      <c r="E423" s="66">
        <v>6</v>
      </c>
      <c r="F423" s="67"/>
      <c r="G423" s="65">
        <f t="shared" si="92"/>
        <v>-2</v>
      </c>
      <c r="H423" s="66">
        <f t="shared" si="93"/>
        <v>1</v>
      </c>
      <c r="I423" s="20">
        <f t="shared" si="94"/>
        <v>-1</v>
      </c>
      <c r="J423" s="21">
        <f t="shared" si="95"/>
        <v>0.16666666666666666</v>
      </c>
    </row>
    <row r="424" spans="1:10" x14ac:dyDescent="0.2">
      <c r="A424" s="158" t="s">
        <v>237</v>
      </c>
      <c r="B424" s="65">
        <v>3</v>
      </c>
      <c r="C424" s="66">
        <v>1</v>
      </c>
      <c r="D424" s="65">
        <v>33</v>
      </c>
      <c r="E424" s="66">
        <v>11</v>
      </c>
      <c r="F424" s="67"/>
      <c r="G424" s="65">
        <f t="shared" si="92"/>
        <v>2</v>
      </c>
      <c r="H424" s="66">
        <f t="shared" si="93"/>
        <v>22</v>
      </c>
      <c r="I424" s="20">
        <f t="shared" si="94"/>
        <v>2</v>
      </c>
      <c r="J424" s="21">
        <f t="shared" si="95"/>
        <v>2</v>
      </c>
    </row>
    <row r="425" spans="1:10" x14ac:dyDescent="0.2">
      <c r="A425" s="158" t="s">
        <v>418</v>
      </c>
      <c r="B425" s="65">
        <v>18</v>
      </c>
      <c r="C425" s="66">
        <v>15</v>
      </c>
      <c r="D425" s="65">
        <v>240</v>
      </c>
      <c r="E425" s="66">
        <v>177</v>
      </c>
      <c r="F425" s="67"/>
      <c r="G425" s="65">
        <f t="shared" si="92"/>
        <v>3</v>
      </c>
      <c r="H425" s="66">
        <f t="shared" si="93"/>
        <v>63</v>
      </c>
      <c r="I425" s="20">
        <f t="shared" si="94"/>
        <v>0.2</v>
      </c>
      <c r="J425" s="21">
        <f t="shared" si="95"/>
        <v>0.3559322033898305</v>
      </c>
    </row>
    <row r="426" spans="1:10" x14ac:dyDescent="0.2">
      <c r="A426" s="158" t="s">
        <v>215</v>
      </c>
      <c r="B426" s="65">
        <v>1</v>
      </c>
      <c r="C426" s="66">
        <v>1</v>
      </c>
      <c r="D426" s="65">
        <v>28</v>
      </c>
      <c r="E426" s="66">
        <v>19</v>
      </c>
      <c r="F426" s="67"/>
      <c r="G426" s="65">
        <f t="shared" si="92"/>
        <v>0</v>
      </c>
      <c r="H426" s="66">
        <f t="shared" si="93"/>
        <v>9</v>
      </c>
      <c r="I426" s="20">
        <f t="shared" si="94"/>
        <v>0</v>
      </c>
      <c r="J426" s="21">
        <f t="shared" si="95"/>
        <v>0.47368421052631576</v>
      </c>
    </row>
    <row r="427" spans="1:10" x14ac:dyDescent="0.2">
      <c r="A427" s="158" t="s">
        <v>348</v>
      </c>
      <c r="B427" s="65">
        <v>18</v>
      </c>
      <c r="C427" s="66">
        <v>17</v>
      </c>
      <c r="D427" s="65">
        <v>260</v>
      </c>
      <c r="E427" s="66">
        <v>218</v>
      </c>
      <c r="F427" s="67"/>
      <c r="G427" s="65">
        <f t="shared" si="92"/>
        <v>1</v>
      </c>
      <c r="H427" s="66">
        <f t="shared" si="93"/>
        <v>42</v>
      </c>
      <c r="I427" s="20">
        <f t="shared" si="94"/>
        <v>5.8823529411764705E-2</v>
      </c>
      <c r="J427" s="21">
        <f t="shared" si="95"/>
        <v>0.19266055045871561</v>
      </c>
    </row>
    <row r="428" spans="1:10" s="160" customFormat="1" x14ac:dyDescent="0.2">
      <c r="A428" s="178" t="s">
        <v>616</v>
      </c>
      <c r="B428" s="71">
        <v>81</v>
      </c>
      <c r="C428" s="72">
        <v>70</v>
      </c>
      <c r="D428" s="71">
        <v>1251</v>
      </c>
      <c r="E428" s="72">
        <v>854</v>
      </c>
      <c r="F428" s="73"/>
      <c r="G428" s="71">
        <f t="shared" si="92"/>
        <v>11</v>
      </c>
      <c r="H428" s="72">
        <f t="shared" si="93"/>
        <v>397</v>
      </c>
      <c r="I428" s="37">
        <f t="shared" si="94"/>
        <v>0.15714285714285714</v>
      </c>
      <c r="J428" s="38">
        <f t="shared" si="95"/>
        <v>0.46487119437939112</v>
      </c>
    </row>
    <row r="429" spans="1:10" x14ac:dyDescent="0.2">
      <c r="A429" s="177"/>
      <c r="B429" s="143"/>
      <c r="C429" s="144"/>
      <c r="D429" s="143"/>
      <c r="E429" s="144"/>
      <c r="F429" s="145"/>
      <c r="G429" s="143"/>
      <c r="H429" s="144"/>
      <c r="I429" s="151"/>
      <c r="J429" s="152"/>
    </row>
    <row r="430" spans="1:10" s="139" customFormat="1" x14ac:dyDescent="0.2">
      <c r="A430" s="159" t="s">
        <v>79</v>
      </c>
      <c r="B430" s="65"/>
      <c r="C430" s="66"/>
      <c r="D430" s="65"/>
      <c r="E430" s="66"/>
      <c r="F430" s="67"/>
      <c r="G430" s="65"/>
      <c r="H430" s="66"/>
      <c r="I430" s="20"/>
      <c r="J430" s="21"/>
    </row>
    <row r="431" spans="1:10" x14ac:dyDescent="0.2">
      <c r="A431" s="158" t="s">
        <v>191</v>
      </c>
      <c r="B431" s="65">
        <v>7</v>
      </c>
      <c r="C431" s="66">
        <v>2</v>
      </c>
      <c r="D431" s="65">
        <v>118</v>
      </c>
      <c r="E431" s="66">
        <v>29</v>
      </c>
      <c r="F431" s="67"/>
      <c r="G431" s="65">
        <f t="shared" ref="G431:G438" si="96">B431-C431</f>
        <v>5</v>
      </c>
      <c r="H431" s="66">
        <f t="shared" ref="H431:H438" si="97">D431-E431</f>
        <v>89</v>
      </c>
      <c r="I431" s="20">
        <f t="shared" ref="I431:I438" si="98">IF(C431=0, "-", IF(G431/C431&lt;10, G431/C431, "&gt;999%"))</f>
        <v>2.5</v>
      </c>
      <c r="J431" s="21">
        <f t="shared" ref="J431:J438" si="99">IF(E431=0, "-", IF(H431/E431&lt;10, H431/E431, "&gt;999%"))</f>
        <v>3.0689655172413794</v>
      </c>
    </row>
    <row r="432" spans="1:10" x14ac:dyDescent="0.2">
      <c r="A432" s="158" t="s">
        <v>382</v>
      </c>
      <c r="B432" s="65">
        <v>0</v>
      </c>
      <c r="C432" s="66">
        <v>0</v>
      </c>
      <c r="D432" s="65">
        <v>0</v>
      </c>
      <c r="E432" s="66">
        <v>1</v>
      </c>
      <c r="F432" s="67"/>
      <c r="G432" s="65">
        <f t="shared" si="96"/>
        <v>0</v>
      </c>
      <c r="H432" s="66">
        <f t="shared" si="97"/>
        <v>-1</v>
      </c>
      <c r="I432" s="20" t="str">
        <f t="shared" si="98"/>
        <v>-</v>
      </c>
      <c r="J432" s="21">
        <f t="shared" si="99"/>
        <v>-1</v>
      </c>
    </row>
    <row r="433" spans="1:10" x14ac:dyDescent="0.2">
      <c r="A433" s="158" t="s">
        <v>328</v>
      </c>
      <c r="B433" s="65">
        <v>5</v>
      </c>
      <c r="C433" s="66">
        <v>1</v>
      </c>
      <c r="D433" s="65">
        <v>19</v>
      </c>
      <c r="E433" s="66">
        <v>34</v>
      </c>
      <c r="F433" s="67"/>
      <c r="G433" s="65">
        <f t="shared" si="96"/>
        <v>4</v>
      </c>
      <c r="H433" s="66">
        <f t="shared" si="97"/>
        <v>-15</v>
      </c>
      <c r="I433" s="20">
        <f t="shared" si="98"/>
        <v>4</v>
      </c>
      <c r="J433" s="21">
        <f t="shared" si="99"/>
        <v>-0.44117647058823528</v>
      </c>
    </row>
    <row r="434" spans="1:10" x14ac:dyDescent="0.2">
      <c r="A434" s="158" t="s">
        <v>329</v>
      </c>
      <c r="B434" s="65">
        <v>7</v>
      </c>
      <c r="C434" s="66">
        <v>2</v>
      </c>
      <c r="D434" s="65">
        <v>45</v>
      </c>
      <c r="E434" s="66">
        <v>19</v>
      </c>
      <c r="F434" s="67"/>
      <c r="G434" s="65">
        <f t="shared" si="96"/>
        <v>5</v>
      </c>
      <c r="H434" s="66">
        <f t="shared" si="97"/>
        <v>26</v>
      </c>
      <c r="I434" s="20">
        <f t="shared" si="98"/>
        <v>2.5</v>
      </c>
      <c r="J434" s="21">
        <f t="shared" si="99"/>
        <v>1.368421052631579</v>
      </c>
    </row>
    <row r="435" spans="1:10" x14ac:dyDescent="0.2">
      <c r="A435" s="158" t="s">
        <v>349</v>
      </c>
      <c r="B435" s="65">
        <v>1</v>
      </c>
      <c r="C435" s="66">
        <v>1</v>
      </c>
      <c r="D435" s="65">
        <v>13</v>
      </c>
      <c r="E435" s="66">
        <v>13</v>
      </c>
      <c r="F435" s="67"/>
      <c r="G435" s="65">
        <f t="shared" si="96"/>
        <v>0</v>
      </c>
      <c r="H435" s="66">
        <f t="shared" si="97"/>
        <v>0</v>
      </c>
      <c r="I435" s="20">
        <f t="shared" si="98"/>
        <v>0</v>
      </c>
      <c r="J435" s="21">
        <f t="shared" si="99"/>
        <v>0</v>
      </c>
    </row>
    <row r="436" spans="1:10" x14ac:dyDescent="0.2">
      <c r="A436" s="158" t="s">
        <v>192</v>
      </c>
      <c r="B436" s="65">
        <v>8</v>
      </c>
      <c r="C436" s="66">
        <v>7</v>
      </c>
      <c r="D436" s="65">
        <v>127</v>
      </c>
      <c r="E436" s="66">
        <v>83</v>
      </c>
      <c r="F436" s="67"/>
      <c r="G436" s="65">
        <f t="shared" si="96"/>
        <v>1</v>
      </c>
      <c r="H436" s="66">
        <f t="shared" si="97"/>
        <v>44</v>
      </c>
      <c r="I436" s="20">
        <f t="shared" si="98"/>
        <v>0.14285714285714285</v>
      </c>
      <c r="J436" s="21">
        <f t="shared" si="99"/>
        <v>0.53012048192771088</v>
      </c>
    </row>
    <row r="437" spans="1:10" x14ac:dyDescent="0.2">
      <c r="A437" s="158" t="s">
        <v>350</v>
      </c>
      <c r="B437" s="65">
        <v>1</v>
      </c>
      <c r="C437" s="66">
        <v>3</v>
      </c>
      <c r="D437" s="65">
        <v>73</v>
      </c>
      <c r="E437" s="66">
        <v>68</v>
      </c>
      <c r="F437" s="67"/>
      <c r="G437" s="65">
        <f t="shared" si="96"/>
        <v>-2</v>
      </c>
      <c r="H437" s="66">
        <f t="shared" si="97"/>
        <v>5</v>
      </c>
      <c r="I437" s="20">
        <f t="shared" si="98"/>
        <v>-0.66666666666666663</v>
      </c>
      <c r="J437" s="21">
        <f t="shared" si="99"/>
        <v>7.3529411764705885E-2</v>
      </c>
    </row>
    <row r="438" spans="1:10" s="160" customFormat="1" x14ac:dyDescent="0.2">
      <c r="A438" s="178" t="s">
        <v>617</v>
      </c>
      <c r="B438" s="71">
        <v>29</v>
      </c>
      <c r="C438" s="72">
        <v>16</v>
      </c>
      <c r="D438" s="71">
        <v>395</v>
      </c>
      <c r="E438" s="72">
        <v>247</v>
      </c>
      <c r="F438" s="73"/>
      <c r="G438" s="71">
        <f t="shared" si="96"/>
        <v>13</v>
      </c>
      <c r="H438" s="72">
        <f t="shared" si="97"/>
        <v>148</v>
      </c>
      <c r="I438" s="37">
        <f t="shared" si="98"/>
        <v>0.8125</v>
      </c>
      <c r="J438" s="38">
        <f t="shared" si="99"/>
        <v>0.59919028340080971</v>
      </c>
    </row>
    <row r="439" spans="1:10" x14ac:dyDescent="0.2">
      <c r="A439" s="177"/>
      <c r="B439" s="143"/>
      <c r="C439" s="144"/>
      <c r="D439" s="143"/>
      <c r="E439" s="144"/>
      <c r="F439" s="145"/>
      <c r="G439" s="143"/>
      <c r="H439" s="144"/>
      <c r="I439" s="151"/>
      <c r="J439" s="152"/>
    </row>
    <row r="440" spans="1:10" s="139" customFormat="1" x14ac:dyDescent="0.2">
      <c r="A440" s="159" t="s">
        <v>80</v>
      </c>
      <c r="B440" s="65"/>
      <c r="C440" s="66"/>
      <c r="D440" s="65"/>
      <c r="E440" s="66"/>
      <c r="F440" s="67"/>
      <c r="G440" s="65"/>
      <c r="H440" s="66"/>
      <c r="I440" s="20"/>
      <c r="J440" s="21"/>
    </row>
    <row r="441" spans="1:10" x14ac:dyDescent="0.2">
      <c r="A441" s="158" t="s">
        <v>293</v>
      </c>
      <c r="B441" s="65">
        <v>0</v>
      </c>
      <c r="C441" s="66">
        <v>1</v>
      </c>
      <c r="D441" s="65">
        <v>9</v>
      </c>
      <c r="E441" s="66">
        <v>17</v>
      </c>
      <c r="F441" s="67"/>
      <c r="G441" s="65">
        <f t="shared" ref="G441:G464" si="100">B441-C441</f>
        <v>-1</v>
      </c>
      <c r="H441" s="66">
        <f t="shared" ref="H441:H464" si="101">D441-E441</f>
        <v>-8</v>
      </c>
      <c r="I441" s="20">
        <f t="shared" ref="I441:I464" si="102">IF(C441=0, "-", IF(G441/C441&lt;10, G441/C441, "&gt;999%"))</f>
        <v>-1</v>
      </c>
      <c r="J441" s="21">
        <f t="shared" ref="J441:J464" si="103">IF(E441=0, "-", IF(H441/E441&lt;10, H441/E441, "&gt;999%"))</f>
        <v>-0.47058823529411764</v>
      </c>
    </row>
    <row r="442" spans="1:10" x14ac:dyDescent="0.2">
      <c r="A442" s="158" t="s">
        <v>238</v>
      </c>
      <c r="B442" s="65">
        <v>32</v>
      </c>
      <c r="C442" s="66">
        <v>14</v>
      </c>
      <c r="D442" s="65">
        <v>327</v>
      </c>
      <c r="E442" s="66">
        <v>233</v>
      </c>
      <c r="F442" s="67"/>
      <c r="G442" s="65">
        <f t="shared" si="100"/>
        <v>18</v>
      </c>
      <c r="H442" s="66">
        <f t="shared" si="101"/>
        <v>94</v>
      </c>
      <c r="I442" s="20">
        <f t="shared" si="102"/>
        <v>1.2857142857142858</v>
      </c>
      <c r="J442" s="21">
        <f t="shared" si="103"/>
        <v>0.40343347639484978</v>
      </c>
    </row>
    <row r="443" spans="1:10" x14ac:dyDescent="0.2">
      <c r="A443" s="158" t="s">
        <v>351</v>
      </c>
      <c r="B443" s="65">
        <v>23</v>
      </c>
      <c r="C443" s="66">
        <v>7</v>
      </c>
      <c r="D443" s="65">
        <v>167</v>
      </c>
      <c r="E443" s="66">
        <v>103</v>
      </c>
      <c r="F443" s="67"/>
      <c r="G443" s="65">
        <f t="shared" si="100"/>
        <v>16</v>
      </c>
      <c r="H443" s="66">
        <f t="shared" si="101"/>
        <v>64</v>
      </c>
      <c r="I443" s="20">
        <f t="shared" si="102"/>
        <v>2.2857142857142856</v>
      </c>
      <c r="J443" s="21">
        <f t="shared" si="103"/>
        <v>0.62135922330097082</v>
      </c>
    </row>
    <row r="444" spans="1:10" x14ac:dyDescent="0.2">
      <c r="A444" s="158" t="s">
        <v>456</v>
      </c>
      <c r="B444" s="65">
        <v>1</v>
      </c>
      <c r="C444" s="66">
        <v>0</v>
      </c>
      <c r="D444" s="65">
        <v>1</v>
      </c>
      <c r="E444" s="66">
        <v>4</v>
      </c>
      <c r="F444" s="67"/>
      <c r="G444" s="65">
        <f t="shared" si="100"/>
        <v>1</v>
      </c>
      <c r="H444" s="66">
        <f t="shared" si="101"/>
        <v>-3</v>
      </c>
      <c r="I444" s="20" t="str">
        <f t="shared" si="102"/>
        <v>-</v>
      </c>
      <c r="J444" s="21">
        <f t="shared" si="103"/>
        <v>-0.75</v>
      </c>
    </row>
    <row r="445" spans="1:10" x14ac:dyDescent="0.2">
      <c r="A445" s="158" t="s">
        <v>216</v>
      </c>
      <c r="B445" s="65">
        <v>58</v>
      </c>
      <c r="C445" s="66">
        <v>36</v>
      </c>
      <c r="D445" s="65">
        <v>722</v>
      </c>
      <c r="E445" s="66">
        <v>484</v>
      </c>
      <c r="F445" s="67"/>
      <c r="G445" s="65">
        <f t="shared" si="100"/>
        <v>22</v>
      </c>
      <c r="H445" s="66">
        <f t="shared" si="101"/>
        <v>238</v>
      </c>
      <c r="I445" s="20">
        <f t="shared" si="102"/>
        <v>0.61111111111111116</v>
      </c>
      <c r="J445" s="21">
        <f t="shared" si="103"/>
        <v>0.49173553719008267</v>
      </c>
    </row>
    <row r="446" spans="1:10" x14ac:dyDescent="0.2">
      <c r="A446" s="158" t="s">
        <v>419</v>
      </c>
      <c r="B446" s="65">
        <v>1</v>
      </c>
      <c r="C446" s="66">
        <v>0</v>
      </c>
      <c r="D446" s="65">
        <v>25</v>
      </c>
      <c r="E446" s="66">
        <v>16</v>
      </c>
      <c r="F446" s="67"/>
      <c r="G446" s="65">
        <f t="shared" si="100"/>
        <v>1</v>
      </c>
      <c r="H446" s="66">
        <f t="shared" si="101"/>
        <v>9</v>
      </c>
      <c r="I446" s="20" t="str">
        <f t="shared" si="102"/>
        <v>-</v>
      </c>
      <c r="J446" s="21">
        <f t="shared" si="103"/>
        <v>0.5625</v>
      </c>
    </row>
    <row r="447" spans="1:10" x14ac:dyDescent="0.2">
      <c r="A447" s="158" t="s">
        <v>283</v>
      </c>
      <c r="B447" s="65">
        <v>0</v>
      </c>
      <c r="C447" s="66">
        <v>1</v>
      </c>
      <c r="D447" s="65">
        <v>6</v>
      </c>
      <c r="E447" s="66">
        <v>5</v>
      </c>
      <c r="F447" s="67"/>
      <c r="G447" s="65">
        <f t="shared" si="100"/>
        <v>-1</v>
      </c>
      <c r="H447" s="66">
        <f t="shared" si="101"/>
        <v>1</v>
      </c>
      <c r="I447" s="20">
        <f t="shared" si="102"/>
        <v>-1</v>
      </c>
      <c r="J447" s="21">
        <f t="shared" si="103"/>
        <v>0.2</v>
      </c>
    </row>
    <row r="448" spans="1:10" x14ac:dyDescent="0.2">
      <c r="A448" s="158" t="s">
        <v>454</v>
      </c>
      <c r="B448" s="65">
        <v>0</v>
      </c>
      <c r="C448" s="66">
        <v>1</v>
      </c>
      <c r="D448" s="65">
        <v>18</v>
      </c>
      <c r="E448" s="66">
        <v>26</v>
      </c>
      <c r="F448" s="67"/>
      <c r="G448" s="65">
        <f t="shared" si="100"/>
        <v>-1</v>
      </c>
      <c r="H448" s="66">
        <f t="shared" si="101"/>
        <v>-8</v>
      </c>
      <c r="I448" s="20">
        <f t="shared" si="102"/>
        <v>-1</v>
      </c>
      <c r="J448" s="21">
        <f t="shared" si="103"/>
        <v>-0.30769230769230771</v>
      </c>
    </row>
    <row r="449" spans="1:10" x14ac:dyDescent="0.2">
      <c r="A449" s="158" t="s">
        <v>470</v>
      </c>
      <c r="B449" s="65">
        <v>14</v>
      </c>
      <c r="C449" s="66">
        <v>2</v>
      </c>
      <c r="D449" s="65">
        <v>121</v>
      </c>
      <c r="E449" s="66">
        <v>66</v>
      </c>
      <c r="F449" s="67"/>
      <c r="G449" s="65">
        <f t="shared" si="100"/>
        <v>12</v>
      </c>
      <c r="H449" s="66">
        <f t="shared" si="101"/>
        <v>55</v>
      </c>
      <c r="I449" s="20">
        <f t="shared" si="102"/>
        <v>6</v>
      </c>
      <c r="J449" s="21">
        <f t="shared" si="103"/>
        <v>0.83333333333333337</v>
      </c>
    </row>
    <row r="450" spans="1:10" x14ac:dyDescent="0.2">
      <c r="A450" s="158" t="s">
        <v>480</v>
      </c>
      <c r="B450" s="65">
        <v>22</v>
      </c>
      <c r="C450" s="66">
        <v>8</v>
      </c>
      <c r="D450" s="65">
        <v>186</v>
      </c>
      <c r="E450" s="66">
        <v>142</v>
      </c>
      <c r="F450" s="67"/>
      <c r="G450" s="65">
        <f t="shared" si="100"/>
        <v>14</v>
      </c>
      <c r="H450" s="66">
        <f t="shared" si="101"/>
        <v>44</v>
      </c>
      <c r="I450" s="20">
        <f t="shared" si="102"/>
        <v>1.75</v>
      </c>
      <c r="J450" s="21">
        <f t="shared" si="103"/>
        <v>0.30985915492957744</v>
      </c>
    </row>
    <row r="451" spans="1:10" x14ac:dyDescent="0.2">
      <c r="A451" s="158" t="s">
        <v>500</v>
      </c>
      <c r="B451" s="65">
        <v>34</v>
      </c>
      <c r="C451" s="66">
        <v>26</v>
      </c>
      <c r="D451" s="65">
        <v>322</v>
      </c>
      <c r="E451" s="66">
        <v>325</v>
      </c>
      <c r="F451" s="67"/>
      <c r="G451" s="65">
        <f t="shared" si="100"/>
        <v>8</v>
      </c>
      <c r="H451" s="66">
        <f t="shared" si="101"/>
        <v>-3</v>
      </c>
      <c r="I451" s="20">
        <f t="shared" si="102"/>
        <v>0.30769230769230771</v>
      </c>
      <c r="J451" s="21">
        <f t="shared" si="103"/>
        <v>-9.2307692307692316E-3</v>
      </c>
    </row>
    <row r="452" spans="1:10" x14ac:dyDescent="0.2">
      <c r="A452" s="158" t="s">
        <v>420</v>
      </c>
      <c r="B452" s="65">
        <v>2</v>
      </c>
      <c r="C452" s="66">
        <v>17</v>
      </c>
      <c r="D452" s="65">
        <v>139</v>
      </c>
      <c r="E452" s="66">
        <v>135</v>
      </c>
      <c r="F452" s="67"/>
      <c r="G452" s="65">
        <f t="shared" si="100"/>
        <v>-15</v>
      </c>
      <c r="H452" s="66">
        <f t="shared" si="101"/>
        <v>4</v>
      </c>
      <c r="I452" s="20">
        <f t="shared" si="102"/>
        <v>-0.88235294117647056</v>
      </c>
      <c r="J452" s="21">
        <f t="shared" si="103"/>
        <v>2.9629629629629631E-2</v>
      </c>
    </row>
    <row r="453" spans="1:10" x14ac:dyDescent="0.2">
      <c r="A453" s="158" t="s">
        <v>501</v>
      </c>
      <c r="B453" s="65">
        <v>8</v>
      </c>
      <c r="C453" s="66">
        <v>2</v>
      </c>
      <c r="D453" s="65">
        <v>49</v>
      </c>
      <c r="E453" s="66">
        <v>41</v>
      </c>
      <c r="F453" s="67"/>
      <c r="G453" s="65">
        <f t="shared" si="100"/>
        <v>6</v>
      </c>
      <c r="H453" s="66">
        <f t="shared" si="101"/>
        <v>8</v>
      </c>
      <c r="I453" s="20">
        <f t="shared" si="102"/>
        <v>3</v>
      </c>
      <c r="J453" s="21">
        <f t="shared" si="103"/>
        <v>0.1951219512195122</v>
      </c>
    </row>
    <row r="454" spans="1:10" x14ac:dyDescent="0.2">
      <c r="A454" s="158" t="s">
        <v>443</v>
      </c>
      <c r="B454" s="65">
        <v>16</v>
      </c>
      <c r="C454" s="66">
        <v>9</v>
      </c>
      <c r="D454" s="65">
        <v>105</v>
      </c>
      <c r="E454" s="66">
        <v>107</v>
      </c>
      <c r="F454" s="67"/>
      <c r="G454" s="65">
        <f t="shared" si="100"/>
        <v>7</v>
      </c>
      <c r="H454" s="66">
        <f t="shared" si="101"/>
        <v>-2</v>
      </c>
      <c r="I454" s="20">
        <f t="shared" si="102"/>
        <v>0.77777777777777779</v>
      </c>
      <c r="J454" s="21">
        <f t="shared" si="103"/>
        <v>-1.8691588785046728E-2</v>
      </c>
    </row>
    <row r="455" spans="1:10" x14ac:dyDescent="0.2">
      <c r="A455" s="158" t="s">
        <v>421</v>
      </c>
      <c r="B455" s="65">
        <v>19</v>
      </c>
      <c r="C455" s="66">
        <v>18</v>
      </c>
      <c r="D455" s="65">
        <v>163</v>
      </c>
      <c r="E455" s="66">
        <v>162</v>
      </c>
      <c r="F455" s="67"/>
      <c r="G455" s="65">
        <f t="shared" si="100"/>
        <v>1</v>
      </c>
      <c r="H455" s="66">
        <f t="shared" si="101"/>
        <v>1</v>
      </c>
      <c r="I455" s="20">
        <f t="shared" si="102"/>
        <v>5.5555555555555552E-2</v>
      </c>
      <c r="J455" s="21">
        <f t="shared" si="103"/>
        <v>6.1728395061728392E-3</v>
      </c>
    </row>
    <row r="456" spans="1:10" x14ac:dyDescent="0.2">
      <c r="A456" s="158" t="s">
        <v>217</v>
      </c>
      <c r="B456" s="65">
        <v>0</v>
      </c>
      <c r="C456" s="66">
        <v>1</v>
      </c>
      <c r="D456" s="65">
        <v>3</v>
      </c>
      <c r="E456" s="66">
        <v>8</v>
      </c>
      <c r="F456" s="67"/>
      <c r="G456" s="65">
        <f t="shared" si="100"/>
        <v>-1</v>
      </c>
      <c r="H456" s="66">
        <f t="shared" si="101"/>
        <v>-5</v>
      </c>
      <c r="I456" s="20">
        <f t="shared" si="102"/>
        <v>-1</v>
      </c>
      <c r="J456" s="21">
        <f t="shared" si="103"/>
        <v>-0.625</v>
      </c>
    </row>
    <row r="457" spans="1:10" x14ac:dyDescent="0.2">
      <c r="A457" s="158" t="s">
        <v>193</v>
      </c>
      <c r="B457" s="65">
        <v>0</v>
      </c>
      <c r="C457" s="66">
        <v>0</v>
      </c>
      <c r="D457" s="65">
        <v>3</v>
      </c>
      <c r="E457" s="66">
        <v>22</v>
      </c>
      <c r="F457" s="67"/>
      <c r="G457" s="65">
        <f t="shared" si="100"/>
        <v>0</v>
      </c>
      <c r="H457" s="66">
        <f t="shared" si="101"/>
        <v>-19</v>
      </c>
      <c r="I457" s="20" t="str">
        <f t="shared" si="102"/>
        <v>-</v>
      </c>
      <c r="J457" s="21">
        <f t="shared" si="103"/>
        <v>-0.86363636363636365</v>
      </c>
    </row>
    <row r="458" spans="1:10" x14ac:dyDescent="0.2">
      <c r="A458" s="158" t="s">
        <v>218</v>
      </c>
      <c r="B458" s="65">
        <v>0</v>
      </c>
      <c r="C458" s="66">
        <v>0</v>
      </c>
      <c r="D458" s="65">
        <v>3</v>
      </c>
      <c r="E458" s="66">
        <v>4</v>
      </c>
      <c r="F458" s="67"/>
      <c r="G458" s="65">
        <f t="shared" si="100"/>
        <v>0</v>
      </c>
      <c r="H458" s="66">
        <f t="shared" si="101"/>
        <v>-1</v>
      </c>
      <c r="I458" s="20" t="str">
        <f t="shared" si="102"/>
        <v>-</v>
      </c>
      <c r="J458" s="21">
        <f t="shared" si="103"/>
        <v>-0.25</v>
      </c>
    </row>
    <row r="459" spans="1:10" x14ac:dyDescent="0.2">
      <c r="A459" s="158" t="s">
        <v>383</v>
      </c>
      <c r="B459" s="65">
        <v>59</v>
      </c>
      <c r="C459" s="66">
        <v>22</v>
      </c>
      <c r="D459" s="65">
        <v>707</v>
      </c>
      <c r="E459" s="66">
        <v>312</v>
      </c>
      <c r="F459" s="67"/>
      <c r="G459" s="65">
        <f t="shared" si="100"/>
        <v>37</v>
      </c>
      <c r="H459" s="66">
        <f t="shared" si="101"/>
        <v>395</v>
      </c>
      <c r="I459" s="20">
        <f t="shared" si="102"/>
        <v>1.6818181818181819</v>
      </c>
      <c r="J459" s="21">
        <f t="shared" si="103"/>
        <v>1.266025641025641</v>
      </c>
    </row>
    <row r="460" spans="1:10" x14ac:dyDescent="0.2">
      <c r="A460" s="158" t="s">
        <v>309</v>
      </c>
      <c r="B460" s="65">
        <v>0</v>
      </c>
      <c r="C460" s="66">
        <v>0</v>
      </c>
      <c r="D460" s="65">
        <v>0</v>
      </c>
      <c r="E460" s="66">
        <v>4</v>
      </c>
      <c r="F460" s="67"/>
      <c r="G460" s="65">
        <f t="shared" si="100"/>
        <v>0</v>
      </c>
      <c r="H460" s="66">
        <f t="shared" si="101"/>
        <v>-4</v>
      </c>
      <c r="I460" s="20" t="str">
        <f t="shared" si="102"/>
        <v>-</v>
      </c>
      <c r="J460" s="21">
        <f t="shared" si="103"/>
        <v>-1</v>
      </c>
    </row>
    <row r="461" spans="1:10" x14ac:dyDescent="0.2">
      <c r="A461" s="158" t="s">
        <v>277</v>
      </c>
      <c r="B461" s="65">
        <v>0</v>
      </c>
      <c r="C461" s="66">
        <v>0</v>
      </c>
      <c r="D461" s="65">
        <v>5</v>
      </c>
      <c r="E461" s="66">
        <v>4</v>
      </c>
      <c r="F461" s="67"/>
      <c r="G461" s="65">
        <f t="shared" si="100"/>
        <v>0</v>
      </c>
      <c r="H461" s="66">
        <f t="shared" si="101"/>
        <v>1</v>
      </c>
      <c r="I461" s="20" t="str">
        <f t="shared" si="102"/>
        <v>-</v>
      </c>
      <c r="J461" s="21">
        <f t="shared" si="103"/>
        <v>0.25</v>
      </c>
    </row>
    <row r="462" spans="1:10" x14ac:dyDescent="0.2">
      <c r="A462" s="158" t="s">
        <v>194</v>
      </c>
      <c r="B462" s="65">
        <v>16</v>
      </c>
      <c r="C462" s="66">
        <v>14</v>
      </c>
      <c r="D462" s="65">
        <v>123</v>
      </c>
      <c r="E462" s="66">
        <v>169</v>
      </c>
      <c r="F462" s="67"/>
      <c r="G462" s="65">
        <f t="shared" si="100"/>
        <v>2</v>
      </c>
      <c r="H462" s="66">
        <f t="shared" si="101"/>
        <v>-46</v>
      </c>
      <c r="I462" s="20">
        <f t="shared" si="102"/>
        <v>0.14285714285714285</v>
      </c>
      <c r="J462" s="21">
        <f t="shared" si="103"/>
        <v>-0.27218934911242604</v>
      </c>
    </row>
    <row r="463" spans="1:10" x14ac:dyDescent="0.2">
      <c r="A463" s="158" t="s">
        <v>330</v>
      </c>
      <c r="B463" s="65">
        <v>9</v>
      </c>
      <c r="C463" s="66">
        <v>0</v>
      </c>
      <c r="D463" s="65">
        <v>18</v>
      </c>
      <c r="E463" s="66">
        <v>0</v>
      </c>
      <c r="F463" s="67"/>
      <c r="G463" s="65">
        <f t="shared" si="100"/>
        <v>9</v>
      </c>
      <c r="H463" s="66">
        <f t="shared" si="101"/>
        <v>18</v>
      </c>
      <c r="I463" s="20" t="str">
        <f t="shared" si="102"/>
        <v>-</v>
      </c>
      <c r="J463" s="21" t="str">
        <f t="shared" si="103"/>
        <v>-</v>
      </c>
    </row>
    <row r="464" spans="1:10" s="160" customFormat="1" x14ac:dyDescent="0.2">
      <c r="A464" s="178" t="s">
        <v>618</v>
      </c>
      <c r="B464" s="71">
        <v>314</v>
      </c>
      <c r="C464" s="72">
        <v>179</v>
      </c>
      <c r="D464" s="71">
        <v>3222</v>
      </c>
      <c r="E464" s="72">
        <v>2389</v>
      </c>
      <c r="F464" s="73"/>
      <c r="G464" s="71">
        <f t="shared" si="100"/>
        <v>135</v>
      </c>
      <c r="H464" s="72">
        <f t="shared" si="101"/>
        <v>833</v>
      </c>
      <c r="I464" s="37">
        <f t="shared" si="102"/>
        <v>0.75418994413407825</v>
      </c>
      <c r="J464" s="38">
        <f t="shared" si="103"/>
        <v>0.34868145667643363</v>
      </c>
    </row>
    <row r="465" spans="1:10" x14ac:dyDescent="0.2">
      <c r="A465" s="177"/>
      <c r="B465" s="143"/>
      <c r="C465" s="144"/>
      <c r="D465" s="143"/>
      <c r="E465" s="144"/>
      <c r="F465" s="145"/>
      <c r="G465" s="143"/>
      <c r="H465" s="144"/>
      <c r="I465" s="151"/>
      <c r="J465" s="152"/>
    </row>
    <row r="466" spans="1:10" s="139" customFormat="1" x14ac:dyDescent="0.2">
      <c r="A466" s="159" t="s">
        <v>81</v>
      </c>
      <c r="B466" s="65"/>
      <c r="C466" s="66"/>
      <c r="D466" s="65"/>
      <c r="E466" s="66"/>
      <c r="F466" s="67"/>
      <c r="G466" s="65"/>
      <c r="H466" s="66"/>
      <c r="I466" s="20"/>
      <c r="J466" s="21"/>
    </row>
    <row r="467" spans="1:10" x14ac:dyDescent="0.2">
      <c r="A467" s="158" t="s">
        <v>481</v>
      </c>
      <c r="B467" s="65">
        <v>0</v>
      </c>
      <c r="C467" s="66">
        <v>0</v>
      </c>
      <c r="D467" s="65">
        <v>1</v>
      </c>
      <c r="E467" s="66">
        <v>6</v>
      </c>
      <c r="F467" s="67"/>
      <c r="G467" s="65">
        <f t="shared" ref="G467:G487" si="104">B467-C467</f>
        <v>0</v>
      </c>
      <c r="H467" s="66">
        <f t="shared" ref="H467:H487" si="105">D467-E467</f>
        <v>-5</v>
      </c>
      <c r="I467" s="20" t="str">
        <f t="shared" ref="I467:I487" si="106">IF(C467=0, "-", IF(G467/C467&lt;10, G467/C467, "&gt;999%"))</f>
        <v>-</v>
      </c>
      <c r="J467" s="21">
        <f t="shared" ref="J467:J487" si="107">IF(E467=0, "-", IF(H467/E467&lt;10, H467/E467, "&gt;999%"))</f>
        <v>-0.83333333333333337</v>
      </c>
    </row>
    <row r="468" spans="1:10" x14ac:dyDescent="0.2">
      <c r="A468" s="158" t="s">
        <v>502</v>
      </c>
      <c r="B468" s="65">
        <v>3</v>
      </c>
      <c r="C468" s="66">
        <v>10</v>
      </c>
      <c r="D468" s="65">
        <v>201</v>
      </c>
      <c r="E468" s="66">
        <v>207</v>
      </c>
      <c r="F468" s="67"/>
      <c r="G468" s="65">
        <f t="shared" si="104"/>
        <v>-7</v>
      </c>
      <c r="H468" s="66">
        <f t="shared" si="105"/>
        <v>-6</v>
      </c>
      <c r="I468" s="20">
        <f t="shared" si="106"/>
        <v>-0.7</v>
      </c>
      <c r="J468" s="21">
        <f t="shared" si="107"/>
        <v>-2.8985507246376812E-2</v>
      </c>
    </row>
    <row r="469" spans="1:10" x14ac:dyDescent="0.2">
      <c r="A469" s="158" t="s">
        <v>251</v>
      </c>
      <c r="B469" s="65">
        <v>0</v>
      </c>
      <c r="C469" s="66">
        <v>0</v>
      </c>
      <c r="D469" s="65">
        <v>1</v>
      </c>
      <c r="E469" s="66">
        <v>11</v>
      </c>
      <c r="F469" s="67"/>
      <c r="G469" s="65">
        <f t="shared" si="104"/>
        <v>0</v>
      </c>
      <c r="H469" s="66">
        <f t="shared" si="105"/>
        <v>-10</v>
      </c>
      <c r="I469" s="20" t="str">
        <f t="shared" si="106"/>
        <v>-</v>
      </c>
      <c r="J469" s="21">
        <f t="shared" si="107"/>
        <v>-0.90909090909090906</v>
      </c>
    </row>
    <row r="470" spans="1:10" x14ac:dyDescent="0.2">
      <c r="A470" s="158" t="s">
        <v>278</v>
      </c>
      <c r="B470" s="65">
        <v>3</v>
      </c>
      <c r="C470" s="66">
        <v>1</v>
      </c>
      <c r="D470" s="65">
        <v>8</v>
      </c>
      <c r="E470" s="66">
        <v>17</v>
      </c>
      <c r="F470" s="67"/>
      <c r="G470" s="65">
        <f t="shared" si="104"/>
        <v>2</v>
      </c>
      <c r="H470" s="66">
        <f t="shared" si="105"/>
        <v>-9</v>
      </c>
      <c r="I470" s="20">
        <f t="shared" si="106"/>
        <v>2</v>
      </c>
      <c r="J470" s="21">
        <f t="shared" si="107"/>
        <v>-0.52941176470588236</v>
      </c>
    </row>
    <row r="471" spans="1:10" x14ac:dyDescent="0.2">
      <c r="A471" s="158" t="s">
        <v>461</v>
      </c>
      <c r="B471" s="65">
        <v>4</v>
      </c>
      <c r="C471" s="66">
        <v>2</v>
      </c>
      <c r="D471" s="65">
        <v>40</v>
      </c>
      <c r="E471" s="66">
        <v>38</v>
      </c>
      <c r="F471" s="67"/>
      <c r="G471" s="65">
        <f t="shared" si="104"/>
        <v>2</v>
      </c>
      <c r="H471" s="66">
        <f t="shared" si="105"/>
        <v>2</v>
      </c>
      <c r="I471" s="20">
        <f t="shared" si="106"/>
        <v>1</v>
      </c>
      <c r="J471" s="21">
        <f t="shared" si="107"/>
        <v>5.2631578947368418E-2</v>
      </c>
    </row>
    <row r="472" spans="1:10" x14ac:dyDescent="0.2">
      <c r="A472" s="158" t="s">
        <v>279</v>
      </c>
      <c r="B472" s="65">
        <v>0</v>
      </c>
      <c r="C472" s="66">
        <v>0</v>
      </c>
      <c r="D472" s="65">
        <v>0</v>
      </c>
      <c r="E472" s="66">
        <v>2</v>
      </c>
      <c r="F472" s="67"/>
      <c r="G472" s="65">
        <f t="shared" si="104"/>
        <v>0</v>
      </c>
      <c r="H472" s="66">
        <f t="shared" si="105"/>
        <v>-2</v>
      </c>
      <c r="I472" s="20" t="str">
        <f t="shared" si="106"/>
        <v>-</v>
      </c>
      <c r="J472" s="21">
        <f t="shared" si="107"/>
        <v>-1</v>
      </c>
    </row>
    <row r="473" spans="1:10" x14ac:dyDescent="0.2">
      <c r="A473" s="158" t="s">
        <v>513</v>
      </c>
      <c r="B473" s="65">
        <v>1</v>
      </c>
      <c r="C473" s="66">
        <v>1</v>
      </c>
      <c r="D473" s="65">
        <v>27</v>
      </c>
      <c r="E473" s="66">
        <v>16</v>
      </c>
      <c r="F473" s="67"/>
      <c r="G473" s="65">
        <f t="shared" si="104"/>
        <v>0</v>
      </c>
      <c r="H473" s="66">
        <f t="shared" si="105"/>
        <v>11</v>
      </c>
      <c r="I473" s="20">
        <f t="shared" si="106"/>
        <v>0</v>
      </c>
      <c r="J473" s="21">
        <f t="shared" si="107"/>
        <v>0.6875</v>
      </c>
    </row>
    <row r="474" spans="1:10" x14ac:dyDescent="0.2">
      <c r="A474" s="158" t="s">
        <v>455</v>
      </c>
      <c r="B474" s="65">
        <v>0</v>
      </c>
      <c r="C474" s="66">
        <v>0</v>
      </c>
      <c r="D474" s="65">
        <v>1</v>
      </c>
      <c r="E474" s="66">
        <v>0</v>
      </c>
      <c r="F474" s="67"/>
      <c r="G474" s="65">
        <f t="shared" si="104"/>
        <v>0</v>
      </c>
      <c r="H474" s="66">
        <f t="shared" si="105"/>
        <v>1</v>
      </c>
      <c r="I474" s="20" t="str">
        <f t="shared" si="106"/>
        <v>-</v>
      </c>
      <c r="J474" s="21" t="str">
        <f t="shared" si="107"/>
        <v>-</v>
      </c>
    </row>
    <row r="475" spans="1:10" x14ac:dyDescent="0.2">
      <c r="A475" s="158" t="s">
        <v>219</v>
      </c>
      <c r="B475" s="65">
        <v>32</v>
      </c>
      <c r="C475" s="66">
        <v>34</v>
      </c>
      <c r="D475" s="65">
        <v>544</v>
      </c>
      <c r="E475" s="66">
        <v>422</v>
      </c>
      <c r="F475" s="67"/>
      <c r="G475" s="65">
        <f t="shared" si="104"/>
        <v>-2</v>
      </c>
      <c r="H475" s="66">
        <f t="shared" si="105"/>
        <v>122</v>
      </c>
      <c r="I475" s="20">
        <f t="shared" si="106"/>
        <v>-5.8823529411764705E-2</v>
      </c>
      <c r="J475" s="21">
        <f t="shared" si="107"/>
        <v>0.2890995260663507</v>
      </c>
    </row>
    <row r="476" spans="1:10" x14ac:dyDescent="0.2">
      <c r="A476" s="158" t="s">
        <v>384</v>
      </c>
      <c r="B476" s="65">
        <v>1</v>
      </c>
      <c r="C476" s="66">
        <v>3</v>
      </c>
      <c r="D476" s="65">
        <v>20</v>
      </c>
      <c r="E476" s="66">
        <v>36</v>
      </c>
      <c r="F476" s="67"/>
      <c r="G476" s="65">
        <f t="shared" si="104"/>
        <v>-2</v>
      </c>
      <c r="H476" s="66">
        <f t="shared" si="105"/>
        <v>-16</v>
      </c>
      <c r="I476" s="20">
        <f t="shared" si="106"/>
        <v>-0.66666666666666663</v>
      </c>
      <c r="J476" s="21">
        <f t="shared" si="107"/>
        <v>-0.44444444444444442</v>
      </c>
    </row>
    <row r="477" spans="1:10" x14ac:dyDescent="0.2">
      <c r="A477" s="158" t="s">
        <v>280</v>
      </c>
      <c r="B477" s="65">
        <v>1</v>
      </c>
      <c r="C477" s="66">
        <v>1</v>
      </c>
      <c r="D477" s="65">
        <v>6</v>
      </c>
      <c r="E477" s="66">
        <v>19</v>
      </c>
      <c r="F477" s="67"/>
      <c r="G477" s="65">
        <f t="shared" si="104"/>
        <v>0</v>
      </c>
      <c r="H477" s="66">
        <f t="shared" si="105"/>
        <v>-13</v>
      </c>
      <c r="I477" s="20">
        <f t="shared" si="106"/>
        <v>0</v>
      </c>
      <c r="J477" s="21">
        <f t="shared" si="107"/>
        <v>-0.68421052631578949</v>
      </c>
    </row>
    <row r="478" spans="1:10" x14ac:dyDescent="0.2">
      <c r="A478" s="158" t="s">
        <v>239</v>
      </c>
      <c r="B478" s="65">
        <v>1</v>
      </c>
      <c r="C478" s="66">
        <v>3</v>
      </c>
      <c r="D478" s="65">
        <v>27</v>
      </c>
      <c r="E478" s="66">
        <v>25</v>
      </c>
      <c r="F478" s="67"/>
      <c r="G478" s="65">
        <f t="shared" si="104"/>
        <v>-2</v>
      </c>
      <c r="H478" s="66">
        <f t="shared" si="105"/>
        <v>2</v>
      </c>
      <c r="I478" s="20">
        <f t="shared" si="106"/>
        <v>-0.66666666666666663</v>
      </c>
      <c r="J478" s="21">
        <f t="shared" si="107"/>
        <v>0.08</v>
      </c>
    </row>
    <row r="479" spans="1:10" x14ac:dyDescent="0.2">
      <c r="A479" s="158" t="s">
        <v>422</v>
      </c>
      <c r="B479" s="65">
        <v>0</v>
      </c>
      <c r="C479" s="66">
        <v>3</v>
      </c>
      <c r="D479" s="65">
        <v>0</v>
      </c>
      <c r="E479" s="66">
        <v>18</v>
      </c>
      <c r="F479" s="67"/>
      <c r="G479" s="65">
        <f t="shared" si="104"/>
        <v>-3</v>
      </c>
      <c r="H479" s="66">
        <f t="shared" si="105"/>
        <v>-18</v>
      </c>
      <c r="I479" s="20">
        <f t="shared" si="106"/>
        <v>-1</v>
      </c>
      <c r="J479" s="21">
        <f t="shared" si="107"/>
        <v>-1</v>
      </c>
    </row>
    <row r="480" spans="1:10" x14ac:dyDescent="0.2">
      <c r="A480" s="158" t="s">
        <v>195</v>
      </c>
      <c r="B480" s="65">
        <v>14</v>
      </c>
      <c r="C480" s="66">
        <v>9</v>
      </c>
      <c r="D480" s="65">
        <v>215</v>
      </c>
      <c r="E480" s="66">
        <v>149</v>
      </c>
      <c r="F480" s="67"/>
      <c r="G480" s="65">
        <f t="shared" si="104"/>
        <v>5</v>
      </c>
      <c r="H480" s="66">
        <f t="shared" si="105"/>
        <v>66</v>
      </c>
      <c r="I480" s="20">
        <f t="shared" si="106"/>
        <v>0.55555555555555558</v>
      </c>
      <c r="J480" s="21">
        <f t="shared" si="107"/>
        <v>0.44295302013422821</v>
      </c>
    </row>
    <row r="481" spans="1:10" x14ac:dyDescent="0.2">
      <c r="A481" s="158" t="s">
        <v>331</v>
      </c>
      <c r="B481" s="65">
        <v>5</v>
      </c>
      <c r="C481" s="66">
        <v>0</v>
      </c>
      <c r="D481" s="65">
        <v>70</v>
      </c>
      <c r="E481" s="66">
        <v>0</v>
      </c>
      <c r="F481" s="67"/>
      <c r="G481" s="65">
        <f t="shared" si="104"/>
        <v>5</v>
      </c>
      <c r="H481" s="66">
        <f t="shared" si="105"/>
        <v>70</v>
      </c>
      <c r="I481" s="20" t="str">
        <f t="shared" si="106"/>
        <v>-</v>
      </c>
      <c r="J481" s="21" t="str">
        <f t="shared" si="107"/>
        <v>-</v>
      </c>
    </row>
    <row r="482" spans="1:10" x14ac:dyDescent="0.2">
      <c r="A482" s="158" t="s">
        <v>385</v>
      </c>
      <c r="B482" s="65">
        <v>9</v>
      </c>
      <c r="C482" s="66">
        <v>14</v>
      </c>
      <c r="D482" s="65">
        <v>237</v>
      </c>
      <c r="E482" s="66">
        <v>202</v>
      </c>
      <c r="F482" s="67"/>
      <c r="G482" s="65">
        <f t="shared" si="104"/>
        <v>-5</v>
      </c>
      <c r="H482" s="66">
        <f t="shared" si="105"/>
        <v>35</v>
      </c>
      <c r="I482" s="20">
        <f t="shared" si="106"/>
        <v>-0.35714285714285715</v>
      </c>
      <c r="J482" s="21">
        <f t="shared" si="107"/>
        <v>0.17326732673267325</v>
      </c>
    </row>
    <row r="483" spans="1:10" x14ac:dyDescent="0.2">
      <c r="A483" s="158" t="s">
        <v>423</v>
      </c>
      <c r="B483" s="65">
        <v>7</v>
      </c>
      <c r="C483" s="66">
        <v>20</v>
      </c>
      <c r="D483" s="65">
        <v>132</v>
      </c>
      <c r="E483" s="66">
        <v>129</v>
      </c>
      <c r="F483" s="67"/>
      <c r="G483" s="65">
        <f t="shared" si="104"/>
        <v>-13</v>
      </c>
      <c r="H483" s="66">
        <f t="shared" si="105"/>
        <v>3</v>
      </c>
      <c r="I483" s="20">
        <f t="shared" si="106"/>
        <v>-0.65</v>
      </c>
      <c r="J483" s="21">
        <f t="shared" si="107"/>
        <v>2.3255813953488372E-2</v>
      </c>
    </row>
    <row r="484" spans="1:10" x14ac:dyDescent="0.2">
      <c r="A484" s="158" t="s">
        <v>440</v>
      </c>
      <c r="B484" s="65">
        <v>6</v>
      </c>
      <c r="C484" s="66">
        <v>8</v>
      </c>
      <c r="D484" s="65">
        <v>45</v>
      </c>
      <c r="E484" s="66">
        <v>26</v>
      </c>
      <c r="F484" s="67"/>
      <c r="G484" s="65">
        <f t="shared" si="104"/>
        <v>-2</v>
      </c>
      <c r="H484" s="66">
        <f t="shared" si="105"/>
        <v>19</v>
      </c>
      <c r="I484" s="20">
        <f t="shared" si="106"/>
        <v>-0.25</v>
      </c>
      <c r="J484" s="21">
        <f t="shared" si="107"/>
        <v>0.73076923076923073</v>
      </c>
    </row>
    <row r="485" spans="1:10" x14ac:dyDescent="0.2">
      <c r="A485" s="158" t="s">
        <v>471</v>
      </c>
      <c r="B485" s="65">
        <v>0</v>
      </c>
      <c r="C485" s="66">
        <v>2</v>
      </c>
      <c r="D485" s="65">
        <v>15</v>
      </c>
      <c r="E485" s="66">
        <v>40</v>
      </c>
      <c r="F485" s="67"/>
      <c r="G485" s="65">
        <f t="shared" si="104"/>
        <v>-2</v>
      </c>
      <c r="H485" s="66">
        <f t="shared" si="105"/>
        <v>-25</v>
      </c>
      <c r="I485" s="20">
        <f t="shared" si="106"/>
        <v>-1</v>
      </c>
      <c r="J485" s="21">
        <f t="shared" si="107"/>
        <v>-0.625</v>
      </c>
    </row>
    <row r="486" spans="1:10" x14ac:dyDescent="0.2">
      <c r="A486" s="158" t="s">
        <v>352</v>
      </c>
      <c r="B486" s="65">
        <v>9</v>
      </c>
      <c r="C486" s="66">
        <v>0</v>
      </c>
      <c r="D486" s="65">
        <v>42</v>
      </c>
      <c r="E486" s="66">
        <v>0</v>
      </c>
      <c r="F486" s="67"/>
      <c r="G486" s="65">
        <f t="shared" si="104"/>
        <v>9</v>
      </c>
      <c r="H486" s="66">
        <f t="shared" si="105"/>
        <v>42</v>
      </c>
      <c r="I486" s="20" t="str">
        <f t="shared" si="106"/>
        <v>-</v>
      </c>
      <c r="J486" s="21" t="str">
        <f t="shared" si="107"/>
        <v>-</v>
      </c>
    </row>
    <row r="487" spans="1:10" s="160" customFormat="1" x14ac:dyDescent="0.2">
      <c r="A487" s="178" t="s">
        <v>619</v>
      </c>
      <c r="B487" s="71">
        <v>96</v>
      </c>
      <c r="C487" s="72">
        <v>111</v>
      </c>
      <c r="D487" s="71">
        <v>1632</v>
      </c>
      <c r="E487" s="72">
        <v>1363</v>
      </c>
      <c r="F487" s="73"/>
      <c r="G487" s="71">
        <f t="shared" si="104"/>
        <v>-15</v>
      </c>
      <c r="H487" s="72">
        <f t="shared" si="105"/>
        <v>269</v>
      </c>
      <c r="I487" s="37">
        <f t="shared" si="106"/>
        <v>-0.13513513513513514</v>
      </c>
      <c r="J487" s="38">
        <f t="shared" si="107"/>
        <v>0.19735876742479824</v>
      </c>
    </row>
    <row r="488" spans="1:10" x14ac:dyDescent="0.2">
      <c r="A488" s="177"/>
      <c r="B488" s="143"/>
      <c r="C488" s="144"/>
      <c r="D488" s="143"/>
      <c r="E488" s="144"/>
      <c r="F488" s="145"/>
      <c r="G488" s="143"/>
      <c r="H488" s="144"/>
      <c r="I488" s="151"/>
      <c r="J488" s="152"/>
    </row>
    <row r="489" spans="1:10" s="139" customFormat="1" x14ac:dyDescent="0.2">
      <c r="A489" s="159" t="s">
        <v>82</v>
      </c>
      <c r="B489" s="65"/>
      <c r="C489" s="66"/>
      <c r="D489" s="65"/>
      <c r="E489" s="66"/>
      <c r="F489" s="67"/>
      <c r="G489" s="65"/>
      <c r="H489" s="66"/>
      <c r="I489" s="20"/>
      <c r="J489" s="21"/>
    </row>
    <row r="490" spans="1:10" x14ac:dyDescent="0.2">
      <c r="A490" s="158" t="s">
        <v>252</v>
      </c>
      <c r="B490" s="65">
        <v>0</v>
      </c>
      <c r="C490" s="66">
        <v>0</v>
      </c>
      <c r="D490" s="65">
        <v>4</v>
      </c>
      <c r="E490" s="66">
        <v>3</v>
      </c>
      <c r="F490" s="67"/>
      <c r="G490" s="65">
        <f t="shared" ref="G490:G496" si="108">B490-C490</f>
        <v>0</v>
      </c>
      <c r="H490" s="66">
        <f t="shared" ref="H490:H496" si="109">D490-E490</f>
        <v>1</v>
      </c>
      <c r="I490" s="20" t="str">
        <f t="shared" ref="I490:I496" si="110">IF(C490=0, "-", IF(G490/C490&lt;10, G490/C490, "&gt;999%"))</f>
        <v>-</v>
      </c>
      <c r="J490" s="21">
        <f t="shared" ref="J490:J496" si="111">IF(E490=0, "-", IF(H490/E490&lt;10, H490/E490, "&gt;999%"))</f>
        <v>0.33333333333333331</v>
      </c>
    </row>
    <row r="491" spans="1:10" x14ac:dyDescent="0.2">
      <c r="A491" s="158" t="s">
        <v>253</v>
      </c>
      <c r="B491" s="65">
        <v>0</v>
      </c>
      <c r="C491" s="66">
        <v>0</v>
      </c>
      <c r="D491" s="65">
        <v>10</v>
      </c>
      <c r="E491" s="66">
        <v>4</v>
      </c>
      <c r="F491" s="67"/>
      <c r="G491" s="65">
        <f t="shared" si="108"/>
        <v>0</v>
      </c>
      <c r="H491" s="66">
        <f t="shared" si="109"/>
        <v>6</v>
      </c>
      <c r="I491" s="20" t="str">
        <f t="shared" si="110"/>
        <v>-</v>
      </c>
      <c r="J491" s="21">
        <f t="shared" si="111"/>
        <v>1.5</v>
      </c>
    </row>
    <row r="492" spans="1:10" x14ac:dyDescent="0.2">
      <c r="A492" s="158" t="s">
        <v>266</v>
      </c>
      <c r="B492" s="65">
        <v>0</v>
      </c>
      <c r="C492" s="66">
        <v>0</v>
      </c>
      <c r="D492" s="65">
        <v>3</v>
      </c>
      <c r="E492" s="66">
        <v>1</v>
      </c>
      <c r="F492" s="67"/>
      <c r="G492" s="65">
        <f t="shared" si="108"/>
        <v>0</v>
      </c>
      <c r="H492" s="66">
        <f t="shared" si="109"/>
        <v>2</v>
      </c>
      <c r="I492" s="20" t="str">
        <f t="shared" si="110"/>
        <v>-</v>
      </c>
      <c r="J492" s="21">
        <f t="shared" si="111"/>
        <v>2</v>
      </c>
    </row>
    <row r="493" spans="1:10" x14ac:dyDescent="0.2">
      <c r="A493" s="158" t="s">
        <v>362</v>
      </c>
      <c r="B493" s="65">
        <v>15</v>
      </c>
      <c r="C493" s="66">
        <v>5</v>
      </c>
      <c r="D493" s="65">
        <v>117</v>
      </c>
      <c r="E493" s="66">
        <v>60</v>
      </c>
      <c r="F493" s="67"/>
      <c r="G493" s="65">
        <f t="shared" si="108"/>
        <v>10</v>
      </c>
      <c r="H493" s="66">
        <f t="shared" si="109"/>
        <v>57</v>
      </c>
      <c r="I493" s="20">
        <f t="shared" si="110"/>
        <v>2</v>
      </c>
      <c r="J493" s="21">
        <f t="shared" si="111"/>
        <v>0.95</v>
      </c>
    </row>
    <row r="494" spans="1:10" x14ac:dyDescent="0.2">
      <c r="A494" s="158" t="s">
        <v>398</v>
      </c>
      <c r="B494" s="65">
        <v>3</v>
      </c>
      <c r="C494" s="66">
        <v>12</v>
      </c>
      <c r="D494" s="65">
        <v>102</v>
      </c>
      <c r="E494" s="66">
        <v>94</v>
      </c>
      <c r="F494" s="67"/>
      <c r="G494" s="65">
        <f t="shared" si="108"/>
        <v>-9</v>
      </c>
      <c r="H494" s="66">
        <f t="shared" si="109"/>
        <v>8</v>
      </c>
      <c r="I494" s="20">
        <f t="shared" si="110"/>
        <v>-0.75</v>
      </c>
      <c r="J494" s="21">
        <f t="shared" si="111"/>
        <v>8.5106382978723402E-2</v>
      </c>
    </row>
    <row r="495" spans="1:10" x14ac:dyDescent="0.2">
      <c r="A495" s="158" t="s">
        <v>441</v>
      </c>
      <c r="B495" s="65">
        <v>3</v>
      </c>
      <c r="C495" s="66">
        <v>2</v>
      </c>
      <c r="D495" s="65">
        <v>23</v>
      </c>
      <c r="E495" s="66">
        <v>21</v>
      </c>
      <c r="F495" s="67"/>
      <c r="G495" s="65">
        <f t="shared" si="108"/>
        <v>1</v>
      </c>
      <c r="H495" s="66">
        <f t="shared" si="109"/>
        <v>2</v>
      </c>
      <c r="I495" s="20">
        <f t="shared" si="110"/>
        <v>0.5</v>
      </c>
      <c r="J495" s="21">
        <f t="shared" si="111"/>
        <v>9.5238095238095233E-2</v>
      </c>
    </row>
    <row r="496" spans="1:10" s="160" customFormat="1" x14ac:dyDescent="0.2">
      <c r="A496" s="165" t="s">
        <v>620</v>
      </c>
      <c r="B496" s="166">
        <v>21</v>
      </c>
      <c r="C496" s="167">
        <v>19</v>
      </c>
      <c r="D496" s="166">
        <v>259</v>
      </c>
      <c r="E496" s="167">
        <v>183</v>
      </c>
      <c r="F496" s="168"/>
      <c r="G496" s="166">
        <f t="shared" si="108"/>
        <v>2</v>
      </c>
      <c r="H496" s="167">
        <f t="shared" si="109"/>
        <v>76</v>
      </c>
      <c r="I496" s="169">
        <f t="shared" si="110"/>
        <v>0.10526315789473684</v>
      </c>
      <c r="J496" s="170">
        <f t="shared" si="111"/>
        <v>0.41530054644808745</v>
      </c>
    </row>
    <row r="497" spans="1:10" x14ac:dyDescent="0.2">
      <c r="A497" s="171"/>
      <c r="B497" s="172"/>
      <c r="C497" s="173"/>
      <c r="D497" s="172"/>
      <c r="E497" s="173"/>
      <c r="F497" s="174"/>
      <c r="G497" s="172"/>
      <c r="H497" s="173"/>
      <c r="I497" s="175"/>
      <c r="J497" s="176"/>
    </row>
    <row r="498" spans="1:10" x14ac:dyDescent="0.2">
      <c r="A498" s="27" t="s">
        <v>16</v>
      </c>
      <c r="B498" s="71">
        <f>SUM(B7:B497)/2</f>
        <v>1528</v>
      </c>
      <c r="C498" s="77">
        <f>SUM(C7:C497)/2</f>
        <v>1125</v>
      </c>
      <c r="D498" s="71">
        <f>SUM(D7:D497)/2</f>
        <v>19693</v>
      </c>
      <c r="E498" s="77">
        <f>SUM(E7:E497)/2</f>
        <v>16061</v>
      </c>
      <c r="F498" s="73"/>
      <c r="G498" s="71">
        <f>B498-C498</f>
        <v>403</v>
      </c>
      <c r="H498" s="72">
        <f>D498-E498</f>
        <v>3632</v>
      </c>
      <c r="I498" s="37">
        <f>IF(C498=0, 0, G498/C498)</f>
        <v>0.35822222222222222</v>
      </c>
      <c r="J498" s="38">
        <f>IF(E498=0, 0, H498/E498)</f>
        <v>0.22613784944897578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4" max="16383" man="1"/>
    <brk id="121" max="16383" man="1"/>
    <brk id="179" max="16383" man="1"/>
    <brk id="232" max="16383" man="1"/>
    <brk id="286" max="16383" man="1"/>
    <brk id="346" max="16383" man="1"/>
    <brk id="398" max="16383" man="1"/>
    <brk id="43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94</v>
      </c>
      <c r="B2" s="202" t="s">
        <v>84</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95</v>
      </c>
      <c r="B7" s="65">
        <v>455</v>
      </c>
      <c r="C7" s="66">
        <v>353</v>
      </c>
      <c r="D7" s="65">
        <v>6897</v>
      </c>
      <c r="E7" s="66">
        <v>5817</v>
      </c>
      <c r="F7" s="67"/>
      <c r="G7" s="65">
        <f>B7-C7</f>
        <v>102</v>
      </c>
      <c r="H7" s="66">
        <f>D7-E7</f>
        <v>1080</v>
      </c>
      <c r="I7" s="28">
        <f>IF(C7=0, "-", IF(G7/C7&lt;10, G7/C7*100, "&gt;999"))</f>
        <v>28.895184135977338</v>
      </c>
      <c r="J7" s="29">
        <f>IF(E7=0, "-", IF(H7/E7&lt;10, H7/E7*100, "&gt;999"))</f>
        <v>18.566271273852504</v>
      </c>
    </row>
    <row r="8" spans="1:10" x14ac:dyDescent="0.2">
      <c r="A8" s="7" t="s">
        <v>104</v>
      </c>
      <c r="B8" s="65">
        <v>798</v>
      </c>
      <c r="C8" s="66">
        <v>611</v>
      </c>
      <c r="D8" s="65">
        <v>9881</v>
      </c>
      <c r="E8" s="66">
        <v>7519</v>
      </c>
      <c r="F8" s="67"/>
      <c r="G8" s="65">
        <f>B8-C8</f>
        <v>187</v>
      </c>
      <c r="H8" s="66">
        <f>D8-E8</f>
        <v>2362</v>
      </c>
      <c r="I8" s="28">
        <f>IF(C8=0, "-", IF(G8/C8&lt;10, G8/C8*100, "&gt;999"))</f>
        <v>30.605564648117838</v>
      </c>
      <c r="J8" s="29">
        <f>IF(E8=0, "-", IF(H8/E8&lt;10, H8/E8*100, "&gt;999"))</f>
        <v>31.413751828700626</v>
      </c>
    </row>
    <row r="9" spans="1:10" x14ac:dyDescent="0.2">
      <c r="A9" s="7" t="s">
        <v>110</v>
      </c>
      <c r="B9" s="65">
        <v>257</v>
      </c>
      <c r="C9" s="66">
        <v>153</v>
      </c>
      <c r="D9" s="65">
        <v>2735</v>
      </c>
      <c r="E9" s="66">
        <v>2577</v>
      </c>
      <c r="F9" s="67"/>
      <c r="G9" s="65">
        <f>B9-C9</f>
        <v>104</v>
      </c>
      <c r="H9" s="66">
        <f>D9-E9</f>
        <v>158</v>
      </c>
      <c r="I9" s="28">
        <f>IF(C9=0, "-", IF(G9/C9&lt;10, G9/C9*100, "&gt;999"))</f>
        <v>67.973856209150327</v>
      </c>
      <c r="J9" s="29">
        <f>IF(E9=0, "-", IF(H9/E9&lt;10, H9/E9*100, "&gt;999"))</f>
        <v>6.1311602638727205</v>
      </c>
    </row>
    <row r="10" spans="1:10" x14ac:dyDescent="0.2">
      <c r="A10" s="7" t="s">
        <v>111</v>
      </c>
      <c r="B10" s="65">
        <v>18</v>
      </c>
      <c r="C10" s="66">
        <v>8</v>
      </c>
      <c r="D10" s="65">
        <v>180</v>
      </c>
      <c r="E10" s="66">
        <v>148</v>
      </c>
      <c r="F10" s="67"/>
      <c r="G10" s="65">
        <f>B10-C10</f>
        <v>10</v>
      </c>
      <c r="H10" s="66">
        <f>D10-E10</f>
        <v>32</v>
      </c>
      <c r="I10" s="28">
        <f>IF(C10=0, "-", IF(G10/C10&lt;10, G10/C10*100, "&gt;999"))</f>
        <v>125</v>
      </c>
      <c r="J10" s="29">
        <f>IF(E10=0, "-", IF(H10/E10&lt;10, H10/E10*100, "&gt;999"))</f>
        <v>21.621621621621621</v>
      </c>
    </row>
    <row r="11" spans="1:10" s="43" customFormat="1" x14ac:dyDescent="0.2">
      <c r="A11" s="27" t="s">
        <v>0</v>
      </c>
      <c r="B11" s="71">
        <f>SUM(B7:B10)</f>
        <v>1528</v>
      </c>
      <c r="C11" s="72">
        <f>SUM(C7:C10)</f>
        <v>1125</v>
      </c>
      <c r="D11" s="71">
        <f>SUM(D7:D10)</f>
        <v>19693</v>
      </c>
      <c r="E11" s="72">
        <f>SUM(E7:E10)</f>
        <v>16061</v>
      </c>
      <c r="F11" s="73"/>
      <c r="G11" s="71">
        <f>B11-C11</f>
        <v>403</v>
      </c>
      <c r="H11" s="72">
        <f>D11-E11</f>
        <v>3632</v>
      </c>
      <c r="I11" s="44">
        <f>IF(C11=0, 0, G11/C11*100)</f>
        <v>35.822222222222223</v>
      </c>
      <c r="J11" s="45">
        <f>IF(E11=0, 0, H11/E11*100)</f>
        <v>22.613784944897578</v>
      </c>
    </row>
    <row r="13" spans="1:10" x14ac:dyDescent="0.2">
      <c r="A13" s="3"/>
      <c r="B13" s="196" t="s">
        <v>1</v>
      </c>
      <c r="C13" s="197"/>
      <c r="D13" s="196" t="s">
        <v>2</v>
      </c>
      <c r="E13" s="197"/>
      <c r="F13" s="59"/>
      <c r="G13" s="196" t="s">
        <v>3</v>
      </c>
      <c r="H13" s="200"/>
      <c r="I13" s="200"/>
      <c r="J13" s="197"/>
    </row>
    <row r="14" spans="1:10" x14ac:dyDescent="0.2">
      <c r="A14" s="7" t="s">
        <v>96</v>
      </c>
      <c r="B14" s="65">
        <v>14</v>
      </c>
      <c r="C14" s="66">
        <v>1</v>
      </c>
      <c r="D14" s="65">
        <v>147</v>
      </c>
      <c r="E14" s="66">
        <v>131</v>
      </c>
      <c r="F14" s="67"/>
      <c r="G14" s="65">
        <f t="shared" ref="G14:G34" si="0">B14-C14</f>
        <v>13</v>
      </c>
      <c r="H14" s="66">
        <f t="shared" ref="H14:H34" si="1">D14-E14</f>
        <v>16</v>
      </c>
      <c r="I14" s="28" t="str">
        <f t="shared" ref="I14:I33" si="2">IF(C14=0, "-", IF(G14/C14&lt;10, G14/C14*100, "&gt;999"))</f>
        <v>&gt;999</v>
      </c>
      <c r="J14" s="29">
        <f t="shared" ref="J14:J33" si="3">IF(E14=0, "-", IF(H14/E14&lt;10, H14/E14*100, "&gt;999"))</f>
        <v>12.213740458015266</v>
      </c>
    </row>
    <row r="15" spans="1:10" x14ac:dyDescent="0.2">
      <c r="A15" s="7" t="s">
        <v>97</v>
      </c>
      <c r="B15" s="65">
        <v>107</v>
      </c>
      <c r="C15" s="66">
        <v>74</v>
      </c>
      <c r="D15" s="65">
        <v>1394</v>
      </c>
      <c r="E15" s="66">
        <v>1212</v>
      </c>
      <c r="F15" s="67"/>
      <c r="G15" s="65">
        <f t="shared" si="0"/>
        <v>33</v>
      </c>
      <c r="H15" s="66">
        <f t="shared" si="1"/>
        <v>182</v>
      </c>
      <c r="I15" s="28">
        <f t="shared" si="2"/>
        <v>44.594594594594597</v>
      </c>
      <c r="J15" s="29">
        <f t="shared" si="3"/>
        <v>15.016501650165019</v>
      </c>
    </row>
    <row r="16" spans="1:10" x14ac:dyDescent="0.2">
      <c r="A16" s="7" t="s">
        <v>98</v>
      </c>
      <c r="B16" s="65">
        <v>224</v>
      </c>
      <c r="C16" s="66">
        <v>197</v>
      </c>
      <c r="D16" s="65">
        <v>3956</v>
      </c>
      <c r="E16" s="66">
        <v>3192</v>
      </c>
      <c r="F16" s="67"/>
      <c r="G16" s="65">
        <f t="shared" si="0"/>
        <v>27</v>
      </c>
      <c r="H16" s="66">
        <f t="shared" si="1"/>
        <v>764</v>
      </c>
      <c r="I16" s="28">
        <f t="shared" si="2"/>
        <v>13.705583756345177</v>
      </c>
      <c r="J16" s="29">
        <f t="shared" si="3"/>
        <v>23.934837092731829</v>
      </c>
    </row>
    <row r="17" spans="1:10" x14ac:dyDescent="0.2">
      <c r="A17" s="7" t="s">
        <v>99</v>
      </c>
      <c r="B17" s="65">
        <v>75</v>
      </c>
      <c r="C17" s="66">
        <v>49</v>
      </c>
      <c r="D17" s="65">
        <v>943</v>
      </c>
      <c r="E17" s="66">
        <v>699</v>
      </c>
      <c r="F17" s="67"/>
      <c r="G17" s="65">
        <f t="shared" si="0"/>
        <v>26</v>
      </c>
      <c r="H17" s="66">
        <f t="shared" si="1"/>
        <v>244</v>
      </c>
      <c r="I17" s="28">
        <f t="shared" si="2"/>
        <v>53.061224489795919</v>
      </c>
      <c r="J17" s="29">
        <f t="shared" si="3"/>
        <v>34.907010014306152</v>
      </c>
    </row>
    <row r="18" spans="1:10" x14ac:dyDescent="0.2">
      <c r="A18" s="7" t="s">
        <v>100</v>
      </c>
      <c r="B18" s="65">
        <v>8</v>
      </c>
      <c r="C18" s="66">
        <v>6</v>
      </c>
      <c r="D18" s="65">
        <v>119</v>
      </c>
      <c r="E18" s="66">
        <v>147</v>
      </c>
      <c r="F18" s="67"/>
      <c r="G18" s="65">
        <f t="shared" si="0"/>
        <v>2</v>
      </c>
      <c r="H18" s="66">
        <f t="shared" si="1"/>
        <v>-28</v>
      </c>
      <c r="I18" s="28">
        <f t="shared" si="2"/>
        <v>33.333333333333329</v>
      </c>
      <c r="J18" s="29">
        <f t="shared" si="3"/>
        <v>-19.047619047619047</v>
      </c>
    </row>
    <row r="19" spans="1:10" x14ac:dyDescent="0.2">
      <c r="A19" s="7" t="s">
        <v>101</v>
      </c>
      <c r="B19" s="65">
        <v>1</v>
      </c>
      <c r="C19" s="66">
        <v>0</v>
      </c>
      <c r="D19" s="65">
        <v>10</v>
      </c>
      <c r="E19" s="66">
        <v>7</v>
      </c>
      <c r="F19" s="67"/>
      <c r="G19" s="65">
        <f t="shared" si="0"/>
        <v>1</v>
      </c>
      <c r="H19" s="66">
        <f t="shared" si="1"/>
        <v>3</v>
      </c>
      <c r="I19" s="28" t="str">
        <f t="shared" si="2"/>
        <v>-</v>
      </c>
      <c r="J19" s="29">
        <f t="shared" si="3"/>
        <v>42.857142857142854</v>
      </c>
    </row>
    <row r="20" spans="1:10" x14ac:dyDescent="0.2">
      <c r="A20" s="7" t="s">
        <v>102</v>
      </c>
      <c r="B20" s="65">
        <v>10</v>
      </c>
      <c r="C20" s="66">
        <v>10</v>
      </c>
      <c r="D20" s="65">
        <v>149</v>
      </c>
      <c r="E20" s="66">
        <v>214</v>
      </c>
      <c r="F20" s="67"/>
      <c r="G20" s="65">
        <f t="shared" si="0"/>
        <v>0</v>
      </c>
      <c r="H20" s="66">
        <f t="shared" si="1"/>
        <v>-65</v>
      </c>
      <c r="I20" s="28">
        <f t="shared" si="2"/>
        <v>0</v>
      </c>
      <c r="J20" s="29">
        <f t="shared" si="3"/>
        <v>-30.373831775700932</v>
      </c>
    </row>
    <row r="21" spans="1:10" x14ac:dyDescent="0.2">
      <c r="A21" s="7" t="s">
        <v>103</v>
      </c>
      <c r="B21" s="65">
        <v>16</v>
      </c>
      <c r="C21" s="66">
        <v>16</v>
      </c>
      <c r="D21" s="65">
        <v>179</v>
      </c>
      <c r="E21" s="66">
        <v>215</v>
      </c>
      <c r="F21" s="67"/>
      <c r="G21" s="65">
        <f t="shared" si="0"/>
        <v>0</v>
      </c>
      <c r="H21" s="66">
        <f t="shared" si="1"/>
        <v>-36</v>
      </c>
      <c r="I21" s="28">
        <f t="shared" si="2"/>
        <v>0</v>
      </c>
      <c r="J21" s="29">
        <f t="shared" si="3"/>
        <v>-16.744186046511629</v>
      </c>
    </row>
    <row r="22" spans="1:10" x14ac:dyDescent="0.2">
      <c r="A22" s="142" t="s">
        <v>105</v>
      </c>
      <c r="B22" s="143">
        <v>53</v>
      </c>
      <c r="C22" s="144">
        <v>21</v>
      </c>
      <c r="D22" s="143">
        <v>644</v>
      </c>
      <c r="E22" s="144">
        <v>374</v>
      </c>
      <c r="F22" s="145"/>
      <c r="G22" s="143">
        <f t="shared" si="0"/>
        <v>32</v>
      </c>
      <c r="H22" s="144">
        <f t="shared" si="1"/>
        <v>270</v>
      </c>
      <c r="I22" s="146">
        <f t="shared" si="2"/>
        <v>152.38095238095238</v>
      </c>
      <c r="J22" s="147">
        <f t="shared" si="3"/>
        <v>72.192513368983953</v>
      </c>
    </row>
    <row r="23" spans="1:10" x14ac:dyDescent="0.2">
      <c r="A23" s="7" t="s">
        <v>106</v>
      </c>
      <c r="B23" s="65">
        <v>251</v>
      </c>
      <c r="C23" s="66">
        <v>181</v>
      </c>
      <c r="D23" s="65">
        <v>2851</v>
      </c>
      <c r="E23" s="66">
        <v>1975</v>
      </c>
      <c r="F23" s="67"/>
      <c r="G23" s="65">
        <f t="shared" si="0"/>
        <v>70</v>
      </c>
      <c r="H23" s="66">
        <f t="shared" si="1"/>
        <v>876</v>
      </c>
      <c r="I23" s="28">
        <f t="shared" si="2"/>
        <v>38.674033149171272</v>
      </c>
      <c r="J23" s="29">
        <f t="shared" si="3"/>
        <v>44.354430379746837</v>
      </c>
    </row>
    <row r="24" spans="1:10" x14ac:dyDescent="0.2">
      <c r="A24" s="7" t="s">
        <v>107</v>
      </c>
      <c r="B24" s="65">
        <v>300</v>
      </c>
      <c r="C24" s="66">
        <v>233</v>
      </c>
      <c r="D24" s="65">
        <v>4185</v>
      </c>
      <c r="E24" s="66">
        <v>3195</v>
      </c>
      <c r="F24" s="67"/>
      <c r="G24" s="65">
        <f t="shared" si="0"/>
        <v>67</v>
      </c>
      <c r="H24" s="66">
        <f t="shared" si="1"/>
        <v>990</v>
      </c>
      <c r="I24" s="28">
        <f t="shared" si="2"/>
        <v>28.75536480686695</v>
      </c>
      <c r="J24" s="29">
        <f t="shared" si="3"/>
        <v>30.985915492957744</v>
      </c>
    </row>
    <row r="25" spans="1:10" x14ac:dyDescent="0.2">
      <c r="A25" s="7" t="s">
        <v>108</v>
      </c>
      <c r="B25" s="65">
        <v>168</v>
      </c>
      <c r="C25" s="66">
        <v>163</v>
      </c>
      <c r="D25" s="65">
        <v>2021</v>
      </c>
      <c r="E25" s="66">
        <v>1805</v>
      </c>
      <c r="F25" s="67"/>
      <c r="G25" s="65">
        <f t="shared" si="0"/>
        <v>5</v>
      </c>
      <c r="H25" s="66">
        <f t="shared" si="1"/>
        <v>216</v>
      </c>
      <c r="I25" s="28">
        <f t="shared" si="2"/>
        <v>3.0674846625766872</v>
      </c>
      <c r="J25" s="29">
        <f t="shared" si="3"/>
        <v>11.966759002770083</v>
      </c>
    </row>
    <row r="26" spans="1:10" x14ac:dyDescent="0.2">
      <c r="A26" s="7" t="s">
        <v>109</v>
      </c>
      <c r="B26" s="65">
        <v>26</v>
      </c>
      <c r="C26" s="66">
        <v>13</v>
      </c>
      <c r="D26" s="65">
        <v>180</v>
      </c>
      <c r="E26" s="66">
        <v>170</v>
      </c>
      <c r="F26" s="67"/>
      <c r="G26" s="65">
        <f t="shared" si="0"/>
        <v>13</v>
      </c>
      <c r="H26" s="66">
        <f t="shared" si="1"/>
        <v>10</v>
      </c>
      <c r="I26" s="28">
        <f t="shared" si="2"/>
        <v>100</v>
      </c>
      <c r="J26" s="29">
        <f t="shared" si="3"/>
        <v>5.8823529411764701</v>
      </c>
    </row>
    <row r="27" spans="1:10" x14ac:dyDescent="0.2">
      <c r="A27" s="142" t="s">
        <v>112</v>
      </c>
      <c r="B27" s="143">
        <v>2</v>
      </c>
      <c r="C27" s="144">
        <v>1</v>
      </c>
      <c r="D27" s="143">
        <v>26</v>
      </c>
      <c r="E27" s="144">
        <v>26</v>
      </c>
      <c r="F27" s="145"/>
      <c r="G27" s="143">
        <f t="shared" si="0"/>
        <v>1</v>
      </c>
      <c r="H27" s="144">
        <f t="shared" si="1"/>
        <v>0</v>
      </c>
      <c r="I27" s="146">
        <f t="shared" si="2"/>
        <v>100</v>
      </c>
      <c r="J27" s="147">
        <f t="shared" si="3"/>
        <v>0</v>
      </c>
    </row>
    <row r="28" spans="1:10" x14ac:dyDescent="0.2">
      <c r="A28" s="7" t="s">
        <v>113</v>
      </c>
      <c r="B28" s="65">
        <v>1</v>
      </c>
      <c r="C28" s="66">
        <v>0</v>
      </c>
      <c r="D28" s="65">
        <v>1</v>
      </c>
      <c r="E28" s="66">
        <v>4</v>
      </c>
      <c r="F28" s="67"/>
      <c r="G28" s="65">
        <f t="shared" si="0"/>
        <v>1</v>
      </c>
      <c r="H28" s="66">
        <f t="shared" si="1"/>
        <v>-3</v>
      </c>
      <c r="I28" s="28" t="str">
        <f t="shared" si="2"/>
        <v>-</v>
      </c>
      <c r="J28" s="29">
        <f t="shared" si="3"/>
        <v>-75</v>
      </c>
    </row>
    <row r="29" spans="1:10" x14ac:dyDescent="0.2">
      <c r="A29" s="7" t="s">
        <v>114</v>
      </c>
      <c r="B29" s="65">
        <v>4</v>
      </c>
      <c r="C29" s="66">
        <v>3</v>
      </c>
      <c r="D29" s="65">
        <v>60</v>
      </c>
      <c r="E29" s="66">
        <v>52</v>
      </c>
      <c r="F29" s="67"/>
      <c r="G29" s="65">
        <f t="shared" si="0"/>
        <v>1</v>
      </c>
      <c r="H29" s="66">
        <f t="shared" si="1"/>
        <v>8</v>
      </c>
      <c r="I29" s="28">
        <f t="shared" si="2"/>
        <v>33.333333333333329</v>
      </c>
      <c r="J29" s="29">
        <f t="shared" si="3"/>
        <v>15.384615384615385</v>
      </c>
    </row>
    <row r="30" spans="1:10" x14ac:dyDescent="0.2">
      <c r="A30" s="7" t="s">
        <v>115</v>
      </c>
      <c r="B30" s="65">
        <v>40</v>
      </c>
      <c r="C30" s="66">
        <v>13</v>
      </c>
      <c r="D30" s="65">
        <v>367</v>
      </c>
      <c r="E30" s="66">
        <v>289</v>
      </c>
      <c r="F30" s="67"/>
      <c r="G30" s="65">
        <f t="shared" si="0"/>
        <v>27</v>
      </c>
      <c r="H30" s="66">
        <f t="shared" si="1"/>
        <v>78</v>
      </c>
      <c r="I30" s="28">
        <f t="shared" si="2"/>
        <v>207.69230769230771</v>
      </c>
      <c r="J30" s="29">
        <f t="shared" si="3"/>
        <v>26.989619377162633</v>
      </c>
    </row>
    <row r="31" spans="1:10" x14ac:dyDescent="0.2">
      <c r="A31" s="7" t="s">
        <v>116</v>
      </c>
      <c r="B31" s="65">
        <v>44</v>
      </c>
      <c r="C31" s="66">
        <v>17</v>
      </c>
      <c r="D31" s="65">
        <v>377</v>
      </c>
      <c r="E31" s="66">
        <v>358</v>
      </c>
      <c r="F31" s="67"/>
      <c r="G31" s="65">
        <f t="shared" si="0"/>
        <v>27</v>
      </c>
      <c r="H31" s="66">
        <f t="shared" si="1"/>
        <v>19</v>
      </c>
      <c r="I31" s="28">
        <f t="shared" si="2"/>
        <v>158.8235294117647</v>
      </c>
      <c r="J31" s="29">
        <f t="shared" si="3"/>
        <v>5.3072625698324023</v>
      </c>
    </row>
    <row r="32" spans="1:10" x14ac:dyDescent="0.2">
      <c r="A32" s="7" t="s">
        <v>117</v>
      </c>
      <c r="B32" s="65">
        <v>166</v>
      </c>
      <c r="C32" s="66">
        <v>119</v>
      </c>
      <c r="D32" s="65">
        <v>1904</v>
      </c>
      <c r="E32" s="66">
        <v>1848</v>
      </c>
      <c r="F32" s="67"/>
      <c r="G32" s="65">
        <f t="shared" si="0"/>
        <v>47</v>
      </c>
      <c r="H32" s="66">
        <f t="shared" si="1"/>
        <v>56</v>
      </c>
      <c r="I32" s="28">
        <f t="shared" si="2"/>
        <v>39.495798319327733</v>
      </c>
      <c r="J32" s="29">
        <f t="shared" si="3"/>
        <v>3.0303030303030303</v>
      </c>
    </row>
    <row r="33" spans="1:10" x14ac:dyDescent="0.2">
      <c r="A33" s="142" t="s">
        <v>111</v>
      </c>
      <c r="B33" s="143">
        <v>18</v>
      </c>
      <c r="C33" s="144">
        <v>8</v>
      </c>
      <c r="D33" s="143">
        <v>180</v>
      </c>
      <c r="E33" s="144">
        <v>148</v>
      </c>
      <c r="F33" s="145"/>
      <c r="G33" s="143">
        <f t="shared" si="0"/>
        <v>10</v>
      </c>
      <c r="H33" s="144">
        <f t="shared" si="1"/>
        <v>32</v>
      </c>
      <c r="I33" s="146">
        <f t="shared" si="2"/>
        <v>125</v>
      </c>
      <c r="J33" s="147">
        <f t="shared" si="3"/>
        <v>21.621621621621621</v>
      </c>
    </row>
    <row r="34" spans="1:10" s="43" customFormat="1" x14ac:dyDescent="0.2">
      <c r="A34" s="27" t="s">
        <v>0</v>
      </c>
      <c r="B34" s="71">
        <f>SUM(B14:B33)</f>
        <v>1528</v>
      </c>
      <c r="C34" s="72">
        <f>SUM(C14:C33)</f>
        <v>1125</v>
      </c>
      <c r="D34" s="71">
        <f>SUM(D14:D33)</f>
        <v>19693</v>
      </c>
      <c r="E34" s="72">
        <f>SUM(E14:E33)</f>
        <v>16061</v>
      </c>
      <c r="F34" s="73"/>
      <c r="G34" s="71">
        <f t="shared" si="0"/>
        <v>403</v>
      </c>
      <c r="H34" s="72">
        <f t="shared" si="1"/>
        <v>3632</v>
      </c>
      <c r="I34" s="44">
        <f>IF(C34=0, 0, G34/C34*100)</f>
        <v>35.822222222222223</v>
      </c>
      <c r="J34" s="45">
        <f>IF(E34=0, 0, H34/E34*100)</f>
        <v>22.613784944897578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95</v>
      </c>
      <c r="B39" s="30">
        <f>$B$7/$B$11*100</f>
        <v>29.777486910994767</v>
      </c>
      <c r="C39" s="31">
        <f>$C$7/$C$11*100</f>
        <v>31.377777777777776</v>
      </c>
      <c r="D39" s="30">
        <f>$D$7/$D$11*100</f>
        <v>35.022596861829072</v>
      </c>
      <c r="E39" s="31">
        <f>$E$7/$E$11*100</f>
        <v>36.218168233609369</v>
      </c>
      <c r="F39" s="32"/>
      <c r="G39" s="30">
        <f>B39-C39</f>
        <v>-1.6002908667830091</v>
      </c>
      <c r="H39" s="31">
        <f>D39-E39</f>
        <v>-1.1955713717802965</v>
      </c>
    </row>
    <row r="40" spans="1:10" x14ac:dyDescent="0.2">
      <c r="A40" s="7" t="s">
        <v>104</v>
      </c>
      <c r="B40" s="30">
        <f>$B$8/$B$11*100</f>
        <v>52.225130890052348</v>
      </c>
      <c r="C40" s="31">
        <f>$C$8/$C$11*100</f>
        <v>54.31111111111111</v>
      </c>
      <c r="D40" s="30">
        <f>$D$8/$D$11*100</f>
        <v>50.175189153506317</v>
      </c>
      <c r="E40" s="31">
        <f>$E$8/$E$11*100</f>
        <v>46.815266795342758</v>
      </c>
      <c r="F40" s="32"/>
      <c r="G40" s="30">
        <f>B40-C40</f>
        <v>-2.0859802210587617</v>
      </c>
      <c r="H40" s="31">
        <f>D40-E40</f>
        <v>3.3599223581635584</v>
      </c>
    </row>
    <row r="41" spans="1:10" x14ac:dyDescent="0.2">
      <c r="A41" s="7" t="s">
        <v>110</v>
      </c>
      <c r="B41" s="30">
        <f>$B$9/$B$11*100</f>
        <v>16.819371727748692</v>
      </c>
      <c r="C41" s="31">
        <f>$C$9/$C$11*100</f>
        <v>13.600000000000001</v>
      </c>
      <c r="D41" s="30">
        <f>$D$9/$D$11*100</f>
        <v>13.888183618544661</v>
      </c>
      <c r="E41" s="31">
        <f>$E$9/$E$11*100</f>
        <v>16.045078139592803</v>
      </c>
      <c r="F41" s="32"/>
      <c r="G41" s="30">
        <f>B41-C41</f>
        <v>3.2193717277486904</v>
      </c>
      <c r="H41" s="31">
        <f>D41-E41</f>
        <v>-2.1568945210481427</v>
      </c>
    </row>
    <row r="42" spans="1:10" x14ac:dyDescent="0.2">
      <c r="A42" s="7" t="s">
        <v>111</v>
      </c>
      <c r="B42" s="30">
        <f>$B$10/$B$11*100</f>
        <v>1.1780104712041886</v>
      </c>
      <c r="C42" s="31">
        <f>$C$10/$C$11*100</f>
        <v>0.71111111111111114</v>
      </c>
      <c r="D42" s="30">
        <f>$D$10/$D$11*100</f>
        <v>0.91403036611994104</v>
      </c>
      <c r="E42" s="31">
        <f>$E$10/$E$11*100</f>
        <v>0.92148683145507748</v>
      </c>
      <c r="F42" s="32"/>
      <c r="G42" s="30">
        <f>B42-C42</f>
        <v>0.46689936009307742</v>
      </c>
      <c r="H42" s="31">
        <f>D42-E42</f>
        <v>-7.4564653351364418E-3</v>
      </c>
    </row>
    <row r="43" spans="1:10" s="43" customFormat="1" x14ac:dyDescent="0.2">
      <c r="A43" s="27" t="s">
        <v>0</v>
      </c>
      <c r="B43" s="46">
        <f>SUM(B39:B42)</f>
        <v>99.999999999999986</v>
      </c>
      <c r="C43" s="47">
        <f>SUM(C39:C42)</f>
        <v>100</v>
      </c>
      <c r="D43" s="46">
        <f>SUM(D39:D42)</f>
        <v>100</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96</v>
      </c>
      <c r="B46" s="30">
        <f>$B$14/$B$34*100</f>
        <v>0.91623036649214651</v>
      </c>
      <c r="C46" s="31">
        <f>$C$14/$C$34*100</f>
        <v>8.8888888888888892E-2</v>
      </c>
      <c r="D46" s="30">
        <f>$D$14/$D$34*100</f>
        <v>0.74645813233128522</v>
      </c>
      <c r="E46" s="31">
        <f>$E$14/$E$34*100</f>
        <v>0.81564037108523746</v>
      </c>
      <c r="F46" s="32"/>
      <c r="G46" s="30">
        <f t="shared" ref="G46:G66" si="4">B46-C46</f>
        <v>0.8273414776032576</v>
      </c>
      <c r="H46" s="31">
        <f t="shared" ref="H46:H66" si="5">D46-E46</f>
        <v>-6.9182238753952241E-2</v>
      </c>
    </row>
    <row r="47" spans="1:10" x14ac:dyDescent="0.2">
      <c r="A47" s="7" t="s">
        <v>97</v>
      </c>
      <c r="B47" s="30">
        <f>$B$15/$B$34*100</f>
        <v>7.0026178010471201</v>
      </c>
      <c r="C47" s="31">
        <f>$C$15/$C$34*100</f>
        <v>6.5777777777777784</v>
      </c>
      <c r="D47" s="30">
        <f>$D$15/$D$34*100</f>
        <v>7.0786573909510997</v>
      </c>
      <c r="E47" s="31">
        <f>$E$15/$E$34*100</f>
        <v>7.5462299981321213</v>
      </c>
      <c r="F47" s="32"/>
      <c r="G47" s="30">
        <f t="shared" si="4"/>
        <v>0.42484002326934167</v>
      </c>
      <c r="H47" s="31">
        <f t="shared" si="5"/>
        <v>-0.46757260718102156</v>
      </c>
    </row>
    <row r="48" spans="1:10" x14ac:dyDescent="0.2">
      <c r="A48" s="7" t="s">
        <v>98</v>
      </c>
      <c r="B48" s="30">
        <f>$B$16/$B$34*100</f>
        <v>14.659685863874344</v>
      </c>
      <c r="C48" s="31">
        <f>$C$16/$C$34*100</f>
        <v>17.511111111111109</v>
      </c>
      <c r="D48" s="30">
        <f>$D$16/$D$34*100</f>
        <v>20.088356268724926</v>
      </c>
      <c r="E48" s="31">
        <f>$E$16/$E$34*100</f>
        <v>19.874229500031131</v>
      </c>
      <c r="F48" s="32"/>
      <c r="G48" s="30">
        <f t="shared" si="4"/>
        <v>-2.8514252472367652</v>
      </c>
      <c r="H48" s="31">
        <f t="shared" si="5"/>
        <v>0.2141267686937951</v>
      </c>
    </row>
    <row r="49" spans="1:8" x14ac:dyDescent="0.2">
      <c r="A49" s="7" t="s">
        <v>99</v>
      </c>
      <c r="B49" s="30">
        <f>$B$17/$B$34*100</f>
        <v>4.9083769633507854</v>
      </c>
      <c r="C49" s="31">
        <f>$C$17/$C$34*100</f>
        <v>4.3555555555555552</v>
      </c>
      <c r="D49" s="30">
        <f>$D$17/$D$34*100</f>
        <v>4.788503529172802</v>
      </c>
      <c r="E49" s="31">
        <f>$E$17/$E$34*100</f>
        <v>4.3521573999128327</v>
      </c>
      <c r="F49" s="32"/>
      <c r="G49" s="30">
        <f t="shared" si="4"/>
        <v>0.55282140779523026</v>
      </c>
      <c r="H49" s="31">
        <f t="shared" si="5"/>
        <v>0.4363461292599693</v>
      </c>
    </row>
    <row r="50" spans="1:8" x14ac:dyDescent="0.2">
      <c r="A50" s="7" t="s">
        <v>100</v>
      </c>
      <c r="B50" s="30">
        <f>$B$18/$B$34*100</f>
        <v>0.52356020942408377</v>
      </c>
      <c r="C50" s="31">
        <f>$C$18/$C$34*100</f>
        <v>0.53333333333333333</v>
      </c>
      <c r="D50" s="30">
        <f>$D$18/$D$34*100</f>
        <v>0.60427563093484993</v>
      </c>
      <c r="E50" s="31">
        <f>$E$18/$E$34*100</f>
        <v>0.91526056908038111</v>
      </c>
      <c r="F50" s="32"/>
      <c r="G50" s="30">
        <f t="shared" si="4"/>
        <v>-9.7731239092495592E-3</v>
      </c>
      <c r="H50" s="31">
        <f t="shared" si="5"/>
        <v>-0.31098493814553119</v>
      </c>
    </row>
    <row r="51" spans="1:8" x14ac:dyDescent="0.2">
      <c r="A51" s="7" t="s">
        <v>101</v>
      </c>
      <c r="B51" s="30">
        <f>$B$19/$B$34*100</f>
        <v>6.5445026178010471E-2</v>
      </c>
      <c r="C51" s="31">
        <f>$C$19/$C$34*100</f>
        <v>0</v>
      </c>
      <c r="D51" s="30">
        <f>$D$19/$D$34*100</f>
        <v>5.0779464784441168E-2</v>
      </c>
      <c r="E51" s="31">
        <f>$E$19/$E$34*100</f>
        <v>4.3583836622875287E-2</v>
      </c>
      <c r="F51" s="32"/>
      <c r="G51" s="30">
        <f t="shared" si="4"/>
        <v>6.5445026178010471E-2</v>
      </c>
      <c r="H51" s="31">
        <f t="shared" si="5"/>
        <v>7.1956281615658813E-3</v>
      </c>
    </row>
    <row r="52" spans="1:8" x14ac:dyDescent="0.2">
      <c r="A52" s="7" t="s">
        <v>102</v>
      </c>
      <c r="B52" s="30">
        <f>$B$20/$B$34*100</f>
        <v>0.65445026178010468</v>
      </c>
      <c r="C52" s="31">
        <f>$C$20/$C$34*100</f>
        <v>0.88888888888888884</v>
      </c>
      <c r="D52" s="30">
        <f>$D$20/$D$34*100</f>
        <v>0.75661402528817345</v>
      </c>
      <c r="E52" s="31">
        <f>$E$20/$E$34*100</f>
        <v>1.3324201481850446</v>
      </c>
      <c r="F52" s="32"/>
      <c r="G52" s="30">
        <f t="shared" si="4"/>
        <v>-0.23443862710878416</v>
      </c>
      <c r="H52" s="31">
        <f t="shared" si="5"/>
        <v>-0.57580612289687116</v>
      </c>
    </row>
    <row r="53" spans="1:8" x14ac:dyDescent="0.2">
      <c r="A53" s="7" t="s">
        <v>103</v>
      </c>
      <c r="B53" s="30">
        <f>$B$21/$B$34*100</f>
        <v>1.0471204188481675</v>
      </c>
      <c r="C53" s="31">
        <f>$C$21/$C$34*100</f>
        <v>1.4222222222222223</v>
      </c>
      <c r="D53" s="30">
        <f>$D$21/$D$34*100</f>
        <v>0.90895241964149687</v>
      </c>
      <c r="E53" s="31">
        <f>$E$21/$E$34*100</f>
        <v>1.3386464105597411</v>
      </c>
      <c r="F53" s="32"/>
      <c r="G53" s="30">
        <f t="shared" si="4"/>
        <v>-0.37510180337405474</v>
      </c>
      <c r="H53" s="31">
        <f t="shared" si="5"/>
        <v>-0.42969399091824423</v>
      </c>
    </row>
    <row r="54" spans="1:8" x14ac:dyDescent="0.2">
      <c r="A54" s="142" t="s">
        <v>105</v>
      </c>
      <c r="B54" s="148">
        <f>$B$22/$B$34*100</f>
        <v>3.4685863874345553</v>
      </c>
      <c r="C54" s="149">
        <f>$C$22/$C$34*100</f>
        <v>1.8666666666666669</v>
      </c>
      <c r="D54" s="148">
        <f>$D$22/$D$34*100</f>
        <v>3.270197532118011</v>
      </c>
      <c r="E54" s="149">
        <f>$E$22/$E$34*100</f>
        <v>2.3286221281364794</v>
      </c>
      <c r="F54" s="150"/>
      <c r="G54" s="148">
        <f t="shared" si="4"/>
        <v>1.6019197207678884</v>
      </c>
      <c r="H54" s="149">
        <f t="shared" si="5"/>
        <v>0.94157540398153161</v>
      </c>
    </row>
    <row r="55" spans="1:8" x14ac:dyDescent="0.2">
      <c r="A55" s="7" t="s">
        <v>106</v>
      </c>
      <c r="B55" s="30">
        <f>$B$23/$B$34*100</f>
        <v>16.426701570680631</v>
      </c>
      <c r="C55" s="31">
        <f>$C$23/$C$34*100</f>
        <v>16.088888888888889</v>
      </c>
      <c r="D55" s="30">
        <f>$D$23/$D$34*100</f>
        <v>14.477225410044179</v>
      </c>
      <c r="E55" s="31">
        <f>$E$23/$E$34*100</f>
        <v>12.296868190025528</v>
      </c>
      <c r="F55" s="32"/>
      <c r="G55" s="30">
        <f t="shared" si="4"/>
        <v>0.33781268179174262</v>
      </c>
      <c r="H55" s="31">
        <f t="shared" si="5"/>
        <v>2.1803572200186512</v>
      </c>
    </row>
    <row r="56" spans="1:8" x14ac:dyDescent="0.2">
      <c r="A56" s="7" t="s">
        <v>107</v>
      </c>
      <c r="B56" s="30">
        <f>$B$24/$B$34*100</f>
        <v>19.633507853403142</v>
      </c>
      <c r="C56" s="31">
        <f>$C$24/$C$34*100</f>
        <v>20.711111111111112</v>
      </c>
      <c r="D56" s="30">
        <f>$D$24/$D$34*100</f>
        <v>21.25120601228863</v>
      </c>
      <c r="E56" s="31">
        <f>$E$24/$E$34*100</f>
        <v>19.892908287155219</v>
      </c>
      <c r="F56" s="32"/>
      <c r="G56" s="30">
        <f t="shared" si="4"/>
        <v>-1.0776032577079704</v>
      </c>
      <c r="H56" s="31">
        <f t="shared" si="5"/>
        <v>1.3582977251334114</v>
      </c>
    </row>
    <row r="57" spans="1:8" x14ac:dyDescent="0.2">
      <c r="A57" s="7" t="s">
        <v>108</v>
      </c>
      <c r="B57" s="30">
        <f>$B$25/$B$34*100</f>
        <v>10.99476439790576</v>
      </c>
      <c r="C57" s="31">
        <f>$C$25/$C$34*100</f>
        <v>14.488888888888891</v>
      </c>
      <c r="D57" s="30">
        <f>$D$25/$D$34*100</f>
        <v>10.262529832935559</v>
      </c>
      <c r="E57" s="31">
        <f>$E$25/$E$34*100</f>
        <v>11.238403586327127</v>
      </c>
      <c r="F57" s="32"/>
      <c r="G57" s="30">
        <f t="shared" si="4"/>
        <v>-3.4941244909831308</v>
      </c>
      <c r="H57" s="31">
        <f t="shared" si="5"/>
        <v>-0.97587375339156779</v>
      </c>
    </row>
    <row r="58" spans="1:8" x14ac:dyDescent="0.2">
      <c r="A58" s="7" t="s">
        <v>109</v>
      </c>
      <c r="B58" s="30">
        <f>$B$26/$B$34*100</f>
        <v>1.7015706806282722</v>
      </c>
      <c r="C58" s="31">
        <f>$C$26/$C$34*100</f>
        <v>1.1555555555555554</v>
      </c>
      <c r="D58" s="30">
        <f>$D$26/$D$34*100</f>
        <v>0.91403036611994104</v>
      </c>
      <c r="E58" s="31">
        <f>$E$26/$E$34*100</f>
        <v>1.0584646036983998</v>
      </c>
      <c r="F58" s="32"/>
      <c r="G58" s="30">
        <f t="shared" si="4"/>
        <v>0.54601512507271677</v>
      </c>
      <c r="H58" s="31">
        <f t="shared" si="5"/>
        <v>-0.14443423757845875</v>
      </c>
    </row>
    <row r="59" spans="1:8" x14ac:dyDescent="0.2">
      <c r="A59" s="142" t="s">
        <v>112</v>
      </c>
      <c r="B59" s="148">
        <f>$B$27/$B$34*100</f>
        <v>0.13089005235602094</v>
      </c>
      <c r="C59" s="149">
        <f>$C$27/$C$34*100</f>
        <v>8.8888888888888892E-2</v>
      </c>
      <c r="D59" s="148">
        <f>$D$27/$D$34*100</f>
        <v>0.13202660843954706</v>
      </c>
      <c r="E59" s="149">
        <f>$E$27/$E$34*100</f>
        <v>0.16188282174210822</v>
      </c>
      <c r="F59" s="150"/>
      <c r="G59" s="148">
        <f t="shared" si="4"/>
        <v>4.2001163467132049E-2</v>
      </c>
      <c r="H59" s="149">
        <f t="shared" si="5"/>
        <v>-2.9856213302561163E-2</v>
      </c>
    </row>
    <row r="60" spans="1:8" x14ac:dyDescent="0.2">
      <c r="A60" s="7" t="s">
        <v>113</v>
      </c>
      <c r="B60" s="30">
        <f>$B$28/$B$34*100</f>
        <v>6.5445026178010471E-2</v>
      </c>
      <c r="C60" s="31">
        <f>$C$28/$C$34*100</f>
        <v>0</v>
      </c>
      <c r="D60" s="30">
        <f>$D$28/$D$34*100</f>
        <v>5.0779464784441175E-3</v>
      </c>
      <c r="E60" s="31">
        <f>$E$28/$E$34*100</f>
        <v>2.4905049498785876E-2</v>
      </c>
      <c r="F60" s="32"/>
      <c r="G60" s="30">
        <f t="shared" si="4"/>
        <v>6.5445026178010471E-2</v>
      </c>
      <c r="H60" s="31">
        <f t="shared" si="5"/>
        <v>-1.9827103020341758E-2</v>
      </c>
    </row>
    <row r="61" spans="1:8" x14ac:dyDescent="0.2">
      <c r="A61" s="7" t="s">
        <v>114</v>
      </c>
      <c r="B61" s="30">
        <f>$B$29/$B$34*100</f>
        <v>0.26178010471204188</v>
      </c>
      <c r="C61" s="31">
        <f>$C$29/$C$34*100</f>
        <v>0.26666666666666666</v>
      </c>
      <c r="D61" s="30">
        <f>$D$29/$D$34*100</f>
        <v>0.30467678870664705</v>
      </c>
      <c r="E61" s="31">
        <f>$E$29/$E$34*100</f>
        <v>0.32376564348421644</v>
      </c>
      <c r="F61" s="32"/>
      <c r="G61" s="30">
        <f t="shared" si="4"/>
        <v>-4.8865619546247796E-3</v>
      </c>
      <c r="H61" s="31">
        <f t="shared" si="5"/>
        <v>-1.9088854777569386E-2</v>
      </c>
    </row>
    <row r="62" spans="1:8" x14ac:dyDescent="0.2">
      <c r="A62" s="7" t="s">
        <v>115</v>
      </c>
      <c r="B62" s="30">
        <f>$B$30/$B$34*100</f>
        <v>2.6178010471204187</v>
      </c>
      <c r="C62" s="31">
        <f>$C$30/$C$34*100</f>
        <v>1.1555555555555554</v>
      </c>
      <c r="D62" s="30">
        <f>$D$30/$D$34*100</f>
        <v>1.863606357588991</v>
      </c>
      <c r="E62" s="31">
        <f>$E$30/$E$34*100</f>
        <v>1.7993898262872798</v>
      </c>
      <c r="F62" s="32"/>
      <c r="G62" s="30">
        <f t="shared" si="4"/>
        <v>1.4622454915648633</v>
      </c>
      <c r="H62" s="31">
        <f t="shared" si="5"/>
        <v>6.4216531301711122E-2</v>
      </c>
    </row>
    <row r="63" spans="1:8" x14ac:dyDescent="0.2">
      <c r="A63" s="7" t="s">
        <v>116</v>
      </c>
      <c r="B63" s="30">
        <f>$B$31/$B$34*100</f>
        <v>2.8795811518324608</v>
      </c>
      <c r="C63" s="31">
        <f>$C$31/$C$34*100</f>
        <v>1.5111111111111111</v>
      </c>
      <c r="D63" s="30">
        <f>$D$31/$D$34*100</f>
        <v>1.9143858223734322</v>
      </c>
      <c r="E63" s="31">
        <f>$E$31/$E$34*100</f>
        <v>2.2290019301413362</v>
      </c>
      <c r="F63" s="32"/>
      <c r="G63" s="30">
        <f t="shared" si="4"/>
        <v>1.3684700407213497</v>
      </c>
      <c r="H63" s="31">
        <f t="shared" si="5"/>
        <v>-0.31461610776790394</v>
      </c>
    </row>
    <row r="64" spans="1:8" x14ac:dyDescent="0.2">
      <c r="A64" s="7" t="s">
        <v>117</v>
      </c>
      <c r="B64" s="30">
        <f>$B$32/$B$34*100</f>
        <v>10.863874345549739</v>
      </c>
      <c r="C64" s="31">
        <f>$C$32/$C$34*100</f>
        <v>10.577777777777778</v>
      </c>
      <c r="D64" s="30">
        <f>$D$32/$D$34*100</f>
        <v>9.6684100949575988</v>
      </c>
      <c r="E64" s="31">
        <f>$E$32/$E$34*100</f>
        <v>11.506132868439076</v>
      </c>
      <c r="F64" s="32"/>
      <c r="G64" s="30">
        <f t="shared" si="4"/>
        <v>0.28609656777196157</v>
      </c>
      <c r="H64" s="31">
        <f t="shared" si="5"/>
        <v>-1.8377227734814774</v>
      </c>
    </row>
    <row r="65" spans="1:8" x14ac:dyDescent="0.2">
      <c r="A65" s="142" t="s">
        <v>111</v>
      </c>
      <c r="B65" s="148">
        <f>$B$33/$B$34*100</f>
        <v>1.1780104712041886</v>
      </c>
      <c r="C65" s="149">
        <f>$C$33/$C$34*100</f>
        <v>0.71111111111111114</v>
      </c>
      <c r="D65" s="148">
        <f>$D$33/$D$34*100</f>
        <v>0.91403036611994104</v>
      </c>
      <c r="E65" s="149">
        <f>$E$33/$E$34*100</f>
        <v>0.92148683145507748</v>
      </c>
      <c r="F65" s="150"/>
      <c r="G65" s="148">
        <f t="shared" si="4"/>
        <v>0.46689936009307742</v>
      </c>
      <c r="H65" s="149">
        <f t="shared" si="5"/>
        <v>-7.4564653351364418E-3</v>
      </c>
    </row>
    <row r="66" spans="1:8" s="43" customFormat="1" x14ac:dyDescent="0.2">
      <c r="A66" s="27" t="s">
        <v>0</v>
      </c>
      <c r="B66" s="46">
        <f>SUM(B46:B65)</f>
        <v>99.999999999999986</v>
      </c>
      <c r="C66" s="47">
        <f>SUM(C46:C65)</f>
        <v>99.999999999999986</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9"/>
  <sheetViews>
    <sheetView tabSelected="1" zoomScaleNormal="100"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94</v>
      </c>
      <c r="B2" s="202" t="s">
        <v>84</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4</v>
      </c>
      <c r="C6" s="66">
        <v>7</v>
      </c>
      <c r="D6" s="65">
        <v>48</v>
      </c>
      <c r="E6" s="66">
        <v>40</v>
      </c>
      <c r="F6" s="67"/>
      <c r="G6" s="65">
        <f t="shared" ref="G6:G37" si="0">B6-C6</f>
        <v>-3</v>
      </c>
      <c r="H6" s="66">
        <f t="shared" ref="H6:H37" si="1">D6-E6</f>
        <v>8</v>
      </c>
      <c r="I6" s="20">
        <f t="shared" ref="I6:I37" si="2">IF(C6=0, "-", IF(G6/C6&lt;10, G6/C6, "&gt;999%"))</f>
        <v>-0.42857142857142855</v>
      </c>
      <c r="J6" s="21">
        <f t="shared" ref="J6:J37" si="3">IF(E6=0, "-", IF(H6/E6&lt;10, H6/E6, "&gt;999%"))</f>
        <v>0.2</v>
      </c>
    </row>
    <row r="7" spans="1:10" x14ac:dyDescent="0.2">
      <c r="A7" s="7" t="s">
        <v>32</v>
      </c>
      <c r="B7" s="65">
        <v>0</v>
      </c>
      <c r="C7" s="66">
        <v>0</v>
      </c>
      <c r="D7" s="65">
        <v>0</v>
      </c>
      <c r="E7" s="66">
        <v>1</v>
      </c>
      <c r="F7" s="67"/>
      <c r="G7" s="65">
        <f t="shared" si="0"/>
        <v>0</v>
      </c>
      <c r="H7" s="66">
        <f t="shared" si="1"/>
        <v>-1</v>
      </c>
      <c r="I7" s="20" t="str">
        <f t="shared" si="2"/>
        <v>-</v>
      </c>
      <c r="J7" s="21">
        <f t="shared" si="3"/>
        <v>-1</v>
      </c>
    </row>
    <row r="8" spans="1:10" x14ac:dyDescent="0.2">
      <c r="A8" s="7" t="s">
        <v>33</v>
      </c>
      <c r="B8" s="65">
        <v>0</v>
      </c>
      <c r="C8" s="66">
        <v>0</v>
      </c>
      <c r="D8" s="65">
        <v>1</v>
      </c>
      <c r="E8" s="66">
        <v>1</v>
      </c>
      <c r="F8" s="67"/>
      <c r="G8" s="65">
        <f t="shared" si="0"/>
        <v>0</v>
      </c>
      <c r="H8" s="66">
        <f t="shared" si="1"/>
        <v>0</v>
      </c>
      <c r="I8" s="20" t="str">
        <f t="shared" si="2"/>
        <v>-</v>
      </c>
      <c r="J8" s="21">
        <f t="shared" si="3"/>
        <v>0</v>
      </c>
    </row>
    <row r="9" spans="1:10" x14ac:dyDescent="0.2">
      <c r="A9" s="7" t="s">
        <v>34</v>
      </c>
      <c r="B9" s="65">
        <v>38</v>
      </c>
      <c r="C9" s="66">
        <v>15</v>
      </c>
      <c r="D9" s="65">
        <v>339</v>
      </c>
      <c r="E9" s="66">
        <v>206</v>
      </c>
      <c r="F9" s="67"/>
      <c r="G9" s="65">
        <f t="shared" si="0"/>
        <v>23</v>
      </c>
      <c r="H9" s="66">
        <f t="shared" si="1"/>
        <v>133</v>
      </c>
      <c r="I9" s="20">
        <f t="shared" si="2"/>
        <v>1.5333333333333334</v>
      </c>
      <c r="J9" s="21">
        <f t="shared" si="3"/>
        <v>0.64563106796116509</v>
      </c>
    </row>
    <row r="10" spans="1:10" x14ac:dyDescent="0.2">
      <c r="A10" s="7" t="s">
        <v>35</v>
      </c>
      <c r="B10" s="65">
        <v>50</v>
      </c>
      <c r="C10" s="66">
        <v>35</v>
      </c>
      <c r="D10" s="65">
        <v>538</v>
      </c>
      <c r="E10" s="66">
        <v>398</v>
      </c>
      <c r="F10" s="67"/>
      <c r="G10" s="65">
        <f t="shared" si="0"/>
        <v>15</v>
      </c>
      <c r="H10" s="66">
        <f t="shared" si="1"/>
        <v>140</v>
      </c>
      <c r="I10" s="20">
        <f t="shared" si="2"/>
        <v>0.42857142857142855</v>
      </c>
      <c r="J10" s="21">
        <f t="shared" si="3"/>
        <v>0.35175879396984927</v>
      </c>
    </row>
    <row r="11" spans="1:10" x14ac:dyDescent="0.2">
      <c r="A11" s="7" t="s">
        <v>36</v>
      </c>
      <c r="B11" s="65">
        <v>1</v>
      </c>
      <c r="C11" s="66">
        <v>0</v>
      </c>
      <c r="D11" s="65">
        <v>1</v>
      </c>
      <c r="E11" s="66">
        <v>0</v>
      </c>
      <c r="F11" s="67"/>
      <c r="G11" s="65">
        <f t="shared" si="0"/>
        <v>1</v>
      </c>
      <c r="H11" s="66">
        <f t="shared" si="1"/>
        <v>1</v>
      </c>
      <c r="I11" s="20" t="str">
        <f t="shared" si="2"/>
        <v>-</v>
      </c>
      <c r="J11" s="21" t="str">
        <f t="shared" si="3"/>
        <v>-</v>
      </c>
    </row>
    <row r="12" spans="1:10" x14ac:dyDescent="0.2">
      <c r="A12" s="7" t="s">
        <v>37</v>
      </c>
      <c r="B12" s="65">
        <v>0</v>
      </c>
      <c r="C12" s="66">
        <v>0</v>
      </c>
      <c r="D12" s="65">
        <v>3</v>
      </c>
      <c r="E12" s="66">
        <v>4</v>
      </c>
      <c r="F12" s="67"/>
      <c r="G12" s="65">
        <f t="shared" si="0"/>
        <v>0</v>
      </c>
      <c r="H12" s="66">
        <f t="shared" si="1"/>
        <v>-1</v>
      </c>
      <c r="I12" s="20" t="str">
        <f t="shared" si="2"/>
        <v>-</v>
      </c>
      <c r="J12" s="21">
        <f t="shared" si="3"/>
        <v>-0.25</v>
      </c>
    </row>
    <row r="13" spans="1:10" x14ac:dyDescent="0.2">
      <c r="A13" s="7" t="s">
        <v>38</v>
      </c>
      <c r="B13" s="65">
        <v>2</v>
      </c>
      <c r="C13" s="66">
        <v>0</v>
      </c>
      <c r="D13" s="65">
        <v>10</v>
      </c>
      <c r="E13" s="66">
        <v>12</v>
      </c>
      <c r="F13" s="67"/>
      <c r="G13" s="65">
        <f t="shared" si="0"/>
        <v>2</v>
      </c>
      <c r="H13" s="66">
        <f t="shared" si="1"/>
        <v>-2</v>
      </c>
      <c r="I13" s="20" t="str">
        <f t="shared" si="2"/>
        <v>-</v>
      </c>
      <c r="J13" s="21">
        <f t="shared" si="3"/>
        <v>-0.16666666666666666</v>
      </c>
    </row>
    <row r="14" spans="1:10" x14ac:dyDescent="0.2">
      <c r="A14" s="7" t="s">
        <v>39</v>
      </c>
      <c r="B14" s="65">
        <v>0</v>
      </c>
      <c r="C14" s="66">
        <v>0</v>
      </c>
      <c r="D14" s="65">
        <v>2</v>
      </c>
      <c r="E14" s="66">
        <v>3</v>
      </c>
      <c r="F14" s="67"/>
      <c r="G14" s="65">
        <f t="shared" si="0"/>
        <v>0</v>
      </c>
      <c r="H14" s="66">
        <f t="shared" si="1"/>
        <v>-1</v>
      </c>
      <c r="I14" s="20" t="str">
        <f t="shared" si="2"/>
        <v>-</v>
      </c>
      <c r="J14" s="21">
        <f t="shared" si="3"/>
        <v>-0.33333333333333331</v>
      </c>
    </row>
    <row r="15" spans="1:10" x14ac:dyDescent="0.2">
      <c r="A15" s="7" t="s">
        <v>40</v>
      </c>
      <c r="B15" s="65">
        <v>0</v>
      </c>
      <c r="C15" s="66">
        <v>2</v>
      </c>
      <c r="D15" s="65">
        <v>25</v>
      </c>
      <c r="E15" s="66">
        <v>26</v>
      </c>
      <c r="F15" s="67"/>
      <c r="G15" s="65">
        <f t="shared" si="0"/>
        <v>-2</v>
      </c>
      <c r="H15" s="66">
        <f t="shared" si="1"/>
        <v>-1</v>
      </c>
      <c r="I15" s="20">
        <f t="shared" si="2"/>
        <v>-1</v>
      </c>
      <c r="J15" s="21">
        <f t="shared" si="3"/>
        <v>-3.8461538461538464E-2</v>
      </c>
    </row>
    <row r="16" spans="1:10" x14ac:dyDescent="0.2">
      <c r="A16" s="7" t="s">
        <v>41</v>
      </c>
      <c r="B16" s="65">
        <v>1</v>
      </c>
      <c r="C16" s="66">
        <v>2</v>
      </c>
      <c r="D16" s="65">
        <v>5</v>
      </c>
      <c r="E16" s="66">
        <v>8</v>
      </c>
      <c r="F16" s="67"/>
      <c r="G16" s="65">
        <f t="shared" si="0"/>
        <v>-1</v>
      </c>
      <c r="H16" s="66">
        <f t="shared" si="1"/>
        <v>-3</v>
      </c>
      <c r="I16" s="20">
        <f t="shared" si="2"/>
        <v>-0.5</v>
      </c>
      <c r="J16" s="21">
        <f t="shared" si="3"/>
        <v>-0.375</v>
      </c>
    </row>
    <row r="17" spans="1:10" x14ac:dyDescent="0.2">
      <c r="A17" s="7" t="s">
        <v>42</v>
      </c>
      <c r="B17" s="65">
        <v>85</v>
      </c>
      <c r="C17" s="66">
        <v>42</v>
      </c>
      <c r="D17" s="65">
        <v>884</v>
      </c>
      <c r="E17" s="66">
        <v>731</v>
      </c>
      <c r="F17" s="67"/>
      <c r="G17" s="65">
        <f t="shared" si="0"/>
        <v>43</v>
      </c>
      <c r="H17" s="66">
        <f t="shared" si="1"/>
        <v>153</v>
      </c>
      <c r="I17" s="20">
        <f t="shared" si="2"/>
        <v>1.0238095238095237</v>
      </c>
      <c r="J17" s="21">
        <f t="shared" si="3"/>
        <v>0.20930232558139536</v>
      </c>
    </row>
    <row r="18" spans="1:10" x14ac:dyDescent="0.2">
      <c r="A18" s="7" t="s">
        <v>44</v>
      </c>
      <c r="B18" s="65">
        <v>1</v>
      </c>
      <c r="C18" s="66">
        <v>0</v>
      </c>
      <c r="D18" s="65">
        <v>2</v>
      </c>
      <c r="E18" s="66">
        <v>1</v>
      </c>
      <c r="F18" s="67"/>
      <c r="G18" s="65">
        <f t="shared" si="0"/>
        <v>1</v>
      </c>
      <c r="H18" s="66">
        <f t="shared" si="1"/>
        <v>1</v>
      </c>
      <c r="I18" s="20" t="str">
        <f t="shared" si="2"/>
        <v>-</v>
      </c>
      <c r="J18" s="21">
        <f t="shared" si="3"/>
        <v>1</v>
      </c>
    </row>
    <row r="19" spans="1:10" x14ac:dyDescent="0.2">
      <c r="A19" s="7" t="s">
        <v>45</v>
      </c>
      <c r="B19" s="65">
        <v>4</v>
      </c>
      <c r="C19" s="66">
        <v>2</v>
      </c>
      <c r="D19" s="65">
        <v>44</v>
      </c>
      <c r="E19" s="66">
        <v>22</v>
      </c>
      <c r="F19" s="67"/>
      <c r="G19" s="65">
        <f t="shared" si="0"/>
        <v>2</v>
      </c>
      <c r="H19" s="66">
        <f t="shared" si="1"/>
        <v>22</v>
      </c>
      <c r="I19" s="20">
        <f t="shared" si="2"/>
        <v>1</v>
      </c>
      <c r="J19" s="21">
        <f t="shared" si="3"/>
        <v>1</v>
      </c>
    </row>
    <row r="20" spans="1:10" x14ac:dyDescent="0.2">
      <c r="A20" s="7" t="s">
        <v>46</v>
      </c>
      <c r="B20" s="65">
        <v>5</v>
      </c>
      <c r="C20" s="66">
        <v>5</v>
      </c>
      <c r="D20" s="65">
        <v>47</v>
      </c>
      <c r="E20" s="66">
        <v>38</v>
      </c>
      <c r="F20" s="67"/>
      <c r="G20" s="65">
        <f t="shared" si="0"/>
        <v>0</v>
      </c>
      <c r="H20" s="66">
        <f t="shared" si="1"/>
        <v>9</v>
      </c>
      <c r="I20" s="20">
        <f t="shared" si="2"/>
        <v>0</v>
      </c>
      <c r="J20" s="21">
        <f t="shared" si="3"/>
        <v>0.23684210526315788</v>
      </c>
    </row>
    <row r="21" spans="1:10" x14ac:dyDescent="0.2">
      <c r="A21" s="7" t="s">
        <v>48</v>
      </c>
      <c r="B21" s="65">
        <v>0</v>
      </c>
      <c r="C21" s="66">
        <v>24</v>
      </c>
      <c r="D21" s="65">
        <v>265</v>
      </c>
      <c r="E21" s="66">
        <v>512</v>
      </c>
      <c r="F21" s="67"/>
      <c r="G21" s="65">
        <f t="shared" si="0"/>
        <v>-24</v>
      </c>
      <c r="H21" s="66">
        <f t="shared" si="1"/>
        <v>-247</v>
      </c>
      <c r="I21" s="20">
        <f t="shared" si="2"/>
        <v>-1</v>
      </c>
      <c r="J21" s="21">
        <f t="shared" si="3"/>
        <v>-0.482421875</v>
      </c>
    </row>
    <row r="22" spans="1:10" x14ac:dyDescent="0.2">
      <c r="A22" s="7" t="s">
        <v>49</v>
      </c>
      <c r="B22" s="65">
        <v>75</v>
      </c>
      <c r="C22" s="66">
        <v>94</v>
      </c>
      <c r="D22" s="65">
        <v>1271</v>
      </c>
      <c r="E22" s="66">
        <v>1094</v>
      </c>
      <c r="F22" s="67"/>
      <c r="G22" s="65">
        <f t="shared" si="0"/>
        <v>-19</v>
      </c>
      <c r="H22" s="66">
        <f t="shared" si="1"/>
        <v>177</v>
      </c>
      <c r="I22" s="20">
        <f t="shared" si="2"/>
        <v>-0.20212765957446807</v>
      </c>
      <c r="J22" s="21">
        <f t="shared" si="3"/>
        <v>0.16179159049360145</v>
      </c>
    </row>
    <row r="23" spans="1:10" x14ac:dyDescent="0.2">
      <c r="A23" s="7" t="s">
        <v>50</v>
      </c>
      <c r="B23" s="65">
        <v>122</v>
      </c>
      <c r="C23" s="66">
        <v>106</v>
      </c>
      <c r="D23" s="65">
        <v>1831</v>
      </c>
      <c r="E23" s="66">
        <v>1430</v>
      </c>
      <c r="F23" s="67"/>
      <c r="G23" s="65">
        <f t="shared" si="0"/>
        <v>16</v>
      </c>
      <c r="H23" s="66">
        <f t="shared" si="1"/>
        <v>401</v>
      </c>
      <c r="I23" s="20">
        <f t="shared" si="2"/>
        <v>0.15094339622641509</v>
      </c>
      <c r="J23" s="21">
        <f t="shared" si="3"/>
        <v>0.28041958041958043</v>
      </c>
    </row>
    <row r="24" spans="1:10" x14ac:dyDescent="0.2">
      <c r="A24" s="7" t="s">
        <v>52</v>
      </c>
      <c r="B24" s="65">
        <v>0</v>
      </c>
      <c r="C24" s="66">
        <v>0</v>
      </c>
      <c r="D24" s="65">
        <v>0</v>
      </c>
      <c r="E24" s="66">
        <v>2</v>
      </c>
      <c r="F24" s="67"/>
      <c r="G24" s="65">
        <f t="shared" si="0"/>
        <v>0</v>
      </c>
      <c r="H24" s="66">
        <f t="shared" si="1"/>
        <v>-2</v>
      </c>
      <c r="I24" s="20" t="str">
        <f t="shared" si="2"/>
        <v>-</v>
      </c>
      <c r="J24" s="21">
        <f t="shared" si="3"/>
        <v>-1</v>
      </c>
    </row>
    <row r="25" spans="1:10" x14ac:dyDescent="0.2">
      <c r="A25" s="7" t="s">
        <v>54</v>
      </c>
      <c r="B25" s="65">
        <v>35</v>
      </c>
      <c r="C25" s="66">
        <v>27</v>
      </c>
      <c r="D25" s="65">
        <v>274</v>
      </c>
      <c r="E25" s="66">
        <v>265</v>
      </c>
      <c r="F25" s="67"/>
      <c r="G25" s="65">
        <f t="shared" si="0"/>
        <v>8</v>
      </c>
      <c r="H25" s="66">
        <f t="shared" si="1"/>
        <v>9</v>
      </c>
      <c r="I25" s="20">
        <f t="shared" si="2"/>
        <v>0.29629629629629628</v>
      </c>
      <c r="J25" s="21">
        <f t="shared" si="3"/>
        <v>3.3962264150943396E-2</v>
      </c>
    </row>
    <row r="26" spans="1:10" x14ac:dyDescent="0.2">
      <c r="A26" s="7" t="s">
        <v>56</v>
      </c>
      <c r="B26" s="65">
        <v>9</v>
      </c>
      <c r="C26" s="66">
        <v>4</v>
      </c>
      <c r="D26" s="65">
        <v>60</v>
      </c>
      <c r="E26" s="66">
        <v>60</v>
      </c>
      <c r="F26" s="67"/>
      <c r="G26" s="65">
        <f t="shared" si="0"/>
        <v>5</v>
      </c>
      <c r="H26" s="66">
        <f t="shared" si="1"/>
        <v>0</v>
      </c>
      <c r="I26" s="20">
        <f t="shared" si="2"/>
        <v>1.25</v>
      </c>
      <c r="J26" s="21">
        <f t="shared" si="3"/>
        <v>0</v>
      </c>
    </row>
    <row r="27" spans="1:10" x14ac:dyDescent="0.2">
      <c r="A27" s="7" t="s">
        <v>57</v>
      </c>
      <c r="B27" s="65">
        <v>13</v>
      </c>
      <c r="C27" s="66">
        <v>4</v>
      </c>
      <c r="D27" s="65">
        <v>126</v>
      </c>
      <c r="E27" s="66">
        <v>108</v>
      </c>
      <c r="F27" s="67"/>
      <c r="G27" s="65">
        <f t="shared" si="0"/>
        <v>9</v>
      </c>
      <c r="H27" s="66">
        <f t="shared" si="1"/>
        <v>18</v>
      </c>
      <c r="I27" s="20">
        <f t="shared" si="2"/>
        <v>2.25</v>
      </c>
      <c r="J27" s="21">
        <f t="shared" si="3"/>
        <v>0.16666666666666666</v>
      </c>
    </row>
    <row r="28" spans="1:10" x14ac:dyDescent="0.2">
      <c r="A28" s="7" t="s">
        <v>58</v>
      </c>
      <c r="B28" s="65">
        <v>64</v>
      </c>
      <c r="C28" s="66">
        <v>52</v>
      </c>
      <c r="D28" s="65">
        <v>1159</v>
      </c>
      <c r="E28" s="66">
        <v>993</v>
      </c>
      <c r="F28" s="67"/>
      <c r="G28" s="65">
        <f t="shared" si="0"/>
        <v>12</v>
      </c>
      <c r="H28" s="66">
        <f t="shared" si="1"/>
        <v>166</v>
      </c>
      <c r="I28" s="20">
        <f t="shared" si="2"/>
        <v>0.23076923076923078</v>
      </c>
      <c r="J28" s="21">
        <f t="shared" si="3"/>
        <v>0.16717019133937563</v>
      </c>
    </row>
    <row r="29" spans="1:10" x14ac:dyDescent="0.2">
      <c r="A29" s="7" t="s">
        <v>59</v>
      </c>
      <c r="B29" s="65">
        <v>0</v>
      </c>
      <c r="C29" s="66">
        <v>0</v>
      </c>
      <c r="D29" s="65">
        <v>2</v>
      </c>
      <c r="E29" s="66">
        <v>0</v>
      </c>
      <c r="F29" s="67"/>
      <c r="G29" s="65">
        <f t="shared" si="0"/>
        <v>0</v>
      </c>
      <c r="H29" s="66">
        <f t="shared" si="1"/>
        <v>2</v>
      </c>
      <c r="I29" s="20" t="str">
        <f t="shared" si="2"/>
        <v>-</v>
      </c>
      <c r="J29" s="21" t="str">
        <f t="shared" si="3"/>
        <v>-</v>
      </c>
    </row>
    <row r="30" spans="1:10" x14ac:dyDescent="0.2">
      <c r="A30" s="7" t="s">
        <v>60</v>
      </c>
      <c r="B30" s="65">
        <v>35</v>
      </c>
      <c r="C30" s="66">
        <v>26</v>
      </c>
      <c r="D30" s="65">
        <v>194</v>
      </c>
      <c r="E30" s="66">
        <v>179</v>
      </c>
      <c r="F30" s="67"/>
      <c r="G30" s="65">
        <f t="shared" si="0"/>
        <v>9</v>
      </c>
      <c r="H30" s="66">
        <f t="shared" si="1"/>
        <v>15</v>
      </c>
      <c r="I30" s="20">
        <f t="shared" si="2"/>
        <v>0.34615384615384615</v>
      </c>
      <c r="J30" s="21">
        <f t="shared" si="3"/>
        <v>8.3798882681564241E-2</v>
      </c>
    </row>
    <row r="31" spans="1:10" x14ac:dyDescent="0.2">
      <c r="A31" s="7" t="s">
        <v>61</v>
      </c>
      <c r="B31" s="65">
        <v>18</v>
      </c>
      <c r="C31" s="66">
        <v>8</v>
      </c>
      <c r="D31" s="65">
        <v>107</v>
      </c>
      <c r="E31" s="66">
        <v>68</v>
      </c>
      <c r="F31" s="67"/>
      <c r="G31" s="65">
        <f t="shared" si="0"/>
        <v>10</v>
      </c>
      <c r="H31" s="66">
        <f t="shared" si="1"/>
        <v>39</v>
      </c>
      <c r="I31" s="20">
        <f t="shared" si="2"/>
        <v>1.25</v>
      </c>
      <c r="J31" s="21">
        <f t="shared" si="3"/>
        <v>0.57352941176470584</v>
      </c>
    </row>
    <row r="32" spans="1:10" x14ac:dyDescent="0.2">
      <c r="A32" s="7" t="s">
        <v>62</v>
      </c>
      <c r="B32" s="65">
        <v>10</v>
      </c>
      <c r="C32" s="66">
        <v>18</v>
      </c>
      <c r="D32" s="65">
        <v>192</v>
      </c>
      <c r="E32" s="66">
        <v>137</v>
      </c>
      <c r="F32" s="67"/>
      <c r="G32" s="65">
        <f t="shared" si="0"/>
        <v>-8</v>
      </c>
      <c r="H32" s="66">
        <f t="shared" si="1"/>
        <v>55</v>
      </c>
      <c r="I32" s="20">
        <f t="shared" si="2"/>
        <v>-0.44444444444444442</v>
      </c>
      <c r="J32" s="21">
        <f t="shared" si="3"/>
        <v>0.40145985401459855</v>
      </c>
    </row>
    <row r="33" spans="1:10" x14ac:dyDescent="0.2">
      <c r="A33" s="7" t="s">
        <v>63</v>
      </c>
      <c r="B33" s="65">
        <v>0</v>
      </c>
      <c r="C33" s="66">
        <v>0</v>
      </c>
      <c r="D33" s="65">
        <v>11</v>
      </c>
      <c r="E33" s="66">
        <v>6</v>
      </c>
      <c r="F33" s="67"/>
      <c r="G33" s="65">
        <f t="shared" si="0"/>
        <v>0</v>
      </c>
      <c r="H33" s="66">
        <f t="shared" si="1"/>
        <v>5</v>
      </c>
      <c r="I33" s="20" t="str">
        <f t="shared" si="2"/>
        <v>-</v>
      </c>
      <c r="J33" s="21">
        <f t="shared" si="3"/>
        <v>0.83333333333333337</v>
      </c>
    </row>
    <row r="34" spans="1:10" x14ac:dyDescent="0.2">
      <c r="A34" s="7" t="s">
        <v>64</v>
      </c>
      <c r="B34" s="65">
        <v>159</v>
      </c>
      <c r="C34" s="66">
        <v>80</v>
      </c>
      <c r="D34" s="65">
        <v>2267</v>
      </c>
      <c r="E34" s="66">
        <v>1847</v>
      </c>
      <c r="F34" s="67"/>
      <c r="G34" s="65">
        <f t="shared" si="0"/>
        <v>79</v>
      </c>
      <c r="H34" s="66">
        <f t="shared" si="1"/>
        <v>420</v>
      </c>
      <c r="I34" s="20">
        <f t="shared" si="2"/>
        <v>0.98750000000000004</v>
      </c>
      <c r="J34" s="21">
        <f t="shared" si="3"/>
        <v>0.2273957769355712</v>
      </c>
    </row>
    <row r="35" spans="1:10" x14ac:dyDescent="0.2">
      <c r="A35" s="7" t="s">
        <v>65</v>
      </c>
      <c r="B35" s="65">
        <v>0</v>
      </c>
      <c r="C35" s="66">
        <v>0</v>
      </c>
      <c r="D35" s="65">
        <v>1</v>
      </c>
      <c r="E35" s="66">
        <v>0</v>
      </c>
      <c r="F35" s="67"/>
      <c r="G35" s="65">
        <f t="shared" si="0"/>
        <v>0</v>
      </c>
      <c r="H35" s="66">
        <f t="shared" si="1"/>
        <v>1</v>
      </c>
      <c r="I35" s="20" t="str">
        <f t="shared" si="2"/>
        <v>-</v>
      </c>
      <c r="J35" s="21" t="str">
        <f t="shared" si="3"/>
        <v>-</v>
      </c>
    </row>
    <row r="36" spans="1:10" x14ac:dyDescent="0.2">
      <c r="A36" s="7" t="s">
        <v>66</v>
      </c>
      <c r="B36" s="65">
        <v>38</v>
      </c>
      <c r="C36" s="66">
        <v>16</v>
      </c>
      <c r="D36" s="65">
        <v>456</v>
      </c>
      <c r="E36" s="66">
        <v>366</v>
      </c>
      <c r="F36" s="67"/>
      <c r="G36" s="65">
        <f t="shared" si="0"/>
        <v>22</v>
      </c>
      <c r="H36" s="66">
        <f t="shared" si="1"/>
        <v>90</v>
      </c>
      <c r="I36" s="20">
        <f t="shared" si="2"/>
        <v>1.375</v>
      </c>
      <c r="J36" s="21">
        <f t="shared" si="3"/>
        <v>0.24590163934426229</v>
      </c>
    </row>
    <row r="37" spans="1:10" x14ac:dyDescent="0.2">
      <c r="A37" s="7" t="s">
        <v>67</v>
      </c>
      <c r="B37" s="65">
        <v>3</v>
      </c>
      <c r="C37" s="66">
        <v>8</v>
      </c>
      <c r="D37" s="65">
        <v>75</v>
      </c>
      <c r="E37" s="66">
        <v>52</v>
      </c>
      <c r="F37" s="67"/>
      <c r="G37" s="65">
        <f t="shared" si="0"/>
        <v>-5</v>
      </c>
      <c r="H37" s="66">
        <f t="shared" si="1"/>
        <v>23</v>
      </c>
      <c r="I37" s="20">
        <f t="shared" si="2"/>
        <v>-0.625</v>
      </c>
      <c r="J37" s="21">
        <f t="shared" si="3"/>
        <v>0.44230769230769229</v>
      </c>
    </row>
    <row r="38" spans="1:10" x14ac:dyDescent="0.2">
      <c r="A38" s="7" t="s">
        <v>68</v>
      </c>
      <c r="B38" s="65">
        <v>27</v>
      </c>
      <c r="C38" s="66">
        <v>17</v>
      </c>
      <c r="D38" s="65">
        <v>388</v>
      </c>
      <c r="E38" s="66">
        <v>196</v>
      </c>
      <c r="F38" s="67"/>
      <c r="G38" s="65">
        <f t="shared" ref="G38:G57" si="4">B38-C38</f>
        <v>10</v>
      </c>
      <c r="H38" s="66">
        <f t="shared" ref="H38:H57" si="5">D38-E38</f>
        <v>192</v>
      </c>
      <c r="I38" s="20">
        <f t="shared" ref="I38:I57" si="6">IF(C38=0, "-", IF(G38/C38&lt;10, G38/C38, "&gt;999%"))</f>
        <v>0.58823529411764708</v>
      </c>
      <c r="J38" s="21">
        <f t="shared" ref="J38:J57" si="7">IF(E38=0, "-", IF(H38/E38&lt;10, H38/E38, "&gt;999%"))</f>
        <v>0.97959183673469385</v>
      </c>
    </row>
    <row r="39" spans="1:10" x14ac:dyDescent="0.2">
      <c r="A39" s="7" t="s">
        <v>69</v>
      </c>
      <c r="B39" s="65">
        <v>8</v>
      </c>
      <c r="C39" s="66">
        <v>4</v>
      </c>
      <c r="D39" s="65">
        <v>84</v>
      </c>
      <c r="E39" s="66">
        <v>70</v>
      </c>
      <c r="F39" s="67"/>
      <c r="G39" s="65">
        <f t="shared" si="4"/>
        <v>4</v>
      </c>
      <c r="H39" s="66">
        <f t="shared" si="5"/>
        <v>14</v>
      </c>
      <c r="I39" s="20">
        <f t="shared" si="6"/>
        <v>1</v>
      </c>
      <c r="J39" s="21">
        <f t="shared" si="7"/>
        <v>0.2</v>
      </c>
    </row>
    <row r="40" spans="1:10" x14ac:dyDescent="0.2">
      <c r="A40" s="7" t="s">
        <v>70</v>
      </c>
      <c r="B40" s="65">
        <v>52</v>
      </c>
      <c r="C40" s="66">
        <v>41</v>
      </c>
      <c r="D40" s="65">
        <v>700</v>
      </c>
      <c r="E40" s="66">
        <v>822</v>
      </c>
      <c r="F40" s="67"/>
      <c r="G40" s="65">
        <f t="shared" si="4"/>
        <v>11</v>
      </c>
      <c r="H40" s="66">
        <f t="shared" si="5"/>
        <v>-122</v>
      </c>
      <c r="I40" s="20">
        <f t="shared" si="6"/>
        <v>0.26829268292682928</v>
      </c>
      <c r="J40" s="21">
        <f t="shared" si="7"/>
        <v>-0.14841849148418493</v>
      </c>
    </row>
    <row r="41" spans="1:10" x14ac:dyDescent="0.2">
      <c r="A41" s="7" t="s">
        <v>71</v>
      </c>
      <c r="B41" s="65">
        <v>60</v>
      </c>
      <c r="C41" s="66">
        <v>60</v>
      </c>
      <c r="D41" s="65">
        <v>658</v>
      </c>
      <c r="E41" s="66">
        <v>733</v>
      </c>
      <c r="F41" s="67"/>
      <c r="G41" s="65">
        <f t="shared" si="4"/>
        <v>0</v>
      </c>
      <c r="H41" s="66">
        <f t="shared" si="5"/>
        <v>-75</v>
      </c>
      <c r="I41" s="20">
        <f t="shared" si="6"/>
        <v>0</v>
      </c>
      <c r="J41" s="21">
        <f t="shared" si="7"/>
        <v>-0.10231923601637108</v>
      </c>
    </row>
    <row r="42" spans="1:10" x14ac:dyDescent="0.2">
      <c r="A42" s="7" t="s">
        <v>72</v>
      </c>
      <c r="B42" s="65">
        <v>2</v>
      </c>
      <c r="C42" s="66">
        <v>2</v>
      </c>
      <c r="D42" s="65">
        <v>66</v>
      </c>
      <c r="E42" s="66">
        <v>45</v>
      </c>
      <c r="F42" s="67"/>
      <c r="G42" s="65">
        <f t="shared" si="4"/>
        <v>0</v>
      </c>
      <c r="H42" s="66">
        <f t="shared" si="5"/>
        <v>21</v>
      </c>
      <c r="I42" s="20">
        <f t="shared" si="6"/>
        <v>0</v>
      </c>
      <c r="J42" s="21">
        <f t="shared" si="7"/>
        <v>0.46666666666666667</v>
      </c>
    </row>
    <row r="43" spans="1:10" x14ac:dyDescent="0.2">
      <c r="A43" s="7" t="s">
        <v>73</v>
      </c>
      <c r="B43" s="65">
        <v>3</v>
      </c>
      <c r="C43" s="66">
        <v>3</v>
      </c>
      <c r="D43" s="65">
        <v>80</v>
      </c>
      <c r="E43" s="66">
        <v>73</v>
      </c>
      <c r="F43" s="67"/>
      <c r="G43" s="65">
        <f t="shared" si="4"/>
        <v>0</v>
      </c>
      <c r="H43" s="66">
        <f t="shared" si="5"/>
        <v>7</v>
      </c>
      <c r="I43" s="20">
        <f t="shared" si="6"/>
        <v>0</v>
      </c>
      <c r="J43" s="21">
        <f t="shared" si="7"/>
        <v>9.5890410958904104E-2</v>
      </c>
    </row>
    <row r="44" spans="1:10" x14ac:dyDescent="0.2">
      <c r="A44" s="7" t="s">
        <v>74</v>
      </c>
      <c r="B44" s="65">
        <v>3</v>
      </c>
      <c r="C44" s="66">
        <v>2</v>
      </c>
      <c r="D44" s="65">
        <v>49</v>
      </c>
      <c r="E44" s="66">
        <v>43</v>
      </c>
      <c r="F44" s="67"/>
      <c r="G44" s="65">
        <f t="shared" si="4"/>
        <v>1</v>
      </c>
      <c r="H44" s="66">
        <f t="shared" si="5"/>
        <v>6</v>
      </c>
      <c r="I44" s="20">
        <f t="shared" si="6"/>
        <v>0.5</v>
      </c>
      <c r="J44" s="21">
        <f t="shared" si="7"/>
        <v>0.13953488372093023</v>
      </c>
    </row>
    <row r="45" spans="1:10" x14ac:dyDescent="0.2">
      <c r="A45" s="7" t="s">
        <v>75</v>
      </c>
      <c r="B45" s="65">
        <v>11</v>
      </c>
      <c r="C45" s="66">
        <v>6</v>
      </c>
      <c r="D45" s="65">
        <v>96</v>
      </c>
      <c r="E45" s="66">
        <v>86</v>
      </c>
      <c r="F45" s="67"/>
      <c r="G45" s="65">
        <f t="shared" si="4"/>
        <v>5</v>
      </c>
      <c r="H45" s="66">
        <f t="shared" si="5"/>
        <v>10</v>
      </c>
      <c r="I45" s="20">
        <f t="shared" si="6"/>
        <v>0.83333333333333337</v>
      </c>
      <c r="J45" s="21">
        <f t="shared" si="7"/>
        <v>0.11627906976744186</v>
      </c>
    </row>
    <row r="46" spans="1:10" x14ac:dyDescent="0.2">
      <c r="A46" s="7" t="s">
        <v>76</v>
      </c>
      <c r="B46" s="65">
        <v>41</v>
      </c>
      <c r="C46" s="66">
        <v>14</v>
      </c>
      <c r="D46" s="65">
        <v>455</v>
      </c>
      <c r="E46" s="66">
        <v>239</v>
      </c>
      <c r="F46" s="67"/>
      <c r="G46" s="65">
        <f t="shared" si="4"/>
        <v>27</v>
      </c>
      <c r="H46" s="66">
        <f t="shared" si="5"/>
        <v>216</v>
      </c>
      <c r="I46" s="20">
        <f t="shared" si="6"/>
        <v>1.9285714285714286</v>
      </c>
      <c r="J46" s="21">
        <f t="shared" si="7"/>
        <v>0.90376569037656906</v>
      </c>
    </row>
    <row r="47" spans="1:10" x14ac:dyDescent="0.2">
      <c r="A47" s="7" t="s">
        <v>77</v>
      </c>
      <c r="B47" s="65">
        <v>0</v>
      </c>
      <c r="C47" s="66">
        <v>1</v>
      </c>
      <c r="D47" s="65">
        <v>24</v>
      </c>
      <c r="E47" s="66">
        <v>18</v>
      </c>
      <c r="F47" s="67"/>
      <c r="G47" s="65">
        <f t="shared" si="4"/>
        <v>-1</v>
      </c>
      <c r="H47" s="66">
        <f t="shared" si="5"/>
        <v>6</v>
      </c>
      <c r="I47" s="20">
        <f t="shared" si="6"/>
        <v>-1</v>
      </c>
      <c r="J47" s="21">
        <f t="shared" si="7"/>
        <v>0.33333333333333331</v>
      </c>
    </row>
    <row r="48" spans="1:10" x14ac:dyDescent="0.2">
      <c r="A48" s="7" t="s">
        <v>78</v>
      </c>
      <c r="B48" s="65">
        <v>81</v>
      </c>
      <c r="C48" s="66">
        <v>70</v>
      </c>
      <c r="D48" s="65">
        <v>1251</v>
      </c>
      <c r="E48" s="66">
        <v>854</v>
      </c>
      <c r="F48" s="67"/>
      <c r="G48" s="65">
        <f t="shared" si="4"/>
        <v>11</v>
      </c>
      <c r="H48" s="66">
        <f t="shared" si="5"/>
        <v>397</v>
      </c>
      <c r="I48" s="20">
        <f t="shared" si="6"/>
        <v>0.15714285714285714</v>
      </c>
      <c r="J48" s="21">
        <f t="shared" si="7"/>
        <v>0.46487119437939112</v>
      </c>
    </row>
    <row r="49" spans="1:10" x14ac:dyDescent="0.2">
      <c r="A49" s="7" t="s">
        <v>79</v>
      </c>
      <c r="B49" s="65">
        <v>29</v>
      </c>
      <c r="C49" s="66">
        <v>16</v>
      </c>
      <c r="D49" s="65">
        <v>395</v>
      </c>
      <c r="E49" s="66">
        <v>247</v>
      </c>
      <c r="F49" s="67"/>
      <c r="G49" s="65">
        <f t="shared" si="4"/>
        <v>13</v>
      </c>
      <c r="H49" s="66">
        <f t="shared" si="5"/>
        <v>148</v>
      </c>
      <c r="I49" s="20">
        <f t="shared" si="6"/>
        <v>0.8125</v>
      </c>
      <c r="J49" s="21">
        <f t="shared" si="7"/>
        <v>0.59919028340080971</v>
      </c>
    </row>
    <row r="50" spans="1:10" x14ac:dyDescent="0.2">
      <c r="A50" s="7" t="s">
        <v>80</v>
      </c>
      <c r="B50" s="65">
        <v>314</v>
      </c>
      <c r="C50" s="66">
        <v>179</v>
      </c>
      <c r="D50" s="65">
        <v>3222</v>
      </c>
      <c r="E50" s="66">
        <v>2389</v>
      </c>
      <c r="F50" s="67"/>
      <c r="G50" s="65">
        <f t="shared" si="4"/>
        <v>135</v>
      </c>
      <c r="H50" s="66">
        <f t="shared" si="5"/>
        <v>833</v>
      </c>
      <c r="I50" s="20">
        <f t="shared" si="6"/>
        <v>0.75418994413407825</v>
      </c>
      <c r="J50" s="21">
        <f t="shared" si="7"/>
        <v>0.34868145667643363</v>
      </c>
    </row>
    <row r="51" spans="1:10" x14ac:dyDescent="0.2">
      <c r="A51" s="7" t="s">
        <v>81</v>
      </c>
      <c r="B51" s="65">
        <v>96</v>
      </c>
      <c r="C51" s="66">
        <v>111</v>
      </c>
      <c r="D51" s="65">
        <v>1632</v>
      </c>
      <c r="E51" s="66">
        <v>1363</v>
      </c>
      <c r="F51" s="67"/>
      <c r="G51" s="65">
        <f t="shared" si="4"/>
        <v>-15</v>
      </c>
      <c r="H51" s="66">
        <f t="shared" si="5"/>
        <v>269</v>
      </c>
      <c r="I51" s="20">
        <f t="shared" si="6"/>
        <v>-0.13513513513513514</v>
      </c>
      <c r="J51" s="21">
        <f t="shared" si="7"/>
        <v>0.19735876742479824</v>
      </c>
    </row>
    <row r="52" spans="1:10" x14ac:dyDescent="0.2">
      <c r="A52" s="7" t="s">
        <v>82</v>
      </c>
      <c r="B52" s="65">
        <v>21</v>
      </c>
      <c r="C52" s="66">
        <v>19</v>
      </c>
      <c r="D52" s="65">
        <v>259</v>
      </c>
      <c r="E52" s="66">
        <v>183</v>
      </c>
      <c r="F52" s="67"/>
      <c r="G52" s="65">
        <f t="shared" si="4"/>
        <v>2</v>
      </c>
      <c r="H52" s="66">
        <f t="shared" si="5"/>
        <v>76</v>
      </c>
      <c r="I52" s="20">
        <f t="shared" si="6"/>
        <v>0.10526315789473684</v>
      </c>
      <c r="J52" s="21">
        <f t="shared" si="7"/>
        <v>0.41530054644808745</v>
      </c>
    </row>
    <row r="53" spans="1:10" x14ac:dyDescent="0.2">
      <c r="A53" s="142" t="s">
        <v>43</v>
      </c>
      <c r="B53" s="143">
        <v>1</v>
      </c>
      <c r="C53" s="144">
        <v>0</v>
      </c>
      <c r="D53" s="143">
        <v>18</v>
      </c>
      <c r="E53" s="144">
        <v>7</v>
      </c>
      <c r="F53" s="145"/>
      <c r="G53" s="143">
        <f t="shared" si="4"/>
        <v>1</v>
      </c>
      <c r="H53" s="144">
        <f t="shared" si="5"/>
        <v>11</v>
      </c>
      <c r="I53" s="151" t="str">
        <f t="shared" si="6"/>
        <v>-</v>
      </c>
      <c r="J53" s="152">
        <f t="shared" si="7"/>
        <v>1.5714285714285714</v>
      </c>
    </row>
    <row r="54" spans="1:10" x14ac:dyDescent="0.2">
      <c r="A54" s="7" t="s">
        <v>47</v>
      </c>
      <c r="B54" s="65">
        <v>0</v>
      </c>
      <c r="C54" s="66">
        <v>0</v>
      </c>
      <c r="D54" s="65">
        <v>10</v>
      </c>
      <c r="E54" s="66">
        <v>25</v>
      </c>
      <c r="F54" s="67"/>
      <c r="G54" s="65">
        <f t="shared" si="4"/>
        <v>0</v>
      </c>
      <c r="H54" s="66">
        <f t="shared" si="5"/>
        <v>-15</v>
      </c>
      <c r="I54" s="20" t="str">
        <f t="shared" si="6"/>
        <v>-</v>
      </c>
      <c r="J54" s="21">
        <f t="shared" si="7"/>
        <v>-0.6</v>
      </c>
    </row>
    <row r="55" spans="1:10" x14ac:dyDescent="0.2">
      <c r="A55" s="7" t="s">
        <v>51</v>
      </c>
      <c r="B55" s="65">
        <v>0</v>
      </c>
      <c r="C55" s="66">
        <v>0</v>
      </c>
      <c r="D55" s="65">
        <v>2</v>
      </c>
      <c r="E55" s="66">
        <v>2</v>
      </c>
      <c r="F55" s="67"/>
      <c r="G55" s="65">
        <f t="shared" si="4"/>
        <v>0</v>
      </c>
      <c r="H55" s="66">
        <f t="shared" si="5"/>
        <v>0</v>
      </c>
      <c r="I55" s="20" t="str">
        <f t="shared" si="6"/>
        <v>-</v>
      </c>
      <c r="J55" s="21">
        <f t="shared" si="7"/>
        <v>0</v>
      </c>
    </row>
    <row r="56" spans="1:10" x14ac:dyDescent="0.2">
      <c r="A56" s="7" t="s">
        <v>53</v>
      </c>
      <c r="B56" s="65">
        <v>7</v>
      </c>
      <c r="C56" s="66">
        <v>3</v>
      </c>
      <c r="D56" s="65">
        <v>64</v>
      </c>
      <c r="E56" s="66">
        <v>54</v>
      </c>
      <c r="F56" s="67"/>
      <c r="G56" s="65">
        <f t="shared" si="4"/>
        <v>4</v>
      </c>
      <c r="H56" s="66">
        <f t="shared" si="5"/>
        <v>10</v>
      </c>
      <c r="I56" s="20">
        <f t="shared" si="6"/>
        <v>1.3333333333333333</v>
      </c>
      <c r="J56" s="21">
        <f t="shared" si="7"/>
        <v>0.18518518518518517</v>
      </c>
    </row>
    <row r="57" spans="1:10" x14ac:dyDescent="0.2">
      <c r="A57" s="7" t="s">
        <v>55</v>
      </c>
      <c r="B57" s="65">
        <v>0</v>
      </c>
      <c r="C57" s="66">
        <v>0</v>
      </c>
      <c r="D57" s="65">
        <v>0</v>
      </c>
      <c r="E57" s="66">
        <v>2</v>
      </c>
      <c r="F57" s="67"/>
      <c r="G57" s="65">
        <f t="shared" si="4"/>
        <v>0</v>
      </c>
      <c r="H57" s="66">
        <f t="shared" si="5"/>
        <v>-2</v>
      </c>
      <c r="I57" s="20" t="str">
        <f t="shared" si="6"/>
        <v>-</v>
      </c>
      <c r="J57" s="21">
        <f t="shared" si="7"/>
        <v>-1</v>
      </c>
    </row>
    <row r="58" spans="1:10" x14ac:dyDescent="0.2">
      <c r="A58" s="1"/>
      <c r="B58" s="68"/>
      <c r="C58" s="69"/>
      <c r="D58" s="68"/>
      <c r="E58" s="69"/>
      <c r="F58" s="70"/>
      <c r="G58" s="68"/>
      <c r="H58" s="69"/>
      <c r="I58" s="5"/>
      <c r="J58" s="6"/>
    </row>
    <row r="59" spans="1:10" s="43" customFormat="1" x14ac:dyDescent="0.2">
      <c r="A59" s="27" t="s">
        <v>5</v>
      </c>
      <c r="B59" s="71">
        <f>SUM(B6:B58)</f>
        <v>1528</v>
      </c>
      <c r="C59" s="72">
        <f>SUM(C6:C58)</f>
        <v>1125</v>
      </c>
      <c r="D59" s="71">
        <f>SUM(D6:D58)</f>
        <v>19693</v>
      </c>
      <c r="E59" s="72">
        <f>SUM(E6:E58)</f>
        <v>16061</v>
      </c>
      <c r="F59" s="73"/>
      <c r="G59" s="71">
        <f>SUM(G6:G58)</f>
        <v>403</v>
      </c>
      <c r="H59" s="72">
        <f>SUM(H6:H58)</f>
        <v>3632</v>
      </c>
      <c r="I59" s="37">
        <f>IF(C59=0, 0, G59/C59)</f>
        <v>0.35822222222222222</v>
      </c>
      <c r="J59" s="38">
        <f>IF(E59=0, 0, H59/E59)</f>
        <v>0.22613784944897578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9"/>
  <sheetViews>
    <sheetView tabSelected="1" zoomScaleNormal="100"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94</v>
      </c>
      <c r="B2" s="202" t="s">
        <v>84</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0.26178010471204199</v>
      </c>
      <c r="C6" s="17">
        <v>0.62222222222222201</v>
      </c>
      <c r="D6" s="16">
        <v>0.243741430965318</v>
      </c>
      <c r="E6" s="17">
        <v>0.249050494987859</v>
      </c>
      <c r="F6" s="12"/>
      <c r="G6" s="10">
        <f t="shared" ref="G6:G37" si="0">B6-C6</f>
        <v>-0.36044211751018002</v>
      </c>
      <c r="H6" s="11">
        <f t="shared" ref="H6:H37" si="1">D6-E6</f>
        <v>-5.3090640225409991E-3</v>
      </c>
    </row>
    <row r="7" spans="1:8" x14ac:dyDescent="0.2">
      <c r="A7" s="7" t="s">
        <v>32</v>
      </c>
      <c r="B7" s="16">
        <v>0</v>
      </c>
      <c r="C7" s="17">
        <v>0</v>
      </c>
      <c r="D7" s="16">
        <v>0</v>
      </c>
      <c r="E7" s="17">
        <v>6.2262623746964707E-3</v>
      </c>
      <c r="F7" s="12"/>
      <c r="G7" s="10">
        <f t="shared" si="0"/>
        <v>0</v>
      </c>
      <c r="H7" s="11">
        <f t="shared" si="1"/>
        <v>-6.2262623746964707E-3</v>
      </c>
    </row>
    <row r="8" spans="1:8" x14ac:dyDescent="0.2">
      <c r="A8" s="7" t="s">
        <v>33</v>
      </c>
      <c r="B8" s="16">
        <v>0</v>
      </c>
      <c r="C8" s="17">
        <v>0</v>
      </c>
      <c r="D8" s="16">
        <v>5.0779464784441201E-3</v>
      </c>
      <c r="E8" s="17">
        <v>6.2262623746964707E-3</v>
      </c>
      <c r="F8" s="12"/>
      <c r="G8" s="10">
        <f t="shared" si="0"/>
        <v>0</v>
      </c>
      <c r="H8" s="11">
        <f t="shared" si="1"/>
        <v>-1.1483158962523506E-3</v>
      </c>
    </row>
    <row r="9" spans="1:8" x14ac:dyDescent="0.2">
      <c r="A9" s="7" t="s">
        <v>34</v>
      </c>
      <c r="B9" s="16">
        <v>2.4869109947643997</v>
      </c>
      <c r="C9" s="17">
        <v>1.3333333333333299</v>
      </c>
      <c r="D9" s="16">
        <v>1.7214238561925599</v>
      </c>
      <c r="E9" s="17">
        <v>1.2826100491874701</v>
      </c>
      <c r="F9" s="12"/>
      <c r="G9" s="10">
        <f t="shared" si="0"/>
        <v>1.1535776614310698</v>
      </c>
      <c r="H9" s="11">
        <f t="shared" si="1"/>
        <v>0.43881380700508976</v>
      </c>
    </row>
    <row r="10" spans="1:8" x14ac:dyDescent="0.2">
      <c r="A10" s="7" t="s">
        <v>35</v>
      </c>
      <c r="B10" s="16">
        <v>3.2722513089005201</v>
      </c>
      <c r="C10" s="17">
        <v>3.1111111111111098</v>
      </c>
      <c r="D10" s="16">
        <v>2.73193520540294</v>
      </c>
      <c r="E10" s="17">
        <v>2.4780524251291998</v>
      </c>
      <c r="F10" s="12"/>
      <c r="G10" s="10">
        <f t="shared" si="0"/>
        <v>0.16114019778941024</v>
      </c>
      <c r="H10" s="11">
        <f t="shared" si="1"/>
        <v>0.25388278027374023</v>
      </c>
    </row>
    <row r="11" spans="1:8" x14ac:dyDescent="0.2">
      <c r="A11" s="7" t="s">
        <v>36</v>
      </c>
      <c r="B11" s="16">
        <v>6.5445026178010499E-2</v>
      </c>
      <c r="C11" s="17">
        <v>0</v>
      </c>
      <c r="D11" s="16">
        <v>5.0779464784441201E-3</v>
      </c>
      <c r="E11" s="17">
        <v>0</v>
      </c>
      <c r="F11" s="12"/>
      <c r="G11" s="10">
        <f t="shared" si="0"/>
        <v>6.5445026178010499E-2</v>
      </c>
      <c r="H11" s="11">
        <f t="shared" si="1"/>
        <v>5.0779464784441201E-3</v>
      </c>
    </row>
    <row r="12" spans="1:8" x14ac:dyDescent="0.2">
      <c r="A12" s="7" t="s">
        <v>37</v>
      </c>
      <c r="B12" s="16">
        <v>0</v>
      </c>
      <c r="C12" s="17">
        <v>0</v>
      </c>
      <c r="D12" s="16">
        <v>1.5233839435332399E-2</v>
      </c>
      <c r="E12" s="17">
        <v>2.4905049498785897E-2</v>
      </c>
      <c r="F12" s="12"/>
      <c r="G12" s="10">
        <f t="shared" si="0"/>
        <v>0</v>
      </c>
      <c r="H12" s="11">
        <f t="shared" si="1"/>
        <v>-9.6712100634534972E-3</v>
      </c>
    </row>
    <row r="13" spans="1:8" x14ac:dyDescent="0.2">
      <c r="A13" s="7" t="s">
        <v>38</v>
      </c>
      <c r="B13" s="16">
        <v>0.130890052356021</v>
      </c>
      <c r="C13" s="17">
        <v>0</v>
      </c>
      <c r="D13" s="16">
        <v>5.0779464784441203E-2</v>
      </c>
      <c r="E13" s="17">
        <v>7.4715148496357603E-2</v>
      </c>
      <c r="F13" s="12"/>
      <c r="G13" s="10">
        <f t="shared" si="0"/>
        <v>0.130890052356021</v>
      </c>
      <c r="H13" s="11">
        <f t="shared" si="1"/>
        <v>-2.39356837119164E-2</v>
      </c>
    </row>
    <row r="14" spans="1:8" x14ac:dyDescent="0.2">
      <c r="A14" s="7" t="s">
        <v>39</v>
      </c>
      <c r="B14" s="16">
        <v>0</v>
      </c>
      <c r="C14" s="17">
        <v>0</v>
      </c>
      <c r="D14" s="16">
        <v>1.01558929568882E-2</v>
      </c>
      <c r="E14" s="17">
        <v>1.8678787124089401E-2</v>
      </c>
      <c r="F14" s="12"/>
      <c r="G14" s="10">
        <f t="shared" si="0"/>
        <v>0</v>
      </c>
      <c r="H14" s="11">
        <f t="shared" si="1"/>
        <v>-8.5228941672012004E-3</v>
      </c>
    </row>
    <row r="15" spans="1:8" x14ac:dyDescent="0.2">
      <c r="A15" s="7" t="s">
        <v>40</v>
      </c>
      <c r="B15" s="16">
        <v>0</v>
      </c>
      <c r="C15" s="17">
        <v>0.17777777777777801</v>
      </c>
      <c r="D15" s="16">
        <v>0.12694866196110299</v>
      </c>
      <c r="E15" s="17">
        <v>0.161882821742108</v>
      </c>
      <c r="F15" s="12"/>
      <c r="G15" s="10">
        <f t="shared" si="0"/>
        <v>-0.17777777777777801</v>
      </c>
      <c r="H15" s="11">
        <f t="shared" si="1"/>
        <v>-3.4934159781005003E-2</v>
      </c>
    </row>
    <row r="16" spans="1:8" x14ac:dyDescent="0.2">
      <c r="A16" s="7" t="s">
        <v>41</v>
      </c>
      <c r="B16" s="16">
        <v>6.5445026178010499E-2</v>
      </c>
      <c r="C16" s="17">
        <v>0.17777777777777801</v>
      </c>
      <c r="D16" s="16">
        <v>2.5389732392220601E-2</v>
      </c>
      <c r="E16" s="17">
        <v>4.9810098997571793E-2</v>
      </c>
      <c r="F16" s="12"/>
      <c r="G16" s="10">
        <f t="shared" si="0"/>
        <v>-0.11233275159976751</v>
      </c>
      <c r="H16" s="11">
        <f t="shared" si="1"/>
        <v>-2.4420366605351192E-2</v>
      </c>
    </row>
    <row r="17" spans="1:8" x14ac:dyDescent="0.2">
      <c r="A17" s="7" t="s">
        <v>42</v>
      </c>
      <c r="B17" s="16">
        <v>5.5628272251308895</v>
      </c>
      <c r="C17" s="17">
        <v>3.7333333333333303</v>
      </c>
      <c r="D17" s="16">
        <v>4.4889046869446005</v>
      </c>
      <c r="E17" s="17">
        <v>4.55139779590312</v>
      </c>
      <c r="F17" s="12"/>
      <c r="G17" s="10">
        <f t="shared" si="0"/>
        <v>1.8294938917975592</v>
      </c>
      <c r="H17" s="11">
        <f t="shared" si="1"/>
        <v>-6.249310895851945E-2</v>
      </c>
    </row>
    <row r="18" spans="1:8" x14ac:dyDescent="0.2">
      <c r="A18" s="7" t="s">
        <v>44</v>
      </c>
      <c r="B18" s="16">
        <v>6.5445026178010499E-2</v>
      </c>
      <c r="C18" s="17">
        <v>0</v>
      </c>
      <c r="D18" s="16">
        <v>1.01558929568882E-2</v>
      </c>
      <c r="E18" s="17">
        <v>6.2262623746964707E-3</v>
      </c>
      <c r="F18" s="12"/>
      <c r="G18" s="10">
        <f t="shared" si="0"/>
        <v>6.5445026178010499E-2</v>
      </c>
      <c r="H18" s="11">
        <f t="shared" si="1"/>
        <v>3.9296305821917296E-3</v>
      </c>
    </row>
    <row r="19" spans="1:8" x14ac:dyDescent="0.2">
      <c r="A19" s="7" t="s">
        <v>45</v>
      </c>
      <c r="B19" s="16">
        <v>0.26178010471204199</v>
      </c>
      <c r="C19" s="17">
        <v>0.17777777777777801</v>
      </c>
      <c r="D19" s="16">
        <v>0.223429645051541</v>
      </c>
      <c r="E19" s="17">
        <v>0.136977772243322</v>
      </c>
      <c r="F19" s="12"/>
      <c r="G19" s="10">
        <f t="shared" si="0"/>
        <v>8.4002326934263988E-2</v>
      </c>
      <c r="H19" s="11">
        <f t="shared" si="1"/>
        <v>8.6451872808219005E-2</v>
      </c>
    </row>
    <row r="20" spans="1:8" x14ac:dyDescent="0.2">
      <c r="A20" s="7" t="s">
        <v>46</v>
      </c>
      <c r="B20" s="16">
        <v>0.32722513089005201</v>
      </c>
      <c r="C20" s="17">
        <v>0.44444444444444403</v>
      </c>
      <c r="D20" s="16">
        <v>0.23866348448687399</v>
      </c>
      <c r="E20" s="17">
        <v>0.23659797023846599</v>
      </c>
      <c r="F20" s="12"/>
      <c r="G20" s="10">
        <f t="shared" si="0"/>
        <v>-0.11721931355439202</v>
      </c>
      <c r="H20" s="11">
        <f t="shared" si="1"/>
        <v>2.0655142484080069E-3</v>
      </c>
    </row>
    <row r="21" spans="1:8" x14ac:dyDescent="0.2">
      <c r="A21" s="7" t="s">
        <v>48</v>
      </c>
      <c r="B21" s="16">
        <v>0</v>
      </c>
      <c r="C21" s="17">
        <v>2.1333333333333302</v>
      </c>
      <c r="D21" s="16">
        <v>1.34565581678769</v>
      </c>
      <c r="E21" s="17">
        <v>3.1878463358445899</v>
      </c>
      <c r="F21" s="12"/>
      <c r="G21" s="10">
        <f t="shared" si="0"/>
        <v>-2.1333333333333302</v>
      </c>
      <c r="H21" s="11">
        <f t="shared" si="1"/>
        <v>-1.8421905190568999</v>
      </c>
    </row>
    <row r="22" spans="1:8" x14ac:dyDescent="0.2">
      <c r="A22" s="7" t="s">
        <v>49</v>
      </c>
      <c r="B22" s="16">
        <v>4.9083769633507899</v>
      </c>
      <c r="C22" s="17">
        <v>8.355555555555549</v>
      </c>
      <c r="D22" s="16">
        <v>6.4540699741024703</v>
      </c>
      <c r="E22" s="17">
        <v>6.8115310379179395</v>
      </c>
      <c r="F22" s="12"/>
      <c r="G22" s="10">
        <f t="shared" si="0"/>
        <v>-3.4471785922047591</v>
      </c>
      <c r="H22" s="11">
        <f t="shared" si="1"/>
        <v>-0.35746106381546916</v>
      </c>
    </row>
    <row r="23" spans="1:8" x14ac:dyDescent="0.2">
      <c r="A23" s="7" t="s">
        <v>50</v>
      </c>
      <c r="B23" s="16">
        <v>7.9842931937172805</v>
      </c>
      <c r="C23" s="17">
        <v>9.4222222222222189</v>
      </c>
      <c r="D23" s="16">
        <v>9.2977200020311805</v>
      </c>
      <c r="E23" s="17">
        <v>8.9035551958159509</v>
      </c>
      <c r="F23" s="12"/>
      <c r="G23" s="10">
        <f t="shared" si="0"/>
        <v>-1.4379290285049384</v>
      </c>
      <c r="H23" s="11">
        <f t="shared" si="1"/>
        <v>0.39416480621522965</v>
      </c>
    </row>
    <row r="24" spans="1:8" x14ac:dyDescent="0.2">
      <c r="A24" s="7" t="s">
        <v>52</v>
      </c>
      <c r="B24" s="16">
        <v>0</v>
      </c>
      <c r="C24" s="17">
        <v>0</v>
      </c>
      <c r="D24" s="16">
        <v>0</v>
      </c>
      <c r="E24" s="17">
        <v>1.24525247493929E-2</v>
      </c>
      <c r="F24" s="12"/>
      <c r="G24" s="10">
        <f t="shared" si="0"/>
        <v>0</v>
      </c>
      <c r="H24" s="11">
        <f t="shared" si="1"/>
        <v>-1.24525247493929E-2</v>
      </c>
    </row>
    <row r="25" spans="1:8" x14ac:dyDescent="0.2">
      <c r="A25" s="7" t="s">
        <v>54</v>
      </c>
      <c r="B25" s="16">
        <v>2.2905759162303698</v>
      </c>
      <c r="C25" s="17">
        <v>2.4</v>
      </c>
      <c r="D25" s="16">
        <v>1.3913573350936899</v>
      </c>
      <c r="E25" s="17">
        <v>1.6499595292945601</v>
      </c>
      <c r="F25" s="12"/>
      <c r="G25" s="10">
        <f t="shared" si="0"/>
        <v>-0.10942408376963009</v>
      </c>
      <c r="H25" s="11">
        <f t="shared" si="1"/>
        <v>-0.25860219420087027</v>
      </c>
    </row>
    <row r="26" spans="1:8" x14ac:dyDescent="0.2">
      <c r="A26" s="7" t="s">
        <v>56</v>
      </c>
      <c r="B26" s="16">
        <v>0.58900523560209395</v>
      </c>
      <c r="C26" s="17">
        <v>0.35555555555555601</v>
      </c>
      <c r="D26" s="16">
        <v>0.30467678870664699</v>
      </c>
      <c r="E26" s="17">
        <v>0.37357574248178799</v>
      </c>
      <c r="F26" s="12"/>
      <c r="G26" s="10">
        <f t="shared" si="0"/>
        <v>0.23344968004653793</v>
      </c>
      <c r="H26" s="11">
        <f t="shared" si="1"/>
        <v>-6.8898953775140992E-2</v>
      </c>
    </row>
    <row r="27" spans="1:8" x14ac:dyDescent="0.2">
      <c r="A27" s="7" t="s">
        <v>57</v>
      </c>
      <c r="B27" s="16">
        <v>0.850785340314136</v>
      </c>
      <c r="C27" s="17">
        <v>0.35555555555555601</v>
      </c>
      <c r="D27" s="16">
        <v>0.63982125628395903</v>
      </c>
      <c r="E27" s="17">
        <v>0.67243633646721901</v>
      </c>
      <c r="F27" s="12"/>
      <c r="G27" s="10">
        <f t="shared" si="0"/>
        <v>0.49522978475857998</v>
      </c>
      <c r="H27" s="11">
        <f t="shared" si="1"/>
        <v>-3.2615080183259981E-2</v>
      </c>
    </row>
    <row r="28" spans="1:8" x14ac:dyDescent="0.2">
      <c r="A28" s="7" t="s">
        <v>58</v>
      </c>
      <c r="B28" s="16">
        <v>4.1884816753926701</v>
      </c>
      <c r="C28" s="17">
        <v>4.62222222222222</v>
      </c>
      <c r="D28" s="16">
        <v>5.88533996851673</v>
      </c>
      <c r="E28" s="17">
        <v>6.1826785380735902</v>
      </c>
      <c r="F28" s="12"/>
      <c r="G28" s="10">
        <f t="shared" si="0"/>
        <v>-0.43374054682954988</v>
      </c>
      <c r="H28" s="11">
        <f t="shared" si="1"/>
        <v>-0.29733856955686022</v>
      </c>
    </row>
    <row r="29" spans="1:8" x14ac:dyDescent="0.2">
      <c r="A29" s="7" t="s">
        <v>59</v>
      </c>
      <c r="B29" s="16">
        <v>0</v>
      </c>
      <c r="C29" s="17">
        <v>0</v>
      </c>
      <c r="D29" s="16">
        <v>1.01558929568882E-2</v>
      </c>
      <c r="E29" s="17">
        <v>0</v>
      </c>
      <c r="F29" s="12"/>
      <c r="G29" s="10">
        <f t="shared" si="0"/>
        <v>0</v>
      </c>
      <c r="H29" s="11">
        <f t="shared" si="1"/>
        <v>1.01558929568882E-2</v>
      </c>
    </row>
    <row r="30" spans="1:8" x14ac:dyDescent="0.2">
      <c r="A30" s="7" t="s">
        <v>60</v>
      </c>
      <c r="B30" s="16">
        <v>2.2905759162303698</v>
      </c>
      <c r="C30" s="17">
        <v>2.31111111111111</v>
      </c>
      <c r="D30" s="16">
        <v>0.98512161681815891</v>
      </c>
      <c r="E30" s="17">
        <v>1.1145009650706699</v>
      </c>
      <c r="F30" s="12"/>
      <c r="G30" s="10">
        <f t="shared" si="0"/>
        <v>-2.0535194880740182E-2</v>
      </c>
      <c r="H30" s="11">
        <f t="shared" si="1"/>
        <v>-0.12937934825251096</v>
      </c>
    </row>
    <row r="31" spans="1:8" x14ac:dyDescent="0.2">
      <c r="A31" s="7" t="s">
        <v>61</v>
      </c>
      <c r="B31" s="16">
        <v>1.1780104712041901</v>
      </c>
      <c r="C31" s="17">
        <v>0.71111111111111103</v>
      </c>
      <c r="D31" s="16">
        <v>0.54334027319352096</v>
      </c>
      <c r="E31" s="17">
        <v>0.42338584147935998</v>
      </c>
      <c r="F31" s="12"/>
      <c r="G31" s="10">
        <f t="shared" si="0"/>
        <v>0.46689936009307909</v>
      </c>
      <c r="H31" s="11">
        <f t="shared" si="1"/>
        <v>0.11995443171416098</v>
      </c>
    </row>
    <row r="32" spans="1:8" x14ac:dyDescent="0.2">
      <c r="A32" s="7" t="s">
        <v>62</v>
      </c>
      <c r="B32" s="16">
        <v>0.65445026178010501</v>
      </c>
      <c r="C32" s="17">
        <v>1.6</v>
      </c>
      <c r="D32" s="16">
        <v>0.9749657238612699</v>
      </c>
      <c r="E32" s="17">
        <v>0.852997945333416</v>
      </c>
      <c r="F32" s="12"/>
      <c r="G32" s="10">
        <f t="shared" si="0"/>
        <v>-0.94554973821989508</v>
      </c>
      <c r="H32" s="11">
        <f t="shared" si="1"/>
        <v>0.1219677785278539</v>
      </c>
    </row>
    <row r="33" spans="1:8" x14ac:dyDescent="0.2">
      <c r="A33" s="7" t="s">
        <v>63</v>
      </c>
      <c r="B33" s="16">
        <v>0</v>
      </c>
      <c r="C33" s="17">
        <v>0</v>
      </c>
      <c r="D33" s="16">
        <v>5.58574112628853E-2</v>
      </c>
      <c r="E33" s="17">
        <v>3.7357574248178801E-2</v>
      </c>
      <c r="F33" s="12"/>
      <c r="G33" s="10">
        <f t="shared" si="0"/>
        <v>0</v>
      </c>
      <c r="H33" s="11">
        <f t="shared" si="1"/>
        <v>1.8499837014706498E-2</v>
      </c>
    </row>
    <row r="34" spans="1:8" x14ac:dyDescent="0.2">
      <c r="A34" s="7" t="s">
        <v>64</v>
      </c>
      <c r="B34" s="16">
        <v>10.405759162303701</v>
      </c>
      <c r="C34" s="17">
        <v>7.1111111111111098</v>
      </c>
      <c r="D34" s="16">
        <v>11.511704666632799</v>
      </c>
      <c r="E34" s="17">
        <v>11.4999066060644</v>
      </c>
      <c r="F34" s="12"/>
      <c r="G34" s="10">
        <f t="shared" si="0"/>
        <v>3.2946480511925911</v>
      </c>
      <c r="H34" s="11">
        <f t="shared" si="1"/>
        <v>1.1798060568398938E-2</v>
      </c>
    </row>
    <row r="35" spans="1:8" x14ac:dyDescent="0.2">
      <c r="A35" s="7" t="s">
        <v>65</v>
      </c>
      <c r="B35" s="16">
        <v>0</v>
      </c>
      <c r="C35" s="17">
        <v>0</v>
      </c>
      <c r="D35" s="16">
        <v>5.0779464784441201E-3</v>
      </c>
      <c r="E35" s="17">
        <v>0</v>
      </c>
      <c r="F35" s="12"/>
      <c r="G35" s="10">
        <f t="shared" si="0"/>
        <v>0</v>
      </c>
      <c r="H35" s="11">
        <f t="shared" si="1"/>
        <v>5.0779464784441201E-3</v>
      </c>
    </row>
    <row r="36" spans="1:8" x14ac:dyDescent="0.2">
      <c r="A36" s="7" t="s">
        <v>66</v>
      </c>
      <c r="B36" s="16">
        <v>2.4869109947643997</v>
      </c>
      <c r="C36" s="17">
        <v>1.4222222222222201</v>
      </c>
      <c r="D36" s="16">
        <v>2.3155435941705198</v>
      </c>
      <c r="E36" s="17">
        <v>2.2788120291389098</v>
      </c>
      <c r="F36" s="12"/>
      <c r="G36" s="10">
        <f t="shared" si="0"/>
        <v>1.0646887725421796</v>
      </c>
      <c r="H36" s="11">
        <f t="shared" si="1"/>
        <v>3.6731565031610014E-2</v>
      </c>
    </row>
    <row r="37" spans="1:8" x14ac:dyDescent="0.2">
      <c r="A37" s="7" t="s">
        <v>67</v>
      </c>
      <c r="B37" s="16">
        <v>0.19633507853403101</v>
      </c>
      <c r="C37" s="17">
        <v>0.71111111111111103</v>
      </c>
      <c r="D37" s="16">
        <v>0.38084598588330898</v>
      </c>
      <c r="E37" s="17">
        <v>0.32376564348421599</v>
      </c>
      <c r="F37" s="12"/>
      <c r="G37" s="10">
        <f t="shared" si="0"/>
        <v>-0.51477603257708004</v>
      </c>
      <c r="H37" s="11">
        <f t="shared" si="1"/>
        <v>5.7080342399092987E-2</v>
      </c>
    </row>
    <row r="38" spans="1:8" x14ac:dyDescent="0.2">
      <c r="A38" s="7" t="s">
        <v>68</v>
      </c>
      <c r="B38" s="16">
        <v>1.7670157068062802</v>
      </c>
      <c r="C38" s="17">
        <v>1.51111111111111</v>
      </c>
      <c r="D38" s="16">
        <v>1.97024323363632</v>
      </c>
      <c r="E38" s="17">
        <v>1.22034742544051</v>
      </c>
      <c r="F38" s="12"/>
      <c r="G38" s="10">
        <f t="shared" ref="G38:G57" si="2">B38-C38</f>
        <v>0.25590459569517021</v>
      </c>
      <c r="H38" s="11">
        <f t="shared" ref="H38:H57" si="3">D38-E38</f>
        <v>0.74989580819581003</v>
      </c>
    </row>
    <row r="39" spans="1:8" x14ac:dyDescent="0.2">
      <c r="A39" s="7" t="s">
        <v>69</v>
      </c>
      <c r="B39" s="16">
        <v>0.52356020942408399</v>
      </c>
      <c r="C39" s="17">
        <v>0.35555555555555601</v>
      </c>
      <c r="D39" s="16">
        <v>0.42654750418930598</v>
      </c>
      <c r="E39" s="17">
        <v>0.43583836622875299</v>
      </c>
      <c r="F39" s="12"/>
      <c r="G39" s="10">
        <f t="shared" si="2"/>
        <v>0.16800465386852798</v>
      </c>
      <c r="H39" s="11">
        <f t="shared" si="3"/>
        <v>-9.2908620394470121E-3</v>
      </c>
    </row>
    <row r="40" spans="1:8" x14ac:dyDescent="0.2">
      <c r="A40" s="7" t="s">
        <v>70</v>
      </c>
      <c r="B40" s="16">
        <v>3.40314136125654</v>
      </c>
      <c r="C40" s="17">
        <v>3.6444444444444399</v>
      </c>
      <c r="D40" s="16">
        <v>3.5545625349108803</v>
      </c>
      <c r="E40" s="17">
        <v>5.1179876720005</v>
      </c>
      <c r="F40" s="12"/>
      <c r="G40" s="10">
        <f t="shared" si="2"/>
        <v>-0.24130308318789995</v>
      </c>
      <c r="H40" s="11">
        <f t="shared" si="3"/>
        <v>-1.5634251370896197</v>
      </c>
    </row>
    <row r="41" spans="1:8" x14ac:dyDescent="0.2">
      <c r="A41" s="7" t="s">
        <v>71</v>
      </c>
      <c r="B41" s="16">
        <v>3.9267015706806303</v>
      </c>
      <c r="C41" s="17">
        <v>5.3333333333333304</v>
      </c>
      <c r="D41" s="16">
        <v>3.3412887828162297</v>
      </c>
      <c r="E41" s="17">
        <v>4.5638503206525103</v>
      </c>
      <c r="F41" s="12"/>
      <c r="G41" s="10">
        <f t="shared" si="2"/>
        <v>-1.4066317626527001</v>
      </c>
      <c r="H41" s="11">
        <f t="shared" si="3"/>
        <v>-1.2225615378362806</v>
      </c>
    </row>
    <row r="42" spans="1:8" x14ac:dyDescent="0.2">
      <c r="A42" s="7" t="s">
        <v>72</v>
      </c>
      <c r="B42" s="16">
        <v>0.130890052356021</v>
      </c>
      <c r="C42" s="17">
        <v>0.17777777777777801</v>
      </c>
      <c r="D42" s="16">
        <v>0.33514446757731198</v>
      </c>
      <c r="E42" s="17">
        <v>0.28018180686134098</v>
      </c>
      <c r="F42" s="12"/>
      <c r="G42" s="10">
        <f t="shared" si="2"/>
        <v>-4.6887725421757009E-2</v>
      </c>
      <c r="H42" s="11">
        <f t="shared" si="3"/>
        <v>5.4962660715971001E-2</v>
      </c>
    </row>
    <row r="43" spans="1:8" x14ac:dyDescent="0.2">
      <c r="A43" s="7" t="s">
        <v>73</v>
      </c>
      <c r="B43" s="16">
        <v>0.19633507853403101</v>
      </c>
      <c r="C43" s="17">
        <v>0.266666666666667</v>
      </c>
      <c r="D43" s="16">
        <v>0.40623571827552901</v>
      </c>
      <c r="E43" s="17">
        <v>0.45451715335284198</v>
      </c>
      <c r="F43" s="12"/>
      <c r="G43" s="10">
        <f t="shared" si="2"/>
        <v>-7.0331588132635986E-2</v>
      </c>
      <c r="H43" s="11">
        <f t="shared" si="3"/>
        <v>-4.8281435077312973E-2</v>
      </c>
    </row>
    <row r="44" spans="1:8" x14ac:dyDescent="0.2">
      <c r="A44" s="7" t="s">
        <v>74</v>
      </c>
      <c r="B44" s="16">
        <v>0.19633507853403101</v>
      </c>
      <c r="C44" s="17">
        <v>0.17777777777777801</v>
      </c>
      <c r="D44" s="16">
        <v>0.24881937744376201</v>
      </c>
      <c r="E44" s="17">
        <v>0.26772928211194802</v>
      </c>
      <c r="F44" s="12"/>
      <c r="G44" s="10">
        <f t="shared" si="2"/>
        <v>1.8557300756253003E-2</v>
      </c>
      <c r="H44" s="11">
        <f t="shared" si="3"/>
        <v>-1.8909904668186012E-2</v>
      </c>
    </row>
    <row r="45" spans="1:8" x14ac:dyDescent="0.2">
      <c r="A45" s="7" t="s">
        <v>75</v>
      </c>
      <c r="B45" s="16">
        <v>0.71989528795811497</v>
      </c>
      <c r="C45" s="17">
        <v>0.53333333333333299</v>
      </c>
      <c r="D45" s="16">
        <v>0.48748286193063495</v>
      </c>
      <c r="E45" s="17">
        <v>0.53545856422389604</v>
      </c>
      <c r="F45" s="12"/>
      <c r="G45" s="10">
        <f t="shared" si="2"/>
        <v>0.18656195462478198</v>
      </c>
      <c r="H45" s="11">
        <f t="shared" si="3"/>
        <v>-4.7975702293261091E-2</v>
      </c>
    </row>
    <row r="46" spans="1:8" x14ac:dyDescent="0.2">
      <c r="A46" s="7" t="s">
        <v>76</v>
      </c>
      <c r="B46" s="16">
        <v>2.68324607329843</v>
      </c>
      <c r="C46" s="17">
        <v>1.24444444444444</v>
      </c>
      <c r="D46" s="16">
        <v>2.31046564769207</v>
      </c>
      <c r="E46" s="17">
        <v>1.4880767075524599</v>
      </c>
      <c r="F46" s="12"/>
      <c r="G46" s="10">
        <f t="shared" si="2"/>
        <v>1.43880162885399</v>
      </c>
      <c r="H46" s="11">
        <f t="shared" si="3"/>
        <v>0.82238894013961006</v>
      </c>
    </row>
    <row r="47" spans="1:8" x14ac:dyDescent="0.2">
      <c r="A47" s="7" t="s">
        <v>77</v>
      </c>
      <c r="B47" s="16">
        <v>0</v>
      </c>
      <c r="C47" s="17">
        <v>8.8888888888888906E-2</v>
      </c>
      <c r="D47" s="16">
        <v>0.121870715482659</v>
      </c>
      <c r="E47" s="17">
        <v>0.112072722744536</v>
      </c>
      <c r="F47" s="12"/>
      <c r="G47" s="10">
        <f t="shared" si="2"/>
        <v>-8.8888888888888906E-2</v>
      </c>
      <c r="H47" s="11">
        <f t="shared" si="3"/>
        <v>9.7979927381229986E-3</v>
      </c>
    </row>
    <row r="48" spans="1:8" x14ac:dyDescent="0.2">
      <c r="A48" s="7" t="s">
        <v>78</v>
      </c>
      <c r="B48" s="16">
        <v>5.3010471204188505</v>
      </c>
      <c r="C48" s="17">
        <v>6.2222222222222197</v>
      </c>
      <c r="D48" s="16">
        <v>6.3525110445335899</v>
      </c>
      <c r="E48" s="17">
        <v>5.31722806799079</v>
      </c>
      <c r="F48" s="12"/>
      <c r="G48" s="10">
        <f t="shared" si="2"/>
        <v>-0.92117510180336915</v>
      </c>
      <c r="H48" s="11">
        <f t="shared" si="3"/>
        <v>1.0352829765428</v>
      </c>
    </row>
    <row r="49" spans="1:8" x14ac:dyDescent="0.2">
      <c r="A49" s="7" t="s">
        <v>79</v>
      </c>
      <c r="B49" s="16">
        <v>1.8979057591623001</v>
      </c>
      <c r="C49" s="17">
        <v>1.4222222222222201</v>
      </c>
      <c r="D49" s="16">
        <v>2.0057888589854302</v>
      </c>
      <c r="E49" s="17">
        <v>1.53788680655003</v>
      </c>
      <c r="F49" s="12"/>
      <c r="G49" s="10">
        <f t="shared" si="2"/>
        <v>0.47568353694008003</v>
      </c>
      <c r="H49" s="11">
        <f t="shared" si="3"/>
        <v>0.46790205243540028</v>
      </c>
    </row>
    <row r="50" spans="1:8" x14ac:dyDescent="0.2">
      <c r="A50" s="7" t="s">
        <v>80</v>
      </c>
      <c r="B50" s="16">
        <v>20.5497382198953</v>
      </c>
      <c r="C50" s="17">
        <v>15.911111111111101</v>
      </c>
      <c r="D50" s="16">
        <v>16.361143553546899</v>
      </c>
      <c r="E50" s="17">
        <v>14.874540813149901</v>
      </c>
      <c r="F50" s="12"/>
      <c r="G50" s="10">
        <f t="shared" si="2"/>
        <v>4.638627108784199</v>
      </c>
      <c r="H50" s="11">
        <f t="shared" si="3"/>
        <v>1.4866027403969984</v>
      </c>
    </row>
    <row r="51" spans="1:8" x14ac:dyDescent="0.2">
      <c r="A51" s="7" t="s">
        <v>81</v>
      </c>
      <c r="B51" s="16">
        <v>6.2827225130889994</v>
      </c>
      <c r="C51" s="17">
        <v>9.8666666666666689</v>
      </c>
      <c r="D51" s="16">
        <v>8.2872086528207998</v>
      </c>
      <c r="E51" s="17">
        <v>8.4863956167112899</v>
      </c>
      <c r="F51" s="12"/>
      <c r="G51" s="10">
        <f t="shared" si="2"/>
        <v>-3.5839441535776695</v>
      </c>
      <c r="H51" s="11">
        <f t="shared" si="3"/>
        <v>-0.19918696389049018</v>
      </c>
    </row>
    <row r="52" spans="1:8" x14ac:dyDescent="0.2">
      <c r="A52" s="7" t="s">
        <v>82</v>
      </c>
      <c r="B52" s="16">
        <v>1.37434554973822</v>
      </c>
      <c r="C52" s="17">
        <v>1.6888888888888902</v>
      </c>
      <c r="D52" s="16">
        <v>1.31518813791703</v>
      </c>
      <c r="E52" s="17">
        <v>1.13940601456945</v>
      </c>
      <c r="F52" s="12"/>
      <c r="G52" s="10">
        <f t="shared" si="2"/>
        <v>-0.31454333915067023</v>
      </c>
      <c r="H52" s="11">
        <f t="shared" si="3"/>
        <v>0.17578212334758003</v>
      </c>
    </row>
    <row r="53" spans="1:8" x14ac:dyDescent="0.2">
      <c r="A53" s="142" t="s">
        <v>43</v>
      </c>
      <c r="B53" s="153">
        <v>6.5445026178010499E-2</v>
      </c>
      <c r="C53" s="154">
        <v>0</v>
      </c>
      <c r="D53" s="153">
        <v>9.1403036611994101E-2</v>
      </c>
      <c r="E53" s="154">
        <v>4.3583836622875301E-2</v>
      </c>
      <c r="F53" s="155"/>
      <c r="G53" s="156">
        <f t="shared" si="2"/>
        <v>6.5445026178010499E-2</v>
      </c>
      <c r="H53" s="157">
        <f t="shared" si="3"/>
        <v>4.78191999891188E-2</v>
      </c>
    </row>
    <row r="54" spans="1:8" x14ac:dyDescent="0.2">
      <c r="A54" s="7" t="s">
        <v>47</v>
      </c>
      <c r="B54" s="16">
        <v>0</v>
      </c>
      <c r="C54" s="17">
        <v>0</v>
      </c>
      <c r="D54" s="16">
        <v>5.0779464784441203E-2</v>
      </c>
      <c r="E54" s="17">
        <v>0.15565655936741202</v>
      </c>
      <c r="F54" s="12"/>
      <c r="G54" s="10">
        <f t="shared" si="2"/>
        <v>0</v>
      </c>
      <c r="H54" s="11">
        <f t="shared" si="3"/>
        <v>-0.10487709458297081</v>
      </c>
    </row>
    <row r="55" spans="1:8" x14ac:dyDescent="0.2">
      <c r="A55" s="7" t="s">
        <v>51</v>
      </c>
      <c r="B55" s="16">
        <v>0</v>
      </c>
      <c r="C55" s="17">
        <v>0</v>
      </c>
      <c r="D55" s="16">
        <v>1.01558929568882E-2</v>
      </c>
      <c r="E55" s="17">
        <v>1.24525247493929E-2</v>
      </c>
      <c r="F55" s="12"/>
      <c r="G55" s="10">
        <f t="shared" si="2"/>
        <v>0</v>
      </c>
      <c r="H55" s="11">
        <f t="shared" si="3"/>
        <v>-2.2966317925046994E-3</v>
      </c>
    </row>
    <row r="56" spans="1:8" x14ac:dyDescent="0.2">
      <c r="A56" s="7" t="s">
        <v>53</v>
      </c>
      <c r="B56" s="16">
        <v>0.45811518324607298</v>
      </c>
      <c r="C56" s="17">
        <v>0.266666666666667</v>
      </c>
      <c r="D56" s="16">
        <v>0.32498857462042402</v>
      </c>
      <c r="E56" s="17">
        <v>0.336218168233609</v>
      </c>
      <c r="F56" s="12"/>
      <c r="G56" s="10">
        <f t="shared" si="2"/>
        <v>0.19144851657940598</v>
      </c>
      <c r="H56" s="11">
        <f t="shared" si="3"/>
        <v>-1.1229593613184985E-2</v>
      </c>
    </row>
    <row r="57" spans="1:8" x14ac:dyDescent="0.2">
      <c r="A57" s="7" t="s">
        <v>55</v>
      </c>
      <c r="B57" s="16">
        <v>0</v>
      </c>
      <c r="C57" s="17">
        <v>0</v>
      </c>
      <c r="D57" s="16">
        <v>0</v>
      </c>
      <c r="E57" s="17">
        <v>1.24525247493929E-2</v>
      </c>
      <c r="F57" s="12"/>
      <c r="G57" s="10">
        <f t="shared" si="2"/>
        <v>0</v>
      </c>
      <c r="H57" s="11">
        <f t="shared" si="3"/>
        <v>-1.24525247493929E-2</v>
      </c>
    </row>
    <row r="58" spans="1:8" x14ac:dyDescent="0.2">
      <c r="A58" s="1"/>
      <c r="B58" s="18"/>
      <c r="C58" s="19"/>
      <c r="D58" s="18"/>
      <c r="E58" s="19"/>
      <c r="F58" s="15"/>
      <c r="G58" s="13"/>
      <c r="H58" s="14"/>
    </row>
    <row r="59" spans="1:8" s="43" customFormat="1" x14ac:dyDescent="0.2">
      <c r="A59" s="27" t="s">
        <v>5</v>
      </c>
      <c r="B59" s="44">
        <f>SUM(B6:B58)</f>
        <v>100.00000000000009</v>
      </c>
      <c r="C59" s="45">
        <f>SUM(C6:C58)</f>
        <v>99.999999999999929</v>
      </c>
      <c r="D59" s="44">
        <f>SUM(D6:D58)</f>
        <v>99.999999999999943</v>
      </c>
      <c r="E59" s="45">
        <f>SUM(E6:E58)</f>
        <v>100.00000000000006</v>
      </c>
      <c r="F59" s="49"/>
      <c r="G59" s="50">
        <f>SUM(G6:G58)</f>
        <v>9.9809049913801573E-14</v>
      </c>
      <c r="H59" s="51">
        <f>SUM(H6:H58)</f>
        <v>-1.0239552261648299E-13</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94</v>
      </c>
      <c r="B2" s="202" t="s">
        <v>84</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95</v>
      </c>
      <c r="B7" s="78">
        <f>SUM($B8:$B11)</f>
        <v>455</v>
      </c>
      <c r="C7" s="79">
        <f>SUM($C8:$C11)</f>
        <v>353</v>
      </c>
      <c r="D7" s="78">
        <f>SUM($D8:$D11)</f>
        <v>6897</v>
      </c>
      <c r="E7" s="79">
        <f>SUM($E8:$E11)</f>
        <v>5817</v>
      </c>
      <c r="F7" s="80"/>
      <c r="G7" s="78">
        <f>B7-C7</f>
        <v>102</v>
      </c>
      <c r="H7" s="79">
        <f>D7-E7</f>
        <v>1080</v>
      </c>
      <c r="I7" s="54">
        <f>IF(C7=0, "-", IF(G7/C7&lt;10, G7/C7, "&gt;999%"))</f>
        <v>0.28895184135977336</v>
      </c>
      <c r="J7" s="55">
        <f>IF(E7=0, "-", IF(H7/E7&lt;10, H7/E7, "&gt;999%"))</f>
        <v>0.18566271273852503</v>
      </c>
    </row>
    <row r="8" spans="1:10" x14ac:dyDescent="0.2">
      <c r="A8" s="158" t="s">
        <v>142</v>
      </c>
      <c r="B8" s="65">
        <v>318</v>
      </c>
      <c r="C8" s="66">
        <v>230</v>
      </c>
      <c r="D8" s="65">
        <v>5060</v>
      </c>
      <c r="E8" s="66">
        <v>3846</v>
      </c>
      <c r="F8" s="67"/>
      <c r="G8" s="65">
        <f>B8-C8</f>
        <v>88</v>
      </c>
      <c r="H8" s="66">
        <f>D8-E8</f>
        <v>1214</v>
      </c>
      <c r="I8" s="8">
        <f>IF(C8=0, "-", IF(G8/C8&lt;10, G8/C8, "&gt;999%"))</f>
        <v>0.38260869565217392</v>
      </c>
      <c r="J8" s="9">
        <f>IF(E8=0, "-", IF(H8/E8&lt;10, H8/E8, "&gt;999%"))</f>
        <v>0.31565262610504419</v>
      </c>
    </row>
    <row r="9" spans="1:10" x14ac:dyDescent="0.2">
      <c r="A9" s="158" t="s">
        <v>143</v>
      </c>
      <c r="B9" s="65">
        <v>129</v>
      </c>
      <c r="C9" s="66">
        <v>98</v>
      </c>
      <c r="D9" s="65">
        <v>1559</v>
      </c>
      <c r="E9" s="66">
        <v>1719</v>
      </c>
      <c r="F9" s="67"/>
      <c r="G9" s="65">
        <f>B9-C9</f>
        <v>31</v>
      </c>
      <c r="H9" s="66">
        <f>D9-E9</f>
        <v>-160</v>
      </c>
      <c r="I9" s="8">
        <f>IF(C9=0, "-", IF(G9/C9&lt;10, G9/C9, "&gt;999%"))</f>
        <v>0.31632653061224492</v>
      </c>
      <c r="J9" s="9">
        <f>IF(E9=0, "-", IF(H9/E9&lt;10, H9/E9, "&gt;999%"))</f>
        <v>-9.3077370564281559E-2</v>
      </c>
    </row>
    <row r="10" spans="1:10" x14ac:dyDescent="0.2">
      <c r="A10" s="158" t="s">
        <v>144</v>
      </c>
      <c r="B10" s="65">
        <v>7</v>
      </c>
      <c r="C10" s="66">
        <v>10</v>
      </c>
      <c r="D10" s="65">
        <v>220</v>
      </c>
      <c r="E10" s="66">
        <v>171</v>
      </c>
      <c r="F10" s="67"/>
      <c r="G10" s="65">
        <f>B10-C10</f>
        <v>-3</v>
      </c>
      <c r="H10" s="66">
        <f>D10-E10</f>
        <v>49</v>
      </c>
      <c r="I10" s="8">
        <f>IF(C10=0, "-", IF(G10/C10&lt;10, G10/C10, "&gt;999%"))</f>
        <v>-0.3</v>
      </c>
      <c r="J10" s="9">
        <f>IF(E10=0, "-", IF(H10/E10&lt;10, H10/E10, "&gt;999%"))</f>
        <v>0.28654970760233917</v>
      </c>
    </row>
    <row r="11" spans="1:10" x14ac:dyDescent="0.2">
      <c r="A11" s="158" t="s">
        <v>145</v>
      </c>
      <c r="B11" s="65">
        <v>1</v>
      </c>
      <c r="C11" s="66">
        <v>15</v>
      </c>
      <c r="D11" s="65">
        <v>58</v>
      </c>
      <c r="E11" s="66">
        <v>81</v>
      </c>
      <c r="F11" s="67"/>
      <c r="G11" s="65">
        <f>B11-C11</f>
        <v>-14</v>
      </c>
      <c r="H11" s="66">
        <f>D11-E11</f>
        <v>-23</v>
      </c>
      <c r="I11" s="8">
        <f>IF(C11=0, "-", IF(G11/C11&lt;10, G11/C11, "&gt;999%"))</f>
        <v>-0.93333333333333335</v>
      </c>
      <c r="J11" s="9">
        <f>IF(E11=0, "-", IF(H11/E11&lt;10, H11/E11, "&gt;999%"))</f>
        <v>-0.2839506172839506</v>
      </c>
    </row>
    <row r="12" spans="1:10" x14ac:dyDescent="0.2">
      <c r="A12" s="7"/>
      <c r="B12" s="65"/>
      <c r="C12" s="66"/>
      <c r="D12" s="65"/>
      <c r="E12" s="66"/>
      <c r="F12" s="67"/>
      <c r="G12" s="65"/>
      <c r="H12" s="66"/>
      <c r="I12" s="8"/>
      <c r="J12" s="9"/>
    </row>
    <row r="13" spans="1:10" s="160" customFormat="1" x14ac:dyDescent="0.2">
      <c r="A13" s="159" t="s">
        <v>104</v>
      </c>
      <c r="B13" s="78">
        <f>SUM($B14:$B17)</f>
        <v>798</v>
      </c>
      <c r="C13" s="79">
        <f>SUM($C14:$C17)</f>
        <v>611</v>
      </c>
      <c r="D13" s="78">
        <f>SUM($D14:$D17)</f>
        <v>9881</v>
      </c>
      <c r="E13" s="79">
        <f>SUM($E14:$E17)</f>
        <v>7519</v>
      </c>
      <c r="F13" s="80"/>
      <c r="G13" s="78">
        <f>B13-C13</f>
        <v>187</v>
      </c>
      <c r="H13" s="79">
        <f>D13-E13</f>
        <v>2362</v>
      </c>
      <c r="I13" s="54">
        <f>IF(C13=0, "-", IF(G13/C13&lt;10, G13/C13, "&gt;999%"))</f>
        <v>0.30605564648117839</v>
      </c>
      <c r="J13" s="55">
        <f>IF(E13=0, "-", IF(H13/E13&lt;10, H13/E13, "&gt;999%"))</f>
        <v>0.31413751828700626</v>
      </c>
    </row>
    <row r="14" spans="1:10" x14ac:dyDescent="0.2">
      <c r="A14" s="158" t="s">
        <v>142</v>
      </c>
      <c r="B14" s="65">
        <v>539</v>
      </c>
      <c r="C14" s="66">
        <v>344</v>
      </c>
      <c r="D14" s="65">
        <v>6602</v>
      </c>
      <c r="E14" s="66">
        <v>4493</v>
      </c>
      <c r="F14" s="67"/>
      <c r="G14" s="65">
        <f>B14-C14</f>
        <v>195</v>
      </c>
      <c r="H14" s="66">
        <f>D14-E14</f>
        <v>2109</v>
      </c>
      <c r="I14" s="8">
        <f>IF(C14=0, "-", IF(G14/C14&lt;10, G14/C14, "&gt;999%"))</f>
        <v>0.56686046511627908</v>
      </c>
      <c r="J14" s="9">
        <f>IF(E14=0, "-", IF(H14/E14&lt;10, H14/E14, "&gt;999%"))</f>
        <v>0.46939683952815492</v>
      </c>
    </row>
    <row r="15" spans="1:10" x14ac:dyDescent="0.2">
      <c r="A15" s="158" t="s">
        <v>143</v>
      </c>
      <c r="B15" s="65">
        <v>225</v>
      </c>
      <c r="C15" s="66">
        <v>209</v>
      </c>
      <c r="D15" s="65">
        <v>2794</v>
      </c>
      <c r="E15" s="66">
        <v>2427</v>
      </c>
      <c r="F15" s="67"/>
      <c r="G15" s="65">
        <f>B15-C15</f>
        <v>16</v>
      </c>
      <c r="H15" s="66">
        <f>D15-E15</f>
        <v>367</v>
      </c>
      <c r="I15" s="8">
        <f>IF(C15=0, "-", IF(G15/C15&lt;10, G15/C15, "&gt;999%"))</f>
        <v>7.6555023923444973E-2</v>
      </c>
      <c r="J15" s="9">
        <f>IF(E15=0, "-", IF(H15/E15&lt;10, H15/E15, "&gt;999%"))</f>
        <v>0.15121549237742068</v>
      </c>
    </row>
    <row r="16" spans="1:10" x14ac:dyDescent="0.2">
      <c r="A16" s="158" t="s">
        <v>144</v>
      </c>
      <c r="B16" s="65">
        <v>9</v>
      </c>
      <c r="C16" s="66">
        <v>24</v>
      </c>
      <c r="D16" s="65">
        <v>272</v>
      </c>
      <c r="E16" s="66">
        <v>217</v>
      </c>
      <c r="F16" s="67"/>
      <c r="G16" s="65">
        <f>B16-C16</f>
        <v>-15</v>
      </c>
      <c r="H16" s="66">
        <f>D16-E16</f>
        <v>55</v>
      </c>
      <c r="I16" s="8">
        <f>IF(C16=0, "-", IF(G16/C16&lt;10, G16/C16, "&gt;999%"))</f>
        <v>-0.625</v>
      </c>
      <c r="J16" s="9">
        <f>IF(E16=0, "-", IF(H16/E16&lt;10, H16/E16, "&gt;999%"))</f>
        <v>0.25345622119815669</v>
      </c>
    </row>
    <row r="17" spans="1:10" x14ac:dyDescent="0.2">
      <c r="A17" s="158" t="s">
        <v>145</v>
      </c>
      <c r="B17" s="65">
        <v>25</v>
      </c>
      <c r="C17" s="66">
        <v>34</v>
      </c>
      <c r="D17" s="65">
        <v>213</v>
      </c>
      <c r="E17" s="66">
        <v>382</v>
      </c>
      <c r="F17" s="67"/>
      <c r="G17" s="65">
        <f>B17-C17</f>
        <v>-9</v>
      </c>
      <c r="H17" s="66">
        <f>D17-E17</f>
        <v>-169</v>
      </c>
      <c r="I17" s="8">
        <f>IF(C17=0, "-", IF(G17/C17&lt;10, G17/C17, "&gt;999%"))</f>
        <v>-0.26470588235294118</v>
      </c>
      <c r="J17" s="9">
        <f>IF(E17=0, "-", IF(H17/E17&lt;10, H17/E17, "&gt;999%"))</f>
        <v>-0.44240837696335078</v>
      </c>
    </row>
    <row r="18" spans="1:10" x14ac:dyDescent="0.2">
      <c r="A18" s="22"/>
      <c r="B18" s="74"/>
      <c r="C18" s="75"/>
      <c r="D18" s="74"/>
      <c r="E18" s="75"/>
      <c r="F18" s="76"/>
      <c r="G18" s="74"/>
      <c r="H18" s="75"/>
      <c r="I18" s="23"/>
      <c r="J18" s="24"/>
    </row>
    <row r="19" spans="1:10" s="160" customFormat="1" x14ac:dyDescent="0.2">
      <c r="A19" s="159" t="s">
        <v>110</v>
      </c>
      <c r="B19" s="78">
        <f>SUM($B20:$B23)</f>
        <v>257</v>
      </c>
      <c r="C19" s="79">
        <f>SUM($C20:$C23)</f>
        <v>153</v>
      </c>
      <c r="D19" s="78">
        <f>SUM($D20:$D23)</f>
        <v>2735</v>
      </c>
      <c r="E19" s="79">
        <f>SUM($E20:$E23)</f>
        <v>2577</v>
      </c>
      <c r="F19" s="80"/>
      <c r="G19" s="78">
        <f>B19-C19</f>
        <v>104</v>
      </c>
      <c r="H19" s="79">
        <f>D19-E19</f>
        <v>158</v>
      </c>
      <c r="I19" s="54">
        <f>IF(C19=0, "-", IF(G19/C19&lt;10, G19/C19, "&gt;999%"))</f>
        <v>0.6797385620915033</v>
      </c>
      <c r="J19" s="55">
        <f>IF(E19=0, "-", IF(H19/E19&lt;10, H19/E19, "&gt;999%"))</f>
        <v>6.1311602638727203E-2</v>
      </c>
    </row>
    <row r="20" spans="1:10" x14ac:dyDescent="0.2">
      <c r="A20" s="158" t="s">
        <v>142</v>
      </c>
      <c r="B20" s="65">
        <v>114</v>
      </c>
      <c r="C20" s="66">
        <v>54</v>
      </c>
      <c r="D20" s="65">
        <v>998</v>
      </c>
      <c r="E20" s="66">
        <v>869</v>
      </c>
      <c r="F20" s="67"/>
      <c r="G20" s="65">
        <f>B20-C20</f>
        <v>60</v>
      </c>
      <c r="H20" s="66">
        <f>D20-E20</f>
        <v>129</v>
      </c>
      <c r="I20" s="8">
        <f>IF(C20=0, "-", IF(G20/C20&lt;10, G20/C20, "&gt;999%"))</f>
        <v>1.1111111111111112</v>
      </c>
      <c r="J20" s="9">
        <f>IF(E20=0, "-", IF(H20/E20&lt;10, H20/E20, "&gt;999%"))</f>
        <v>0.14844649021864212</v>
      </c>
    </row>
    <row r="21" spans="1:10" x14ac:dyDescent="0.2">
      <c r="A21" s="158" t="s">
        <v>143</v>
      </c>
      <c r="B21" s="65">
        <v>135</v>
      </c>
      <c r="C21" s="66">
        <v>96</v>
      </c>
      <c r="D21" s="65">
        <v>1526</v>
      </c>
      <c r="E21" s="66">
        <v>1482</v>
      </c>
      <c r="F21" s="67"/>
      <c r="G21" s="65">
        <f>B21-C21</f>
        <v>39</v>
      </c>
      <c r="H21" s="66">
        <f>D21-E21</f>
        <v>44</v>
      </c>
      <c r="I21" s="8">
        <f>IF(C21=0, "-", IF(G21/C21&lt;10, G21/C21, "&gt;999%"))</f>
        <v>0.40625</v>
      </c>
      <c r="J21" s="9">
        <f>IF(E21=0, "-", IF(H21/E21&lt;10, H21/E21, "&gt;999%"))</f>
        <v>2.9689608636977057E-2</v>
      </c>
    </row>
    <row r="22" spans="1:10" x14ac:dyDescent="0.2">
      <c r="A22" s="158" t="s">
        <v>144</v>
      </c>
      <c r="B22" s="65">
        <v>8</v>
      </c>
      <c r="C22" s="66">
        <v>3</v>
      </c>
      <c r="D22" s="65">
        <v>199</v>
      </c>
      <c r="E22" s="66">
        <v>209</v>
      </c>
      <c r="F22" s="67"/>
      <c r="G22" s="65">
        <f>B22-C22</f>
        <v>5</v>
      </c>
      <c r="H22" s="66">
        <f>D22-E22</f>
        <v>-10</v>
      </c>
      <c r="I22" s="8">
        <f>IF(C22=0, "-", IF(G22/C22&lt;10, G22/C22, "&gt;999%"))</f>
        <v>1.6666666666666667</v>
      </c>
      <c r="J22" s="9">
        <f>IF(E22=0, "-", IF(H22/E22&lt;10, H22/E22, "&gt;999%"))</f>
        <v>-4.784688995215311E-2</v>
      </c>
    </row>
    <row r="23" spans="1:10" x14ac:dyDescent="0.2">
      <c r="A23" s="158" t="s">
        <v>145</v>
      </c>
      <c r="B23" s="65">
        <v>0</v>
      </c>
      <c r="C23" s="66">
        <v>0</v>
      </c>
      <c r="D23" s="65">
        <v>12</v>
      </c>
      <c r="E23" s="66">
        <v>17</v>
      </c>
      <c r="F23" s="67"/>
      <c r="G23" s="65">
        <f>B23-C23</f>
        <v>0</v>
      </c>
      <c r="H23" s="66">
        <f>D23-E23</f>
        <v>-5</v>
      </c>
      <c r="I23" s="8" t="str">
        <f>IF(C23=0, "-", IF(G23/C23&lt;10, G23/C23, "&gt;999%"))</f>
        <v>-</v>
      </c>
      <c r="J23" s="9">
        <f>IF(E23=0, "-", IF(H23/E23&lt;10, H23/E23, "&gt;999%"))</f>
        <v>-0.29411764705882354</v>
      </c>
    </row>
    <row r="24" spans="1:10" x14ac:dyDescent="0.2">
      <c r="A24" s="7"/>
      <c r="B24" s="65"/>
      <c r="C24" s="66"/>
      <c r="D24" s="65"/>
      <c r="E24" s="66"/>
      <c r="F24" s="67"/>
      <c r="G24" s="65"/>
      <c r="H24" s="66"/>
      <c r="I24" s="8"/>
      <c r="J24" s="9"/>
    </row>
    <row r="25" spans="1:10" s="43" customFormat="1" x14ac:dyDescent="0.2">
      <c r="A25" s="53" t="s">
        <v>29</v>
      </c>
      <c r="B25" s="78">
        <f>SUM($B26:$B29)</f>
        <v>1510</v>
      </c>
      <c r="C25" s="79">
        <f>SUM($C26:$C29)</f>
        <v>1117</v>
      </c>
      <c r="D25" s="78">
        <f>SUM($D26:$D29)</f>
        <v>19513</v>
      </c>
      <c r="E25" s="79">
        <f>SUM($E26:$E29)</f>
        <v>15913</v>
      </c>
      <c r="F25" s="80"/>
      <c r="G25" s="78">
        <f>B25-C25</f>
        <v>393</v>
      </c>
      <c r="H25" s="79">
        <f>D25-E25</f>
        <v>3600</v>
      </c>
      <c r="I25" s="54">
        <f>IF(C25=0, "-", IF(G25/C25&lt;10, G25/C25, "&gt;999%"))</f>
        <v>0.35183527305282003</v>
      </c>
      <c r="J25" s="55">
        <f>IF(E25=0, "-", IF(H25/E25&lt;10, H25/E25, "&gt;999%"))</f>
        <v>0.22623012631182052</v>
      </c>
    </row>
    <row r="26" spans="1:10" x14ac:dyDescent="0.2">
      <c r="A26" s="158" t="s">
        <v>142</v>
      </c>
      <c r="B26" s="65">
        <v>971</v>
      </c>
      <c r="C26" s="66">
        <v>628</v>
      </c>
      <c r="D26" s="65">
        <v>12660</v>
      </c>
      <c r="E26" s="66">
        <v>9208</v>
      </c>
      <c r="F26" s="67"/>
      <c r="G26" s="65">
        <f>B26-C26</f>
        <v>343</v>
      </c>
      <c r="H26" s="66">
        <f>D26-E26</f>
        <v>3452</v>
      </c>
      <c r="I26" s="8">
        <f>IF(C26=0, "-", IF(G26/C26&lt;10, G26/C26, "&gt;999%"))</f>
        <v>0.54617834394904463</v>
      </c>
      <c r="J26" s="9">
        <f>IF(E26=0, "-", IF(H26/E26&lt;10, H26/E26, "&gt;999%"))</f>
        <v>0.3748913987836664</v>
      </c>
    </row>
    <row r="27" spans="1:10" x14ac:dyDescent="0.2">
      <c r="A27" s="158" t="s">
        <v>143</v>
      </c>
      <c r="B27" s="65">
        <v>489</v>
      </c>
      <c r="C27" s="66">
        <v>403</v>
      </c>
      <c r="D27" s="65">
        <v>5879</v>
      </c>
      <c r="E27" s="66">
        <v>5628</v>
      </c>
      <c r="F27" s="67"/>
      <c r="G27" s="65">
        <f>B27-C27</f>
        <v>86</v>
      </c>
      <c r="H27" s="66">
        <f>D27-E27</f>
        <v>251</v>
      </c>
      <c r="I27" s="8">
        <f>IF(C27=0, "-", IF(G27/C27&lt;10, G27/C27, "&gt;999%"))</f>
        <v>0.21339950372208435</v>
      </c>
      <c r="J27" s="9">
        <f>IF(E27=0, "-", IF(H27/E27&lt;10, H27/E27, "&gt;999%"))</f>
        <v>4.4598436389481168E-2</v>
      </c>
    </row>
    <row r="28" spans="1:10" x14ac:dyDescent="0.2">
      <c r="A28" s="158" t="s">
        <v>144</v>
      </c>
      <c r="B28" s="65">
        <v>24</v>
      </c>
      <c r="C28" s="66">
        <v>37</v>
      </c>
      <c r="D28" s="65">
        <v>691</v>
      </c>
      <c r="E28" s="66">
        <v>597</v>
      </c>
      <c r="F28" s="67"/>
      <c r="G28" s="65">
        <f>B28-C28</f>
        <v>-13</v>
      </c>
      <c r="H28" s="66">
        <f>D28-E28</f>
        <v>94</v>
      </c>
      <c r="I28" s="8">
        <f>IF(C28=0, "-", IF(G28/C28&lt;10, G28/C28, "&gt;999%"))</f>
        <v>-0.35135135135135137</v>
      </c>
      <c r="J28" s="9">
        <f>IF(E28=0, "-", IF(H28/E28&lt;10, H28/E28, "&gt;999%"))</f>
        <v>0.15745393634840871</v>
      </c>
    </row>
    <row r="29" spans="1:10" x14ac:dyDescent="0.2">
      <c r="A29" s="158" t="s">
        <v>145</v>
      </c>
      <c r="B29" s="65">
        <v>26</v>
      </c>
      <c r="C29" s="66">
        <v>49</v>
      </c>
      <c r="D29" s="65">
        <v>283</v>
      </c>
      <c r="E29" s="66">
        <v>480</v>
      </c>
      <c r="F29" s="67"/>
      <c r="G29" s="65">
        <f>B29-C29</f>
        <v>-23</v>
      </c>
      <c r="H29" s="66">
        <f>D29-E29</f>
        <v>-197</v>
      </c>
      <c r="I29" s="8">
        <f>IF(C29=0, "-", IF(G29/C29&lt;10, G29/C29, "&gt;999%"))</f>
        <v>-0.46938775510204084</v>
      </c>
      <c r="J29" s="9">
        <f>IF(E29=0, "-", IF(H29/E29&lt;10, H29/E29, "&gt;999%"))</f>
        <v>-0.41041666666666665</v>
      </c>
    </row>
    <row r="30" spans="1:10" x14ac:dyDescent="0.2">
      <c r="A30" s="7"/>
      <c r="B30" s="65"/>
      <c r="C30" s="66"/>
      <c r="D30" s="65"/>
      <c r="E30" s="66"/>
      <c r="F30" s="67"/>
      <c r="G30" s="65"/>
      <c r="H30" s="66"/>
      <c r="I30" s="8"/>
      <c r="J30" s="9"/>
    </row>
    <row r="31" spans="1:10" s="43" customFormat="1" x14ac:dyDescent="0.2">
      <c r="A31" s="22" t="s">
        <v>111</v>
      </c>
      <c r="B31" s="78">
        <v>18</v>
      </c>
      <c r="C31" s="79">
        <v>8</v>
      </c>
      <c r="D31" s="78">
        <v>180</v>
      </c>
      <c r="E31" s="79">
        <v>148</v>
      </c>
      <c r="F31" s="80"/>
      <c r="G31" s="78">
        <f>B31-C31</f>
        <v>10</v>
      </c>
      <c r="H31" s="79">
        <f>D31-E31</f>
        <v>32</v>
      </c>
      <c r="I31" s="54">
        <f>IF(C31=0, "-", IF(G31/C31&lt;10, G31/C31, "&gt;999%"))</f>
        <v>1.25</v>
      </c>
      <c r="J31" s="55">
        <f>IF(E31=0, "-", IF(H31/E31&lt;10, H31/E31, "&gt;999%"))</f>
        <v>0.21621621621621623</v>
      </c>
    </row>
    <row r="32" spans="1:10" x14ac:dyDescent="0.2">
      <c r="A32" s="1"/>
      <c r="B32" s="68"/>
      <c r="C32" s="69"/>
      <c r="D32" s="68"/>
      <c r="E32" s="69"/>
      <c r="F32" s="70"/>
      <c r="G32" s="68"/>
      <c r="H32" s="69"/>
      <c r="I32" s="5"/>
      <c r="J32" s="6"/>
    </row>
    <row r="33" spans="1:10" s="43" customFormat="1" x14ac:dyDescent="0.2">
      <c r="A33" s="27" t="s">
        <v>5</v>
      </c>
      <c r="B33" s="71">
        <f>SUM(B26:B32)</f>
        <v>1528</v>
      </c>
      <c r="C33" s="77">
        <f>SUM(C26:C32)</f>
        <v>1125</v>
      </c>
      <c r="D33" s="71">
        <f>SUM(D26:D32)</f>
        <v>19693</v>
      </c>
      <c r="E33" s="77">
        <f>SUM(E26:E32)</f>
        <v>16061</v>
      </c>
      <c r="F33" s="73"/>
      <c r="G33" s="71">
        <f>B33-C33</f>
        <v>403</v>
      </c>
      <c r="H33" s="72">
        <f>D33-E33</f>
        <v>3632</v>
      </c>
      <c r="I33" s="37">
        <f>IF(C33=0, 0, G33/C33)</f>
        <v>0.35822222222222222</v>
      </c>
      <c r="J33" s="38">
        <f>IF(E33=0, 0, H33/E33)</f>
        <v>0.22613784944897578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94</v>
      </c>
      <c r="B2" s="202" t="s">
        <v>84</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95</v>
      </c>
      <c r="B7" s="65"/>
      <c r="C7" s="66"/>
      <c r="D7" s="65"/>
      <c r="E7" s="66"/>
      <c r="F7" s="67"/>
      <c r="G7" s="65"/>
      <c r="H7" s="66"/>
      <c r="I7" s="20"/>
      <c r="J7" s="21"/>
    </row>
    <row r="8" spans="1:10" x14ac:dyDescent="0.2">
      <c r="A8" s="158" t="s">
        <v>146</v>
      </c>
      <c r="B8" s="65">
        <v>4</v>
      </c>
      <c r="C8" s="66">
        <v>9</v>
      </c>
      <c r="D8" s="65">
        <v>96</v>
      </c>
      <c r="E8" s="66">
        <v>127</v>
      </c>
      <c r="F8" s="67"/>
      <c r="G8" s="65">
        <f>B8-C8</f>
        <v>-5</v>
      </c>
      <c r="H8" s="66">
        <f>D8-E8</f>
        <v>-31</v>
      </c>
      <c r="I8" s="20">
        <f>IF(C8=0, "-", IF(G8/C8&lt;10, G8/C8, "&gt;999%"))</f>
        <v>-0.55555555555555558</v>
      </c>
      <c r="J8" s="21">
        <f>IF(E8=0, "-", IF(H8/E8&lt;10, H8/E8, "&gt;999%"))</f>
        <v>-0.24409448818897639</v>
      </c>
    </row>
    <row r="9" spans="1:10" x14ac:dyDescent="0.2">
      <c r="A9" s="158" t="s">
        <v>147</v>
      </c>
      <c r="B9" s="65">
        <v>6</v>
      </c>
      <c r="C9" s="66">
        <v>4</v>
      </c>
      <c r="D9" s="65">
        <v>64</v>
      </c>
      <c r="E9" s="66">
        <v>50</v>
      </c>
      <c r="F9" s="67"/>
      <c r="G9" s="65">
        <f>B9-C9</f>
        <v>2</v>
      </c>
      <c r="H9" s="66">
        <f>D9-E9</f>
        <v>14</v>
      </c>
      <c r="I9" s="20">
        <f>IF(C9=0, "-", IF(G9/C9&lt;10, G9/C9, "&gt;999%"))</f>
        <v>0.5</v>
      </c>
      <c r="J9" s="21">
        <f>IF(E9=0, "-", IF(H9/E9&lt;10, H9/E9, "&gt;999%"))</f>
        <v>0.28000000000000003</v>
      </c>
    </row>
    <row r="10" spans="1:10" x14ac:dyDescent="0.2">
      <c r="A10" s="158" t="s">
        <v>148</v>
      </c>
      <c r="B10" s="65">
        <v>64</v>
      </c>
      <c r="C10" s="66">
        <v>37</v>
      </c>
      <c r="D10" s="65">
        <v>758</v>
      </c>
      <c r="E10" s="66">
        <v>461</v>
      </c>
      <c r="F10" s="67"/>
      <c r="G10" s="65">
        <f>B10-C10</f>
        <v>27</v>
      </c>
      <c r="H10" s="66">
        <f>D10-E10</f>
        <v>297</v>
      </c>
      <c r="I10" s="20">
        <f>IF(C10=0, "-", IF(G10/C10&lt;10, G10/C10, "&gt;999%"))</f>
        <v>0.72972972972972971</v>
      </c>
      <c r="J10" s="21">
        <f>IF(E10=0, "-", IF(H10/E10&lt;10, H10/E10, "&gt;999%"))</f>
        <v>0.64425162689804771</v>
      </c>
    </row>
    <row r="11" spans="1:10" x14ac:dyDescent="0.2">
      <c r="A11" s="158" t="s">
        <v>149</v>
      </c>
      <c r="B11" s="65">
        <v>376</v>
      </c>
      <c r="C11" s="66">
        <v>303</v>
      </c>
      <c r="D11" s="65">
        <v>5936</v>
      </c>
      <c r="E11" s="66">
        <v>5162</v>
      </c>
      <c r="F11" s="67"/>
      <c r="G11" s="65">
        <f>B11-C11</f>
        <v>73</v>
      </c>
      <c r="H11" s="66">
        <f>D11-E11</f>
        <v>774</v>
      </c>
      <c r="I11" s="20">
        <f>IF(C11=0, "-", IF(G11/C11&lt;10, G11/C11, "&gt;999%"))</f>
        <v>0.24092409240924093</v>
      </c>
      <c r="J11" s="21">
        <f>IF(E11=0, "-", IF(H11/E11&lt;10, H11/E11, "&gt;999%"))</f>
        <v>0.14994188299108874</v>
      </c>
    </row>
    <row r="12" spans="1:10" x14ac:dyDescent="0.2">
      <c r="A12" s="158" t="s">
        <v>150</v>
      </c>
      <c r="B12" s="65">
        <v>5</v>
      </c>
      <c r="C12" s="66">
        <v>0</v>
      </c>
      <c r="D12" s="65">
        <v>43</v>
      </c>
      <c r="E12" s="66">
        <v>17</v>
      </c>
      <c r="F12" s="67"/>
      <c r="G12" s="65">
        <f>B12-C12</f>
        <v>5</v>
      </c>
      <c r="H12" s="66">
        <f>D12-E12</f>
        <v>26</v>
      </c>
      <c r="I12" s="20" t="str">
        <f>IF(C12=0, "-", IF(G12/C12&lt;10, G12/C12, "&gt;999%"))</f>
        <v>-</v>
      </c>
      <c r="J12" s="21">
        <f>IF(E12=0, "-", IF(H12/E12&lt;10, H12/E12, "&gt;999%"))</f>
        <v>1.5294117647058822</v>
      </c>
    </row>
    <row r="13" spans="1:10" x14ac:dyDescent="0.2">
      <c r="A13" s="7"/>
      <c r="B13" s="65"/>
      <c r="C13" s="66"/>
      <c r="D13" s="65"/>
      <c r="E13" s="66"/>
      <c r="F13" s="67"/>
      <c r="G13" s="65"/>
      <c r="H13" s="66"/>
      <c r="I13" s="20"/>
      <c r="J13" s="21"/>
    </row>
    <row r="14" spans="1:10" s="139" customFormat="1" x14ac:dyDescent="0.2">
      <c r="A14" s="159" t="s">
        <v>104</v>
      </c>
      <c r="B14" s="65"/>
      <c r="C14" s="66"/>
      <c r="D14" s="65"/>
      <c r="E14" s="66"/>
      <c r="F14" s="67"/>
      <c r="G14" s="65"/>
      <c r="H14" s="66"/>
      <c r="I14" s="20"/>
      <c r="J14" s="21"/>
    </row>
    <row r="15" spans="1:10" x14ac:dyDescent="0.2">
      <c r="A15" s="158" t="s">
        <v>146</v>
      </c>
      <c r="B15" s="65">
        <v>130</v>
      </c>
      <c r="C15" s="66">
        <v>119</v>
      </c>
      <c r="D15" s="65">
        <v>1456</v>
      </c>
      <c r="E15" s="66">
        <v>1581</v>
      </c>
      <c r="F15" s="67"/>
      <c r="G15" s="65">
        <f>B15-C15</f>
        <v>11</v>
      </c>
      <c r="H15" s="66">
        <f>D15-E15</f>
        <v>-125</v>
      </c>
      <c r="I15" s="20">
        <f>IF(C15=0, "-", IF(G15/C15&lt;10, G15/C15, "&gt;999%"))</f>
        <v>9.2436974789915971E-2</v>
      </c>
      <c r="J15" s="21">
        <f>IF(E15=0, "-", IF(H15/E15&lt;10, H15/E15, "&gt;999%"))</f>
        <v>-7.9063883617963321E-2</v>
      </c>
    </row>
    <row r="16" spans="1:10" x14ac:dyDescent="0.2">
      <c r="A16" s="158" t="s">
        <v>147</v>
      </c>
      <c r="B16" s="65">
        <v>6</v>
      </c>
      <c r="C16" s="66">
        <v>1</v>
      </c>
      <c r="D16" s="65">
        <v>53</v>
      </c>
      <c r="E16" s="66">
        <v>39</v>
      </c>
      <c r="F16" s="67"/>
      <c r="G16" s="65">
        <f>B16-C16</f>
        <v>5</v>
      </c>
      <c r="H16" s="66">
        <f>D16-E16</f>
        <v>14</v>
      </c>
      <c r="I16" s="20">
        <f>IF(C16=0, "-", IF(G16/C16&lt;10, G16/C16, "&gt;999%"))</f>
        <v>5</v>
      </c>
      <c r="J16" s="21">
        <f>IF(E16=0, "-", IF(H16/E16&lt;10, H16/E16, "&gt;999%"))</f>
        <v>0.35897435897435898</v>
      </c>
    </row>
    <row r="17" spans="1:10" x14ac:dyDescent="0.2">
      <c r="A17" s="158" t="s">
        <v>148</v>
      </c>
      <c r="B17" s="65">
        <v>68</v>
      </c>
      <c r="C17" s="66">
        <v>13</v>
      </c>
      <c r="D17" s="65">
        <v>809</v>
      </c>
      <c r="E17" s="66">
        <v>164</v>
      </c>
      <c r="F17" s="67"/>
      <c r="G17" s="65">
        <f>B17-C17</f>
        <v>55</v>
      </c>
      <c r="H17" s="66">
        <f>D17-E17</f>
        <v>645</v>
      </c>
      <c r="I17" s="20">
        <f>IF(C17=0, "-", IF(G17/C17&lt;10, G17/C17, "&gt;999%"))</f>
        <v>4.2307692307692308</v>
      </c>
      <c r="J17" s="21">
        <f>IF(E17=0, "-", IF(H17/E17&lt;10, H17/E17, "&gt;999%"))</f>
        <v>3.9329268292682928</v>
      </c>
    </row>
    <row r="18" spans="1:10" x14ac:dyDescent="0.2">
      <c r="A18" s="158" t="s">
        <v>149</v>
      </c>
      <c r="B18" s="65">
        <v>588</v>
      </c>
      <c r="C18" s="66">
        <v>476</v>
      </c>
      <c r="D18" s="65">
        <v>7486</v>
      </c>
      <c r="E18" s="66">
        <v>5704</v>
      </c>
      <c r="F18" s="67"/>
      <c r="G18" s="65">
        <f>B18-C18</f>
        <v>112</v>
      </c>
      <c r="H18" s="66">
        <f>D18-E18</f>
        <v>1782</v>
      </c>
      <c r="I18" s="20">
        <f>IF(C18=0, "-", IF(G18/C18&lt;10, G18/C18, "&gt;999%"))</f>
        <v>0.23529411764705882</v>
      </c>
      <c r="J18" s="21">
        <f>IF(E18=0, "-", IF(H18/E18&lt;10, H18/E18, "&gt;999%"))</f>
        <v>0.31241234221598879</v>
      </c>
    </row>
    <row r="19" spans="1:10" x14ac:dyDescent="0.2">
      <c r="A19" s="158" t="s">
        <v>150</v>
      </c>
      <c r="B19" s="65">
        <v>6</v>
      </c>
      <c r="C19" s="66">
        <v>2</v>
      </c>
      <c r="D19" s="65">
        <v>77</v>
      </c>
      <c r="E19" s="66">
        <v>31</v>
      </c>
      <c r="F19" s="67"/>
      <c r="G19" s="65">
        <f>B19-C19</f>
        <v>4</v>
      </c>
      <c r="H19" s="66">
        <f>D19-E19</f>
        <v>46</v>
      </c>
      <c r="I19" s="20">
        <f>IF(C19=0, "-", IF(G19/C19&lt;10, G19/C19, "&gt;999%"))</f>
        <v>2</v>
      </c>
      <c r="J19" s="21">
        <f>IF(E19=0, "-", IF(H19/E19&lt;10, H19/E19, "&gt;999%"))</f>
        <v>1.4838709677419355</v>
      </c>
    </row>
    <row r="20" spans="1:10" x14ac:dyDescent="0.2">
      <c r="A20" s="7"/>
      <c r="B20" s="65"/>
      <c r="C20" s="66"/>
      <c r="D20" s="65"/>
      <c r="E20" s="66"/>
      <c r="F20" s="67"/>
      <c r="G20" s="65"/>
      <c r="H20" s="66"/>
      <c r="I20" s="20"/>
      <c r="J20" s="21"/>
    </row>
    <row r="21" spans="1:10" s="139" customFormat="1" x14ac:dyDescent="0.2">
      <c r="A21" s="159" t="s">
        <v>110</v>
      </c>
      <c r="B21" s="65"/>
      <c r="C21" s="66"/>
      <c r="D21" s="65"/>
      <c r="E21" s="66"/>
      <c r="F21" s="67"/>
      <c r="G21" s="65"/>
      <c r="H21" s="66"/>
      <c r="I21" s="20"/>
      <c r="J21" s="21"/>
    </row>
    <row r="22" spans="1:10" x14ac:dyDescent="0.2">
      <c r="A22" s="158" t="s">
        <v>146</v>
      </c>
      <c r="B22" s="65">
        <v>227</v>
      </c>
      <c r="C22" s="66">
        <v>139</v>
      </c>
      <c r="D22" s="65">
        <v>2437</v>
      </c>
      <c r="E22" s="66">
        <v>2367</v>
      </c>
      <c r="F22" s="67"/>
      <c r="G22" s="65">
        <f>B22-C22</f>
        <v>88</v>
      </c>
      <c r="H22" s="66">
        <f>D22-E22</f>
        <v>70</v>
      </c>
      <c r="I22" s="20">
        <f>IF(C22=0, "-", IF(G22/C22&lt;10, G22/C22, "&gt;999%"))</f>
        <v>0.63309352517985606</v>
      </c>
      <c r="J22" s="21">
        <f>IF(E22=0, "-", IF(H22/E22&lt;10, H22/E22, "&gt;999%"))</f>
        <v>2.9573299535276723E-2</v>
      </c>
    </row>
    <row r="23" spans="1:10" x14ac:dyDescent="0.2">
      <c r="A23" s="158" t="s">
        <v>147</v>
      </c>
      <c r="B23" s="65">
        <v>0</v>
      </c>
      <c r="C23" s="66">
        <v>0</v>
      </c>
      <c r="D23" s="65">
        <v>0</v>
      </c>
      <c r="E23" s="66">
        <v>1</v>
      </c>
      <c r="F23" s="67"/>
      <c r="G23" s="65">
        <f>B23-C23</f>
        <v>0</v>
      </c>
      <c r="H23" s="66">
        <f>D23-E23</f>
        <v>-1</v>
      </c>
      <c r="I23" s="20" t="str">
        <f>IF(C23=0, "-", IF(G23/C23&lt;10, G23/C23, "&gt;999%"))</f>
        <v>-</v>
      </c>
      <c r="J23" s="21">
        <f>IF(E23=0, "-", IF(H23/E23&lt;10, H23/E23, "&gt;999%"))</f>
        <v>-1</v>
      </c>
    </row>
    <row r="24" spans="1:10" x14ac:dyDescent="0.2">
      <c r="A24" s="158" t="s">
        <v>149</v>
      </c>
      <c r="B24" s="65">
        <v>30</v>
      </c>
      <c r="C24" s="66">
        <v>14</v>
      </c>
      <c r="D24" s="65">
        <v>298</v>
      </c>
      <c r="E24" s="66">
        <v>209</v>
      </c>
      <c r="F24" s="67"/>
      <c r="G24" s="65">
        <f>B24-C24</f>
        <v>16</v>
      </c>
      <c r="H24" s="66">
        <f>D24-E24</f>
        <v>89</v>
      </c>
      <c r="I24" s="20">
        <f>IF(C24=0, "-", IF(G24/C24&lt;10, G24/C24, "&gt;999%"))</f>
        <v>1.1428571428571428</v>
      </c>
      <c r="J24" s="21">
        <f>IF(E24=0, "-", IF(H24/E24&lt;10, H24/E24, "&gt;999%"))</f>
        <v>0.42583732057416268</v>
      </c>
    </row>
    <row r="25" spans="1:10" x14ac:dyDescent="0.2">
      <c r="A25" s="7"/>
      <c r="B25" s="65"/>
      <c r="C25" s="66"/>
      <c r="D25" s="65"/>
      <c r="E25" s="66"/>
      <c r="F25" s="67"/>
      <c r="G25" s="65"/>
      <c r="H25" s="66"/>
      <c r="I25" s="20"/>
      <c r="J25" s="21"/>
    </row>
    <row r="26" spans="1:10" x14ac:dyDescent="0.2">
      <c r="A26" s="7" t="s">
        <v>111</v>
      </c>
      <c r="B26" s="65">
        <v>18</v>
      </c>
      <c r="C26" s="66">
        <v>8</v>
      </c>
      <c r="D26" s="65">
        <v>180</v>
      </c>
      <c r="E26" s="66">
        <v>148</v>
      </c>
      <c r="F26" s="67"/>
      <c r="G26" s="65">
        <f>B26-C26</f>
        <v>10</v>
      </c>
      <c r="H26" s="66">
        <f>D26-E26</f>
        <v>32</v>
      </c>
      <c r="I26" s="20">
        <f>IF(C26=0, "-", IF(G26/C26&lt;10, G26/C26, "&gt;999%"))</f>
        <v>1.25</v>
      </c>
      <c r="J26" s="21">
        <f>IF(E26=0, "-", IF(H26/E26&lt;10, H26/E26, "&gt;999%"))</f>
        <v>0.21621621621621623</v>
      </c>
    </row>
    <row r="27" spans="1:10" x14ac:dyDescent="0.2">
      <c r="A27" s="1"/>
      <c r="B27" s="68"/>
      <c r="C27" s="69"/>
      <c r="D27" s="68"/>
      <c r="E27" s="69"/>
      <c r="F27" s="70"/>
      <c r="G27" s="68"/>
      <c r="H27" s="69"/>
      <c r="I27" s="5"/>
      <c r="J27" s="6"/>
    </row>
    <row r="28" spans="1:10" s="43" customFormat="1" x14ac:dyDescent="0.2">
      <c r="A28" s="27" t="s">
        <v>5</v>
      </c>
      <c r="B28" s="71">
        <f>SUM(B6:B27)</f>
        <v>1528</v>
      </c>
      <c r="C28" s="77">
        <f>SUM(C6:C27)</f>
        <v>1125</v>
      </c>
      <c r="D28" s="71">
        <f>SUM(D6:D27)</f>
        <v>19693</v>
      </c>
      <c r="E28" s="77">
        <f>SUM(E6:E27)</f>
        <v>16061</v>
      </c>
      <c r="F28" s="73"/>
      <c r="G28" s="71">
        <f>B28-C28</f>
        <v>403</v>
      </c>
      <c r="H28" s="72">
        <f>D28-E28</f>
        <v>3632</v>
      </c>
      <c r="I28" s="37">
        <f>IF(C28=0, 0, G28/C28)</f>
        <v>0.35822222222222222</v>
      </c>
      <c r="J28" s="38">
        <f>IF(E28=0, 0, H28/E28)</f>
        <v>0.22613784944897578</v>
      </c>
    </row>
    <row r="29" spans="1:10" s="43" customFormat="1" x14ac:dyDescent="0.2">
      <c r="A29" s="22"/>
      <c r="B29" s="78"/>
      <c r="C29" s="98"/>
      <c r="D29" s="78"/>
      <c r="E29" s="98"/>
      <c r="F29" s="80"/>
      <c r="G29" s="78"/>
      <c r="H29" s="79"/>
      <c r="I29" s="54"/>
      <c r="J29" s="55"/>
    </row>
    <row r="30" spans="1:10" s="139" customFormat="1" x14ac:dyDescent="0.2">
      <c r="A30" s="161" t="s">
        <v>151</v>
      </c>
      <c r="B30" s="74"/>
      <c r="C30" s="75"/>
      <c r="D30" s="74"/>
      <c r="E30" s="75"/>
      <c r="F30" s="76"/>
      <c r="G30" s="74"/>
      <c r="H30" s="75"/>
      <c r="I30" s="23"/>
      <c r="J30" s="24"/>
    </row>
    <row r="31" spans="1:10" x14ac:dyDescent="0.2">
      <c r="A31" s="7" t="s">
        <v>146</v>
      </c>
      <c r="B31" s="65">
        <v>361</v>
      </c>
      <c r="C31" s="66">
        <v>267</v>
      </c>
      <c r="D31" s="65">
        <v>3989</v>
      </c>
      <c r="E31" s="66">
        <v>4075</v>
      </c>
      <c r="F31" s="67"/>
      <c r="G31" s="65">
        <f>B31-C31</f>
        <v>94</v>
      </c>
      <c r="H31" s="66">
        <f>D31-E31</f>
        <v>-86</v>
      </c>
      <c r="I31" s="20">
        <f>IF(C31=0, "-", IF(G31/C31&lt;10, G31/C31, "&gt;999%"))</f>
        <v>0.35205992509363299</v>
      </c>
      <c r="J31" s="21">
        <f>IF(E31=0, "-", IF(H31/E31&lt;10, H31/E31, "&gt;999%"))</f>
        <v>-2.1104294478527609E-2</v>
      </c>
    </row>
    <row r="32" spans="1:10" x14ac:dyDescent="0.2">
      <c r="A32" s="7" t="s">
        <v>147</v>
      </c>
      <c r="B32" s="65">
        <v>12</v>
      </c>
      <c r="C32" s="66">
        <v>5</v>
      </c>
      <c r="D32" s="65">
        <v>117</v>
      </c>
      <c r="E32" s="66">
        <v>90</v>
      </c>
      <c r="F32" s="67"/>
      <c r="G32" s="65">
        <f>B32-C32</f>
        <v>7</v>
      </c>
      <c r="H32" s="66">
        <f>D32-E32</f>
        <v>27</v>
      </c>
      <c r="I32" s="20">
        <f>IF(C32=0, "-", IF(G32/C32&lt;10, G32/C32, "&gt;999%"))</f>
        <v>1.4</v>
      </c>
      <c r="J32" s="21">
        <f>IF(E32=0, "-", IF(H32/E32&lt;10, H32/E32, "&gt;999%"))</f>
        <v>0.3</v>
      </c>
    </row>
    <row r="33" spans="1:10" x14ac:dyDescent="0.2">
      <c r="A33" s="7" t="s">
        <v>148</v>
      </c>
      <c r="B33" s="65">
        <v>132</v>
      </c>
      <c r="C33" s="66">
        <v>50</v>
      </c>
      <c r="D33" s="65">
        <v>1567</v>
      </c>
      <c r="E33" s="66">
        <v>625</v>
      </c>
      <c r="F33" s="67"/>
      <c r="G33" s="65">
        <f>B33-C33</f>
        <v>82</v>
      </c>
      <c r="H33" s="66">
        <f>D33-E33</f>
        <v>942</v>
      </c>
      <c r="I33" s="20">
        <f>IF(C33=0, "-", IF(G33/C33&lt;10, G33/C33, "&gt;999%"))</f>
        <v>1.64</v>
      </c>
      <c r="J33" s="21">
        <f>IF(E33=0, "-", IF(H33/E33&lt;10, H33/E33, "&gt;999%"))</f>
        <v>1.5072000000000001</v>
      </c>
    </row>
    <row r="34" spans="1:10" x14ac:dyDescent="0.2">
      <c r="A34" s="7" t="s">
        <v>149</v>
      </c>
      <c r="B34" s="65">
        <v>994</v>
      </c>
      <c r="C34" s="66">
        <v>793</v>
      </c>
      <c r="D34" s="65">
        <v>13720</v>
      </c>
      <c r="E34" s="66">
        <v>11075</v>
      </c>
      <c r="F34" s="67"/>
      <c r="G34" s="65">
        <f>B34-C34</f>
        <v>201</v>
      </c>
      <c r="H34" s="66">
        <f>D34-E34</f>
        <v>2645</v>
      </c>
      <c r="I34" s="20">
        <f>IF(C34=0, "-", IF(G34/C34&lt;10, G34/C34, "&gt;999%"))</f>
        <v>0.25346784363177804</v>
      </c>
      <c r="J34" s="21">
        <f>IF(E34=0, "-", IF(H34/E34&lt;10, H34/E34, "&gt;999%"))</f>
        <v>0.23882618510158013</v>
      </c>
    </row>
    <row r="35" spans="1:10" x14ac:dyDescent="0.2">
      <c r="A35" s="7" t="s">
        <v>150</v>
      </c>
      <c r="B35" s="65">
        <v>11</v>
      </c>
      <c r="C35" s="66">
        <v>2</v>
      </c>
      <c r="D35" s="65">
        <v>120</v>
      </c>
      <c r="E35" s="66">
        <v>48</v>
      </c>
      <c r="F35" s="67"/>
      <c r="G35" s="65">
        <f>B35-C35</f>
        <v>9</v>
      </c>
      <c r="H35" s="66">
        <f>D35-E35</f>
        <v>72</v>
      </c>
      <c r="I35" s="20">
        <f>IF(C35=0, "-", IF(G35/C35&lt;10, G35/C35, "&gt;999%"))</f>
        <v>4.5</v>
      </c>
      <c r="J35" s="21">
        <f>IF(E35=0, "-", IF(H35/E35&lt;10, H35/E35, "&gt;999%"))</f>
        <v>1.5</v>
      </c>
    </row>
    <row r="36" spans="1:10" x14ac:dyDescent="0.2">
      <c r="A36" s="7"/>
      <c r="B36" s="65"/>
      <c r="C36" s="66"/>
      <c r="D36" s="65"/>
      <c r="E36" s="66"/>
      <c r="F36" s="67"/>
      <c r="G36" s="65"/>
      <c r="H36" s="66"/>
      <c r="I36" s="20"/>
      <c r="J36" s="21"/>
    </row>
    <row r="37" spans="1:10" x14ac:dyDescent="0.2">
      <c r="A37" s="7" t="s">
        <v>111</v>
      </c>
      <c r="B37" s="65">
        <v>18</v>
      </c>
      <c r="C37" s="66">
        <v>8</v>
      </c>
      <c r="D37" s="65">
        <v>180</v>
      </c>
      <c r="E37" s="66">
        <v>148</v>
      </c>
      <c r="F37" s="67"/>
      <c r="G37" s="65">
        <f>B37-C37</f>
        <v>10</v>
      </c>
      <c r="H37" s="66">
        <f>D37-E37</f>
        <v>32</v>
      </c>
      <c r="I37" s="20">
        <f>IF(C37=0, "-", IF(G37/C37&lt;10, G37/C37, "&gt;999%"))</f>
        <v>1.25</v>
      </c>
      <c r="J37" s="21">
        <f>IF(E37=0, "-", IF(H37/E37&lt;10, H37/E37, "&gt;999%"))</f>
        <v>0.21621621621621623</v>
      </c>
    </row>
    <row r="38" spans="1:10" x14ac:dyDescent="0.2">
      <c r="A38" s="7"/>
      <c r="B38" s="65"/>
      <c r="C38" s="66"/>
      <c r="D38" s="65"/>
      <c r="E38" s="66"/>
      <c r="F38" s="67"/>
      <c r="G38" s="65"/>
      <c r="H38" s="66"/>
      <c r="I38" s="20"/>
      <c r="J38" s="21"/>
    </row>
    <row r="39" spans="1:10" s="43" customFormat="1" x14ac:dyDescent="0.2">
      <c r="A39" s="27" t="s">
        <v>5</v>
      </c>
      <c r="B39" s="71">
        <f>SUM(B29:B38)</f>
        <v>1528</v>
      </c>
      <c r="C39" s="77">
        <f>SUM(C29:C38)</f>
        <v>1125</v>
      </c>
      <c r="D39" s="71">
        <f>SUM(D29:D38)</f>
        <v>19693</v>
      </c>
      <c r="E39" s="77">
        <f>SUM(E29:E38)</f>
        <v>16061</v>
      </c>
      <c r="F39" s="73"/>
      <c r="G39" s="71">
        <f>B39-C39</f>
        <v>403</v>
      </c>
      <c r="H39" s="72">
        <f>D39-E39</f>
        <v>3632</v>
      </c>
      <c r="I39" s="37">
        <f>IF(C39=0, 0, G39/C39)</f>
        <v>0.35822222222222222</v>
      </c>
      <c r="J39" s="38">
        <f>IF(E39=0, 0, H39/E39)</f>
        <v>0.22613784944897578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94</v>
      </c>
      <c r="B2" s="202" t="s">
        <v>84</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178</v>
      </c>
      <c r="B15" s="65">
        <v>2</v>
      </c>
      <c r="C15" s="66">
        <v>2</v>
      </c>
      <c r="D15" s="65">
        <v>69</v>
      </c>
      <c r="E15" s="66">
        <v>88</v>
      </c>
      <c r="F15" s="67"/>
      <c r="G15" s="65">
        <f t="shared" ref="G15:G41" si="0">B15-C15</f>
        <v>0</v>
      </c>
      <c r="H15" s="66">
        <f t="shared" ref="H15:H41" si="1">D15-E15</f>
        <v>-19</v>
      </c>
      <c r="I15" s="20">
        <f t="shared" ref="I15:I41" si="2">IF(C15=0, "-", IF(G15/C15&lt;10, G15/C15, "&gt;999%"))</f>
        <v>0</v>
      </c>
      <c r="J15" s="21">
        <f t="shared" ref="J15:J41" si="3">IF(E15=0, "-", IF(H15/E15&lt;10, H15/E15, "&gt;999%"))</f>
        <v>-0.21590909090909091</v>
      </c>
    </row>
    <row r="16" spans="1:10" x14ac:dyDescent="0.2">
      <c r="A16" s="7" t="s">
        <v>177</v>
      </c>
      <c r="B16" s="65">
        <v>2</v>
      </c>
      <c r="C16" s="66">
        <v>0</v>
      </c>
      <c r="D16" s="65">
        <v>23</v>
      </c>
      <c r="E16" s="66">
        <v>4</v>
      </c>
      <c r="F16" s="67"/>
      <c r="G16" s="65">
        <f t="shared" si="0"/>
        <v>2</v>
      </c>
      <c r="H16" s="66">
        <f t="shared" si="1"/>
        <v>19</v>
      </c>
      <c r="I16" s="20" t="str">
        <f t="shared" si="2"/>
        <v>-</v>
      </c>
      <c r="J16" s="21">
        <f t="shared" si="3"/>
        <v>4.75</v>
      </c>
    </row>
    <row r="17" spans="1:10" x14ac:dyDescent="0.2">
      <c r="A17" s="7" t="s">
        <v>176</v>
      </c>
      <c r="B17" s="65">
        <v>7</v>
      </c>
      <c r="C17" s="66">
        <v>5</v>
      </c>
      <c r="D17" s="65">
        <v>93</v>
      </c>
      <c r="E17" s="66">
        <v>64</v>
      </c>
      <c r="F17" s="67"/>
      <c r="G17" s="65">
        <f t="shared" si="0"/>
        <v>2</v>
      </c>
      <c r="H17" s="66">
        <f t="shared" si="1"/>
        <v>29</v>
      </c>
      <c r="I17" s="20">
        <f t="shared" si="2"/>
        <v>0.4</v>
      </c>
      <c r="J17" s="21">
        <f t="shared" si="3"/>
        <v>0.453125</v>
      </c>
    </row>
    <row r="18" spans="1:10" x14ac:dyDescent="0.2">
      <c r="A18" s="7" t="s">
        <v>175</v>
      </c>
      <c r="B18" s="65">
        <v>0</v>
      </c>
      <c r="C18" s="66">
        <v>0</v>
      </c>
      <c r="D18" s="65">
        <v>13</v>
      </c>
      <c r="E18" s="66">
        <v>28</v>
      </c>
      <c r="F18" s="67"/>
      <c r="G18" s="65">
        <f t="shared" si="0"/>
        <v>0</v>
      </c>
      <c r="H18" s="66">
        <f t="shared" si="1"/>
        <v>-15</v>
      </c>
      <c r="I18" s="20" t="str">
        <f t="shared" si="2"/>
        <v>-</v>
      </c>
      <c r="J18" s="21">
        <f t="shared" si="3"/>
        <v>-0.5357142857142857</v>
      </c>
    </row>
    <row r="19" spans="1:10" x14ac:dyDescent="0.2">
      <c r="A19" s="7" t="s">
        <v>174</v>
      </c>
      <c r="B19" s="65">
        <v>62</v>
      </c>
      <c r="C19" s="66">
        <v>32</v>
      </c>
      <c r="D19" s="65">
        <v>623</v>
      </c>
      <c r="E19" s="66">
        <v>325</v>
      </c>
      <c r="F19" s="67"/>
      <c r="G19" s="65">
        <f t="shared" si="0"/>
        <v>30</v>
      </c>
      <c r="H19" s="66">
        <f t="shared" si="1"/>
        <v>298</v>
      </c>
      <c r="I19" s="20">
        <f t="shared" si="2"/>
        <v>0.9375</v>
      </c>
      <c r="J19" s="21">
        <f t="shared" si="3"/>
        <v>0.91692307692307695</v>
      </c>
    </row>
    <row r="20" spans="1:10" x14ac:dyDescent="0.2">
      <c r="A20" s="7" t="s">
        <v>173</v>
      </c>
      <c r="B20" s="65">
        <v>46</v>
      </c>
      <c r="C20" s="66">
        <v>29</v>
      </c>
      <c r="D20" s="65">
        <v>634</v>
      </c>
      <c r="E20" s="66">
        <v>471</v>
      </c>
      <c r="F20" s="67"/>
      <c r="G20" s="65">
        <f t="shared" si="0"/>
        <v>17</v>
      </c>
      <c r="H20" s="66">
        <f t="shared" si="1"/>
        <v>163</v>
      </c>
      <c r="I20" s="20">
        <f t="shared" si="2"/>
        <v>0.58620689655172409</v>
      </c>
      <c r="J20" s="21">
        <f t="shared" si="3"/>
        <v>0.34607218683651803</v>
      </c>
    </row>
    <row r="21" spans="1:10" x14ac:dyDescent="0.2">
      <c r="A21" s="7" t="s">
        <v>172</v>
      </c>
      <c r="B21" s="65">
        <v>61</v>
      </c>
      <c r="C21" s="66">
        <v>64</v>
      </c>
      <c r="D21" s="65">
        <v>556</v>
      </c>
      <c r="E21" s="66">
        <v>581</v>
      </c>
      <c r="F21" s="67"/>
      <c r="G21" s="65">
        <f t="shared" si="0"/>
        <v>-3</v>
      </c>
      <c r="H21" s="66">
        <f t="shared" si="1"/>
        <v>-25</v>
      </c>
      <c r="I21" s="20">
        <f t="shared" si="2"/>
        <v>-4.6875E-2</v>
      </c>
      <c r="J21" s="21">
        <f t="shared" si="3"/>
        <v>-4.3029259896729774E-2</v>
      </c>
    </row>
    <row r="22" spans="1:10" x14ac:dyDescent="0.2">
      <c r="A22" s="7" t="s">
        <v>171</v>
      </c>
      <c r="B22" s="65">
        <v>0</v>
      </c>
      <c r="C22" s="66">
        <v>3</v>
      </c>
      <c r="D22" s="65">
        <v>53</v>
      </c>
      <c r="E22" s="66">
        <v>35</v>
      </c>
      <c r="F22" s="67"/>
      <c r="G22" s="65">
        <f t="shared" si="0"/>
        <v>-3</v>
      </c>
      <c r="H22" s="66">
        <f t="shared" si="1"/>
        <v>18</v>
      </c>
      <c r="I22" s="20">
        <f t="shared" si="2"/>
        <v>-1</v>
      </c>
      <c r="J22" s="21">
        <f t="shared" si="3"/>
        <v>0.51428571428571423</v>
      </c>
    </row>
    <row r="23" spans="1:10" x14ac:dyDescent="0.2">
      <c r="A23" s="7" t="s">
        <v>170</v>
      </c>
      <c r="B23" s="65">
        <v>8</v>
      </c>
      <c r="C23" s="66">
        <v>4</v>
      </c>
      <c r="D23" s="65">
        <v>121</v>
      </c>
      <c r="E23" s="66">
        <v>92</v>
      </c>
      <c r="F23" s="67"/>
      <c r="G23" s="65">
        <f t="shared" si="0"/>
        <v>4</v>
      </c>
      <c r="H23" s="66">
        <f t="shared" si="1"/>
        <v>29</v>
      </c>
      <c r="I23" s="20">
        <f t="shared" si="2"/>
        <v>1</v>
      </c>
      <c r="J23" s="21">
        <f t="shared" si="3"/>
        <v>0.31521739130434784</v>
      </c>
    </row>
    <row r="24" spans="1:10" x14ac:dyDescent="0.2">
      <c r="A24" s="7" t="s">
        <v>169</v>
      </c>
      <c r="B24" s="65">
        <v>97</v>
      </c>
      <c r="C24" s="66">
        <v>107</v>
      </c>
      <c r="D24" s="65">
        <v>1778</v>
      </c>
      <c r="E24" s="66">
        <v>1600</v>
      </c>
      <c r="F24" s="67"/>
      <c r="G24" s="65">
        <f t="shared" si="0"/>
        <v>-10</v>
      </c>
      <c r="H24" s="66">
        <f t="shared" si="1"/>
        <v>178</v>
      </c>
      <c r="I24" s="20">
        <f t="shared" si="2"/>
        <v>-9.3457943925233641E-2</v>
      </c>
      <c r="J24" s="21">
        <f t="shared" si="3"/>
        <v>0.11125</v>
      </c>
    </row>
    <row r="25" spans="1:10" x14ac:dyDescent="0.2">
      <c r="A25" s="7" t="s">
        <v>168</v>
      </c>
      <c r="B25" s="65">
        <v>23</v>
      </c>
      <c r="C25" s="66">
        <v>11</v>
      </c>
      <c r="D25" s="65">
        <v>237</v>
      </c>
      <c r="E25" s="66">
        <v>137</v>
      </c>
      <c r="F25" s="67"/>
      <c r="G25" s="65">
        <f t="shared" si="0"/>
        <v>12</v>
      </c>
      <c r="H25" s="66">
        <f t="shared" si="1"/>
        <v>100</v>
      </c>
      <c r="I25" s="20">
        <f t="shared" si="2"/>
        <v>1.0909090909090908</v>
      </c>
      <c r="J25" s="21">
        <f t="shared" si="3"/>
        <v>0.72992700729927007</v>
      </c>
    </row>
    <row r="26" spans="1:10" x14ac:dyDescent="0.2">
      <c r="A26" s="7" t="s">
        <v>167</v>
      </c>
      <c r="B26" s="65">
        <v>9</v>
      </c>
      <c r="C26" s="66">
        <v>3</v>
      </c>
      <c r="D26" s="65">
        <v>136</v>
      </c>
      <c r="E26" s="66">
        <v>52</v>
      </c>
      <c r="F26" s="67"/>
      <c r="G26" s="65">
        <f t="shared" si="0"/>
        <v>6</v>
      </c>
      <c r="H26" s="66">
        <f t="shared" si="1"/>
        <v>84</v>
      </c>
      <c r="I26" s="20">
        <f t="shared" si="2"/>
        <v>2</v>
      </c>
      <c r="J26" s="21">
        <f t="shared" si="3"/>
        <v>1.6153846153846154</v>
      </c>
    </row>
    <row r="27" spans="1:10" x14ac:dyDescent="0.2">
      <c r="A27" s="7" t="s">
        <v>166</v>
      </c>
      <c r="B27" s="65">
        <v>5</v>
      </c>
      <c r="C27" s="66">
        <v>9</v>
      </c>
      <c r="D27" s="65">
        <v>72</v>
      </c>
      <c r="E27" s="66">
        <v>62</v>
      </c>
      <c r="F27" s="67"/>
      <c r="G27" s="65">
        <f t="shared" si="0"/>
        <v>-4</v>
      </c>
      <c r="H27" s="66">
        <f t="shared" si="1"/>
        <v>10</v>
      </c>
      <c r="I27" s="20">
        <f t="shared" si="2"/>
        <v>-0.44444444444444442</v>
      </c>
      <c r="J27" s="21">
        <f t="shared" si="3"/>
        <v>0.16129032258064516</v>
      </c>
    </row>
    <row r="28" spans="1:10" x14ac:dyDescent="0.2">
      <c r="A28" s="7" t="s">
        <v>165</v>
      </c>
      <c r="B28" s="65">
        <v>550</v>
      </c>
      <c r="C28" s="66">
        <v>337</v>
      </c>
      <c r="D28" s="65">
        <v>6569</v>
      </c>
      <c r="E28" s="66">
        <v>5025</v>
      </c>
      <c r="F28" s="67"/>
      <c r="G28" s="65">
        <f t="shared" si="0"/>
        <v>213</v>
      </c>
      <c r="H28" s="66">
        <f t="shared" si="1"/>
        <v>1544</v>
      </c>
      <c r="I28" s="20">
        <f t="shared" si="2"/>
        <v>0.63204747774480707</v>
      </c>
      <c r="J28" s="21">
        <f t="shared" si="3"/>
        <v>0.30726368159203982</v>
      </c>
    </row>
    <row r="29" spans="1:10" x14ac:dyDescent="0.2">
      <c r="A29" s="7" t="s">
        <v>164</v>
      </c>
      <c r="B29" s="65">
        <v>188</v>
      </c>
      <c r="C29" s="66">
        <v>145</v>
      </c>
      <c r="D29" s="65">
        <v>2899</v>
      </c>
      <c r="E29" s="66">
        <v>2302</v>
      </c>
      <c r="F29" s="67"/>
      <c r="G29" s="65">
        <f t="shared" si="0"/>
        <v>43</v>
      </c>
      <c r="H29" s="66">
        <f t="shared" si="1"/>
        <v>597</v>
      </c>
      <c r="I29" s="20">
        <f t="shared" si="2"/>
        <v>0.29655172413793102</v>
      </c>
      <c r="J29" s="21">
        <f t="shared" si="3"/>
        <v>0.25933970460469158</v>
      </c>
    </row>
    <row r="30" spans="1:10" x14ac:dyDescent="0.2">
      <c r="A30" s="7" t="s">
        <v>163</v>
      </c>
      <c r="B30" s="65">
        <v>26</v>
      </c>
      <c r="C30" s="66">
        <v>24</v>
      </c>
      <c r="D30" s="65">
        <v>280</v>
      </c>
      <c r="E30" s="66">
        <v>240</v>
      </c>
      <c r="F30" s="67"/>
      <c r="G30" s="65">
        <f t="shared" si="0"/>
        <v>2</v>
      </c>
      <c r="H30" s="66">
        <f t="shared" si="1"/>
        <v>40</v>
      </c>
      <c r="I30" s="20">
        <f t="shared" si="2"/>
        <v>8.3333333333333329E-2</v>
      </c>
      <c r="J30" s="21">
        <f t="shared" si="3"/>
        <v>0.16666666666666666</v>
      </c>
    </row>
    <row r="31" spans="1:10" x14ac:dyDescent="0.2">
      <c r="A31" s="7" t="s">
        <v>161</v>
      </c>
      <c r="B31" s="65">
        <v>8</v>
      </c>
      <c r="C31" s="66">
        <v>8</v>
      </c>
      <c r="D31" s="65">
        <v>122</v>
      </c>
      <c r="E31" s="66">
        <v>137</v>
      </c>
      <c r="F31" s="67"/>
      <c r="G31" s="65">
        <f t="shared" si="0"/>
        <v>0</v>
      </c>
      <c r="H31" s="66">
        <f t="shared" si="1"/>
        <v>-15</v>
      </c>
      <c r="I31" s="20">
        <f t="shared" si="2"/>
        <v>0</v>
      </c>
      <c r="J31" s="21">
        <f t="shared" si="3"/>
        <v>-0.10948905109489052</v>
      </c>
    </row>
    <row r="32" spans="1:10" x14ac:dyDescent="0.2">
      <c r="A32" s="7" t="s">
        <v>160</v>
      </c>
      <c r="B32" s="65">
        <v>9</v>
      </c>
      <c r="C32" s="66">
        <v>0</v>
      </c>
      <c r="D32" s="65">
        <v>42</v>
      </c>
      <c r="E32" s="66">
        <v>0</v>
      </c>
      <c r="F32" s="67"/>
      <c r="G32" s="65">
        <f t="shared" si="0"/>
        <v>9</v>
      </c>
      <c r="H32" s="66">
        <f t="shared" si="1"/>
        <v>42</v>
      </c>
      <c r="I32" s="20" t="str">
        <f t="shared" si="2"/>
        <v>-</v>
      </c>
      <c r="J32" s="21" t="str">
        <f t="shared" si="3"/>
        <v>-</v>
      </c>
    </row>
    <row r="33" spans="1:10" x14ac:dyDescent="0.2">
      <c r="A33" s="7" t="s">
        <v>159</v>
      </c>
      <c r="B33" s="65">
        <v>4</v>
      </c>
      <c r="C33" s="66">
        <v>0</v>
      </c>
      <c r="D33" s="65">
        <v>15</v>
      </c>
      <c r="E33" s="66">
        <v>0</v>
      </c>
      <c r="F33" s="67"/>
      <c r="G33" s="65">
        <f t="shared" si="0"/>
        <v>4</v>
      </c>
      <c r="H33" s="66">
        <f t="shared" si="1"/>
        <v>15</v>
      </c>
      <c r="I33" s="20" t="str">
        <f t="shared" si="2"/>
        <v>-</v>
      </c>
      <c r="J33" s="21" t="str">
        <f t="shared" si="3"/>
        <v>-</v>
      </c>
    </row>
    <row r="34" spans="1:10" x14ac:dyDescent="0.2">
      <c r="A34" s="7" t="s">
        <v>158</v>
      </c>
      <c r="B34" s="65">
        <v>21</v>
      </c>
      <c r="C34" s="66">
        <v>13</v>
      </c>
      <c r="D34" s="65">
        <v>112</v>
      </c>
      <c r="E34" s="66">
        <v>64</v>
      </c>
      <c r="F34" s="67"/>
      <c r="G34" s="65">
        <f t="shared" si="0"/>
        <v>8</v>
      </c>
      <c r="H34" s="66">
        <f t="shared" si="1"/>
        <v>48</v>
      </c>
      <c r="I34" s="20">
        <f t="shared" si="2"/>
        <v>0.61538461538461542</v>
      </c>
      <c r="J34" s="21">
        <f t="shared" si="3"/>
        <v>0.75</v>
      </c>
    </row>
    <row r="35" spans="1:10" x14ac:dyDescent="0.2">
      <c r="A35" s="7" t="s">
        <v>157</v>
      </c>
      <c r="B35" s="65">
        <v>31</v>
      </c>
      <c r="C35" s="66">
        <v>15</v>
      </c>
      <c r="D35" s="65">
        <v>330</v>
      </c>
      <c r="E35" s="66">
        <v>226</v>
      </c>
      <c r="F35" s="67"/>
      <c r="G35" s="65">
        <f t="shared" si="0"/>
        <v>16</v>
      </c>
      <c r="H35" s="66">
        <f t="shared" si="1"/>
        <v>104</v>
      </c>
      <c r="I35" s="20">
        <f t="shared" si="2"/>
        <v>1.0666666666666667</v>
      </c>
      <c r="J35" s="21">
        <f t="shared" si="3"/>
        <v>0.46017699115044247</v>
      </c>
    </row>
    <row r="36" spans="1:10" x14ac:dyDescent="0.2">
      <c r="A36" s="7" t="s">
        <v>156</v>
      </c>
      <c r="B36" s="65">
        <v>15</v>
      </c>
      <c r="C36" s="66">
        <v>13</v>
      </c>
      <c r="D36" s="65">
        <v>211</v>
      </c>
      <c r="E36" s="66">
        <v>121</v>
      </c>
      <c r="F36" s="67"/>
      <c r="G36" s="65">
        <f t="shared" si="0"/>
        <v>2</v>
      </c>
      <c r="H36" s="66">
        <f t="shared" si="1"/>
        <v>90</v>
      </c>
      <c r="I36" s="20">
        <f t="shared" si="2"/>
        <v>0.15384615384615385</v>
      </c>
      <c r="J36" s="21">
        <f t="shared" si="3"/>
        <v>0.74380165289256195</v>
      </c>
    </row>
    <row r="37" spans="1:10" x14ac:dyDescent="0.2">
      <c r="A37" s="7" t="s">
        <v>155</v>
      </c>
      <c r="B37" s="65">
        <v>6</v>
      </c>
      <c r="C37" s="66">
        <v>14</v>
      </c>
      <c r="D37" s="65">
        <v>125</v>
      </c>
      <c r="E37" s="66">
        <v>119</v>
      </c>
      <c r="F37" s="67"/>
      <c r="G37" s="65">
        <f t="shared" si="0"/>
        <v>-8</v>
      </c>
      <c r="H37" s="66">
        <f t="shared" si="1"/>
        <v>6</v>
      </c>
      <c r="I37" s="20">
        <f t="shared" si="2"/>
        <v>-0.5714285714285714</v>
      </c>
      <c r="J37" s="21">
        <f t="shared" si="3"/>
        <v>5.0420168067226892E-2</v>
      </c>
    </row>
    <row r="38" spans="1:10" x14ac:dyDescent="0.2">
      <c r="A38" s="7" t="s">
        <v>154</v>
      </c>
      <c r="B38" s="65">
        <v>291</v>
      </c>
      <c r="C38" s="66">
        <v>234</v>
      </c>
      <c r="D38" s="65">
        <v>3835</v>
      </c>
      <c r="E38" s="66">
        <v>3589</v>
      </c>
      <c r="F38" s="67"/>
      <c r="G38" s="65">
        <f t="shared" si="0"/>
        <v>57</v>
      </c>
      <c r="H38" s="66">
        <f t="shared" si="1"/>
        <v>246</v>
      </c>
      <c r="I38" s="20">
        <f t="shared" si="2"/>
        <v>0.24358974358974358</v>
      </c>
      <c r="J38" s="21">
        <f t="shared" si="3"/>
        <v>6.8542769573697412E-2</v>
      </c>
    </row>
    <row r="39" spans="1:10" x14ac:dyDescent="0.2">
      <c r="A39" s="7" t="s">
        <v>153</v>
      </c>
      <c r="B39" s="65">
        <v>12</v>
      </c>
      <c r="C39" s="66">
        <v>1</v>
      </c>
      <c r="D39" s="65">
        <v>51</v>
      </c>
      <c r="E39" s="66">
        <v>47</v>
      </c>
      <c r="F39" s="67"/>
      <c r="G39" s="65">
        <f t="shared" si="0"/>
        <v>11</v>
      </c>
      <c r="H39" s="66">
        <f t="shared" si="1"/>
        <v>4</v>
      </c>
      <c r="I39" s="20" t="str">
        <f t="shared" si="2"/>
        <v>&gt;999%</v>
      </c>
      <c r="J39" s="21">
        <f t="shared" si="3"/>
        <v>8.5106382978723402E-2</v>
      </c>
    </row>
    <row r="40" spans="1:10" x14ac:dyDescent="0.2">
      <c r="A40" s="7" t="s">
        <v>152</v>
      </c>
      <c r="B40" s="65">
        <v>37</v>
      </c>
      <c r="C40" s="66">
        <v>49</v>
      </c>
      <c r="D40" s="65">
        <v>602</v>
      </c>
      <c r="E40" s="66">
        <v>564</v>
      </c>
      <c r="F40" s="67"/>
      <c r="G40" s="65">
        <f t="shared" si="0"/>
        <v>-12</v>
      </c>
      <c r="H40" s="66">
        <f t="shared" si="1"/>
        <v>38</v>
      </c>
      <c r="I40" s="20">
        <f t="shared" si="2"/>
        <v>-0.24489795918367346</v>
      </c>
      <c r="J40" s="21">
        <f t="shared" si="3"/>
        <v>6.7375886524822695E-2</v>
      </c>
    </row>
    <row r="41" spans="1:10" x14ac:dyDescent="0.2">
      <c r="A41" s="7" t="s">
        <v>162</v>
      </c>
      <c r="B41" s="65">
        <v>8</v>
      </c>
      <c r="C41" s="66">
        <v>3</v>
      </c>
      <c r="D41" s="65">
        <v>92</v>
      </c>
      <c r="E41" s="66">
        <v>88</v>
      </c>
      <c r="F41" s="67"/>
      <c r="G41" s="65">
        <f t="shared" si="0"/>
        <v>5</v>
      </c>
      <c r="H41" s="66">
        <f t="shared" si="1"/>
        <v>4</v>
      </c>
      <c r="I41" s="20">
        <f t="shared" si="2"/>
        <v>1.6666666666666667</v>
      </c>
      <c r="J41" s="21">
        <f t="shared" si="3"/>
        <v>4.5454545454545456E-2</v>
      </c>
    </row>
    <row r="42" spans="1:10" x14ac:dyDescent="0.2">
      <c r="A42" s="7"/>
      <c r="B42" s="65"/>
      <c r="C42" s="66"/>
      <c r="D42" s="65"/>
      <c r="E42" s="66"/>
      <c r="F42" s="67"/>
      <c r="G42" s="65"/>
      <c r="H42" s="66"/>
      <c r="I42" s="20"/>
      <c r="J42" s="21"/>
    </row>
    <row r="43" spans="1:10" s="43" customFormat="1" x14ac:dyDescent="0.2">
      <c r="A43" s="27" t="s">
        <v>28</v>
      </c>
      <c r="B43" s="71">
        <f>SUM(B15:B42)</f>
        <v>1528</v>
      </c>
      <c r="C43" s="72">
        <f>SUM(C15:C42)</f>
        <v>1125</v>
      </c>
      <c r="D43" s="71">
        <f>SUM(D15:D42)</f>
        <v>19693</v>
      </c>
      <c r="E43" s="72">
        <f>SUM(E15:E42)</f>
        <v>16061</v>
      </c>
      <c r="F43" s="73"/>
      <c r="G43" s="71">
        <f>B43-C43</f>
        <v>403</v>
      </c>
      <c r="H43" s="72">
        <f>D43-E43</f>
        <v>3632</v>
      </c>
      <c r="I43" s="37">
        <f>IF(C43=0, "-", G43/C43)</f>
        <v>0.35822222222222222</v>
      </c>
      <c r="J43" s="38">
        <f>IF(E43=0, "-", H43/E43)</f>
        <v>0.22613784944897578</v>
      </c>
    </row>
    <row r="44" spans="1:10" s="43" customFormat="1" x14ac:dyDescent="0.2">
      <c r="A44" s="27" t="s">
        <v>0</v>
      </c>
      <c r="B44" s="71">
        <f>B11+B43</f>
        <v>1528</v>
      </c>
      <c r="C44" s="77">
        <f>C11+C43</f>
        <v>1125</v>
      </c>
      <c r="D44" s="71">
        <f>D11+D43</f>
        <v>19693</v>
      </c>
      <c r="E44" s="77">
        <f>E11+E43</f>
        <v>16061</v>
      </c>
      <c r="F44" s="73"/>
      <c r="G44" s="71">
        <f>B44-C44</f>
        <v>403</v>
      </c>
      <c r="H44" s="72">
        <f>D44-E44</f>
        <v>3632</v>
      </c>
      <c r="I44" s="37">
        <f>IF(C44=0, "-", G44/C44)</f>
        <v>0.35822222222222222</v>
      </c>
      <c r="J44" s="38">
        <f>IF(E44=0, "-", H44/E44)</f>
        <v>0.22613784944897578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3"/>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164" t="s">
        <v>96</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96</v>
      </c>
      <c r="B6" s="61" t="s">
        <v>12</v>
      </c>
      <c r="C6" s="62" t="s">
        <v>13</v>
      </c>
      <c r="D6" s="61" t="s">
        <v>12</v>
      </c>
      <c r="E6" s="63" t="s">
        <v>13</v>
      </c>
      <c r="F6" s="62" t="s">
        <v>12</v>
      </c>
      <c r="G6" s="62" t="s">
        <v>13</v>
      </c>
      <c r="H6" s="61" t="s">
        <v>12</v>
      </c>
      <c r="I6" s="63" t="s">
        <v>13</v>
      </c>
      <c r="J6" s="61"/>
      <c r="K6" s="63"/>
    </row>
    <row r="7" spans="1:11" x14ac:dyDescent="0.2">
      <c r="A7" s="7" t="s">
        <v>179</v>
      </c>
      <c r="B7" s="65">
        <v>0</v>
      </c>
      <c r="C7" s="34">
        <f>IF(B11=0, "-", B7/B11)</f>
        <v>0</v>
      </c>
      <c r="D7" s="65">
        <v>1</v>
      </c>
      <c r="E7" s="9">
        <f>IF(D11=0, "-", D7/D11)</f>
        <v>1</v>
      </c>
      <c r="F7" s="81">
        <v>18</v>
      </c>
      <c r="G7" s="34">
        <f>IF(F11=0, "-", F7/F11)</f>
        <v>0.12244897959183673</v>
      </c>
      <c r="H7" s="65">
        <v>19</v>
      </c>
      <c r="I7" s="9">
        <f>IF(H11=0, "-", H7/H11)</f>
        <v>0.14503816793893129</v>
      </c>
      <c r="J7" s="8">
        <f>IF(D7=0, "-", IF((B7-D7)/D7&lt;10, (B7-D7)/D7, "&gt;999%"))</f>
        <v>-1</v>
      </c>
      <c r="K7" s="9">
        <f>IF(H7=0, "-", IF((F7-H7)/H7&lt;10, (F7-H7)/H7, "&gt;999%"))</f>
        <v>-5.2631578947368418E-2</v>
      </c>
    </row>
    <row r="8" spans="1:11" x14ac:dyDescent="0.2">
      <c r="A8" s="7" t="s">
        <v>180</v>
      </c>
      <c r="B8" s="65">
        <v>13</v>
      </c>
      <c r="C8" s="34">
        <f>IF(B11=0, "-", B8/B11)</f>
        <v>0.9285714285714286</v>
      </c>
      <c r="D8" s="65">
        <v>0</v>
      </c>
      <c r="E8" s="9">
        <f>IF(D11=0, "-", D8/D11)</f>
        <v>0</v>
      </c>
      <c r="F8" s="81">
        <v>120</v>
      </c>
      <c r="G8" s="34">
        <f>IF(F11=0, "-", F8/F11)</f>
        <v>0.81632653061224492</v>
      </c>
      <c r="H8" s="65">
        <v>104</v>
      </c>
      <c r="I8" s="9">
        <f>IF(H11=0, "-", H8/H11)</f>
        <v>0.79389312977099236</v>
      </c>
      <c r="J8" s="8" t="str">
        <f>IF(D8=0, "-", IF((B8-D8)/D8&lt;10, (B8-D8)/D8, "&gt;999%"))</f>
        <v>-</v>
      </c>
      <c r="K8" s="9">
        <f>IF(H8=0, "-", IF((F8-H8)/H8&lt;10, (F8-H8)/H8, "&gt;999%"))</f>
        <v>0.15384615384615385</v>
      </c>
    </row>
    <row r="9" spans="1:11" x14ac:dyDescent="0.2">
      <c r="A9" s="7" t="s">
        <v>181</v>
      </c>
      <c r="B9" s="65">
        <v>1</v>
      </c>
      <c r="C9" s="34">
        <f>IF(B11=0, "-", B9/B11)</f>
        <v>7.1428571428571425E-2</v>
      </c>
      <c r="D9" s="65">
        <v>0</v>
      </c>
      <c r="E9" s="9">
        <f>IF(D11=0, "-", D9/D11)</f>
        <v>0</v>
      </c>
      <c r="F9" s="81">
        <v>9</v>
      </c>
      <c r="G9" s="34">
        <f>IF(F11=0, "-", F9/F11)</f>
        <v>6.1224489795918366E-2</v>
      </c>
      <c r="H9" s="65">
        <v>8</v>
      </c>
      <c r="I9" s="9">
        <f>IF(H11=0, "-", H9/H11)</f>
        <v>6.1068702290076333E-2</v>
      </c>
      <c r="J9" s="8" t="str">
        <f>IF(D9=0, "-", IF((B9-D9)/D9&lt;10, (B9-D9)/D9, "&gt;999%"))</f>
        <v>-</v>
      </c>
      <c r="K9" s="9">
        <f>IF(H9=0, "-", IF((F9-H9)/H9&lt;10, (F9-H9)/H9, "&gt;999%"))</f>
        <v>0.125</v>
      </c>
    </row>
    <row r="10" spans="1:11" x14ac:dyDescent="0.2">
      <c r="A10" s="2"/>
      <c r="B10" s="68"/>
      <c r="C10" s="33"/>
      <c r="D10" s="68"/>
      <c r="E10" s="6"/>
      <c r="F10" s="82"/>
      <c r="G10" s="33"/>
      <c r="H10" s="68"/>
      <c r="I10" s="6"/>
      <c r="J10" s="5"/>
      <c r="K10" s="6"/>
    </row>
    <row r="11" spans="1:11" s="43" customFormat="1" x14ac:dyDescent="0.2">
      <c r="A11" s="162" t="s">
        <v>539</v>
      </c>
      <c r="B11" s="71">
        <f>SUM(B7:B10)</f>
        <v>14</v>
      </c>
      <c r="C11" s="40">
        <f>B11/1528</f>
        <v>9.1623036649214652E-3</v>
      </c>
      <c r="D11" s="71">
        <f>SUM(D7:D10)</f>
        <v>1</v>
      </c>
      <c r="E11" s="41">
        <f>D11/1125</f>
        <v>8.8888888888888893E-4</v>
      </c>
      <c r="F11" s="77">
        <f>SUM(F7:F10)</f>
        <v>147</v>
      </c>
      <c r="G11" s="42">
        <f>F11/19693</f>
        <v>7.4645813233128527E-3</v>
      </c>
      <c r="H11" s="71">
        <f>SUM(H7:H10)</f>
        <v>131</v>
      </c>
      <c r="I11" s="41">
        <f>H11/16061</f>
        <v>8.1564037108523748E-3</v>
      </c>
      <c r="J11" s="37" t="str">
        <f>IF(D11=0, "-", IF((B11-D11)/D11&lt;10, (B11-D11)/D11, "&gt;999%"))</f>
        <v>&gt;999%</v>
      </c>
      <c r="K11" s="38">
        <f>IF(H11=0, "-", IF((F11-H11)/H11&lt;10, (F11-H11)/H11, "&gt;999%"))</f>
        <v>0.12213740458015267</v>
      </c>
    </row>
    <row r="12" spans="1:11" x14ac:dyDescent="0.2">
      <c r="B12" s="83"/>
      <c r="D12" s="83"/>
      <c r="F12" s="83"/>
      <c r="H12" s="83"/>
    </row>
    <row r="13" spans="1:11" s="43" customFormat="1" x14ac:dyDescent="0.2">
      <c r="A13" s="162" t="s">
        <v>539</v>
      </c>
      <c r="B13" s="71">
        <v>14</v>
      </c>
      <c r="C13" s="40">
        <f>B13/1528</f>
        <v>9.1623036649214652E-3</v>
      </c>
      <c r="D13" s="71">
        <v>1</v>
      </c>
      <c r="E13" s="41">
        <f>D13/1125</f>
        <v>8.8888888888888893E-4</v>
      </c>
      <c r="F13" s="77">
        <v>147</v>
      </c>
      <c r="G13" s="42">
        <f>F13/19693</f>
        <v>7.4645813233128527E-3</v>
      </c>
      <c r="H13" s="71">
        <v>131</v>
      </c>
      <c r="I13" s="41">
        <f>H13/16061</f>
        <v>8.1564037108523748E-3</v>
      </c>
      <c r="J13" s="37" t="str">
        <f>IF(D13=0, "-", IF((B13-D13)/D13&lt;10, (B13-D13)/D13, "&gt;999%"))</f>
        <v>&gt;999%</v>
      </c>
      <c r="K13" s="38">
        <f>IF(H13=0, "-", IF((F13-H13)/H13&lt;10, (F13-H13)/H13, "&gt;999%"))</f>
        <v>0.12213740458015267</v>
      </c>
    </row>
    <row r="14" spans="1:11" x14ac:dyDescent="0.2">
      <c r="B14" s="83"/>
      <c r="D14" s="83"/>
      <c r="F14" s="83"/>
      <c r="H14" s="83"/>
    </row>
    <row r="15" spans="1:11" ht="15.75" x14ac:dyDescent="0.25">
      <c r="A15" s="164" t="s">
        <v>97</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119</v>
      </c>
      <c r="B17" s="61" t="s">
        <v>12</v>
      </c>
      <c r="C17" s="62" t="s">
        <v>13</v>
      </c>
      <c r="D17" s="61" t="s">
        <v>12</v>
      </c>
      <c r="E17" s="63" t="s">
        <v>13</v>
      </c>
      <c r="F17" s="62" t="s">
        <v>12</v>
      </c>
      <c r="G17" s="62" t="s">
        <v>13</v>
      </c>
      <c r="H17" s="61" t="s">
        <v>12</v>
      </c>
      <c r="I17" s="63" t="s">
        <v>13</v>
      </c>
      <c r="J17" s="61"/>
      <c r="K17" s="63"/>
    </row>
    <row r="18" spans="1:11" x14ac:dyDescent="0.2">
      <c r="A18" s="7" t="s">
        <v>182</v>
      </c>
      <c r="B18" s="65">
        <v>2</v>
      </c>
      <c r="C18" s="34">
        <f>IF(B33=0, "-", B18/B33)</f>
        <v>2.0618556701030927E-2</v>
      </c>
      <c r="D18" s="65">
        <v>0</v>
      </c>
      <c r="E18" s="9">
        <f>IF(D33=0, "-", D18/D33)</f>
        <v>0</v>
      </c>
      <c r="F18" s="81">
        <v>6</v>
      </c>
      <c r="G18" s="34">
        <f>IF(F33=0, "-", F18/F33)</f>
        <v>4.5731707317073168E-3</v>
      </c>
      <c r="H18" s="65">
        <v>0</v>
      </c>
      <c r="I18" s="9">
        <f>IF(H33=0, "-", H18/H33)</f>
        <v>0</v>
      </c>
      <c r="J18" s="8" t="str">
        <f t="shared" ref="J18:J31" si="0">IF(D18=0, "-", IF((B18-D18)/D18&lt;10, (B18-D18)/D18, "&gt;999%"))</f>
        <v>-</v>
      </c>
      <c r="K18" s="9" t="str">
        <f t="shared" ref="K18:K31" si="1">IF(H18=0, "-", IF((F18-H18)/H18&lt;10, (F18-H18)/H18, "&gt;999%"))</f>
        <v>-</v>
      </c>
    </row>
    <row r="19" spans="1:11" x14ac:dyDescent="0.2">
      <c r="A19" s="7" t="s">
        <v>183</v>
      </c>
      <c r="B19" s="65">
        <v>0</v>
      </c>
      <c r="C19" s="34">
        <f>IF(B33=0, "-", B19/B33)</f>
        <v>0</v>
      </c>
      <c r="D19" s="65">
        <v>2</v>
      </c>
      <c r="E19" s="9">
        <f>IF(D33=0, "-", D19/D33)</f>
        <v>2.7777777777777776E-2</v>
      </c>
      <c r="F19" s="81">
        <v>13</v>
      </c>
      <c r="G19" s="34">
        <f>IF(F33=0, "-", F19/F33)</f>
        <v>9.9085365853658538E-3</v>
      </c>
      <c r="H19" s="65">
        <v>27</v>
      </c>
      <c r="I19" s="9">
        <f>IF(H33=0, "-", H19/H33)</f>
        <v>2.3316062176165803E-2</v>
      </c>
      <c r="J19" s="8">
        <f t="shared" si="0"/>
        <v>-1</v>
      </c>
      <c r="K19" s="9">
        <f t="shared" si="1"/>
        <v>-0.51851851851851849</v>
      </c>
    </row>
    <row r="20" spans="1:11" x14ac:dyDescent="0.2">
      <c r="A20" s="7" t="s">
        <v>184</v>
      </c>
      <c r="B20" s="65">
        <v>7</v>
      </c>
      <c r="C20" s="34">
        <f>IF(B33=0, "-", B20/B33)</f>
        <v>7.2164948453608241E-2</v>
      </c>
      <c r="D20" s="65">
        <v>11</v>
      </c>
      <c r="E20" s="9">
        <f>IF(D33=0, "-", D20/D33)</f>
        <v>0.15277777777777779</v>
      </c>
      <c r="F20" s="81">
        <v>149</v>
      </c>
      <c r="G20" s="34">
        <f>IF(F33=0, "-", F20/F33)</f>
        <v>0.11356707317073171</v>
      </c>
      <c r="H20" s="65">
        <v>175</v>
      </c>
      <c r="I20" s="9">
        <f>IF(H33=0, "-", H20/H33)</f>
        <v>0.15112262521588946</v>
      </c>
      <c r="J20" s="8">
        <f t="shared" si="0"/>
        <v>-0.36363636363636365</v>
      </c>
      <c r="K20" s="9">
        <f t="shared" si="1"/>
        <v>-0.14857142857142858</v>
      </c>
    </row>
    <row r="21" spans="1:11" x14ac:dyDescent="0.2">
      <c r="A21" s="7" t="s">
        <v>185</v>
      </c>
      <c r="B21" s="65">
        <v>0</v>
      </c>
      <c r="C21" s="34">
        <f>IF(B33=0, "-", B21/B33)</f>
        <v>0</v>
      </c>
      <c r="D21" s="65">
        <v>3</v>
      </c>
      <c r="E21" s="9">
        <f>IF(D33=0, "-", D21/D33)</f>
        <v>4.1666666666666664E-2</v>
      </c>
      <c r="F21" s="81">
        <v>3</v>
      </c>
      <c r="G21" s="34">
        <f>IF(F33=0, "-", F21/F33)</f>
        <v>2.2865853658536584E-3</v>
      </c>
      <c r="H21" s="65">
        <v>112</v>
      </c>
      <c r="I21" s="9">
        <f>IF(H33=0, "-", H21/H33)</f>
        <v>9.6718480138169263E-2</v>
      </c>
      <c r="J21" s="8">
        <f t="shared" si="0"/>
        <v>-1</v>
      </c>
      <c r="K21" s="9">
        <f t="shared" si="1"/>
        <v>-0.9732142857142857</v>
      </c>
    </row>
    <row r="22" spans="1:11" x14ac:dyDescent="0.2">
      <c r="A22" s="7" t="s">
        <v>186</v>
      </c>
      <c r="B22" s="65">
        <v>8</v>
      </c>
      <c r="C22" s="34">
        <f>IF(B33=0, "-", B22/B33)</f>
        <v>8.247422680412371E-2</v>
      </c>
      <c r="D22" s="65">
        <v>16</v>
      </c>
      <c r="E22" s="9">
        <f>IF(D33=0, "-", D22/D33)</f>
        <v>0.22222222222222221</v>
      </c>
      <c r="F22" s="81">
        <v>98</v>
      </c>
      <c r="G22" s="34">
        <f>IF(F33=0, "-", F22/F33)</f>
        <v>7.4695121951219509E-2</v>
      </c>
      <c r="H22" s="65">
        <v>99</v>
      </c>
      <c r="I22" s="9">
        <f>IF(H33=0, "-", H22/H33)</f>
        <v>8.549222797927461E-2</v>
      </c>
      <c r="J22" s="8">
        <f t="shared" si="0"/>
        <v>-0.5</v>
      </c>
      <c r="K22" s="9">
        <f t="shared" si="1"/>
        <v>-1.0101010101010102E-2</v>
      </c>
    </row>
    <row r="23" spans="1:11" x14ac:dyDescent="0.2">
      <c r="A23" s="7" t="s">
        <v>187</v>
      </c>
      <c r="B23" s="65">
        <v>20</v>
      </c>
      <c r="C23" s="34">
        <f>IF(B33=0, "-", B23/B33)</f>
        <v>0.20618556701030927</v>
      </c>
      <c r="D23" s="65">
        <v>1</v>
      </c>
      <c r="E23" s="9">
        <f>IF(D33=0, "-", D23/D33)</f>
        <v>1.3888888888888888E-2</v>
      </c>
      <c r="F23" s="81">
        <v>163</v>
      </c>
      <c r="G23" s="34">
        <f>IF(F33=0, "-", F23/F33)</f>
        <v>0.12423780487804878</v>
      </c>
      <c r="H23" s="65">
        <v>164</v>
      </c>
      <c r="I23" s="9">
        <f>IF(H33=0, "-", H23/H33)</f>
        <v>0.14162348877374784</v>
      </c>
      <c r="J23" s="8" t="str">
        <f t="shared" si="0"/>
        <v>&gt;999%</v>
      </c>
      <c r="K23" s="9">
        <f t="shared" si="1"/>
        <v>-6.0975609756097563E-3</v>
      </c>
    </row>
    <row r="24" spans="1:11" x14ac:dyDescent="0.2">
      <c r="A24" s="7" t="s">
        <v>188</v>
      </c>
      <c r="B24" s="65">
        <v>10</v>
      </c>
      <c r="C24" s="34">
        <f>IF(B33=0, "-", B24/B33)</f>
        <v>0.10309278350515463</v>
      </c>
      <c r="D24" s="65">
        <v>4</v>
      </c>
      <c r="E24" s="9">
        <f>IF(D33=0, "-", D24/D33)</f>
        <v>5.5555555555555552E-2</v>
      </c>
      <c r="F24" s="81">
        <v>197</v>
      </c>
      <c r="G24" s="34">
        <f>IF(F33=0, "-", F24/F33)</f>
        <v>0.15015243902439024</v>
      </c>
      <c r="H24" s="65">
        <v>90</v>
      </c>
      <c r="I24" s="9">
        <f>IF(H33=0, "-", H24/H33)</f>
        <v>7.7720207253886009E-2</v>
      </c>
      <c r="J24" s="8">
        <f t="shared" si="0"/>
        <v>1.5</v>
      </c>
      <c r="K24" s="9">
        <f t="shared" si="1"/>
        <v>1.1888888888888889</v>
      </c>
    </row>
    <row r="25" spans="1:11" x14ac:dyDescent="0.2">
      <c r="A25" s="7" t="s">
        <v>189</v>
      </c>
      <c r="B25" s="65">
        <v>0</v>
      </c>
      <c r="C25" s="34">
        <f>IF(B33=0, "-", B25/B33)</f>
        <v>0</v>
      </c>
      <c r="D25" s="65">
        <v>0</v>
      </c>
      <c r="E25" s="9">
        <f>IF(D33=0, "-", D25/D33)</f>
        <v>0</v>
      </c>
      <c r="F25" s="81">
        <v>0</v>
      </c>
      <c r="G25" s="34">
        <f>IF(F33=0, "-", F25/F33)</f>
        <v>0</v>
      </c>
      <c r="H25" s="65">
        <v>12</v>
      </c>
      <c r="I25" s="9">
        <f>IF(H33=0, "-", H25/H33)</f>
        <v>1.0362694300518135E-2</v>
      </c>
      <c r="J25" s="8" t="str">
        <f t="shared" si="0"/>
        <v>-</v>
      </c>
      <c r="K25" s="9">
        <f t="shared" si="1"/>
        <v>-1</v>
      </c>
    </row>
    <row r="26" spans="1:11" x14ac:dyDescent="0.2">
      <c r="A26" s="7" t="s">
        <v>190</v>
      </c>
      <c r="B26" s="65">
        <v>5</v>
      </c>
      <c r="C26" s="34">
        <f>IF(B33=0, "-", B26/B33)</f>
        <v>5.1546391752577317E-2</v>
      </c>
      <c r="D26" s="65">
        <v>3</v>
      </c>
      <c r="E26" s="9">
        <f>IF(D33=0, "-", D26/D33)</f>
        <v>4.1666666666666664E-2</v>
      </c>
      <c r="F26" s="81">
        <v>97</v>
      </c>
      <c r="G26" s="34">
        <f>IF(F33=0, "-", F26/F33)</f>
        <v>7.3932926829268289E-2</v>
      </c>
      <c r="H26" s="65">
        <v>27</v>
      </c>
      <c r="I26" s="9">
        <f>IF(H33=0, "-", H26/H33)</f>
        <v>2.3316062176165803E-2</v>
      </c>
      <c r="J26" s="8">
        <f t="shared" si="0"/>
        <v>0.66666666666666663</v>
      </c>
      <c r="K26" s="9">
        <f t="shared" si="1"/>
        <v>2.5925925925925926</v>
      </c>
    </row>
    <row r="27" spans="1:11" x14ac:dyDescent="0.2">
      <c r="A27" s="7" t="s">
        <v>191</v>
      </c>
      <c r="B27" s="65">
        <v>7</v>
      </c>
      <c r="C27" s="34">
        <f>IF(B33=0, "-", B27/B33)</f>
        <v>7.2164948453608241E-2</v>
      </c>
      <c r="D27" s="65">
        <v>2</v>
      </c>
      <c r="E27" s="9">
        <f>IF(D33=0, "-", D27/D33)</f>
        <v>2.7777777777777776E-2</v>
      </c>
      <c r="F27" s="81">
        <v>118</v>
      </c>
      <c r="G27" s="34">
        <f>IF(F33=0, "-", F27/F33)</f>
        <v>8.9939024390243899E-2</v>
      </c>
      <c r="H27" s="65">
        <v>29</v>
      </c>
      <c r="I27" s="9">
        <f>IF(H33=0, "-", H27/H33)</f>
        <v>2.5043177892918825E-2</v>
      </c>
      <c r="J27" s="8">
        <f t="shared" si="0"/>
        <v>2.5</v>
      </c>
      <c r="K27" s="9">
        <f t="shared" si="1"/>
        <v>3.0689655172413794</v>
      </c>
    </row>
    <row r="28" spans="1:11" x14ac:dyDescent="0.2">
      <c r="A28" s="7" t="s">
        <v>192</v>
      </c>
      <c r="B28" s="65">
        <v>8</v>
      </c>
      <c r="C28" s="34">
        <f>IF(B33=0, "-", B28/B33)</f>
        <v>8.247422680412371E-2</v>
      </c>
      <c r="D28" s="65">
        <v>7</v>
      </c>
      <c r="E28" s="9">
        <f>IF(D33=0, "-", D28/D33)</f>
        <v>9.7222222222222224E-2</v>
      </c>
      <c r="F28" s="81">
        <v>127</v>
      </c>
      <c r="G28" s="34">
        <f>IF(F33=0, "-", F28/F33)</f>
        <v>9.6798780487804881E-2</v>
      </c>
      <c r="H28" s="65">
        <v>83</v>
      </c>
      <c r="I28" s="9">
        <f>IF(H33=0, "-", H28/H33)</f>
        <v>7.1675302245250427E-2</v>
      </c>
      <c r="J28" s="8">
        <f t="shared" si="0"/>
        <v>0.14285714285714285</v>
      </c>
      <c r="K28" s="9">
        <f t="shared" si="1"/>
        <v>0.53012048192771088</v>
      </c>
    </row>
    <row r="29" spans="1:11" x14ac:dyDescent="0.2">
      <c r="A29" s="7" t="s">
        <v>193</v>
      </c>
      <c r="B29" s="65">
        <v>0</v>
      </c>
      <c r="C29" s="34">
        <f>IF(B33=0, "-", B29/B33)</f>
        <v>0</v>
      </c>
      <c r="D29" s="65">
        <v>0</v>
      </c>
      <c r="E29" s="9">
        <f>IF(D33=0, "-", D29/D33)</f>
        <v>0</v>
      </c>
      <c r="F29" s="81">
        <v>3</v>
      </c>
      <c r="G29" s="34">
        <f>IF(F33=0, "-", F29/F33)</f>
        <v>2.2865853658536584E-3</v>
      </c>
      <c r="H29" s="65">
        <v>22</v>
      </c>
      <c r="I29" s="9">
        <f>IF(H33=0, "-", H29/H33)</f>
        <v>1.8998272884283247E-2</v>
      </c>
      <c r="J29" s="8" t="str">
        <f t="shared" si="0"/>
        <v>-</v>
      </c>
      <c r="K29" s="9">
        <f t="shared" si="1"/>
        <v>-0.86363636363636365</v>
      </c>
    </row>
    <row r="30" spans="1:11" x14ac:dyDescent="0.2">
      <c r="A30" s="7" t="s">
        <v>194</v>
      </c>
      <c r="B30" s="65">
        <v>16</v>
      </c>
      <c r="C30" s="34">
        <f>IF(B33=0, "-", B30/B33)</f>
        <v>0.16494845360824742</v>
      </c>
      <c r="D30" s="65">
        <v>14</v>
      </c>
      <c r="E30" s="9">
        <f>IF(D33=0, "-", D30/D33)</f>
        <v>0.19444444444444445</v>
      </c>
      <c r="F30" s="81">
        <v>123</v>
      </c>
      <c r="G30" s="34">
        <f>IF(F33=0, "-", F30/F33)</f>
        <v>9.375E-2</v>
      </c>
      <c r="H30" s="65">
        <v>169</v>
      </c>
      <c r="I30" s="9">
        <f>IF(H33=0, "-", H30/H33)</f>
        <v>0.1459412780656304</v>
      </c>
      <c r="J30" s="8">
        <f t="shared" si="0"/>
        <v>0.14285714285714285</v>
      </c>
      <c r="K30" s="9">
        <f t="shared" si="1"/>
        <v>-0.27218934911242604</v>
      </c>
    </row>
    <row r="31" spans="1:11" x14ac:dyDescent="0.2">
      <c r="A31" s="7" t="s">
        <v>195</v>
      </c>
      <c r="B31" s="65">
        <v>14</v>
      </c>
      <c r="C31" s="34">
        <f>IF(B33=0, "-", B31/B33)</f>
        <v>0.14432989690721648</v>
      </c>
      <c r="D31" s="65">
        <v>9</v>
      </c>
      <c r="E31" s="9">
        <f>IF(D33=0, "-", D31/D33)</f>
        <v>0.125</v>
      </c>
      <c r="F31" s="81">
        <v>215</v>
      </c>
      <c r="G31" s="34">
        <f>IF(F33=0, "-", F31/F33)</f>
        <v>0.1638719512195122</v>
      </c>
      <c r="H31" s="65">
        <v>149</v>
      </c>
      <c r="I31" s="9">
        <f>IF(H33=0, "-", H31/H33)</f>
        <v>0.12867012089810018</v>
      </c>
      <c r="J31" s="8">
        <f t="shared" si="0"/>
        <v>0.55555555555555558</v>
      </c>
      <c r="K31" s="9">
        <f t="shared" si="1"/>
        <v>0.44295302013422821</v>
      </c>
    </row>
    <row r="32" spans="1:11" x14ac:dyDescent="0.2">
      <c r="A32" s="2"/>
      <c r="B32" s="68"/>
      <c r="C32" s="33"/>
      <c r="D32" s="68"/>
      <c r="E32" s="6"/>
      <c r="F32" s="82"/>
      <c r="G32" s="33"/>
      <c r="H32" s="68"/>
      <c r="I32" s="6"/>
      <c r="J32" s="5"/>
      <c r="K32" s="6"/>
    </row>
    <row r="33" spans="1:11" s="43" customFormat="1" x14ac:dyDescent="0.2">
      <c r="A33" s="162" t="s">
        <v>538</v>
      </c>
      <c r="B33" s="71">
        <f>SUM(B18:B32)</f>
        <v>97</v>
      </c>
      <c r="C33" s="40">
        <f>B33/1528</f>
        <v>6.3481675392670162E-2</v>
      </c>
      <c r="D33" s="71">
        <f>SUM(D18:D32)</f>
        <v>72</v>
      </c>
      <c r="E33" s="41">
        <f>D33/1125</f>
        <v>6.4000000000000001E-2</v>
      </c>
      <c r="F33" s="77">
        <f>SUM(F18:F32)</f>
        <v>1312</v>
      </c>
      <c r="G33" s="42">
        <f>F33/19693</f>
        <v>6.6622657797186818E-2</v>
      </c>
      <c r="H33" s="71">
        <f>SUM(H18:H32)</f>
        <v>1158</v>
      </c>
      <c r="I33" s="41">
        <f>H33/16061</f>
        <v>7.2100118298985119E-2</v>
      </c>
      <c r="J33" s="37">
        <f>IF(D33=0, "-", IF((B33-D33)/D33&lt;10, (B33-D33)/D33, "&gt;999%"))</f>
        <v>0.34722222222222221</v>
      </c>
      <c r="K33" s="38">
        <f>IF(H33=0, "-", IF((F33-H33)/H33&lt;10, (F33-H33)/H33, "&gt;999%"))</f>
        <v>0.13298791018998274</v>
      </c>
    </row>
    <row r="34" spans="1:11" x14ac:dyDescent="0.2">
      <c r="B34" s="83"/>
      <c r="D34" s="83"/>
      <c r="F34" s="83"/>
      <c r="H34" s="83"/>
    </row>
    <row r="35" spans="1:11" x14ac:dyDescent="0.2">
      <c r="A35" s="163" t="s">
        <v>120</v>
      </c>
      <c r="B35" s="61" t="s">
        <v>12</v>
      </c>
      <c r="C35" s="62" t="s">
        <v>13</v>
      </c>
      <c r="D35" s="61" t="s">
        <v>12</v>
      </c>
      <c r="E35" s="63" t="s">
        <v>13</v>
      </c>
      <c r="F35" s="62" t="s">
        <v>12</v>
      </c>
      <c r="G35" s="62" t="s">
        <v>13</v>
      </c>
      <c r="H35" s="61" t="s">
        <v>12</v>
      </c>
      <c r="I35" s="63" t="s">
        <v>13</v>
      </c>
      <c r="J35" s="61"/>
      <c r="K35" s="63"/>
    </row>
    <row r="36" spans="1:11" x14ac:dyDescent="0.2">
      <c r="A36" s="7" t="s">
        <v>196</v>
      </c>
      <c r="B36" s="65">
        <v>1</v>
      </c>
      <c r="C36" s="34">
        <f>IF(B41=0, "-", B36/B41)</f>
        <v>0.1</v>
      </c>
      <c r="D36" s="65">
        <v>0</v>
      </c>
      <c r="E36" s="9">
        <f>IF(D41=0, "-", D36/D41)</f>
        <v>0</v>
      </c>
      <c r="F36" s="81">
        <v>20</v>
      </c>
      <c r="G36" s="34">
        <f>IF(F41=0, "-", F36/F41)</f>
        <v>0.24390243902439024</v>
      </c>
      <c r="H36" s="65">
        <v>5</v>
      </c>
      <c r="I36" s="9">
        <f>IF(H41=0, "-", H36/H41)</f>
        <v>9.2592592592592587E-2</v>
      </c>
      <c r="J36" s="8" t="str">
        <f>IF(D36=0, "-", IF((B36-D36)/D36&lt;10, (B36-D36)/D36, "&gt;999%"))</f>
        <v>-</v>
      </c>
      <c r="K36" s="9">
        <f>IF(H36=0, "-", IF((F36-H36)/H36&lt;10, (F36-H36)/H36, "&gt;999%"))</f>
        <v>3</v>
      </c>
    </row>
    <row r="37" spans="1:11" x14ac:dyDescent="0.2">
      <c r="A37" s="7" t="s">
        <v>197</v>
      </c>
      <c r="B37" s="65">
        <v>2</v>
      </c>
      <c r="C37" s="34">
        <f>IF(B41=0, "-", B37/B41)</f>
        <v>0.2</v>
      </c>
      <c r="D37" s="65">
        <v>0</v>
      </c>
      <c r="E37" s="9">
        <f>IF(D41=0, "-", D37/D41)</f>
        <v>0</v>
      </c>
      <c r="F37" s="81">
        <v>9</v>
      </c>
      <c r="G37" s="34">
        <f>IF(F41=0, "-", F37/F41)</f>
        <v>0.10975609756097561</v>
      </c>
      <c r="H37" s="65">
        <v>2</v>
      </c>
      <c r="I37" s="9">
        <f>IF(H41=0, "-", H37/H41)</f>
        <v>3.7037037037037035E-2</v>
      </c>
      <c r="J37" s="8" t="str">
        <f>IF(D37=0, "-", IF((B37-D37)/D37&lt;10, (B37-D37)/D37, "&gt;999%"))</f>
        <v>-</v>
      </c>
      <c r="K37" s="9">
        <f>IF(H37=0, "-", IF((F37-H37)/H37&lt;10, (F37-H37)/H37, "&gt;999%"))</f>
        <v>3.5</v>
      </c>
    </row>
    <row r="38" spans="1:11" x14ac:dyDescent="0.2">
      <c r="A38" s="7" t="s">
        <v>198</v>
      </c>
      <c r="B38" s="65">
        <v>7</v>
      </c>
      <c r="C38" s="34">
        <f>IF(B41=0, "-", B38/B41)</f>
        <v>0.7</v>
      </c>
      <c r="D38" s="65">
        <v>2</v>
      </c>
      <c r="E38" s="9">
        <f>IF(D41=0, "-", D38/D41)</f>
        <v>1</v>
      </c>
      <c r="F38" s="81">
        <v>53</v>
      </c>
      <c r="G38" s="34">
        <f>IF(F41=0, "-", F38/F41)</f>
        <v>0.64634146341463417</v>
      </c>
      <c r="H38" s="65">
        <v>44</v>
      </c>
      <c r="I38" s="9">
        <f>IF(H41=0, "-", H38/H41)</f>
        <v>0.81481481481481477</v>
      </c>
      <c r="J38" s="8">
        <f>IF(D38=0, "-", IF((B38-D38)/D38&lt;10, (B38-D38)/D38, "&gt;999%"))</f>
        <v>2.5</v>
      </c>
      <c r="K38" s="9">
        <f>IF(H38=0, "-", IF((F38-H38)/H38&lt;10, (F38-H38)/H38, "&gt;999%"))</f>
        <v>0.20454545454545456</v>
      </c>
    </row>
    <row r="39" spans="1:11" x14ac:dyDescent="0.2">
      <c r="A39" s="7" t="s">
        <v>199</v>
      </c>
      <c r="B39" s="65">
        <v>0</v>
      </c>
      <c r="C39" s="34">
        <f>IF(B41=0, "-", B39/B41)</f>
        <v>0</v>
      </c>
      <c r="D39" s="65">
        <v>0</v>
      </c>
      <c r="E39" s="9">
        <f>IF(D41=0, "-", D39/D41)</f>
        <v>0</v>
      </c>
      <c r="F39" s="81">
        <v>0</v>
      </c>
      <c r="G39" s="34">
        <f>IF(F41=0, "-", F39/F41)</f>
        <v>0</v>
      </c>
      <c r="H39" s="65">
        <v>3</v>
      </c>
      <c r="I39" s="9">
        <f>IF(H41=0, "-", H39/H41)</f>
        <v>5.5555555555555552E-2</v>
      </c>
      <c r="J39" s="8" t="str">
        <f>IF(D39=0, "-", IF((B39-D39)/D39&lt;10, (B39-D39)/D39, "&gt;999%"))</f>
        <v>-</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537</v>
      </c>
      <c r="B41" s="71">
        <f>SUM(B36:B40)</f>
        <v>10</v>
      </c>
      <c r="C41" s="40">
        <f>B41/1528</f>
        <v>6.5445026178010471E-3</v>
      </c>
      <c r="D41" s="71">
        <f>SUM(D36:D40)</f>
        <v>2</v>
      </c>
      <c r="E41" s="41">
        <f>D41/1125</f>
        <v>1.7777777777777779E-3</v>
      </c>
      <c r="F41" s="77">
        <f>SUM(F36:F40)</f>
        <v>82</v>
      </c>
      <c r="G41" s="42">
        <f>F41/19693</f>
        <v>4.1639161123241761E-3</v>
      </c>
      <c r="H41" s="71">
        <f>SUM(H36:H40)</f>
        <v>54</v>
      </c>
      <c r="I41" s="41">
        <f>H41/16061</f>
        <v>3.3621816823360936E-3</v>
      </c>
      <c r="J41" s="37">
        <f>IF(D41=0, "-", IF((B41-D41)/D41&lt;10, (B41-D41)/D41, "&gt;999%"))</f>
        <v>4</v>
      </c>
      <c r="K41" s="38">
        <f>IF(H41=0, "-", IF((F41-H41)/H41&lt;10, (F41-H41)/H41, "&gt;999%"))</f>
        <v>0.51851851851851849</v>
      </c>
    </row>
    <row r="42" spans="1:11" x14ac:dyDescent="0.2">
      <c r="B42" s="83"/>
      <c r="D42" s="83"/>
      <c r="F42" s="83"/>
      <c r="H42" s="83"/>
    </row>
    <row r="43" spans="1:11" s="43" customFormat="1" x14ac:dyDescent="0.2">
      <c r="A43" s="162" t="s">
        <v>536</v>
      </c>
      <c r="B43" s="71">
        <v>107</v>
      </c>
      <c r="C43" s="40">
        <f>B43/1528</f>
        <v>7.0026178010471202E-2</v>
      </c>
      <c r="D43" s="71">
        <v>74</v>
      </c>
      <c r="E43" s="41">
        <f>D43/1125</f>
        <v>6.5777777777777782E-2</v>
      </c>
      <c r="F43" s="77">
        <v>1394</v>
      </c>
      <c r="G43" s="42">
        <f>F43/19693</f>
        <v>7.0786573909511E-2</v>
      </c>
      <c r="H43" s="71">
        <v>1212</v>
      </c>
      <c r="I43" s="41">
        <f>H43/16061</f>
        <v>7.5462299981321215E-2</v>
      </c>
      <c r="J43" s="37">
        <f>IF(D43=0, "-", IF((B43-D43)/D43&lt;10, (B43-D43)/D43, "&gt;999%"))</f>
        <v>0.44594594594594594</v>
      </c>
      <c r="K43" s="38">
        <f>IF(H43=0, "-", IF((F43-H43)/H43&lt;10, (F43-H43)/H43, "&gt;999%"))</f>
        <v>0.15016501650165018</v>
      </c>
    </row>
    <row r="44" spans="1:11" x14ac:dyDescent="0.2">
      <c r="B44" s="83"/>
      <c r="D44" s="83"/>
      <c r="F44" s="83"/>
      <c r="H44" s="83"/>
    </row>
    <row r="45" spans="1:11" ht="15.75" x14ac:dyDescent="0.25">
      <c r="A45" s="164" t="s">
        <v>98</v>
      </c>
      <c r="B45" s="196" t="s">
        <v>1</v>
      </c>
      <c r="C45" s="200"/>
      <c r="D45" s="200"/>
      <c r="E45" s="197"/>
      <c r="F45" s="196" t="s">
        <v>14</v>
      </c>
      <c r="G45" s="200"/>
      <c r="H45" s="200"/>
      <c r="I45" s="197"/>
      <c r="J45" s="196" t="s">
        <v>15</v>
      </c>
      <c r="K45" s="197"/>
    </row>
    <row r="46" spans="1:11" x14ac:dyDescent="0.2">
      <c r="A46" s="22"/>
      <c r="B46" s="196">
        <f>VALUE(RIGHT($B$2, 4))</f>
        <v>2020</v>
      </c>
      <c r="C46" s="197"/>
      <c r="D46" s="196">
        <f>B46-1</f>
        <v>2019</v>
      </c>
      <c r="E46" s="204"/>
      <c r="F46" s="196">
        <f>B46</f>
        <v>2020</v>
      </c>
      <c r="G46" s="204"/>
      <c r="H46" s="196">
        <f>D46</f>
        <v>2019</v>
      </c>
      <c r="I46" s="204"/>
      <c r="J46" s="140" t="s">
        <v>4</v>
      </c>
      <c r="K46" s="141" t="s">
        <v>2</v>
      </c>
    </row>
    <row r="47" spans="1:11" x14ac:dyDescent="0.2">
      <c r="A47" s="163" t="s">
        <v>121</v>
      </c>
      <c r="B47" s="61" t="s">
        <v>12</v>
      </c>
      <c r="C47" s="62" t="s">
        <v>13</v>
      </c>
      <c r="D47" s="61" t="s">
        <v>12</v>
      </c>
      <c r="E47" s="63" t="s">
        <v>13</v>
      </c>
      <c r="F47" s="62" t="s">
        <v>12</v>
      </c>
      <c r="G47" s="62" t="s">
        <v>13</v>
      </c>
      <c r="H47" s="61" t="s">
        <v>12</v>
      </c>
      <c r="I47" s="63" t="s">
        <v>13</v>
      </c>
      <c r="J47" s="61"/>
      <c r="K47" s="63"/>
    </row>
    <row r="48" spans="1:11" x14ac:dyDescent="0.2">
      <c r="A48" s="7" t="s">
        <v>200</v>
      </c>
      <c r="B48" s="65">
        <v>0</v>
      </c>
      <c r="C48" s="34">
        <f>IF(B69=0, "-", B48/B69)</f>
        <v>0</v>
      </c>
      <c r="D48" s="65">
        <v>0</v>
      </c>
      <c r="E48" s="9">
        <f>IF(D69=0, "-", D48/D69)</f>
        <v>0</v>
      </c>
      <c r="F48" s="81">
        <v>1</v>
      </c>
      <c r="G48" s="34">
        <f>IF(F69=0, "-", F48/F69)</f>
        <v>2.7647221454243849E-4</v>
      </c>
      <c r="H48" s="65">
        <v>4</v>
      </c>
      <c r="I48" s="9">
        <f>IF(H69=0, "-", H48/H69)</f>
        <v>1.3481631277384564E-3</v>
      </c>
      <c r="J48" s="8" t="str">
        <f t="shared" ref="J48:J67" si="2">IF(D48=0, "-", IF((B48-D48)/D48&lt;10, (B48-D48)/D48, "&gt;999%"))</f>
        <v>-</v>
      </c>
      <c r="K48" s="9">
        <f t="shared" ref="K48:K67" si="3">IF(H48=0, "-", IF((F48-H48)/H48&lt;10, (F48-H48)/H48, "&gt;999%"))</f>
        <v>-0.75</v>
      </c>
    </row>
    <row r="49" spans="1:11" x14ac:dyDescent="0.2">
      <c r="A49" s="7" t="s">
        <v>201</v>
      </c>
      <c r="B49" s="65">
        <v>2</v>
      </c>
      <c r="C49" s="34">
        <f>IF(B69=0, "-", B49/B69)</f>
        <v>9.7560975609756097E-3</v>
      </c>
      <c r="D49" s="65">
        <v>4</v>
      </c>
      <c r="E49" s="9">
        <f>IF(D69=0, "-", D49/D69)</f>
        <v>2.1505376344086023E-2</v>
      </c>
      <c r="F49" s="81">
        <v>50</v>
      </c>
      <c r="G49" s="34">
        <f>IF(F69=0, "-", F49/F69)</f>
        <v>1.3823610727121923E-2</v>
      </c>
      <c r="H49" s="65">
        <v>41</v>
      </c>
      <c r="I49" s="9">
        <f>IF(H69=0, "-", H49/H69)</f>
        <v>1.3818672059319177E-2</v>
      </c>
      <c r="J49" s="8">
        <f t="shared" si="2"/>
        <v>-0.5</v>
      </c>
      <c r="K49" s="9">
        <f t="shared" si="3"/>
        <v>0.21951219512195122</v>
      </c>
    </row>
    <row r="50" spans="1:11" x14ac:dyDescent="0.2">
      <c r="A50" s="7" t="s">
        <v>202</v>
      </c>
      <c r="B50" s="65">
        <v>0</v>
      </c>
      <c r="C50" s="34">
        <f>IF(B69=0, "-", B50/B69)</f>
        <v>0</v>
      </c>
      <c r="D50" s="65">
        <v>3</v>
      </c>
      <c r="E50" s="9">
        <f>IF(D69=0, "-", D50/D69)</f>
        <v>1.6129032258064516E-2</v>
      </c>
      <c r="F50" s="81">
        <v>28</v>
      </c>
      <c r="G50" s="34">
        <f>IF(F69=0, "-", F50/F69)</f>
        <v>7.7412220071882776E-3</v>
      </c>
      <c r="H50" s="65">
        <v>87</v>
      </c>
      <c r="I50" s="9">
        <f>IF(H69=0, "-", H50/H69)</f>
        <v>2.9322548028311426E-2</v>
      </c>
      <c r="J50" s="8">
        <f t="shared" si="2"/>
        <v>-1</v>
      </c>
      <c r="K50" s="9">
        <f t="shared" si="3"/>
        <v>-0.67816091954022983</v>
      </c>
    </row>
    <row r="51" spans="1:11" x14ac:dyDescent="0.2">
      <c r="A51" s="7" t="s">
        <v>203</v>
      </c>
      <c r="B51" s="65">
        <v>15</v>
      </c>
      <c r="C51" s="34">
        <f>IF(B69=0, "-", B51/B69)</f>
        <v>7.3170731707317069E-2</v>
      </c>
      <c r="D51" s="65">
        <v>26</v>
      </c>
      <c r="E51" s="9">
        <f>IF(D69=0, "-", D51/D69)</f>
        <v>0.13978494623655913</v>
      </c>
      <c r="F51" s="81">
        <v>337</v>
      </c>
      <c r="G51" s="34">
        <f>IF(F69=0, "-", F51/F69)</f>
        <v>9.3171136300801774E-2</v>
      </c>
      <c r="H51" s="65">
        <v>271</v>
      </c>
      <c r="I51" s="9">
        <f>IF(H69=0, "-", H51/H69)</f>
        <v>9.1338051904280418E-2</v>
      </c>
      <c r="J51" s="8">
        <f t="shared" si="2"/>
        <v>-0.42307692307692307</v>
      </c>
      <c r="K51" s="9">
        <f t="shared" si="3"/>
        <v>0.24354243542435425</v>
      </c>
    </row>
    <row r="52" spans="1:11" x14ac:dyDescent="0.2">
      <c r="A52" s="7" t="s">
        <v>204</v>
      </c>
      <c r="B52" s="65">
        <v>0</v>
      </c>
      <c r="C52" s="34">
        <f>IF(B69=0, "-", B52/B69)</f>
        <v>0</v>
      </c>
      <c r="D52" s="65">
        <v>3</v>
      </c>
      <c r="E52" s="9">
        <f>IF(D69=0, "-", D52/D69)</f>
        <v>1.6129032258064516E-2</v>
      </c>
      <c r="F52" s="81">
        <v>37</v>
      </c>
      <c r="G52" s="34">
        <f>IF(F69=0, "-", F52/F69)</f>
        <v>1.0229471938070224E-2</v>
      </c>
      <c r="H52" s="65">
        <v>47</v>
      </c>
      <c r="I52" s="9">
        <f>IF(H69=0, "-", H52/H69)</f>
        <v>1.5840916750926862E-2</v>
      </c>
      <c r="J52" s="8">
        <f t="shared" si="2"/>
        <v>-1</v>
      </c>
      <c r="K52" s="9">
        <f t="shared" si="3"/>
        <v>-0.21276595744680851</v>
      </c>
    </row>
    <row r="53" spans="1:11" x14ac:dyDescent="0.2">
      <c r="A53" s="7" t="s">
        <v>205</v>
      </c>
      <c r="B53" s="65">
        <v>45</v>
      </c>
      <c r="C53" s="34">
        <f>IF(B69=0, "-", B53/B69)</f>
        <v>0.21951219512195122</v>
      </c>
      <c r="D53" s="65">
        <v>34</v>
      </c>
      <c r="E53" s="9">
        <f>IF(D69=0, "-", D53/D69)</f>
        <v>0.18279569892473119</v>
      </c>
      <c r="F53" s="81">
        <v>617</v>
      </c>
      <c r="G53" s="34">
        <f>IF(F69=0, "-", F53/F69)</f>
        <v>0.17058335637268454</v>
      </c>
      <c r="H53" s="65">
        <v>385</v>
      </c>
      <c r="I53" s="9">
        <f>IF(H69=0, "-", H53/H69)</f>
        <v>0.12976070104482643</v>
      </c>
      <c r="J53" s="8">
        <f t="shared" si="2"/>
        <v>0.3235294117647059</v>
      </c>
      <c r="K53" s="9">
        <f t="shared" si="3"/>
        <v>0.60259740259740258</v>
      </c>
    </row>
    <row r="54" spans="1:11" x14ac:dyDescent="0.2">
      <c r="A54" s="7" t="s">
        <v>206</v>
      </c>
      <c r="B54" s="65">
        <v>2</v>
      </c>
      <c r="C54" s="34">
        <f>IF(B69=0, "-", B54/B69)</f>
        <v>9.7560975609756097E-3</v>
      </c>
      <c r="D54" s="65">
        <v>2</v>
      </c>
      <c r="E54" s="9">
        <f>IF(D69=0, "-", D54/D69)</f>
        <v>1.0752688172043012E-2</v>
      </c>
      <c r="F54" s="81">
        <v>55</v>
      </c>
      <c r="G54" s="34">
        <f>IF(F69=0, "-", F54/F69)</f>
        <v>1.5205971799834116E-2</v>
      </c>
      <c r="H54" s="65">
        <v>39</v>
      </c>
      <c r="I54" s="9">
        <f>IF(H69=0, "-", H54/H69)</f>
        <v>1.314459049544995E-2</v>
      </c>
      <c r="J54" s="8">
        <f t="shared" si="2"/>
        <v>0</v>
      </c>
      <c r="K54" s="9">
        <f t="shared" si="3"/>
        <v>0.41025641025641024</v>
      </c>
    </row>
    <row r="55" spans="1:11" x14ac:dyDescent="0.2">
      <c r="A55" s="7" t="s">
        <v>207</v>
      </c>
      <c r="B55" s="65">
        <v>16</v>
      </c>
      <c r="C55" s="34">
        <f>IF(B69=0, "-", B55/B69)</f>
        <v>7.8048780487804878E-2</v>
      </c>
      <c r="D55" s="65">
        <v>10</v>
      </c>
      <c r="E55" s="9">
        <f>IF(D69=0, "-", D55/D69)</f>
        <v>5.3763440860215055E-2</v>
      </c>
      <c r="F55" s="81">
        <v>438</v>
      </c>
      <c r="G55" s="34">
        <f>IF(F69=0, "-", F55/F69)</f>
        <v>0.12109482996958805</v>
      </c>
      <c r="H55" s="65">
        <v>434</v>
      </c>
      <c r="I55" s="9">
        <f>IF(H69=0, "-", H55/H69)</f>
        <v>0.14627569935962251</v>
      </c>
      <c r="J55" s="8">
        <f t="shared" si="2"/>
        <v>0.6</v>
      </c>
      <c r="K55" s="9">
        <f t="shared" si="3"/>
        <v>9.2165898617511521E-3</v>
      </c>
    </row>
    <row r="56" spans="1:11" x14ac:dyDescent="0.2">
      <c r="A56" s="7" t="s">
        <v>208</v>
      </c>
      <c r="B56" s="65">
        <v>28</v>
      </c>
      <c r="C56" s="34">
        <f>IF(B69=0, "-", B56/B69)</f>
        <v>0.13658536585365855</v>
      </c>
      <c r="D56" s="65">
        <v>24</v>
      </c>
      <c r="E56" s="9">
        <f>IF(D69=0, "-", D56/D69)</f>
        <v>0.12903225806451613</v>
      </c>
      <c r="F56" s="81">
        <v>562</v>
      </c>
      <c r="G56" s="34">
        <f>IF(F69=0, "-", F56/F69)</f>
        <v>0.15537738457285044</v>
      </c>
      <c r="H56" s="65">
        <v>585</v>
      </c>
      <c r="I56" s="9">
        <f>IF(H69=0, "-", H56/H69)</f>
        <v>0.19716885743174925</v>
      </c>
      <c r="J56" s="8">
        <f t="shared" si="2"/>
        <v>0.16666666666666666</v>
      </c>
      <c r="K56" s="9">
        <f t="shared" si="3"/>
        <v>-3.9316239316239315E-2</v>
      </c>
    </row>
    <row r="57" spans="1:11" x14ac:dyDescent="0.2">
      <c r="A57" s="7" t="s">
        <v>209</v>
      </c>
      <c r="B57" s="65">
        <v>0</v>
      </c>
      <c r="C57" s="34">
        <f>IF(B69=0, "-", B57/B69)</f>
        <v>0</v>
      </c>
      <c r="D57" s="65">
        <v>0</v>
      </c>
      <c r="E57" s="9">
        <f>IF(D69=0, "-", D57/D69)</f>
        <v>0</v>
      </c>
      <c r="F57" s="81">
        <v>0</v>
      </c>
      <c r="G57" s="34">
        <f>IF(F69=0, "-", F57/F69)</f>
        <v>0</v>
      </c>
      <c r="H57" s="65">
        <v>10</v>
      </c>
      <c r="I57" s="9">
        <f>IF(H69=0, "-", H57/H69)</f>
        <v>3.370407819346141E-3</v>
      </c>
      <c r="J57" s="8" t="str">
        <f t="shared" si="2"/>
        <v>-</v>
      </c>
      <c r="K57" s="9">
        <f t="shared" si="3"/>
        <v>-1</v>
      </c>
    </row>
    <row r="58" spans="1:11" x14ac:dyDescent="0.2">
      <c r="A58" s="7" t="s">
        <v>210</v>
      </c>
      <c r="B58" s="65">
        <v>0</v>
      </c>
      <c r="C58" s="34">
        <f>IF(B69=0, "-", B58/B69)</f>
        <v>0</v>
      </c>
      <c r="D58" s="65">
        <v>0</v>
      </c>
      <c r="E58" s="9">
        <f>IF(D69=0, "-", D58/D69)</f>
        <v>0</v>
      </c>
      <c r="F58" s="81">
        <v>8</v>
      </c>
      <c r="G58" s="34">
        <f>IF(F69=0, "-", F58/F69)</f>
        <v>2.211777716339508E-3</v>
      </c>
      <c r="H58" s="65">
        <v>10</v>
      </c>
      <c r="I58" s="9">
        <f>IF(H69=0, "-", H58/H69)</f>
        <v>3.370407819346141E-3</v>
      </c>
      <c r="J58" s="8" t="str">
        <f t="shared" si="2"/>
        <v>-</v>
      </c>
      <c r="K58" s="9">
        <f t="shared" si="3"/>
        <v>-0.2</v>
      </c>
    </row>
    <row r="59" spans="1:11" x14ac:dyDescent="0.2">
      <c r="A59" s="7" t="s">
        <v>211</v>
      </c>
      <c r="B59" s="65">
        <v>0</v>
      </c>
      <c r="C59" s="34">
        <f>IF(B69=0, "-", B59/B69)</f>
        <v>0</v>
      </c>
      <c r="D59" s="65">
        <v>1</v>
      </c>
      <c r="E59" s="9">
        <f>IF(D69=0, "-", D59/D69)</f>
        <v>5.3763440860215058E-3</v>
      </c>
      <c r="F59" s="81">
        <v>5</v>
      </c>
      <c r="G59" s="34">
        <f>IF(F69=0, "-", F59/F69)</f>
        <v>1.3823610727121925E-3</v>
      </c>
      <c r="H59" s="65">
        <v>6</v>
      </c>
      <c r="I59" s="9">
        <f>IF(H69=0, "-", H59/H69)</f>
        <v>2.0222446916076846E-3</v>
      </c>
      <c r="J59" s="8">
        <f t="shared" si="2"/>
        <v>-1</v>
      </c>
      <c r="K59" s="9">
        <f t="shared" si="3"/>
        <v>-0.16666666666666666</v>
      </c>
    </row>
    <row r="60" spans="1:11" x14ac:dyDescent="0.2">
      <c r="A60" s="7" t="s">
        <v>212</v>
      </c>
      <c r="B60" s="65">
        <v>0</v>
      </c>
      <c r="C60" s="34">
        <f>IF(B69=0, "-", B60/B69)</f>
        <v>0</v>
      </c>
      <c r="D60" s="65">
        <v>1</v>
      </c>
      <c r="E60" s="9">
        <f>IF(D69=0, "-", D60/D69)</f>
        <v>5.3763440860215058E-3</v>
      </c>
      <c r="F60" s="81">
        <v>4</v>
      </c>
      <c r="G60" s="34">
        <f>IF(F69=0, "-", F60/F69)</f>
        <v>1.105888858169754E-3</v>
      </c>
      <c r="H60" s="65">
        <v>18</v>
      </c>
      <c r="I60" s="9">
        <f>IF(H69=0, "-", H60/H69)</f>
        <v>6.0667340748230538E-3</v>
      </c>
      <c r="J60" s="8">
        <f t="shared" si="2"/>
        <v>-1</v>
      </c>
      <c r="K60" s="9">
        <f t="shared" si="3"/>
        <v>-0.77777777777777779</v>
      </c>
    </row>
    <row r="61" spans="1:11" x14ac:dyDescent="0.2">
      <c r="A61" s="7" t="s">
        <v>213</v>
      </c>
      <c r="B61" s="65">
        <v>0</v>
      </c>
      <c r="C61" s="34">
        <f>IF(B69=0, "-", B61/B69)</f>
        <v>0</v>
      </c>
      <c r="D61" s="65">
        <v>0</v>
      </c>
      <c r="E61" s="9">
        <f>IF(D69=0, "-", D61/D69)</f>
        <v>0</v>
      </c>
      <c r="F61" s="81">
        <v>1</v>
      </c>
      <c r="G61" s="34">
        <f>IF(F69=0, "-", F61/F69)</f>
        <v>2.7647221454243849E-4</v>
      </c>
      <c r="H61" s="65">
        <v>0</v>
      </c>
      <c r="I61" s="9">
        <f>IF(H69=0, "-", H61/H69)</f>
        <v>0</v>
      </c>
      <c r="J61" s="8" t="str">
        <f t="shared" si="2"/>
        <v>-</v>
      </c>
      <c r="K61" s="9" t="str">
        <f t="shared" si="3"/>
        <v>-</v>
      </c>
    </row>
    <row r="62" spans="1:11" x14ac:dyDescent="0.2">
      <c r="A62" s="7" t="s">
        <v>214</v>
      </c>
      <c r="B62" s="65">
        <v>6</v>
      </c>
      <c r="C62" s="34">
        <f>IF(B69=0, "-", B62/B69)</f>
        <v>2.9268292682926831E-2</v>
      </c>
      <c r="D62" s="65">
        <v>6</v>
      </c>
      <c r="E62" s="9">
        <f>IF(D69=0, "-", D62/D69)</f>
        <v>3.2258064516129031E-2</v>
      </c>
      <c r="F62" s="81">
        <v>174</v>
      </c>
      <c r="G62" s="34">
        <f>IF(F69=0, "-", F62/F69)</f>
        <v>4.8106165330384296E-2</v>
      </c>
      <c r="H62" s="65">
        <v>93</v>
      </c>
      <c r="I62" s="9">
        <f>IF(H69=0, "-", H62/H69)</f>
        <v>3.1344792719919107E-2</v>
      </c>
      <c r="J62" s="8">
        <f t="shared" si="2"/>
        <v>0</v>
      </c>
      <c r="K62" s="9">
        <f t="shared" si="3"/>
        <v>0.87096774193548387</v>
      </c>
    </row>
    <row r="63" spans="1:11" x14ac:dyDescent="0.2">
      <c r="A63" s="7" t="s">
        <v>215</v>
      </c>
      <c r="B63" s="65">
        <v>1</v>
      </c>
      <c r="C63" s="34">
        <f>IF(B69=0, "-", B63/B69)</f>
        <v>4.8780487804878049E-3</v>
      </c>
      <c r="D63" s="65">
        <v>1</v>
      </c>
      <c r="E63" s="9">
        <f>IF(D69=0, "-", D63/D69)</f>
        <v>5.3763440860215058E-3</v>
      </c>
      <c r="F63" s="81">
        <v>28</v>
      </c>
      <c r="G63" s="34">
        <f>IF(F69=0, "-", F63/F69)</f>
        <v>7.7412220071882776E-3</v>
      </c>
      <c r="H63" s="65">
        <v>19</v>
      </c>
      <c r="I63" s="9">
        <f>IF(H69=0, "-", H63/H69)</f>
        <v>6.4037748567576675E-3</v>
      </c>
      <c r="J63" s="8">
        <f t="shared" si="2"/>
        <v>0</v>
      </c>
      <c r="K63" s="9">
        <f t="shared" si="3"/>
        <v>0.47368421052631576</v>
      </c>
    </row>
    <row r="64" spans="1:11" x14ac:dyDescent="0.2">
      <c r="A64" s="7" t="s">
        <v>216</v>
      </c>
      <c r="B64" s="65">
        <v>58</v>
      </c>
      <c r="C64" s="34">
        <f>IF(B69=0, "-", B64/B69)</f>
        <v>0.28292682926829266</v>
      </c>
      <c r="D64" s="65">
        <v>36</v>
      </c>
      <c r="E64" s="9">
        <f>IF(D69=0, "-", D64/D69)</f>
        <v>0.19354838709677419</v>
      </c>
      <c r="F64" s="81">
        <v>722</v>
      </c>
      <c r="G64" s="34">
        <f>IF(F69=0, "-", F64/F69)</f>
        <v>0.19961293889964057</v>
      </c>
      <c r="H64" s="65">
        <v>484</v>
      </c>
      <c r="I64" s="9">
        <f>IF(H69=0, "-", H64/H69)</f>
        <v>0.16312773845635323</v>
      </c>
      <c r="J64" s="8">
        <f t="shared" si="2"/>
        <v>0.61111111111111116</v>
      </c>
      <c r="K64" s="9">
        <f t="shared" si="3"/>
        <v>0.49173553719008267</v>
      </c>
    </row>
    <row r="65" spans="1:11" x14ac:dyDescent="0.2">
      <c r="A65" s="7" t="s">
        <v>217</v>
      </c>
      <c r="B65" s="65">
        <v>0</v>
      </c>
      <c r="C65" s="34">
        <f>IF(B69=0, "-", B65/B69)</f>
        <v>0</v>
      </c>
      <c r="D65" s="65">
        <v>1</v>
      </c>
      <c r="E65" s="9">
        <f>IF(D69=0, "-", D65/D69)</f>
        <v>5.3763440860215058E-3</v>
      </c>
      <c r="F65" s="81">
        <v>3</v>
      </c>
      <c r="G65" s="34">
        <f>IF(F69=0, "-", F65/F69)</f>
        <v>8.2941664362731543E-4</v>
      </c>
      <c r="H65" s="65">
        <v>8</v>
      </c>
      <c r="I65" s="9">
        <f>IF(H69=0, "-", H65/H69)</f>
        <v>2.6963262554769128E-3</v>
      </c>
      <c r="J65" s="8">
        <f t="shared" si="2"/>
        <v>-1</v>
      </c>
      <c r="K65" s="9">
        <f t="shared" si="3"/>
        <v>-0.625</v>
      </c>
    </row>
    <row r="66" spans="1:11" x14ac:dyDescent="0.2">
      <c r="A66" s="7" t="s">
        <v>218</v>
      </c>
      <c r="B66" s="65">
        <v>0</v>
      </c>
      <c r="C66" s="34">
        <f>IF(B69=0, "-", B66/B69)</f>
        <v>0</v>
      </c>
      <c r="D66" s="65">
        <v>0</v>
      </c>
      <c r="E66" s="9">
        <f>IF(D69=0, "-", D66/D69)</f>
        <v>0</v>
      </c>
      <c r="F66" s="81">
        <v>3</v>
      </c>
      <c r="G66" s="34">
        <f>IF(F69=0, "-", F66/F69)</f>
        <v>8.2941664362731543E-4</v>
      </c>
      <c r="H66" s="65">
        <v>4</v>
      </c>
      <c r="I66" s="9">
        <f>IF(H69=0, "-", H66/H69)</f>
        <v>1.3481631277384564E-3</v>
      </c>
      <c r="J66" s="8" t="str">
        <f t="shared" si="2"/>
        <v>-</v>
      </c>
      <c r="K66" s="9">
        <f t="shared" si="3"/>
        <v>-0.25</v>
      </c>
    </row>
    <row r="67" spans="1:11" x14ac:dyDescent="0.2">
      <c r="A67" s="7" t="s">
        <v>219</v>
      </c>
      <c r="B67" s="65">
        <v>32</v>
      </c>
      <c r="C67" s="34">
        <f>IF(B69=0, "-", B67/B69)</f>
        <v>0.15609756097560976</v>
      </c>
      <c r="D67" s="65">
        <v>34</v>
      </c>
      <c r="E67" s="9">
        <f>IF(D69=0, "-", D67/D69)</f>
        <v>0.18279569892473119</v>
      </c>
      <c r="F67" s="81">
        <v>544</v>
      </c>
      <c r="G67" s="34">
        <f>IF(F69=0, "-", F67/F69)</f>
        <v>0.15040088471108654</v>
      </c>
      <c r="H67" s="65">
        <v>422</v>
      </c>
      <c r="I67" s="9">
        <f>IF(H69=0, "-", H67/H69)</f>
        <v>0.14223120997640715</v>
      </c>
      <c r="J67" s="8">
        <f t="shared" si="2"/>
        <v>-5.8823529411764705E-2</v>
      </c>
      <c r="K67" s="9">
        <f t="shared" si="3"/>
        <v>0.2890995260663507</v>
      </c>
    </row>
    <row r="68" spans="1:11" x14ac:dyDescent="0.2">
      <c r="A68" s="2"/>
      <c r="B68" s="68"/>
      <c r="C68" s="33"/>
      <c r="D68" s="68"/>
      <c r="E68" s="6"/>
      <c r="F68" s="82"/>
      <c r="G68" s="33"/>
      <c r="H68" s="68"/>
      <c r="I68" s="6"/>
      <c r="J68" s="5"/>
      <c r="K68" s="6"/>
    </row>
    <row r="69" spans="1:11" s="43" customFormat="1" x14ac:dyDescent="0.2">
      <c r="A69" s="162" t="s">
        <v>535</v>
      </c>
      <c r="B69" s="71">
        <f>SUM(B48:B68)</f>
        <v>205</v>
      </c>
      <c r="C69" s="40">
        <f>B69/1528</f>
        <v>0.13416230366492146</v>
      </c>
      <c r="D69" s="71">
        <f>SUM(D48:D68)</f>
        <v>186</v>
      </c>
      <c r="E69" s="41">
        <f>D69/1125</f>
        <v>0.16533333333333333</v>
      </c>
      <c r="F69" s="77">
        <f>SUM(F48:F68)</f>
        <v>3617</v>
      </c>
      <c r="G69" s="42">
        <f>F69/19693</f>
        <v>0.18366932412532372</v>
      </c>
      <c r="H69" s="71">
        <f>SUM(H48:H68)</f>
        <v>2967</v>
      </c>
      <c r="I69" s="41">
        <f>H69/16061</f>
        <v>0.18473320465724424</v>
      </c>
      <c r="J69" s="37">
        <f>IF(D69=0, "-", IF((B69-D69)/D69&lt;10, (B69-D69)/D69, "&gt;999%"))</f>
        <v>0.10215053763440861</v>
      </c>
      <c r="K69" s="38">
        <f>IF(H69=0, "-", IF((F69-H69)/H69&lt;10, (F69-H69)/H69, "&gt;999%"))</f>
        <v>0.21907650825749916</v>
      </c>
    </row>
    <row r="70" spans="1:11" x14ac:dyDescent="0.2">
      <c r="B70" s="83"/>
      <c r="D70" s="83"/>
      <c r="F70" s="83"/>
      <c r="H70" s="83"/>
    </row>
    <row r="71" spans="1:11" x14ac:dyDescent="0.2">
      <c r="A71" s="163" t="s">
        <v>122</v>
      </c>
      <c r="B71" s="61" t="s">
        <v>12</v>
      </c>
      <c r="C71" s="62" t="s">
        <v>13</v>
      </c>
      <c r="D71" s="61" t="s">
        <v>12</v>
      </c>
      <c r="E71" s="63" t="s">
        <v>13</v>
      </c>
      <c r="F71" s="62" t="s">
        <v>12</v>
      </c>
      <c r="G71" s="62" t="s">
        <v>13</v>
      </c>
      <c r="H71" s="61" t="s">
        <v>12</v>
      </c>
      <c r="I71" s="63" t="s">
        <v>13</v>
      </c>
      <c r="J71" s="61"/>
      <c r="K71" s="63"/>
    </row>
    <row r="72" spans="1:11" x14ac:dyDescent="0.2">
      <c r="A72" s="7" t="s">
        <v>220</v>
      </c>
      <c r="B72" s="65">
        <v>4</v>
      </c>
      <c r="C72" s="34">
        <f>IF(B83=0, "-", B72/B83)</f>
        <v>0.21052631578947367</v>
      </c>
      <c r="D72" s="65">
        <v>2</v>
      </c>
      <c r="E72" s="9">
        <f>IF(D83=0, "-", D72/D83)</f>
        <v>0.18181818181818182</v>
      </c>
      <c r="F72" s="81">
        <v>90</v>
      </c>
      <c r="G72" s="34">
        <f>IF(F83=0, "-", F72/F83)</f>
        <v>0.26548672566371684</v>
      </c>
      <c r="H72" s="65">
        <v>49</v>
      </c>
      <c r="I72" s="9">
        <f>IF(H83=0, "-", H72/H83)</f>
        <v>0.21777777777777776</v>
      </c>
      <c r="J72" s="8">
        <f t="shared" ref="J72:J81" si="4">IF(D72=0, "-", IF((B72-D72)/D72&lt;10, (B72-D72)/D72, "&gt;999%"))</f>
        <v>1</v>
      </c>
      <c r="K72" s="9">
        <f t="shared" ref="K72:K81" si="5">IF(H72=0, "-", IF((F72-H72)/H72&lt;10, (F72-H72)/H72, "&gt;999%"))</f>
        <v>0.83673469387755106</v>
      </c>
    </row>
    <row r="73" spans="1:11" x14ac:dyDescent="0.2">
      <c r="A73" s="7" t="s">
        <v>221</v>
      </c>
      <c r="B73" s="65">
        <v>3</v>
      </c>
      <c r="C73" s="34">
        <f>IF(B83=0, "-", B73/B83)</f>
        <v>0.15789473684210525</v>
      </c>
      <c r="D73" s="65">
        <v>4</v>
      </c>
      <c r="E73" s="9">
        <f>IF(D83=0, "-", D73/D83)</f>
        <v>0.36363636363636365</v>
      </c>
      <c r="F73" s="81">
        <v>65</v>
      </c>
      <c r="G73" s="34">
        <f>IF(F83=0, "-", F73/F83)</f>
        <v>0.19174041297935104</v>
      </c>
      <c r="H73" s="65">
        <v>57</v>
      </c>
      <c r="I73" s="9">
        <f>IF(H83=0, "-", H73/H83)</f>
        <v>0.25333333333333335</v>
      </c>
      <c r="J73" s="8">
        <f t="shared" si="4"/>
        <v>-0.25</v>
      </c>
      <c r="K73" s="9">
        <f t="shared" si="5"/>
        <v>0.14035087719298245</v>
      </c>
    </row>
    <row r="74" spans="1:11" x14ac:dyDescent="0.2">
      <c r="A74" s="7" t="s">
        <v>222</v>
      </c>
      <c r="B74" s="65">
        <v>0</v>
      </c>
      <c r="C74" s="34">
        <f>IF(B83=0, "-", B74/B83)</f>
        <v>0</v>
      </c>
      <c r="D74" s="65">
        <v>0</v>
      </c>
      <c r="E74" s="9">
        <f>IF(D83=0, "-", D74/D83)</f>
        <v>0</v>
      </c>
      <c r="F74" s="81">
        <v>0</v>
      </c>
      <c r="G74" s="34">
        <f>IF(F83=0, "-", F74/F83)</f>
        <v>0</v>
      </c>
      <c r="H74" s="65">
        <v>1</v>
      </c>
      <c r="I74" s="9">
        <f>IF(H83=0, "-", H74/H83)</f>
        <v>4.4444444444444444E-3</v>
      </c>
      <c r="J74" s="8" t="str">
        <f t="shared" si="4"/>
        <v>-</v>
      </c>
      <c r="K74" s="9">
        <f t="shared" si="5"/>
        <v>-1</v>
      </c>
    </row>
    <row r="75" spans="1:11" x14ac:dyDescent="0.2">
      <c r="A75" s="7" t="s">
        <v>223</v>
      </c>
      <c r="B75" s="65">
        <v>2</v>
      </c>
      <c r="C75" s="34">
        <f>IF(B83=0, "-", B75/B83)</f>
        <v>0.10526315789473684</v>
      </c>
      <c r="D75" s="65">
        <v>0</v>
      </c>
      <c r="E75" s="9">
        <f>IF(D83=0, "-", D75/D83)</f>
        <v>0</v>
      </c>
      <c r="F75" s="81">
        <v>26</v>
      </c>
      <c r="G75" s="34">
        <f>IF(F83=0, "-", F75/F83)</f>
        <v>7.6696165191740412E-2</v>
      </c>
      <c r="H75" s="65">
        <v>0</v>
      </c>
      <c r="I75" s="9">
        <f>IF(H83=0, "-", H75/H83)</f>
        <v>0</v>
      </c>
      <c r="J75" s="8" t="str">
        <f t="shared" si="4"/>
        <v>-</v>
      </c>
      <c r="K75" s="9" t="str">
        <f t="shared" si="5"/>
        <v>-</v>
      </c>
    </row>
    <row r="76" spans="1:11" x14ac:dyDescent="0.2">
      <c r="A76" s="7" t="s">
        <v>224</v>
      </c>
      <c r="B76" s="65">
        <v>0</v>
      </c>
      <c r="C76" s="34">
        <f>IF(B83=0, "-", B76/B83)</f>
        <v>0</v>
      </c>
      <c r="D76" s="65">
        <v>0</v>
      </c>
      <c r="E76" s="9">
        <f>IF(D83=0, "-", D76/D83)</f>
        <v>0</v>
      </c>
      <c r="F76" s="81">
        <v>1</v>
      </c>
      <c r="G76" s="34">
        <f>IF(F83=0, "-", F76/F83)</f>
        <v>2.9498525073746312E-3</v>
      </c>
      <c r="H76" s="65">
        <v>0</v>
      </c>
      <c r="I76" s="9">
        <f>IF(H83=0, "-", H76/H83)</f>
        <v>0</v>
      </c>
      <c r="J76" s="8" t="str">
        <f t="shared" si="4"/>
        <v>-</v>
      </c>
      <c r="K76" s="9" t="str">
        <f t="shared" si="5"/>
        <v>-</v>
      </c>
    </row>
    <row r="77" spans="1:11" x14ac:dyDescent="0.2">
      <c r="A77" s="7" t="s">
        <v>225</v>
      </c>
      <c r="B77" s="65">
        <v>0</v>
      </c>
      <c r="C77" s="34">
        <f>IF(B83=0, "-", B77/B83)</f>
        <v>0</v>
      </c>
      <c r="D77" s="65">
        <v>1</v>
      </c>
      <c r="E77" s="9">
        <f>IF(D83=0, "-", D77/D83)</f>
        <v>9.0909090909090912E-2</v>
      </c>
      <c r="F77" s="81">
        <v>3</v>
      </c>
      <c r="G77" s="34">
        <f>IF(F83=0, "-", F77/F83)</f>
        <v>8.8495575221238937E-3</v>
      </c>
      <c r="H77" s="65">
        <v>2</v>
      </c>
      <c r="I77" s="9">
        <f>IF(H83=0, "-", H77/H83)</f>
        <v>8.8888888888888889E-3</v>
      </c>
      <c r="J77" s="8">
        <f t="shared" si="4"/>
        <v>-1</v>
      </c>
      <c r="K77" s="9">
        <f t="shared" si="5"/>
        <v>0.5</v>
      </c>
    </row>
    <row r="78" spans="1:11" x14ac:dyDescent="0.2">
      <c r="A78" s="7" t="s">
        <v>226</v>
      </c>
      <c r="B78" s="65">
        <v>4</v>
      </c>
      <c r="C78" s="34">
        <f>IF(B83=0, "-", B78/B83)</f>
        <v>0.21052631578947367</v>
      </c>
      <c r="D78" s="65">
        <v>1</v>
      </c>
      <c r="E78" s="9">
        <f>IF(D83=0, "-", D78/D83)</f>
        <v>9.0909090909090912E-2</v>
      </c>
      <c r="F78" s="81">
        <v>105</v>
      </c>
      <c r="G78" s="34">
        <f>IF(F83=0, "-", F78/F83)</f>
        <v>0.30973451327433627</v>
      </c>
      <c r="H78" s="65">
        <v>67</v>
      </c>
      <c r="I78" s="9">
        <f>IF(H83=0, "-", H78/H83)</f>
        <v>0.29777777777777775</v>
      </c>
      <c r="J78" s="8">
        <f t="shared" si="4"/>
        <v>3</v>
      </c>
      <c r="K78" s="9">
        <f t="shared" si="5"/>
        <v>0.56716417910447758</v>
      </c>
    </row>
    <row r="79" spans="1:11" x14ac:dyDescent="0.2">
      <c r="A79" s="7" t="s">
        <v>227</v>
      </c>
      <c r="B79" s="65">
        <v>1</v>
      </c>
      <c r="C79" s="34">
        <f>IF(B83=0, "-", B79/B83)</f>
        <v>5.2631578947368418E-2</v>
      </c>
      <c r="D79" s="65">
        <v>0</v>
      </c>
      <c r="E79" s="9">
        <f>IF(D83=0, "-", D79/D83)</f>
        <v>0</v>
      </c>
      <c r="F79" s="81">
        <v>8</v>
      </c>
      <c r="G79" s="34">
        <f>IF(F83=0, "-", F79/F83)</f>
        <v>2.359882005899705E-2</v>
      </c>
      <c r="H79" s="65">
        <v>18</v>
      </c>
      <c r="I79" s="9">
        <f>IF(H83=0, "-", H79/H83)</f>
        <v>0.08</v>
      </c>
      <c r="J79" s="8" t="str">
        <f t="shared" si="4"/>
        <v>-</v>
      </c>
      <c r="K79" s="9">
        <f t="shared" si="5"/>
        <v>-0.55555555555555558</v>
      </c>
    </row>
    <row r="80" spans="1:11" x14ac:dyDescent="0.2">
      <c r="A80" s="7" t="s">
        <v>228</v>
      </c>
      <c r="B80" s="65">
        <v>1</v>
      </c>
      <c r="C80" s="34">
        <f>IF(B83=0, "-", B80/B83)</f>
        <v>5.2631578947368418E-2</v>
      </c>
      <c r="D80" s="65">
        <v>1</v>
      </c>
      <c r="E80" s="9">
        <f>IF(D83=0, "-", D80/D83)</f>
        <v>9.0909090909090912E-2</v>
      </c>
      <c r="F80" s="81">
        <v>10</v>
      </c>
      <c r="G80" s="34">
        <f>IF(F83=0, "-", F80/F83)</f>
        <v>2.9498525073746312E-2</v>
      </c>
      <c r="H80" s="65">
        <v>7</v>
      </c>
      <c r="I80" s="9">
        <f>IF(H83=0, "-", H80/H83)</f>
        <v>3.111111111111111E-2</v>
      </c>
      <c r="J80" s="8">
        <f t="shared" si="4"/>
        <v>0</v>
      </c>
      <c r="K80" s="9">
        <f t="shared" si="5"/>
        <v>0.42857142857142855</v>
      </c>
    </row>
    <row r="81" spans="1:11" x14ac:dyDescent="0.2">
      <c r="A81" s="7" t="s">
        <v>229</v>
      </c>
      <c r="B81" s="65">
        <v>4</v>
      </c>
      <c r="C81" s="34">
        <f>IF(B83=0, "-", B81/B83)</f>
        <v>0.21052631578947367</v>
      </c>
      <c r="D81" s="65">
        <v>2</v>
      </c>
      <c r="E81" s="9">
        <f>IF(D83=0, "-", D81/D83)</f>
        <v>0.18181818181818182</v>
      </c>
      <c r="F81" s="81">
        <v>31</v>
      </c>
      <c r="G81" s="34">
        <f>IF(F83=0, "-", F81/F83)</f>
        <v>9.1445427728613568E-2</v>
      </c>
      <c r="H81" s="65">
        <v>24</v>
      </c>
      <c r="I81" s="9">
        <f>IF(H83=0, "-", H81/H83)</f>
        <v>0.10666666666666667</v>
      </c>
      <c r="J81" s="8">
        <f t="shared" si="4"/>
        <v>1</v>
      </c>
      <c r="K81" s="9">
        <f t="shared" si="5"/>
        <v>0.29166666666666669</v>
      </c>
    </row>
    <row r="82" spans="1:11" x14ac:dyDescent="0.2">
      <c r="A82" s="2"/>
      <c r="B82" s="68"/>
      <c r="C82" s="33"/>
      <c r="D82" s="68"/>
      <c r="E82" s="6"/>
      <c r="F82" s="82"/>
      <c r="G82" s="33"/>
      <c r="H82" s="68"/>
      <c r="I82" s="6"/>
      <c r="J82" s="5"/>
      <c r="K82" s="6"/>
    </row>
    <row r="83" spans="1:11" s="43" customFormat="1" x14ac:dyDescent="0.2">
      <c r="A83" s="162" t="s">
        <v>534</v>
      </c>
      <c r="B83" s="71">
        <f>SUM(B72:B82)</f>
        <v>19</v>
      </c>
      <c r="C83" s="40">
        <f>B83/1528</f>
        <v>1.2434554973821989E-2</v>
      </c>
      <c r="D83" s="71">
        <f>SUM(D72:D82)</f>
        <v>11</v>
      </c>
      <c r="E83" s="41">
        <f>D83/1125</f>
        <v>9.7777777777777776E-3</v>
      </c>
      <c r="F83" s="77">
        <f>SUM(F72:F82)</f>
        <v>339</v>
      </c>
      <c r="G83" s="42">
        <f>F83/19693</f>
        <v>1.7214238561925558E-2</v>
      </c>
      <c r="H83" s="71">
        <f>SUM(H72:H82)</f>
        <v>225</v>
      </c>
      <c r="I83" s="41">
        <f>H83/16061</f>
        <v>1.4009090343067057E-2</v>
      </c>
      <c r="J83" s="37">
        <f>IF(D83=0, "-", IF((B83-D83)/D83&lt;10, (B83-D83)/D83, "&gt;999%"))</f>
        <v>0.72727272727272729</v>
      </c>
      <c r="K83" s="38">
        <f>IF(H83=0, "-", IF((F83-H83)/H83&lt;10, (F83-H83)/H83, "&gt;999%"))</f>
        <v>0.50666666666666671</v>
      </c>
    </row>
    <row r="84" spans="1:11" x14ac:dyDescent="0.2">
      <c r="B84" s="83"/>
      <c r="D84" s="83"/>
      <c r="F84" s="83"/>
      <c r="H84" s="83"/>
    </row>
    <row r="85" spans="1:11" s="43" customFormat="1" x14ac:dyDescent="0.2">
      <c r="A85" s="162" t="s">
        <v>533</v>
      </c>
      <c r="B85" s="71">
        <v>224</v>
      </c>
      <c r="C85" s="40">
        <f>B85/1528</f>
        <v>0.14659685863874344</v>
      </c>
      <c r="D85" s="71">
        <v>197</v>
      </c>
      <c r="E85" s="41">
        <f>D85/1125</f>
        <v>0.17511111111111111</v>
      </c>
      <c r="F85" s="77">
        <v>3956</v>
      </c>
      <c r="G85" s="42">
        <f>F85/19693</f>
        <v>0.20088356268724927</v>
      </c>
      <c r="H85" s="71">
        <v>3192</v>
      </c>
      <c r="I85" s="41">
        <f>H85/16061</f>
        <v>0.19874229500031132</v>
      </c>
      <c r="J85" s="37">
        <f>IF(D85=0, "-", IF((B85-D85)/D85&lt;10, (B85-D85)/D85, "&gt;999%"))</f>
        <v>0.13705583756345177</v>
      </c>
      <c r="K85" s="38">
        <f>IF(H85=0, "-", IF((F85-H85)/H85&lt;10, (F85-H85)/H85, "&gt;999%"))</f>
        <v>0.23934837092731828</v>
      </c>
    </row>
    <row r="86" spans="1:11" x14ac:dyDescent="0.2">
      <c r="B86" s="83"/>
      <c r="D86" s="83"/>
      <c r="F86" s="83"/>
      <c r="H86" s="83"/>
    </row>
    <row r="87" spans="1:11" ht="15.75" x14ac:dyDescent="0.25">
      <c r="A87" s="164" t="s">
        <v>99</v>
      </c>
      <c r="B87" s="196" t="s">
        <v>1</v>
      </c>
      <c r="C87" s="200"/>
      <c r="D87" s="200"/>
      <c r="E87" s="197"/>
      <c r="F87" s="196" t="s">
        <v>14</v>
      </c>
      <c r="G87" s="200"/>
      <c r="H87" s="200"/>
      <c r="I87" s="197"/>
      <c r="J87" s="196" t="s">
        <v>15</v>
      </c>
      <c r="K87" s="197"/>
    </row>
    <row r="88" spans="1:11" x14ac:dyDescent="0.2">
      <c r="A88" s="22"/>
      <c r="B88" s="196">
        <f>VALUE(RIGHT($B$2, 4))</f>
        <v>2020</v>
      </c>
      <c r="C88" s="197"/>
      <c r="D88" s="196">
        <f>B88-1</f>
        <v>2019</v>
      </c>
      <c r="E88" s="204"/>
      <c r="F88" s="196">
        <f>B88</f>
        <v>2020</v>
      </c>
      <c r="G88" s="204"/>
      <c r="H88" s="196">
        <f>D88</f>
        <v>2019</v>
      </c>
      <c r="I88" s="204"/>
      <c r="J88" s="140" t="s">
        <v>4</v>
      </c>
      <c r="K88" s="141" t="s">
        <v>2</v>
      </c>
    </row>
    <row r="89" spans="1:11" x14ac:dyDescent="0.2">
      <c r="A89" s="163" t="s">
        <v>123</v>
      </c>
      <c r="B89" s="61" t="s">
        <v>12</v>
      </c>
      <c r="C89" s="62" t="s">
        <v>13</v>
      </c>
      <c r="D89" s="61" t="s">
        <v>12</v>
      </c>
      <c r="E89" s="63" t="s">
        <v>13</v>
      </c>
      <c r="F89" s="62" t="s">
        <v>12</v>
      </c>
      <c r="G89" s="62" t="s">
        <v>13</v>
      </c>
      <c r="H89" s="61" t="s">
        <v>12</v>
      </c>
      <c r="I89" s="63" t="s">
        <v>13</v>
      </c>
      <c r="J89" s="61"/>
      <c r="K89" s="63"/>
    </row>
    <row r="90" spans="1:11" x14ac:dyDescent="0.2">
      <c r="A90" s="7" t="s">
        <v>230</v>
      </c>
      <c r="B90" s="65">
        <v>0</v>
      </c>
      <c r="C90" s="34">
        <f>IF(B101=0, "-", B90/B101)</f>
        <v>0</v>
      </c>
      <c r="D90" s="65">
        <v>0</v>
      </c>
      <c r="E90" s="9">
        <f>IF(D101=0, "-", D90/D101)</f>
        <v>0</v>
      </c>
      <c r="F90" s="81">
        <v>0</v>
      </c>
      <c r="G90" s="34">
        <f>IF(F101=0, "-", F90/F101)</f>
        <v>0</v>
      </c>
      <c r="H90" s="65">
        <v>5</v>
      </c>
      <c r="I90" s="9">
        <f>IF(H101=0, "-", H90/H101)</f>
        <v>1.1933174224343675E-2</v>
      </c>
      <c r="J90" s="8" t="str">
        <f t="shared" ref="J90:J99" si="6">IF(D90=0, "-", IF((B90-D90)/D90&lt;10, (B90-D90)/D90, "&gt;999%"))</f>
        <v>-</v>
      </c>
      <c r="K90" s="9">
        <f t="shared" ref="K90:K99" si="7">IF(H90=0, "-", IF((F90-H90)/H90&lt;10, (F90-H90)/H90, "&gt;999%"))</f>
        <v>-1</v>
      </c>
    </row>
    <row r="91" spans="1:11" x14ac:dyDescent="0.2">
      <c r="A91" s="7" t="s">
        <v>231</v>
      </c>
      <c r="B91" s="65">
        <v>0</v>
      </c>
      <c r="C91" s="34">
        <f>IF(B101=0, "-", B91/B101)</f>
        <v>0</v>
      </c>
      <c r="D91" s="65">
        <v>0</v>
      </c>
      <c r="E91" s="9">
        <f>IF(D101=0, "-", D91/D101)</f>
        <v>0</v>
      </c>
      <c r="F91" s="81">
        <v>13</v>
      </c>
      <c r="G91" s="34">
        <f>IF(F101=0, "-", F91/F101)</f>
        <v>0.02</v>
      </c>
      <c r="H91" s="65">
        <v>7</v>
      </c>
      <c r="I91" s="9">
        <f>IF(H101=0, "-", H91/H101)</f>
        <v>1.6706443914081145E-2</v>
      </c>
      <c r="J91" s="8" t="str">
        <f t="shared" si="6"/>
        <v>-</v>
      </c>
      <c r="K91" s="9">
        <f t="shared" si="7"/>
        <v>0.8571428571428571</v>
      </c>
    </row>
    <row r="92" spans="1:11" x14ac:dyDescent="0.2">
      <c r="A92" s="7" t="s">
        <v>232</v>
      </c>
      <c r="B92" s="65">
        <v>0</v>
      </c>
      <c r="C92" s="34">
        <f>IF(B101=0, "-", B92/B101)</f>
        <v>0</v>
      </c>
      <c r="D92" s="65">
        <v>0</v>
      </c>
      <c r="E92" s="9">
        <f>IF(D101=0, "-", D92/D101)</f>
        <v>0</v>
      </c>
      <c r="F92" s="81">
        <v>0</v>
      </c>
      <c r="G92" s="34">
        <f>IF(F101=0, "-", F92/F101)</f>
        <v>0</v>
      </c>
      <c r="H92" s="65">
        <v>1</v>
      </c>
      <c r="I92" s="9">
        <f>IF(H101=0, "-", H92/H101)</f>
        <v>2.3866348448687352E-3</v>
      </c>
      <c r="J92" s="8" t="str">
        <f t="shared" si="6"/>
        <v>-</v>
      </c>
      <c r="K92" s="9">
        <f t="shared" si="7"/>
        <v>-1</v>
      </c>
    </row>
    <row r="93" spans="1:11" x14ac:dyDescent="0.2">
      <c r="A93" s="7" t="s">
        <v>233</v>
      </c>
      <c r="B93" s="65">
        <v>3</v>
      </c>
      <c r="C93" s="34">
        <f>IF(B101=0, "-", B93/B101)</f>
        <v>5.8823529411764705E-2</v>
      </c>
      <c r="D93" s="65">
        <v>1</v>
      </c>
      <c r="E93" s="9">
        <f>IF(D101=0, "-", D93/D101)</f>
        <v>4.1666666666666664E-2</v>
      </c>
      <c r="F93" s="81">
        <v>76</v>
      </c>
      <c r="G93" s="34">
        <f>IF(F101=0, "-", F93/F101)</f>
        <v>0.11692307692307692</v>
      </c>
      <c r="H93" s="65">
        <v>67</v>
      </c>
      <c r="I93" s="9">
        <f>IF(H101=0, "-", H93/H101)</f>
        <v>0.15990453460620524</v>
      </c>
      <c r="J93" s="8">
        <f t="shared" si="6"/>
        <v>2</v>
      </c>
      <c r="K93" s="9">
        <f t="shared" si="7"/>
        <v>0.13432835820895522</v>
      </c>
    </row>
    <row r="94" spans="1:11" x14ac:dyDescent="0.2">
      <c r="A94" s="7" t="s">
        <v>234</v>
      </c>
      <c r="B94" s="65">
        <v>0</v>
      </c>
      <c r="C94" s="34">
        <f>IF(B101=0, "-", B94/B101)</f>
        <v>0</v>
      </c>
      <c r="D94" s="65">
        <v>1</v>
      </c>
      <c r="E94" s="9">
        <f>IF(D101=0, "-", D94/D101)</f>
        <v>4.1666666666666664E-2</v>
      </c>
      <c r="F94" s="81">
        <v>5</v>
      </c>
      <c r="G94" s="34">
        <f>IF(F101=0, "-", F94/F101)</f>
        <v>7.6923076923076927E-3</v>
      </c>
      <c r="H94" s="65">
        <v>3</v>
      </c>
      <c r="I94" s="9">
        <f>IF(H101=0, "-", H94/H101)</f>
        <v>7.1599045346062056E-3</v>
      </c>
      <c r="J94" s="8">
        <f t="shared" si="6"/>
        <v>-1</v>
      </c>
      <c r="K94" s="9">
        <f t="shared" si="7"/>
        <v>0.66666666666666663</v>
      </c>
    </row>
    <row r="95" spans="1:11" x14ac:dyDescent="0.2">
      <c r="A95" s="7" t="s">
        <v>235</v>
      </c>
      <c r="B95" s="65">
        <v>12</v>
      </c>
      <c r="C95" s="34">
        <f>IF(B101=0, "-", B95/B101)</f>
        <v>0.23529411764705882</v>
      </c>
      <c r="D95" s="65">
        <v>2</v>
      </c>
      <c r="E95" s="9">
        <f>IF(D101=0, "-", D95/D101)</f>
        <v>8.3333333333333329E-2</v>
      </c>
      <c r="F95" s="81">
        <v>162</v>
      </c>
      <c r="G95" s="34">
        <f>IF(F101=0, "-", F95/F101)</f>
        <v>0.24923076923076923</v>
      </c>
      <c r="H95" s="65">
        <v>61</v>
      </c>
      <c r="I95" s="9">
        <f>IF(H101=0, "-", H95/H101)</f>
        <v>0.14558472553699284</v>
      </c>
      <c r="J95" s="8">
        <f t="shared" si="6"/>
        <v>5</v>
      </c>
      <c r="K95" s="9">
        <f t="shared" si="7"/>
        <v>1.6557377049180328</v>
      </c>
    </row>
    <row r="96" spans="1:11" x14ac:dyDescent="0.2">
      <c r="A96" s="7" t="s">
        <v>236</v>
      </c>
      <c r="B96" s="65">
        <v>0</v>
      </c>
      <c r="C96" s="34">
        <f>IF(B101=0, "-", B96/B101)</f>
        <v>0</v>
      </c>
      <c r="D96" s="65">
        <v>2</v>
      </c>
      <c r="E96" s="9">
        <f>IF(D101=0, "-", D96/D101)</f>
        <v>8.3333333333333329E-2</v>
      </c>
      <c r="F96" s="81">
        <v>7</v>
      </c>
      <c r="G96" s="34">
        <f>IF(F101=0, "-", F96/F101)</f>
        <v>1.0769230769230769E-2</v>
      </c>
      <c r="H96" s="65">
        <v>6</v>
      </c>
      <c r="I96" s="9">
        <f>IF(H101=0, "-", H96/H101)</f>
        <v>1.4319809069212411E-2</v>
      </c>
      <c r="J96" s="8">
        <f t="shared" si="6"/>
        <v>-1</v>
      </c>
      <c r="K96" s="9">
        <f t="shared" si="7"/>
        <v>0.16666666666666666</v>
      </c>
    </row>
    <row r="97" spans="1:11" x14ac:dyDescent="0.2">
      <c r="A97" s="7" t="s">
        <v>237</v>
      </c>
      <c r="B97" s="65">
        <v>3</v>
      </c>
      <c r="C97" s="34">
        <f>IF(B101=0, "-", B97/B101)</f>
        <v>5.8823529411764705E-2</v>
      </c>
      <c r="D97" s="65">
        <v>1</v>
      </c>
      <c r="E97" s="9">
        <f>IF(D101=0, "-", D97/D101)</f>
        <v>4.1666666666666664E-2</v>
      </c>
      <c r="F97" s="81">
        <v>33</v>
      </c>
      <c r="G97" s="34">
        <f>IF(F101=0, "-", F97/F101)</f>
        <v>5.0769230769230768E-2</v>
      </c>
      <c r="H97" s="65">
        <v>11</v>
      </c>
      <c r="I97" s="9">
        <f>IF(H101=0, "-", H97/H101)</f>
        <v>2.6252983293556086E-2</v>
      </c>
      <c r="J97" s="8">
        <f t="shared" si="6"/>
        <v>2</v>
      </c>
      <c r="K97" s="9">
        <f t="shared" si="7"/>
        <v>2</v>
      </c>
    </row>
    <row r="98" spans="1:11" x14ac:dyDescent="0.2">
      <c r="A98" s="7" t="s">
        <v>238</v>
      </c>
      <c r="B98" s="65">
        <v>32</v>
      </c>
      <c r="C98" s="34">
        <f>IF(B101=0, "-", B98/B101)</f>
        <v>0.62745098039215685</v>
      </c>
      <c r="D98" s="65">
        <v>14</v>
      </c>
      <c r="E98" s="9">
        <f>IF(D101=0, "-", D98/D101)</f>
        <v>0.58333333333333337</v>
      </c>
      <c r="F98" s="81">
        <v>327</v>
      </c>
      <c r="G98" s="34">
        <f>IF(F101=0, "-", F98/F101)</f>
        <v>0.50307692307692309</v>
      </c>
      <c r="H98" s="65">
        <v>233</v>
      </c>
      <c r="I98" s="9">
        <f>IF(H101=0, "-", H98/H101)</f>
        <v>0.55608591885441527</v>
      </c>
      <c r="J98" s="8">
        <f t="shared" si="6"/>
        <v>1.2857142857142858</v>
      </c>
      <c r="K98" s="9">
        <f t="shared" si="7"/>
        <v>0.40343347639484978</v>
      </c>
    </row>
    <row r="99" spans="1:11" x14ac:dyDescent="0.2">
      <c r="A99" s="7" t="s">
        <v>239</v>
      </c>
      <c r="B99" s="65">
        <v>1</v>
      </c>
      <c r="C99" s="34">
        <f>IF(B101=0, "-", B99/B101)</f>
        <v>1.9607843137254902E-2</v>
      </c>
      <c r="D99" s="65">
        <v>3</v>
      </c>
      <c r="E99" s="9">
        <f>IF(D101=0, "-", D99/D101)</f>
        <v>0.125</v>
      </c>
      <c r="F99" s="81">
        <v>27</v>
      </c>
      <c r="G99" s="34">
        <f>IF(F101=0, "-", F99/F101)</f>
        <v>4.1538461538461538E-2</v>
      </c>
      <c r="H99" s="65">
        <v>25</v>
      </c>
      <c r="I99" s="9">
        <f>IF(H101=0, "-", H99/H101)</f>
        <v>5.9665871121718374E-2</v>
      </c>
      <c r="J99" s="8">
        <f t="shared" si="6"/>
        <v>-0.66666666666666663</v>
      </c>
      <c r="K99" s="9">
        <f t="shared" si="7"/>
        <v>0.08</v>
      </c>
    </row>
    <row r="100" spans="1:11" x14ac:dyDescent="0.2">
      <c r="A100" s="2"/>
      <c r="B100" s="68"/>
      <c r="C100" s="33"/>
      <c r="D100" s="68"/>
      <c r="E100" s="6"/>
      <c r="F100" s="82"/>
      <c r="G100" s="33"/>
      <c r="H100" s="68"/>
      <c r="I100" s="6"/>
      <c r="J100" s="5"/>
      <c r="K100" s="6"/>
    </row>
    <row r="101" spans="1:11" s="43" customFormat="1" x14ac:dyDescent="0.2">
      <c r="A101" s="162" t="s">
        <v>532</v>
      </c>
      <c r="B101" s="71">
        <f>SUM(B90:B100)</f>
        <v>51</v>
      </c>
      <c r="C101" s="40">
        <f>B101/1528</f>
        <v>3.3376963350785341E-2</v>
      </c>
      <c r="D101" s="71">
        <f>SUM(D90:D100)</f>
        <v>24</v>
      </c>
      <c r="E101" s="41">
        <f>D101/1125</f>
        <v>2.1333333333333333E-2</v>
      </c>
      <c r="F101" s="77">
        <f>SUM(F90:F100)</f>
        <v>650</v>
      </c>
      <c r="G101" s="42">
        <f>F101/19693</f>
        <v>3.3006652109886764E-2</v>
      </c>
      <c r="H101" s="71">
        <f>SUM(H90:H100)</f>
        <v>419</v>
      </c>
      <c r="I101" s="41">
        <f>H101/16061</f>
        <v>2.6088039349978207E-2</v>
      </c>
      <c r="J101" s="37">
        <f>IF(D101=0, "-", IF((B101-D101)/D101&lt;10, (B101-D101)/D101, "&gt;999%"))</f>
        <v>1.125</v>
      </c>
      <c r="K101" s="38">
        <f>IF(H101=0, "-", IF((F101-H101)/H101&lt;10, (F101-H101)/H101, "&gt;999%"))</f>
        <v>0.55131264916467781</v>
      </c>
    </row>
    <row r="102" spans="1:11" x14ac:dyDescent="0.2">
      <c r="B102" s="83"/>
      <c r="D102" s="83"/>
      <c r="F102" s="83"/>
      <c r="H102" s="83"/>
    </row>
    <row r="103" spans="1:11" x14ac:dyDescent="0.2">
      <c r="A103" s="163" t="s">
        <v>124</v>
      </c>
      <c r="B103" s="61" t="s">
        <v>12</v>
      </c>
      <c r="C103" s="62" t="s">
        <v>13</v>
      </c>
      <c r="D103" s="61" t="s">
        <v>12</v>
      </c>
      <c r="E103" s="63" t="s">
        <v>13</v>
      </c>
      <c r="F103" s="62" t="s">
        <v>12</v>
      </c>
      <c r="G103" s="62" t="s">
        <v>13</v>
      </c>
      <c r="H103" s="61" t="s">
        <v>12</v>
      </c>
      <c r="I103" s="63" t="s">
        <v>13</v>
      </c>
      <c r="J103" s="61"/>
      <c r="K103" s="63"/>
    </row>
    <row r="104" spans="1:11" x14ac:dyDescent="0.2">
      <c r="A104" s="7" t="s">
        <v>240</v>
      </c>
      <c r="B104" s="65">
        <v>2</v>
      </c>
      <c r="C104" s="34">
        <f>IF(B119=0, "-", B104/B119)</f>
        <v>8.3333333333333329E-2</v>
      </c>
      <c r="D104" s="65">
        <v>2</v>
      </c>
      <c r="E104" s="9">
        <f>IF(D119=0, "-", D104/D119)</f>
        <v>0.08</v>
      </c>
      <c r="F104" s="81">
        <v>8</v>
      </c>
      <c r="G104" s="34">
        <f>IF(F119=0, "-", F104/F119)</f>
        <v>2.7303754266211604E-2</v>
      </c>
      <c r="H104" s="65">
        <v>13</v>
      </c>
      <c r="I104" s="9">
        <f>IF(H119=0, "-", H104/H119)</f>
        <v>4.642857142857143E-2</v>
      </c>
      <c r="J104" s="8">
        <f t="shared" ref="J104:J117" si="8">IF(D104=0, "-", IF((B104-D104)/D104&lt;10, (B104-D104)/D104, "&gt;999%"))</f>
        <v>0</v>
      </c>
      <c r="K104" s="9">
        <f t="shared" ref="K104:K117" si="9">IF(H104=0, "-", IF((F104-H104)/H104&lt;10, (F104-H104)/H104, "&gt;999%"))</f>
        <v>-0.38461538461538464</v>
      </c>
    </row>
    <row r="105" spans="1:11" x14ac:dyDescent="0.2">
      <c r="A105" s="7" t="s">
        <v>241</v>
      </c>
      <c r="B105" s="65">
        <v>1</v>
      </c>
      <c r="C105" s="34">
        <f>IF(B119=0, "-", B105/B119)</f>
        <v>4.1666666666666664E-2</v>
      </c>
      <c r="D105" s="65">
        <v>2</v>
      </c>
      <c r="E105" s="9">
        <f>IF(D119=0, "-", D105/D119)</f>
        <v>0.08</v>
      </c>
      <c r="F105" s="81">
        <v>20</v>
      </c>
      <c r="G105" s="34">
        <f>IF(F119=0, "-", F105/F119)</f>
        <v>6.8259385665529013E-2</v>
      </c>
      <c r="H105" s="65">
        <v>20</v>
      </c>
      <c r="I105" s="9">
        <f>IF(H119=0, "-", H105/H119)</f>
        <v>7.1428571428571425E-2</v>
      </c>
      <c r="J105" s="8">
        <f t="shared" si="8"/>
        <v>-0.5</v>
      </c>
      <c r="K105" s="9">
        <f t="shared" si="9"/>
        <v>0</v>
      </c>
    </row>
    <row r="106" spans="1:11" x14ac:dyDescent="0.2">
      <c r="A106" s="7" t="s">
        <v>242</v>
      </c>
      <c r="B106" s="65">
        <v>0</v>
      </c>
      <c r="C106" s="34">
        <f>IF(B119=0, "-", B106/B119)</f>
        <v>0</v>
      </c>
      <c r="D106" s="65">
        <v>0</v>
      </c>
      <c r="E106" s="9">
        <f>IF(D119=0, "-", D106/D119)</f>
        <v>0</v>
      </c>
      <c r="F106" s="81">
        <v>12</v>
      </c>
      <c r="G106" s="34">
        <f>IF(F119=0, "-", F106/F119)</f>
        <v>4.0955631399317405E-2</v>
      </c>
      <c r="H106" s="65">
        <v>13</v>
      </c>
      <c r="I106" s="9">
        <f>IF(H119=0, "-", H106/H119)</f>
        <v>4.642857142857143E-2</v>
      </c>
      <c r="J106" s="8" t="str">
        <f t="shared" si="8"/>
        <v>-</v>
      </c>
      <c r="K106" s="9">
        <f t="shared" si="9"/>
        <v>-7.6923076923076927E-2</v>
      </c>
    </row>
    <row r="107" spans="1:11" x14ac:dyDescent="0.2">
      <c r="A107" s="7" t="s">
        <v>243</v>
      </c>
      <c r="B107" s="65">
        <v>6</v>
      </c>
      <c r="C107" s="34">
        <f>IF(B119=0, "-", B107/B119)</f>
        <v>0.25</v>
      </c>
      <c r="D107" s="65">
        <v>11</v>
      </c>
      <c r="E107" s="9">
        <f>IF(D119=0, "-", D107/D119)</f>
        <v>0.44</v>
      </c>
      <c r="F107" s="81">
        <v>110</v>
      </c>
      <c r="G107" s="34">
        <f>IF(F119=0, "-", F107/F119)</f>
        <v>0.37542662116040953</v>
      </c>
      <c r="H107" s="65">
        <v>69</v>
      </c>
      <c r="I107" s="9">
        <f>IF(H119=0, "-", H107/H119)</f>
        <v>0.24642857142857144</v>
      </c>
      <c r="J107" s="8">
        <f t="shared" si="8"/>
        <v>-0.45454545454545453</v>
      </c>
      <c r="K107" s="9">
        <f t="shared" si="9"/>
        <v>0.59420289855072461</v>
      </c>
    </row>
    <row r="108" spans="1:11" x14ac:dyDescent="0.2">
      <c r="A108" s="7" t="s">
        <v>244</v>
      </c>
      <c r="B108" s="65">
        <v>0</v>
      </c>
      <c r="C108" s="34">
        <f>IF(B119=0, "-", B108/B119)</f>
        <v>0</v>
      </c>
      <c r="D108" s="65">
        <v>0</v>
      </c>
      <c r="E108" s="9">
        <f>IF(D119=0, "-", D108/D119)</f>
        <v>0</v>
      </c>
      <c r="F108" s="81">
        <v>0</v>
      </c>
      <c r="G108" s="34">
        <f>IF(F119=0, "-", F108/F119)</f>
        <v>0</v>
      </c>
      <c r="H108" s="65">
        <v>3</v>
      </c>
      <c r="I108" s="9">
        <f>IF(H119=0, "-", H108/H119)</f>
        <v>1.0714285714285714E-2</v>
      </c>
      <c r="J108" s="8" t="str">
        <f t="shared" si="8"/>
        <v>-</v>
      </c>
      <c r="K108" s="9">
        <f t="shared" si="9"/>
        <v>-1</v>
      </c>
    </row>
    <row r="109" spans="1:11" x14ac:dyDescent="0.2">
      <c r="A109" s="7" t="s">
        <v>245</v>
      </c>
      <c r="B109" s="65">
        <v>0</v>
      </c>
      <c r="C109" s="34">
        <f>IF(B119=0, "-", B109/B119)</f>
        <v>0</v>
      </c>
      <c r="D109" s="65">
        <v>0</v>
      </c>
      <c r="E109" s="9">
        <f>IF(D119=0, "-", D109/D119)</f>
        <v>0</v>
      </c>
      <c r="F109" s="81">
        <v>0</v>
      </c>
      <c r="G109" s="34">
        <f>IF(F119=0, "-", F109/F119)</f>
        <v>0</v>
      </c>
      <c r="H109" s="65">
        <v>1</v>
      </c>
      <c r="I109" s="9">
        <f>IF(H119=0, "-", H109/H119)</f>
        <v>3.5714285714285713E-3</v>
      </c>
      <c r="J109" s="8" t="str">
        <f t="shared" si="8"/>
        <v>-</v>
      </c>
      <c r="K109" s="9">
        <f t="shared" si="9"/>
        <v>-1</v>
      </c>
    </row>
    <row r="110" spans="1:11" x14ac:dyDescent="0.2">
      <c r="A110" s="7" t="s">
        <v>246</v>
      </c>
      <c r="B110" s="65">
        <v>0</v>
      </c>
      <c r="C110" s="34">
        <f>IF(B119=0, "-", B110/B119)</f>
        <v>0</v>
      </c>
      <c r="D110" s="65">
        <v>2</v>
      </c>
      <c r="E110" s="9">
        <f>IF(D119=0, "-", D110/D119)</f>
        <v>0.08</v>
      </c>
      <c r="F110" s="81">
        <v>10</v>
      </c>
      <c r="G110" s="34">
        <f>IF(F119=0, "-", F110/F119)</f>
        <v>3.4129692832764506E-2</v>
      </c>
      <c r="H110" s="65">
        <v>8</v>
      </c>
      <c r="I110" s="9">
        <f>IF(H119=0, "-", H110/H119)</f>
        <v>2.8571428571428571E-2</v>
      </c>
      <c r="J110" s="8">
        <f t="shared" si="8"/>
        <v>-1</v>
      </c>
      <c r="K110" s="9">
        <f t="shared" si="9"/>
        <v>0.25</v>
      </c>
    </row>
    <row r="111" spans="1:11" x14ac:dyDescent="0.2">
      <c r="A111" s="7" t="s">
        <v>247</v>
      </c>
      <c r="B111" s="65">
        <v>0</v>
      </c>
      <c r="C111" s="34">
        <f>IF(B119=0, "-", B111/B119)</f>
        <v>0</v>
      </c>
      <c r="D111" s="65">
        <v>2</v>
      </c>
      <c r="E111" s="9">
        <f>IF(D119=0, "-", D111/D119)</f>
        <v>0.08</v>
      </c>
      <c r="F111" s="81">
        <v>23</v>
      </c>
      <c r="G111" s="34">
        <f>IF(F119=0, "-", F111/F119)</f>
        <v>7.8498293515358364E-2</v>
      </c>
      <c r="H111" s="65">
        <v>16</v>
      </c>
      <c r="I111" s="9">
        <f>IF(H119=0, "-", H111/H119)</f>
        <v>5.7142857142857141E-2</v>
      </c>
      <c r="J111" s="8">
        <f t="shared" si="8"/>
        <v>-1</v>
      </c>
      <c r="K111" s="9">
        <f t="shared" si="9"/>
        <v>0.4375</v>
      </c>
    </row>
    <row r="112" spans="1:11" x14ac:dyDescent="0.2">
      <c r="A112" s="7" t="s">
        <v>248</v>
      </c>
      <c r="B112" s="65">
        <v>3</v>
      </c>
      <c r="C112" s="34">
        <f>IF(B119=0, "-", B112/B119)</f>
        <v>0.125</v>
      </c>
      <c r="D112" s="65">
        <v>0</v>
      </c>
      <c r="E112" s="9">
        <f>IF(D119=0, "-", D112/D119)</f>
        <v>0</v>
      </c>
      <c r="F112" s="81">
        <v>15</v>
      </c>
      <c r="G112" s="34">
        <f>IF(F119=0, "-", F112/F119)</f>
        <v>5.1194539249146756E-2</v>
      </c>
      <c r="H112" s="65">
        <v>13</v>
      </c>
      <c r="I112" s="9">
        <f>IF(H119=0, "-", H112/H119)</f>
        <v>4.642857142857143E-2</v>
      </c>
      <c r="J112" s="8" t="str">
        <f t="shared" si="8"/>
        <v>-</v>
      </c>
      <c r="K112" s="9">
        <f t="shared" si="9"/>
        <v>0.15384615384615385</v>
      </c>
    </row>
    <row r="113" spans="1:11" x14ac:dyDescent="0.2">
      <c r="A113" s="7" t="s">
        <v>249</v>
      </c>
      <c r="B113" s="65">
        <v>8</v>
      </c>
      <c r="C113" s="34">
        <f>IF(B119=0, "-", B113/B119)</f>
        <v>0.33333333333333331</v>
      </c>
      <c r="D113" s="65">
        <v>6</v>
      </c>
      <c r="E113" s="9">
        <f>IF(D119=0, "-", D113/D119)</f>
        <v>0.24</v>
      </c>
      <c r="F113" s="81">
        <v>46</v>
      </c>
      <c r="G113" s="34">
        <f>IF(F119=0, "-", F113/F119)</f>
        <v>0.15699658703071673</v>
      </c>
      <c r="H113" s="65">
        <v>85</v>
      </c>
      <c r="I113" s="9">
        <f>IF(H119=0, "-", H113/H119)</f>
        <v>0.30357142857142855</v>
      </c>
      <c r="J113" s="8">
        <f t="shared" si="8"/>
        <v>0.33333333333333331</v>
      </c>
      <c r="K113" s="9">
        <f t="shared" si="9"/>
        <v>-0.45882352941176469</v>
      </c>
    </row>
    <row r="114" spans="1:11" x14ac:dyDescent="0.2">
      <c r="A114" s="7" t="s">
        <v>250</v>
      </c>
      <c r="B114" s="65">
        <v>4</v>
      </c>
      <c r="C114" s="34">
        <f>IF(B119=0, "-", B114/B119)</f>
        <v>0.16666666666666666</v>
      </c>
      <c r="D114" s="65">
        <v>0</v>
      </c>
      <c r="E114" s="9">
        <f>IF(D119=0, "-", D114/D119)</f>
        <v>0</v>
      </c>
      <c r="F114" s="81">
        <v>34</v>
      </c>
      <c r="G114" s="34">
        <f>IF(F119=0, "-", F114/F119)</f>
        <v>0.11604095563139932</v>
      </c>
      <c r="H114" s="65">
        <v>21</v>
      </c>
      <c r="I114" s="9">
        <f>IF(H119=0, "-", H114/H119)</f>
        <v>7.4999999999999997E-2</v>
      </c>
      <c r="J114" s="8" t="str">
        <f t="shared" si="8"/>
        <v>-</v>
      </c>
      <c r="K114" s="9">
        <f t="shared" si="9"/>
        <v>0.61904761904761907</v>
      </c>
    </row>
    <row r="115" spans="1:11" x14ac:dyDescent="0.2">
      <c r="A115" s="7" t="s">
        <v>251</v>
      </c>
      <c r="B115" s="65">
        <v>0</v>
      </c>
      <c r="C115" s="34">
        <f>IF(B119=0, "-", B115/B119)</f>
        <v>0</v>
      </c>
      <c r="D115" s="65">
        <v>0</v>
      </c>
      <c r="E115" s="9">
        <f>IF(D119=0, "-", D115/D119)</f>
        <v>0</v>
      </c>
      <c r="F115" s="81">
        <v>1</v>
      </c>
      <c r="G115" s="34">
        <f>IF(F119=0, "-", F115/F119)</f>
        <v>3.4129692832764505E-3</v>
      </c>
      <c r="H115" s="65">
        <v>11</v>
      </c>
      <c r="I115" s="9">
        <f>IF(H119=0, "-", H115/H119)</f>
        <v>3.9285714285714285E-2</v>
      </c>
      <c r="J115" s="8" t="str">
        <f t="shared" si="8"/>
        <v>-</v>
      </c>
      <c r="K115" s="9">
        <f t="shared" si="9"/>
        <v>-0.90909090909090906</v>
      </c>
    </row>
    <row r="116" spans="1:11" x14ac:dyDescent="0.2">
      <c r="A116" s="7" t="s">
        <v>252</v>
      </c>
      <c r="B116" s="65">
        <v>0</v>
      </c>
      <c r="C116" s="34">
        <f>IF(B119=0, "-", B116/B119)</f>
        <v>0</v>
      </c>
      <c r="D116" s="65">
        <v>0</v>
      </c>
      <c r="E116" s="9">
        <f>IF(D119=0, "-", D116/D119)</f>
        <v>0</v>
      </c>
      <c r="F116" s="81">
        <v>4</v>
      </c>
      <c r="G116" s="34">
        <f>IF(F119=0, "-", F116/F119)</f>
        <v>1.3651877133105802E-2</v>
      </c>
      <c r="H116" s="65">
        <v>3</v>
      </c>
      <c r="I116" s="9">
        <f>IF(H119=0, "-", H116/H119)</f>
        <v>1.0714285714285714E-2</v>
      </c>
      <c r="J116" s="8" t="str">
        <f t="shared" si="8"/>
        <v>-</v>
      </c>
      <c r="K116" s="9">
        <f t="shared" si="9"/>
        <v>0.33333333333333331</v>
      </c>
    </row>
    <row r="117" spans="1:11" x14ac:dyDescent="0.2">
      <c r="A117" s="7" t="s">
        <v>253</v>
      </c>
      <c r="B117" s="65">
        <v>0</v>
      </c>
      <c r="C117" s="34">
        <f>IF(B119=0, "-", B117/B119)</f>
        <v>0</v>
      </c>
      <c r="D117" s="65">
        <v>0</v>
      </c>
      <c r="E117" s="9">
        <f>IF(D119=0, "-", D117/D119)</f>
        <v>0</v>
      </c>
      <c r="F117" s="81">
        <v>10</v>
      </c>
      <c r="G117" s="34">
        <f>IF(F119=0, "-", F117/F119)</f>
        <v>3.4129692832764506E-2</v>
      </c>
      <c r="H117" s="65">
        <v>4</v>
      </c>
      <c r="I117" s="9">
        <f>IF(H119=0, "-", H117/H119)</f>
        <v>1.4285714285714285E-2</v>
      </c>
      <c r="J117" s="8" t="str">
        <f t="shared" si="8"/>
        <v>-</v>
      </c>
      <c r="K117" s="9">
        <f t="shared" si="9"/>
        <v>1.5</v>
      </c>
    </row>
    <row r="118" spans="1:11" x14ac:dyDescent="0.2">
      <c r="A118" s="2"/>
      <c r="B118" s="68"/>
      <c r="C118" s="33"/>
      <c r="D118" s="68"/>
      <c r="E118" s="6"/>
      <c r="F118" s="82"/>
      <c r="G118" s="33"/>
      <c r="H118" s="68"/>
      <c r="I118" s="6"/>
      <c r="J118" s="5"/>
      <c r="K118" s="6"/>
    </row>
    <row r="119" spans="1:11" s="43" customFormat="1" x14ac:dyDescent="0.2">
      <c r="A119" s="162" t="s">
        <v>531</v>
      </c>
      <c r="B119" s="71">
        <f>SUM(B104:B118)</f>
        <v>24</v>
      </c>
      <c r="C119" s="40">
        <f>B119/1528</f>
        <v>1.5706806282722512E-2</v>
      </c>
      <c r="D119" s="71">
        <f>SUM(D104:D118)</f>
        <v>25</v>
      </c>
      <c r="E119" s="41">
        <f>D119/1125</f>
        <v>2.2222222222222223E-2</v>
      </c>
      <c r="F119" s="77">
        <f>SUM(F104:F118)</f>
        <v>293</v>
      </c>
      <c r="G119" s="42">
        <f>F119/19693</f>
        <v>1.4878383181841263E-2</v>
      </c>
      <c r="H119" s="71">
        <f>SUM(H104:H118)</f>
        <v>280</v>
      </c>
      <c r="I119" s="41">
        <f>H119/16061</f>
        <v>1.7433534649150116E-2</v>
      </c>
      <c r="J119" s="37">
        <f>IF(D119=0, "-", IF((B119-D119)/D119&lt;10, (B119-D119)/D119, "&gt;999%"))</f>
        <v>-0.04</v>
      </c>
      <c r="K119" s="38">
        <f>IF(H119=0, "-", IF((F119-H119)/H119&lt;10, (F119-H119)/H119, "&gt;999%"))</f>
        <v>4.642857142857143E-2</v>
      </c>
    </row>
    <row r="120" spans="1:11" x14ac:dyDescent="0.2">
      <c r="B120" s="83"/>
      <c r="D120" s="83"/>
      <c r="F120" s="83"/>
      <c r="H120" s="83"/>
    </row>
    <row r="121" spans="1:11" s="43" customFormat="1" x14ac:dyDescent="0.2">
      <c r="A121" s="162" t="s">
        <v>530</v>
      </c>
      <c r="B121" s="71">
        <v>75</v>
      </c>
      <c r="C121" s="40">
        <f>B121/1528</f>
        <v>4.9083769633507857E-2</v>
      </c>
      <c r="D121" s="71">
        <v>49</v>
      </c>
      <c r="E121" s="41">
        <f>D121/1125</f>
        <v>4.3555555555555556E-2</v>
      </c>
      <c r="F121" s="77">
        <v>943</v>
      </c>
      <c r="G121" s="42">
        <f>F121/19693</f>
        <v>4.7885035291728023E-2</v>
      </c>
      <c r="H121" s="71">
        <v>699</v>
      </c>
      <c r="I121" s="41">
        <f>H121/16061</f>
        <v>4.3521573999128323E-2</v>
      </c>
      <c r="J121" s="37">
        <f>IF(D121=0, "-", IF((B121-D121)/D121&lt;10, (B121-D121)/D121, "&gt;999%"))</f>
        <v>0.53061224489795922</v>
      </c>
      <c r="K121" s="38">
        <f>IF(H121=0, "-", IF((F121-H121)/H121&lt;10, (F121-H121)/H121, "&gt;999%"))</f>
        <v>0.3490701001430615</v>
      </c>
    </row>
    <row r="122" spans="1:11" x14ac:dyDescent="0.2">
      <c r="B122" s="83"/>
      <c r="D122" s="83"/>
      <c r="F122" s="83"/>
      <c r="H122" s="83"/>
    </row>
    <row r="123" spans="1:11" ht="15.75" x14ac:dyDescent="0.25">
      <c r="A123" s="164" t="s">
        <v>100</v>
      </c>
      <c r="B123" s="196" t="s">
        <v>1</v>
      </c>
      <c r="C123" s="200"/>
      <c r="D123" s="200"/>
      <c r="E123" s="197"/>
      <c r="F123" s="196" t="s">
        <v>14</v>
      </c>
      <c r="G123" s="200"/>
      <c r="H123" s="200"/>
      <c r="I123" s="197"/>
      <c r="J123" s="196" t="s">
        <v>15</v>
      </c>
      <c r="K123" s="197"/>
    </row>
    <row r="124" spans="1:11" x14ac:dyDescent="0.2">
      <c r="A124" s="22"/>
      <c r="B124" s="196">
        <f>VALUE(RIGHT($B$2, 4))</f>
        <v>2020</v>
      </c>
      <c r="C124" s="197"/>
      <c r="D124" s="196">
        <f>B124-1</f>
        <v>2019</v>
      </c>
      <c r="E124" s="204"/>
      <c r="F124" s="196">
        <f>B124</f>
        <v>2020</v>
      </c>
      <c r="G124" s="204"/>
      <c r="H124" s="196">
        <f>D124</f>
        <v>2019</v>
      </c>
      <c r="I124" s="204"/>
      <c r="J124" s="140" t="s">
        <v>4</v>
      </c>
      <c r="K124" s="141" t="s">
        <v>2</v>
      </c>
    </row>
    <row r="125" spans="1:11" x14ac:dyDescent="0.2">
      <c r="A125" s="163" t="s">
        <v>125</v>
      </c>
      <c r="B125" s="61" t="s">
        <v>12</v>
      </c>
      <c r="C125" s="62" t="s">
        <v>13</v>
      </c>
      <c r="D125" s="61" t="s">
        <v>12</v>
      </c>
      <c r="E125" s="63" t="s">
        <v>13</v>
      </c>
      <c r="F125" s="62" t="s">
        <v>12</v>
      </c>
      <c r="G125" s="62" t="s">
        <v>13</v>
      </c>
      <c r="H125" s="61" t="s">
        <v>12</v>
      </c>
      <c r="I125" s="63" t="s">
        <v>13</v>
      </c>
      <c r="J125" s="61"/>
      <c r="K125" s="63"/>
    </row>
    <row r="126" spans="1:11" x14ac:dyDescent="0.2">
      <c r="A126" s="7" t="s">
        <v>254</v>
      </c>
      <c r="B126" s="65">
        <v>0</v>
      </c>
      <c r="C126" s="34">
        <f>IF(B130=0, "-", B126/B130)</f>
        <v>0</v>
      </c>
      <c r="D126" s="65">
        <v>1</v>
      </c>
      <c r="E126" s="9">
        <f>IF(D130=0, "-", D126/D130)</f>
        <v>0.2</v>
      </c>
      <c r="F126" s="81">
        <v>10</v>
      </c>
      <c r="G126" s="34">
        <f>IF(F130=0, "-", F126/F130)</f>
        <v>0.14285714285714285</v>
      </c>
      <c r="H126" s="65">
        <v>44</v>
      </c>
      <c r="I126" s="9">
        <f>IF(H130=0, "-", H126/H130)</f>
        <v>0.4</v>
      </c>
      <c r="J126" s="8">
        <f>IF(D126=0, "-", IF((B126-D126)/D126&lt;10, (B126-D126)/D126, "&gt;999%"))</f>
        <v>-1</v>
      </c>
      <c r="K126" s="9">
        <f>IF(H126=0, "-", IF((F126-H126)/H126&lt;10, (F126-H126)/H126, "&gt;999%"))</f>
        <v>-0.77272727272727271</v>
      </c>
    </row>
    <row r="127" spans="1:11" x14ac:dyDescent="0.2">
      <c r="A127" s="7" t="s">
        <v>255</v>
      </c>
      <c r="B127" s="65">
        <v>1</v>
      </c>
      <c r="C127" s="34">
        <f>IF(B130=0, "-", B127/B130)</f>
        <v>0.5</v>
      </c>
      <c r="D127" s="65">
        <v>3</v>
      </c>
      <c r="E127" s="9">
        <f>IF(D130=0, "-", D127/D130)</f>
        <v>0.6</v>
      </c>
      <c r="F127" s="81">
        <v>43</v>
      </c>
      <c r="G127" s="34">
        <f>IF(F130=0, "-", F127/F130)</f>
        <v>0.61428571428571432</v>
      </c>
      <c r="H127" s="65">
        <v>42</v>
      </c>
      <c r="I127" s="9">
        <f>IF(H130=0, "-", H127/H130)</f>
        <v>0.38181818181818183</v>
      </c>
      <c r="J127" s="8">
        <f>IF(D127=0, "-", IF((B127-D127)/D127&lt;10, (B127-D127)/D127, "&gt;999%"))</f>
        <v>-0.66666666666666663</v>
      </c>
      <c r="K127" s="9">
        <f>IF(H127=0, "-", IF((F127-H127)/H127&lt;10, (F127-H127)/H127, "&gt;999%"))</f>
        <v>2.3809523809523808E-2</v>
      </c>
    </row>
    <row r="128" spans="1:11" x14ac:dyDescent="0.2">
      <c r="A128" s="7" t="s">
        <v>256</v>
      </c>
      <c r="B128" s="65">
        <v>1</v>
      </c>
      <c r="C128" s="34">
        <f>IF(B130=0, "-", B128/B130)</f>
        <v>0.5</v>
      </c>
      <c r="D128" s="65">
        <v>1</v>
      </c>
      <c r="E128" s="9">
        <f>IF(D130=0, "-", D128/D130)</f>
        <v>0.2</v>
      </c>
      <c r="F128" s="81">
        <v>17</v>
      </c>
      <c r="G128" s="34">
        <f>IF(F130=0, "-", F128/F130)</f>
        <v>0.24285714285714285</v>
      </c>
      <c r="H128" s="65">
        <v>24</v>
      </c>
      <c r="I128" s="9">
        <f>IF(H130=0, "-", H128/H130)</f>
        <v>0.21818181818181817</v>
      </c>
      <c r="J128" s="8">
        <f>IF(D128=0, "-", IF((B128-D128)/D128&lt;10, (B128-D128)/D128, "&gt;999%"))</f>
        <v>0</v>
      </c>
      <c r="K128" s="9">
        <f>IF(H128=0, "-", IF((F128-H128)/H128&lt;10, (F128-H128)/H128, "&gt;999%"))</f>
        <v>-0.29166666666666669</v>
      </c>
    </row>
    <row r="129" spans="1:11" x14ac:dyDescent="0.2">
      <c r="A129" s="2"/>
      <c r="B129" s="68"/>
      <c r="C129" s="33"/>
      <c r="D129" s="68"/>
      <c r="E129" s="6"/>
      <c r="F129" s="82"/>
      <c r="G129" s="33"/>
      <c r="H129" s="68"/>
      <c r="I129" s="6"/>
      <c r="J129" s="5"/>
      <c r="K129" s="6"/>
    </row>
    <row r="130" spans="1:11" s="43" customFormat="1" x14ac:dyDescent="0.2">
      <c r="A130" s="162" t="s">
        <v>529</v>
      </c>
      <c r="B130" s="71">
        <f>SUM(B126:B129)</f>
        <v>2</v>
      </c>
      <c r="C130" s="40">
        <f>B130/1528</f>
        <v>1.3089005235602095E-3</v>
      </c>
      <c r="D130" s="71">
        <f>SUM(D126:D129)</f>
        <v>5</v>
      </c>
      <c r="E130" s="41">
        <f>D130/1125</f>
        <v>4.4444444444444444E-3</v>
      </c>
      <c r="F130" s="77">
        <f>SUM(F126:F129)</f>
        <v>70</v>
      </c>
      <c r="G130" s="42">
        <f>F130/19693</f>
        <v>3.5545625349108819E-3</v>
      </c>
      <c r="H130" s="71">
        <f>SUM(H126:H129)</f>
        <v>110</v>
      </c>
      <c r="I130" s="41">
        <f>H130/16061</f>
        <v>6.8488886121661164E-3</v>
      </c>
      <c r="J130" s="37">
        <f>IF(D130=0, "-", IF((B130-D130)/D130&lt;10, (B130-D130)/D130, "&gt;999%"))</f>
        <v>-0.6</v>
      </c>
      <c r="K130" s="38">
        <f>IF(H130=0, "-", IF((F130-H130)/H130&lt;10, (F130-H130)/H130, "&gt;999%"))</f>
        <v>-0.36363636363636365</v>
      </c>
    </row>
    <row r="131" spans="1:11" x14ac:dyDescent="0.2">
      <c r="B131" s="83"/>
      <c r="D131" s="83"/>
      <c r="F131" s="83"/>
      <c r="H131" s="83"/>
    </row>
    <row r="132" spans="1:11" x14ac:dyDescent="0.2">
      <c r="A132" s="163" t="s">
        <v>126</v>
      </c>
      <c r="B132" s="61" t="s">
        <v>12</v>
      </c>
      <c r="C132" s="62" t="s">
        <v>13</v>
      </c>
      <c r="D132" s="61" t="s">
        <v>12</v>
      </c>
      <c r="E132" s="63" t="s">
        <v>13</v>
      </c>
      <c r="F132" s="62" t="s">
        <v>12</v>
      </c>
      <c r="G132" s="62" t="s">
        <v>13</v>
      </c>
      <c r="H132" s="61" t="s">
        <v>12</v>
      </c>
      <c r="I132" s="63" t="s">
        <v>13</v>
      </c>
      <c r="J132" s="61"/>
      <c r="K132" s="63"/>
    </row>
    <row r="133" spans="1:11" x14ac:dyDescent="0.2">
      <c r="A133" s="7" t="s">
        <v>257</v>
      </c>
      <c r="B133" s="65">
        <v>1</v>
      </c>
      <c r="C133" s="34">
        <f>IF(B144=0, "-", B133/B144)</f>
        <v>0.16666666666666666</v>
      </c>
      <c r="D133" s="65">
        <v>0</v>
      </c>
      <c r="E133" s="9">
        <f>IF(D144=0, "-", D133/D144)</f>
        <v>0</v>
      </c>
      <c r="F133" s="81">
        <v>3</v>
      </c>
      <c r="G133" s="34">
        <f>IF(F144=0, "-", F133/F144)</f>
        <v>6.1224489795918366E-2</v>
      </c>
      <c r="H133" s="65">
        <v>1</v>
      </c>
      <c r="I133" s="9">
        <f>IF(H144=0, "-", H133/H144)</f>
        <v>2.7027027027027029E-2</v>
      </c>
      <c r="J133" s="8" t="str">
        <f t="shared" ref="J133:J142" si="10">IF(D133=0, "-", IF((B133-D133)/D133&lt;10, (B133-D133)/D133, "&gt;999%"))</f>
        <v>-</v>
      </c>
      <c r="K133" s="9">
        <f t="shared" ref="K133:K142" si="11">IF(H133=0, "-", IF((F133-H133)/H133&lt;10, (F133-H133)/H133, "&gt;999%"))</f>
        <v>2</v>
      </c>
    </row>
    <row r="134" spans="1:11" x14ac:dyDescent="0.2">
      <c r="A134" s="7" t="s">
        <v>258</v>
      </c>
      <c r="B134" s="65">
        <v>1</v>
      </c>
      <c r="C134" s="34">
        <f>IF(B144=0, "-", B134/B144)</f>
        <v>0.16666666666666666</v>
      </c>
      <c r="D134" s="65">
        <v>0</v>
      </c>
      <c r="E134" s="9">
        <f>IF(D144=0, "-", D134/D144)</f>
        <v>0</v>
      </c>
      <c r="F134" s="81">
        <v>1</v>
      </c>
      <c r="G134" s="34">
        <f>IF(F144=0, "-", F134/F144)</f>
        <v>2.0408163265306121E-2</v>
      </c>
      <c r="H134" s="65">
        <v>3</v>
      </c>
      <c r="I134" s="9">
        <f>IF(H144=0, "-", H134/H144)</f>
        <v>8.1081081081081086E-2</v>
      </c>
      <c r="J134" s="8" t="str">
        <f t="shared" si="10"/>
        <v>-</v>
      </c>
      <c r="K134" s="9">
        <f t="shared" si="11"/>
        <v>-0.66666666666666663</v>
      </c>
    </row>
    <row r="135" spans="1:11" x14ac:dyDescent="0.2">
      <c r="A135" s="7" t="s">
        <v>259</v>
      </c>
      <c r="B135" s="65">
        <v>2</v>
      </c>
      <c r="C135" s="34">
        <f>IF(B144=0, "-", B135/B144)</f>
        <v>0.33333333333333331</v>
      </c>
      <c r="D135" s="65">
        <v>0</v>
      </c>
      <c r="E135" s="9">
        <f>IF(D144=0, "-", D135/D144)</f>
        <v>0</v>
      </c>
      <c r="F135" s="81">
        <v>12</v>
      </c>
      <c r="G135" s="34">
        <f>IF(F144=0, "-", F135/F144)</f>
        <v>0.24489795918367346</v>
      </c>
      <c r="H135" s="65">
        <v>15</v>
      </c>
      <c r="I135" s="9">
        <f>IF(H144=0, "-", H135/H144)</f>
        <v>0.40540540540540543</v>
      </c>
      <c r="J135" s="8" t="str">
        <f t="shared" si="10"/>
        <v>-</v>
      </c>
      <c r="K135" s="9">
        <f t="shared" si="11"/>
        <v>-0.2</v>
      </c>
    </row>
    <row r="136" spans="1:11" x14ac:dyDescent="0.2">
      <c r="A136" s="7" t="s">
        <v>260</v>
      </c>
      <c r="B136" s="65">
        <v>0</v>
      </c>
      <c r="C136" s="34">
        <f>IF(B144=0, "-", B136/B144)</f>
        <v>0</v>
      </c>
      <c r="D136" s="65">
        <v>0</v>
      </c>
      <c r="E136" s="9">
        <f>IF(D144=0, "-", D136/D144)</f>
        <v>0</v>
      </c>
      <c r="F136" s="81">
        <v>1</v>
      </c>
      <c r="G136" s="34">
        <f>IF(F144=0, "-", F136/F144)</f>
        <v>2.0408163265306121E-2</v>
      </c>
      <c r="H136" s="65">
        <v>0</v>
      </c>
      <c r="I136" s="9">
        <f>IF(H144=0, "-", H136/H144)</f>
        <v>0</v>
      </c>
      <c r="J136" s="8" t="str">
        <f t="shared" si="10"/>
        <v>-</v>
      </c>
      <c r="K136" s="9" t="str">
        <f t="shared" si="11"/>
        <v>-</v>
      </c>
    </row>
    <row r="137" spans="1:11" x14ac:dyDescent="0.2">
      <c r="A137" s="7" t="s">
        <v>261</v>
      </c>
      <c r="B137" s="65">
        <v>0</v>
      </c>
      <c r="C137" s="34">
        <f>IF(B144=0, "-", B137/B144)</f>
        <v>0</v>
      </c>
      <c r="D137" s="65">
        <v>0</v>
      </c>
      <c r="E137" s="9">
        <f>IF(D144=0, "-", D137/D144)</f>
        <v>0</v>
      </c>
      <c r="F137" s="81">
        <v>1</v>
      </c>
      <c r="G137" s="34">
        <f>IF(F144=0, "-", F137/F144)</f>
        <v>2.0408163265306121E-2</v>
      </c>
      <c r="H137" s="65">
        <v>0</v>
      </c>
      <c r="I137" s="9">
        <f>IF(H144=0, "-", H137/H144)</f>
        <v>0</v>
      </c>
      <c r="J137" s="8" t="str">
        <f t="shared" si="10"/>
        <v>-</v>
      </c>
      <c r="K137" s="9" t="str">
        <f t="shared" si="11"/>
        <v>-</v>
      </c>
    </row>
    <row r="138" spans="1:11" x14ac:dyDescent="0.2">
      <c r="A138" s="7" t="s">
        <v>262</v>
      </c>
      <c r="B138" s="65">
        <v>0</v>
      </c>
      <c r="C138" s="34">
        <f>IF(B144=0, "-", B138/B144)</f>
        <v>0</v>
      </c>
      <c r="D138" s="65">
        <v>0</v>
      </c>
      <c r="E138" s="9">
        <f>IF(D144=0, "-", D138/D144)</f>
        <v>0</v>
      </c>
      <c r="F138" s="81">
        <v>1</v>
      </c>
      <c r="G138" s="34">
        <f>IF(F144=0, "-", F138/F144)</f>
        <v>2.0408163265306121E-2</v>
      </c>
      <c r="H138" s="65">
        <v>0</v>
      </c>
      <c r="I138" s="9">
        <f>IF(H144=0, "-", H138/H144)</f>
        <v>0</v>
      </c>
      <c r="J138" s="8" t="str">
        <f t="shared" si="10"/>
        <v>-</v>
      </c>
      <c r="K138" s="9" t="str">
        <f t="shared" si="11"/>
        <v>-</v>
      </c>
    </row>
    <row r="139" spans="1:11" x14ac:dyDescent="0.2">
      <c r="A139" s="7" t="s">
        <v>263</v>
      </c>
      <c r="B139" s="65">
        <v>0</v>
      </c>
      <c r="C139" s="34">
        <f>IF(B144=0, "-", B139/B144)</f>
        <v>0</v>
      </c>
      <c r="D139" s="65">
        <v>0</v>
      </c>
      <c r="E139" s="9">
        <f>IF(D144=0, "-", D139/D144)</f>
        <v>0</v>
      </c>
      <c r="F139" s="81">
        <v>4</v>
      </c>
      <c r="G139" s="34">
        <f>IF(F144=0, "-", F139/F144)</f>
        <v>8.1632653061224483E-2</v>
      </c>
      <c r="H139" s="65">
        <v>1</v>
      </c>
      <c r="I139" s="9">
        <f>IF(H144=0, "-", H139/H144)</f>
        <v>2.7027027027027029E-2</v>
      </c>
      <c r="J139" s="8" t="str">
        <f t="shared" si="10"/>
        <v>-</v>
      </c>
      <c r="K139" s="9">
        <f t="shared" si="11"/>
        <v>3</v>
      </c>
    </row>
    <row r="140" spans="1:11" x14ac:dyDescent="0.2">
      <c r="A140" s="7" t="s">
        <v>264</v>
      </c>
      <c r="B140" s="65">
        <v>0</v>
      </c>
      <c r="C140" s="34">
        <f>IF(B144=0, "-", B140/B144)</f>
        <v>0</v>
      </c>
      <c r="D140" s="65">
        <v>0</v>
      </c>
      <c r="E140" s="9">
        <f>IF(D144=0, "-", D140/D144)</f>
        <v>0</v>
      </c>
      <c r="F140" s="81">
        <v>5</v>
      </c>
      <c r="G140" s="34">
        <f>IF(F144=0, "-", F140/F144)</f>
        <v>0.10204081632653061</v>
      </c>
      <c r="H140" s="65">
        <v>3</v>
      </c>
      <c r="I140" s="9">
        <f>IF(H144=0, "-", H140/H144)</f>
        <v>8.1081081081081086E-2</v>
      </c>
      <c r="J140" s="8" t="str">
        <f t="shared" si="10"/>
        <v>-</v>
      </c>
      <c r="K140" s="9">
        <f t="shared" si="11"/>
        <v>0.66666666666666663</v>
      </c>
    </row>
    <row r="141" spans="1:11" x14ac:dyDescent="0.2">
      <c r="A141" s="7" t="s">
        <v>265</v>
      </c>
      <c r="B141" s="65">
        <v>2</v>
      </c>
      <c r="C141" s="34">
        <f>IF(B144=0, "-", B141/B144)</f>
        <v>0.33333333333333331</v>
      </c>
      <c r="D141" s="65">
        <v>1</v>
      </c>
      <c r="E141" s="9">
        <f>IF(D144=0, "-", D141/D144)</f>
        <v>1</v>
      </c>
      <c r="F141" s="81">
        <v>18</v>
      </c>
      <c r="G141" s="34">
        <f>IF(F144=0, "-", F141/F144)</f>
        <v>0.36734693877551022</v>
      </c>
      <c r="H141" s="65">
        <v>13</v>
      </c>
      <c r="I141" s="9">
        <f>IF(H144=0, "-", H141/H144)</f>
        <v>0.35135135135135137</v>
      </c>
      <c r="J141" s="8">
        <f t="shared" si="10"/>
        <v>1</v>
      </c>
      <c r="K141" s="9">
        <f t="shared" si="11"/>
        <v>0.38461538461538464</v>
      </c>
    </row>
    <row r="142" spans="1:11" x14ac:dyDescent="0.2">
      <c r="A142" s="7" t="s">
        <v>266</v>
      </c>
      <c r="B142" s="65">
        <v>0</v>
      </c>
      <c r="C142" s="34">
        <f>IF(B144=0, "-", B142/B144)</f>
        <v>0</v>
      </c>
      <c r="D142" s="65">
        <v>0</v>
      </c>
      <c r="E142" s="9">
        <f>IF(D144=0, "-", D142/D144)</f>
        <v>0</v>
      </c>
      <c r="F142" s="81">
        <v>3</v>
      </c>
      <c r="G142" s="34">
        <f>IF(F144=0, "-", F142/F144)</f>
        <v>6.1224489795918366E-2</v>
      </c>
      <c r="H142" s="65">
        <v>1</v>
      </c>
      <c r="I142" s="9">
        <f>IF(H144=0, "-", H142/H144)</f>
        <v>2.7027027027027029E-2</v>
      </c>
      <c r="J142" s="8" t="str">
        <f t="shared" si="10"/>
        <v>-</v>
      </c>
      <c r="K142" s="9">
        <f t="shared" si="11"/>
        <v>2</v>
      </c>
    </row>
    <row r="143" spans="1:11" x14ac:dyDescent="0.2">
      <c r="A143" s="2"/>
      <c r="B143" s="68"/>
      <c r="C143" s="33"/>
      <c r="D143" s="68"/>
      <c r="E143" s="6"/>
      <c r="F143" s="82"/>
      <c r="G143" s="33"/>
      <c r="H143" s="68"/>
      <c r="I143" s="6"/>
      <c r="J143" s="5"/>
      <c r="K143" s="6"/>
    </row>
    <row r="144" spans="1:11" s="43" customFormat="1" x14ac:dyDescent="0.2">
      <c r="A144" s="162" t="s">
        <v>528</v>
      </c>
      <c r="B144" s="71">
        <f>SUM(B133:B143)</f>
        <v>6</v>
      </c>
      <c r="C144" s="40">
        <f>B144/1528</f>
        <v>3.9267015706806281E-3</v>
      </c>
      <c r="D144" s="71">
        <f>SUM(D133:D143)</f>
        <v>1</v>
      </c>
      <c r="E144" s="41">
        <f>D144/1125</f>
        <v>8.8888888888888893E-4</v>
      </c>
      <c r="F144" s="77">
        <f>SUM(F133:F143)</f>
        <v>49</v>
      </c>
      <c r="G144" s="42">
        <f>F144/19693</f>
        <v>2.4881937744376174E-3</v>
      </c>
      <c r="H144" s="71">
        <f>SUM(H133:H143)</f>
        <v>37</v>
      </c>
      <c r="I144" s="41">
        <f>H144/16061</f>
        <v>2.3037170786376938E-3</v>
      </c>
      <c r="J144" s="37">
        <f>IF(D144=0, "-", IF((B144-D144)/D144&lt;10, (B144-D144)/D144, "&gt;999%"))</f>
        <v>5</v>
      </c>
      <c r="K144" s="38">
        <f>IF(H144=0, "-", IF((F144-H144)/H144&lt;10, (F144-H144)/H144, "&gt;999%"))</f>
        <v>0.32432432432432434</v>
      </c>
    </row>
    <row r="145" spans="1:11" x14ac:dyDescent="0.2">
      <c r="B145" s="83"/>
      <c r="D145" s="83"/>
      <c r="F145" s="83"/>
      <c r="H145" s="83"/>
    </row>
    <row r="146" spans="1:11" s="43" customFormat="1" x14ac:dyDescent="0.2">
      <c r="A146" s="162" t="s">
        <v>527</v>
      </c>
      <c r="B146" s="71">
        <v>8</v>
      </c>
      <c r="C146" s="40">
        <f>B146/1528</f>
        <v>5.235602094240838E-3</v>
      </c>
      <c r="D146" s="71">
        <v>6</v>
      </c>
      <c r="E146" s="41">
        <f>D146/1125</f>
        <v>5.3333333333333332E-3</v>
      </c>
      <c r="F146" s="77">
        <v>119</v>
      </c>
      <c r="G146" s="42">
        <f>F146/19693</f>
        <v>6.0427563093484998E-3</v>
      </c>
      <c r="H146" s="71">
        <v>147</v>
      </c>
      <c r="I146" s="41">
        <f>H146/16061</f>
        <v>9.1526056908038111E-3</v>
      </c>
      <c r="J146" s="37">
        <f>IF(D146=0, "-", IF((B146-D146)/D146&lt;10, (B146-D146)/D146, "&gt;999%"))</f>
        <v>0.33333333333333331</v>
      </c>
      <c r="K146" s="38">
        <f>IF(H146=0, "-", IF((F146-H146)/H146&lt;10, (F146-H146)/H146, "&gt;999%"))</f>
        <v>-0.19047619047619047</v>
      </c>
    </row>
    <row r="147" spans="1:11" x14ac:dyDescent="0.2">
      <c r="B147" s="83"/>
      <c r="D147" s="83"/>
      <c r="F147" s="83"/>
      <c r="H147" s="83"/>
    </row>
    <row r="148" spans="1:11" ht="15.75" x14ac:dyDescent="0.25">
      <c r="A148" s="164" t="s">
        <v>101</v>
      </c>
      <c r="B148" s="196" t="s">
        <v>1</v>
      </c>
      <c r="C148" s="200"/>
      <c r="D148" s="200"/>
      <c r="E148" s="197"/>
      <c r="F148" s="196" t="s">
        <v>14</v>
      </c>
      <c r="G148" s="200"/>
      <c r="H148" s="200"/>
      <c r="I148" s="197"/>
      <c r="J148" s="196" t="s">
        <v>15</v>
      </c>
      <c r="K148" s="197"/>
    </row>
    <row r="149" spans="1:11" x14ac:dyDescent="0.2">
      <c r="A149" s="22"/>
      <c r="B149" s="196">
        <f>VALUE(RIGHT($B$2, 4))</f>
        <v>2020</v>
      </c>
      <c r="C149" s="197"/>
      <c r="D149" s="196">
        <f>B149-1</f>
        <v>2019</v>
      </c>
      <c r="E149" s="204"/>
      <c r="F149" s="196">
        <f>B149</f>
        <v>2020</v>
      </c>
      <c r="G149" s="204"/>
      <c r="H149" s="196">
        <f>D149</f>
        <v>2019</v>
      </c>
      <c r="I149" s="204"/>
      <c r="J149" s="140" t="s">
        <v>4</v>
      </c>
      <c r="K149" s="141" t="s">
        <v>2</v>
      </c>
    </row>
    <row r="150" spans="1:11" x14ac:dyDescent="0.2">
      <c r="A150" s="163" t="s">
        <v>127</v>
      </c>
      <c r="B150" s="61" t="s">
        <v>12</v>
      </c>
      <c r="C150" s="62" t="s">
        <v>13</v>
      </c>
      <c r="D150" s="61" t="s">
        <v>12</v>
      </c>
      <c r="E150" s="63" t="s">
        <v>13</v>
      </c>
      <c r="F150" s="62" t="s">
        <v>12</v>
      </c>
      <c r="G150" s="62" t="s">
        <v>13</v>
      </c>
      <c r="H150" s="61" t="s">
        <v>12</v>
      </c>
      <c r="I150" s="63" t="s">
        <v>13</v>
      </c>
      <c r="J150" s="61"/>
      <c r="K150" s="63"/>
    </row>
    <row r="151" spans="1:11" x14ac:dyDescent="0.2">
      <c r="A151" s="7" t="s">
        <v>267</v>
      </c>
      <c r="B151" s="65">
        <v>0</v>
      </c>
      <c r="C151" s="34" t="str">
        <f>IF(B153=0, "-", B151/B153)</f>
        <v>-</v>
      </c>
      <c r="D151" s="65">
        <v>0</v>
      </c>
      <c r="E151" s="9" t="str">
        <f>IF(D153=0, "-", D151/D153)</f>
        <v>-</v>
      </c>
      <c r="F151" s="81">
        <v>3</v>
      </c>
      <c r="G151" s="34">
        <f>IF(F153=0, "-", F151/F153)</f>
        <v>1</v>
      </c>
      <c r="H151" s="65">
        <v>4</v>
      </c>
      <c r="I151" s="9">
        <f>IF(H153=0, "-", H151/H153)</f>
        <v>1</v>
      </c>
      <c r="J151" s="8" t="str">
        <f>IF(D151=0, "-", IF((B151-D151)/D151&lt;10, (B151-D151)/D151, "&gt;999%"))</f>
        <v>-</v>
      </c>
      <c r="K151" s="9">
        <f>IF(H151=0, "-", IF((F151-H151)/H151&lt;10, (F151-H151)/H151, "&gt;999%"))</f>
        <v>-0.25</v>
      </c>
    </row>
    <row r="152" spans="1:11" x14ac:dyDescent="0.2">
      <c r="A152" s="2"/>
      <c r="B152" s="68"/>
      <c r="C152" s="33"/>
      <c r="D152" s="68"/>
      <c r="E152" s="6"/>
      <c r="F152" s="82"/>
      <c r="G152" s="33"/>
      <c r="H152" s="68"/>
      <c r="I152" s="6"/>
      <c r="J152" s="5"/>
      <c r="K152" s="6"/>
    </row>
    <row r="153" spans="1:11" s="43" customFormat="1" x14ac:dyDescent="0.2">
      <c r="A153" s="162" t="s">
        <v>526</v>
      </c>
      <c r="B153" s="71">
        <f>SUM(B151:B152)</f>
        <v>0</v>
      </c>
      <c r="C153" s="40">
        <f>B153/1528</f>
        <v>0</v>
      </c>
      <c r="D153" s="71">
        <f>SUM(D151:D152)</f>
        <v>0</v>
      </c>
      <c r="E153" s="41">
        <f>D153/1125</f>
        <v>0</v>
      </c>
      <c r="F153" s="77">
        <f>SUM(F151:F152)</f>
        <v>3</v>
      </c>
      <c r="G153" s="42">
        <f>F153/19693</f>
        <v>1.5233839435332351E-4</v>
      </c>
      <c r="H153" s="71">
        <f>SUM(H151:H152)</f>
        <v>4</v>
      </c>
      <c r="I153" s="41">
        <f>H153/16061</f>
        <v>2.4905049498785876E-4</v>
      </c>
      <c r="J153" s="37" t="str">
        <f>IF(D153=0, "-", IF((B153-D153)/D153&lt;10, (B153-D153)/D153, "&gt;999%"))</f>
        <v>-</v>
      </c>
      <c r="K153" s="38">
        <f>IF(H153=0, "-", IF((F153-H153)/H153&lt;10, (F153-H153)/H153, "&gt;999%"))</f>
        <v>-0.25</v>
      </c>
    </row>
    <row r="154" spans="1:11" x14ac:dyDescent="0.2">
      <c r="B154" s="83"/>
      <c r="D154" s="83"/>
      <c r="F154" s="83"/>
      <c r="H154" s="83"/>
    </row>
    <row r="155" spans="1:11" x14ac:dyDescent="0.2">
      <c r="A155" s="163" t="s">
        <v>128</v>
      </c>
      <c r="B155" s="61" t="s">
        <v>12</v>
      </c>
      <c r="C155" s="62" t="s">
        <v>13</v>
      </c>
      <c r="D155" s="61" t="s">
        <v>12</v>
      </c>
      <c r="E155" s="63" t="s">
        <v>13</v>
      </c>
      <c r="F155" s="62" t="s">
        <v>12</v>
      </c>
      <c r="G155" s="62" t="s">
        <v>13</v>
      </c>
      <c r="H155" s="61" t="s">
        <v>12</v>
      </c>
      <c r="I155" s="63" t="s">
        <v>13</v>
      </c>
      <c r="J155" s="61"/>
      <c r="K155" s="63"/>
    </row>
    <row r="156" spans="1:11" x14ac:dyDescent="0.2">
      <c r="A156" s="7" t="s">
        <v>268</v>
      </c>
      <c r="B156" s="65">
        <v>0</v>
      </c>
      <c r="C156" s="34">
        <f>IF(B162=0, "-", B156/B162)</f>
        <v>0</v>
      </c>
      <c r="D156" s="65">
        <v>0</v>
      </c>
      <c r="E156" s="9" t="str">
        <f>IF(D162=0, "-", D156/D162)</f>
        <v>-</v>
      </c>
      <c r="F156" s="81">
        <v>0</v>
      </c>
      <c r="G156" s="34">
        <f>IF(F162=0, "-", F156/F162)</f>
        <v>0</v>
      </c>
      <c r="H156" s="65">
        <v>1</v>
      </c>
      <c r="I156" s="9">
        <f>IF(H162=0, "-", H156/H162)</f>
        <v>0.33333333333333331</v>
      </c>
      <c r="J156" s="8" t="str">
        <f>IF(D156=0, "-", IF((B156-D156)/D156&lt;10, (B156-D156)/D156, "&gt;999%"))</f>
        <v>-</v>
      </c>
      <c r="K156" s="9">
        <f>IF(H156=0, "-", IF((F156-H156)/H156&lt;10, (F156-H156)/H156, "&gt;999%"))</f>
        <v>-1</v>
      </c>
    </row>
    <row r="157" spans="1:11" x14ac:dyDescent="0.2">
      <c r="A157" s="7" t="s">
        <v>269</v>
      </c>
      <c r="B157" s="65">
        <v>0</v>
      </c>
      <c r="C157" s="34">
        <f>IF(B162=0, "-", B157/B162)</f>
        <v>0</v>
      </c>
      <c r="D157" s="65">
        <v>0</v>
      </c>
      <c r="E157" s="9" t="str">
        <f>IF(D162=0, "-", D157/D162)</f>
        <v>-</v>
      </c>
      <c r="F157" s="81">
        <v>1</v>
      </c>
      <c r="G157" s="34">
        <f>IF(F162=0, "-", F157/F162)</f>
        <v>0.14285714285714285</v>
      </c>
      <c r="H157" s="65">
        <v>0</v>
      </c>
      <c r="I157" s="9">
        <f>IF(H162=0, "-", H157/H162)</f>
        <v>0</v>
      </c>
      <c r="J157" s="8" t="str">
        <f>IF(D157=0, "-", IF((B157-D157)/D157&lt;10, (B157-D157)/D157, "&gt;999%"))</f>
        <v>-</v>
      </c>
      <c r="K157" s="9" t="str">
        <f>IF(H157=0, "-", IF((F157-H157)/H157&lt;10, (F157-H157)/H157, "&gt;999%"))</f>
        <v>-</v>
      </c>
    </row>
    <row r="158" spans="1:11" x14ac:dyDescent="0.2">
      <c r="A158" s="7" t="s">
        <v>270</v>
      </c>
      <c r="B158" s="65">
        <v>0</v>
      </c>
      <c r="C158" s="34">
        <f>IF(B162=0, "-", B158/B162)</f>
        <v>0</v>
      </c>
      <c r="D158" s="65">
        <v>0</v>
      </c>
      <c r="E158" s="9" t="str">
        <f>IF(D162=0, "-", D158/D162)</f>
        <v>-</v>
      </c>
      <c r="F158" s="81">
        <v>2</v>
      </c>
      <c r="G158" s="34">
        <f>IF(F162=0, "-", F158/F162)</f>
        <v>0.2857142857142857</v>
      </c>
      <c r="H158" s="65">
        <v>1</v>
      </c>
      <c r="I158" s="9">
        <f>IF(H162=0, "-", H158/H162)</f>
        <v>0.33333333333333331</v>
      </c>
      <c r="J158" s="8" t="str">
        <f>IF(D158=0, "-", IF((B158-D158)/D158&lt;10, (B158-D158)/D158, "&gt;999%"))</f>
        <v>-</v>
      </c>
      <c r="K158" s="9">
        <f>IF(H158=0, "-", IF((F158-H158)/H158&lt;10, (F158-H158)/H158, "&gt;999%"))</f>
        <v>1</v>
      </c>
    </row>
    <row r="159" spans="1:11" x14ac:dyDescent="0.2">
      <c r="A159" s="7" t="s">
        <v>271</v>
      </c>
      <c r="B159" s="65">
        <v>1</v>
      </c>
      <c r="C159" s="34">
        <f>IF(B162=0, "-", B159/B162)</f>
        <v>1</v>
      </c>
      <c r="D159" s="65">
        <v>0</v>
      </c>
      <c r="E159" s="9" t="str">
        <f>IF(D162=0, "-", D159/D162)</f>
        <v>-</v>
      </c>
      <c r="F159" s="81">
        <v>2</v>
      </c>
      <c r="G159" s="34">
        <f>IF(F162=0, "-", F159/F162)</f>
        <v>0.2857142857142857</v>
      </c>
      <c r="H159" s="65">
        <v>0</v>
      </c>
      <c r="I159" s="9">
        <f>IF(H162=0, "-", H159/H162)</f>
        <v>0</v>
      </c>
      <c r="J159" s="8" t="str">
        <f>IF(D159=0, "-", IF((B159-D159)/D159&lt;10, (B159-D159)/D159, "&gt;999%"))</f>
        <v>-</v>
      </c>
      <c r="K159" s="9" t="str">
        <f>IF(H159=0, "-", IF((F159-H159)/H159&lt;10, (F159-H159)/H159, "&gt;999%"))</f>
        <v>-</v>
      </c>
    </row>
    <row r="160" spans="1:11" x14ac:dyDescent="0.2">
      <c r="A160" s="7" t="s">
        <v>272</v>
      </c>
      <c r="B160" s="65">
        <v>0</v>
      </c>
      <c r="C160" s="34">
        <f>IF(B162=0, "-", B160/B162)</f>
        <v>0</v>
      </c>
      <c r="D160" s="65">
        <v>0</v>
      </c>
      <c r="E160" s="9" t="str">
        <f>IF(D162=0, "-", D160/D162)</f>
        <v>-</v>
      </c>
      <c r="F160" s="81">
        <v>2</v>
      </c>
      <c r="G160" s="34">
        <f>IF(F162=0, "-", F160/F162)</f>
        <v>0.2857142857142857</v>
      </c>
      <c r="H160" s="65">
        <v>1</v>
      </c>
      <c r="I160" s="9">
        <f>IF(H162=0, "-", H160/H162)</f>
        <v>0.33333333333333331</v>
      </c>
      <c r="J160" s="8" t="str">
        <f>IF(D160=0, "-", IF((B160-D160)/D160&lt;10, (B160-D160)/D160, "&gt;999%"))</f>
        <v>-</v>
      </c>
      <c r="K160" s="9">
        <f>IF(H160=0, "-", IF((F160-H160)/H160&lt;10, (F160-H160)/H160, "&gt;999%"))</f>
        <v>1</v>
      </c>
    </row>
    <row r="161" spans="1:11" x14ac:dyDescent="0.2">
      <c r="A161" s="2"/>
      <c r="B161" s="68"/>
      <c r="C161" s="33"/>
      <c r="D161" s="68"/>
      <c r="E161" s="6"/>
      <c r="F161" s="82"/>
      <c r="G161" s="33"/>
      <c r="H161" s="68"/>
      <c r="I161" s="6"/>
      <c r="J161" s="5"/>
      <c r="K161" s="6"/>
    </row>
    <row r="162" spans="1:11" s="43" customFormat="1" x14ac:dyDescent="0.2">
      <c r="A162" s="162" t="s">
        <v>525</v>
      </c>
      <c r="B162" s="71">
        <f>SUM(B156:B161)</f>
        <v>1</v>
      </c>
      <c r="C162" s="40">
        <f>B162/1528</f>
        <v>6.5445026178010475E-4</v>
      </c>
      <c r="D162" s="71">
        <f>SUM(D156:D161)</f>
        <v>0</v>
      </c>
      <c r="E162" s="41">
        <f>D162/1125</f>
        <v>0</v>
      </c>
      <c r="F162" s="77">
        <f>SUM(F156:F161)</f>
        <v>7</v>
      </c>
      <c r="G162" s="42">
        <f>F162/19693</f>
        <v>3.5545625349108818E-4</v>
      </c>
      <c r="H162" s="71">
        <f>SUM(H156:H161)</f>
        <v>3</v>
      </c>
      <c r="I162" s="41">
        <f>H162/16061</f>
        <v>1.867878712408941E-4</v>
      </c>
      <c r="J162" s="37" t="str">
        <f>IF(D162=0, "-", IF((B162-D162)/D162&lt;10, (B162-D162)/D162, "&gt;999%"))</f>
        <v>-</v>
      </c>
      <c r="K162" s="38">
        <f>IF(H162=0, "-", IF((F162-H162)/H162&lt;10, (F162-H162)/H162, "&gt;999%"))</f>
        <v>1.3333333333333333</v>
      </c>
    </row>
    <row r="163" spans="1:11" x14ac:dyDescent="0.2">
      <c r="B163" s="83"/>
      <c r="D163" s="83"/>
      <c r="F163" s="83"/>
      <c r="H163" s="83"/>
    </row>
    <row r="164" spans="1:11" s="43" customFormat="1" x14ac:dyDescent="0.2">
      <c r="A164" s="162" t="s">
        <v>524</v>
      </c>
      <c r="B164" s="71">
        <v>1</v>
      </c>
      <c r="C164" s="40">
        <f>B164/1528</f>
        <v>6.5445026178010475E-4</v>
      </c>
      <c r="D164" s="71">
        <v>0</v>
      </c>
      <c r="E164" s="41">
        <f>D164/1125</f>
        <v>0</v>
      </c>
      <c r="F164" s="77">
        <v>10</v>
      </c>
      <c r="G164" s="42">
        <f>F164/19693</f>
        <v>5.0779464784441169E-4</v>
      </c>
      <c r="H164" s="71">
        <v>7</v>
      </c>
      <c r="I164" s="41">
        <f>H164/16061</f>
        <v>4.3583836622875286E-4</v>
      </c>
      <c r="J164" s="37" t="str">
        <f>IF(D164=0, "-", IF((B164-D164)/D164&lt;10, (B164-D164)/D164, "&gt;999%"))</f>
        <v>-</v>
      </c>
      <c r="K164" s="38">
        <f>IF(H164=0, "-", IF((F164-H164)/H164&lt;10, (F164-H164)/H164, "&gt;999%"))</f>
        <v>0.42857142857142855</v>
      </c>
    </row>
    <row r="165" spans="1:11" x14ac:dyDescent="0.2">
      <c r="B165" s="83"/>
      <c r="D165" s="83"/>
      <c r="F165" s="83"/>
      <c r="H165" s="83"/>
    </row>
    <row r="166" spans="1:11" ht="15.75" x14ac:dyDescent="0.25">
      <c r="A166" s="164" t="s">
        <v>102</v>
      </c>
      <c r="B166" s="196" t="s">
        <v>1</v>
      </c>
      <c r="C166" s="200"/>
      <c r="D166" s="200"/>
      <c r="E166" s="197"/>
      <c r="F166" s="196" t="s">
        <v>14</v>
      </c>
      <c r="G166" s="200"/>
      <c r="H166" s="200"/>
      <c r="I166" s="197"/>
      <c r="J166" s="196" t="s">
        <v>15</v>
      </c>
      <c r="K166" s="197"/>
    </row>
    <row r="167" spans="1:11" x14ac:dyDescent="0.2">
      <c r="A167" s="22"/>
      <c r="B167" s="196">
        <f>VALUE(RIGHT($B$2, 4))</f>
        <v>2020</v>
      </c>
      <c r="C167" s="197"/>
      <c r="D167" s="196">
        <f>B167-1</f>
        <v>2019</v>
      </c>
      <c r="E167" s="204"/>
      <c r="F167" s="196">
        <f>B167</f>
        <v>2020</v>
      </c>
      <c r="G167" s="204"/>
      <c r="H167" s="196">
        <f>D167</f>
        <v>2019</v>
      </c>
      <c r="I167" s="204"/>
      <c r="J167" s="140" t="s">
        <v>4</v>
      </c>
      <c r="K167" s="141" t="s">
        <v>2</v>
      </c>
    </row>
    <row r="168" spans="1:11" x14ac:dyDescent="0.2">
      <c r="A168" s="163" t="s">
        <v>129</v>
      </c>
      <c r="B168" s="61" t="s">
        <v>12</v>
      </c>
      <c r="C168" s="62" t="s">
        <v>13</v>
      </c>
      <c r="D168" s="61" t="s">
        <v>12</v>
      </c>
      <c r="E168" s="63" t="s">
        <v>13</v>
      </c>
      <c r="F168" s="62" t="s">
        <v>12</v>
      </c>
      <c r="G168" s="62" t="s">
        <v>13</v>
      </c>
      <c r="H168" s="61" t="s">
        <v>12</v>
      </c>
      <c r="I168" s="63" t="s">
        <v>13</v>
      </c>
      <c r="J168" s="61"/>
      <c r="K168" s="63"/>
    </row>
    <row r="169" spans="1:11" x14ac:dyDescent="0.2">
      <c r="A169" s="7" t="s">
        <v>273</v>
      </c>
      <c r="B169" s="65">
        <v>3</v>
      </c>
      <c r="C169" s="34">
        <f>IF(B178=0, "-", B169/B178)</f>
        <v>0.33333333333333331</v>
      </c>
      <c r="D169" s="65">
        <v>2</v>
      </c>
      <c r="E169" s="9">
        <f>IF(D178=0, "-", D169/D178)</f>
        <v>0.22222222222222221</v>
      </c>
      <c r="F169" s="81">
        <v>28</v>
      </c>
      <c r="G169" s="34">
        <f>IF(F178=0, "-", F169/F178)</f>
        <v>0.2074074074074074</v>
      </c>
      <c r="H169" s="65">
        <v>54</v>
      </c>
      <c r="I169" s="9">
        <f>IF(H178=0, "-", H169/H178)</f>
        <v>0.26470588235294118</v>
      </c>
      <c r="J169" s="8">
        <f t="shared" ref="J169:J176" si="12">IF(D169=0, "-", IF((B169-D169)/D169&lt;10, (B169-D169)/D169, "&gt;999%"))</f>
        <v>0.5</v>
      </c>
      <c r="K169" s="9">
        <f t="shared" ref="K169:K176" si="13">IF(H169=0, "-", IF((F169-H169)/H169&lt;10, (F169-H169)/H169, "&gt;999%"))</f>
        <v>-0.48148148148148145</v>
      </c>
    </row>
    <row r="170" spans="1:11" x14ac:dyDescent="0.2">
      <c r="A170" s="7" t="s">
        <v>274</v>
      </c>
      <c r="B170" s="65">
        <v>0</v>
      </c>
      <c r="C170" s="34">
        <f>IF(B178=0, "-", B170/B178)</f>
        <v>0</v>
      </c>
      <c r="D170" s="65">
        <v>1</v>
      </c>
      <c r="E170" s="9">
        <f>IF(D178=0, "-", D170/D178)</f>
        <v>0.1111111111111111</v>
      </c>
      <c r="F170" s="81">
        <v>11</v>
      </c>
      <c r="G170" s="34">
        <f>IF(F178=0, "-", F170/F178)</f>
        <v>8.1481481481481488E-2</v>
      </c>
      <c r="H170" s="65">
        <v>14</v>
      </c>
      <c r="I170" s="9">
        <f>IF(H178=0, "-", H170/H178)</f>
        <v>6.8627450980392163E-2</v>
      </c>
      <c r="J170" s="8">
        <f t="shared" si="12"/>
        <v>-1</v>
      </c>
      <c r="K170" s="9">
        <f t="shared" si="13"/>
        <v>-0.21428571428571427</v>
      </c>
    </row>
    <row r="171" spans="1:11" x14ac:dyDescent="0.2">
      <c r="A171" s="7" t="s">
        <v>275</v>
      </c>
      <c r="B171" s="65">
        <v>1</v>
      </c>
      <c r="C171" s="34">
        <f>IF(B178=0, "-", B171/B178)</f>
        <v>0.1111111111111111</v>
      </c>
      <c r="D171" s="65">
        <v>2</v>
      </c>
      <c r="E171" s="9">
        <f>IF(D178=0, "-", D171/D178)</f>
        <v>0.22222222222222221</v>
      </c>
      <c r="F171" s="81">
        <v>70</v>
      </c>
      <c r="G171" s="34">
        <f>IF(F178=0, "-", F171/F178)</f>
        <v>0.51851851851851849</v>
      </c>
      <c r="H171" s="65">
        <v>85</v>
      </c>
      <c r="I171" s="9">
        <f>IF(H178=0, "-", H171/H178)</f>
        <v>0.41666666666666669</v>
      </c>
      <c r="J171" s="8">
        <f t="shared" si="12"/>
        <v>-0.5</v>
      </c>
      <c r="K171" s="9">
        <f t="shared" si="13"/>
        <v>-0.17647058823529413</v>
      </c>
    </row>
    <row r="172" spans="1:11" x14ac:dyDescent="0.2">
      <c r="A172" s="7" t="s">
        <v>276</v>
      </c>
      <c r="B172" s="65">
        <v>1</v>
      </c>
      <c r="C172" s="34">
        <f>IF(B178=0, "-", B172/B178)</f>
        <v>0.1111111111111111</v>
      </c>
      <c r="D172" s="65">
        <v>2</v>
      </c>
      <c r="E172" s="9">
        <f>IF(D178=0, "-", D172/D178)</f>
        <v>0.22222222222222221</v>
      </c>
      <c r="F172" s="81">
        <v>7</v>
      </c>
      <c r="G172" s="34">
        <f>IF(F178=0, "-", F172/F178)</f>
        <v>5.185185185185185E-2</v>
      </c>
      <c r="H172" s="65">
        <v>9</v>
      </c>
      <c r="I172" s="9">
        <f>IF(H178=0, "-", H172/H178)</f>
        <v>4.4117647058823532E-2</v>
      </c>
      <c r="J172" s="8">
        <f t="shared" si="12"/>
        <v>-0.5</v>
      </c>
      <c r="K172" s="9">
        <f t="shared" si="13"/>
        <v>-0.22222222222222221</v>
      </c>
    </row>
    <row r="173" spans="1:11" x14ac:dyDescent="0.2">
      <c r="A173" s="7" t="s">
        <v>277</v>
      </c>
      <c r="B173" s="65">
        <v>0</v>
      </c>
      <c r="C173" s="34">
        <f>IF(B178=0, "-", B173/B178)</f>
        <v>0</v>
      </c>
      <c r="D173" s="65">
        <v>0</v>
      </c>
      <c r="E173" s="9">
        <f>IF(D178=0, "-", D173/D178)</f>
        <v>0</v>
      </c>
      <c r="F173" s="81">
        <v>5</v>
      </c>
      <c r="G173" s="34">
        <f>IF(F178=0, "-", F173/F178)</f>
        <v>3.7037037037037035E-2</v>
      </c>
      <c r="H173" s="65">
        <v>4</v>
      </c>
      <c r="I173" s="9">
        <f>IF(H178=0, "-", H173/H178)</f>
        <v>1.9607843137254902E-2</v>
      </c>
      <c r="J173" s="8" t="str">
        <f t="shared" si="12"/>
        <v>-</v>
      </c>
      <c r="K173" s="9">
        <f t="shared" si="13"/>
        <v>0.25</v>
      </c>
    </row>
    <row r="174" spans="1:11" x14ac:dyDescent="0.2">
      <c r="A174" s="7" t="s">
        <v>278</v>
      </c>
      <c r="B174" s="65">
        <v>3</v>
      </c>
      <c r="C174" s="34">
        <f>IF(B178=0, "-", B174/B178)</f>
        <v>0.33333333333333331</v>
      </c>
      <c r="D174" s="65">
        <v>1</v>
      </c>
      <c r="E174" s="9">
        <f>IF(D178=0, "-", D174/D178)</f>
        <v>0.1111111111111111</v>
      </c>
      <c r="F174" s="81">
        <v>8</v>
      </c>
      <c r="G174" s="34">
        <f>IF(F178=0, "-", F174/F178)</f>
        <v>5.9259259259259262E-2</v>
      </c>
      <c r="H174" s="65">
        <v>17</v>
      </c>
      <c r="I174" s="9">
        <f>IF(H178=0, "-", H174/H178)</f>
        <v>8.3333333333333329E-2</v>
      </c>
      <c r="J174" s="8">
        <f t="shared" si="12"/>
        <v>2</v>
      </c>
      <c r="K174" s="9">
        <f t="shared" si="13"/>
        <v>-0.52941176470588236</v>
      </c>
    </row>
    <row r="175" spans="1:11" x14ac:dyDescent="0.2">
      <c r="A175" s="7" t="s">
        <v>279</v>
      </c>
      <c r="B175" s="65">
        <v>0</v>
      </c>
      <c r="C175" s="34">
        <f>IF(B178=0, "-", B175/B178)</f>
        <v>0</v>
      </c>
      <c r="D175" s="65">
        <v>0</v>
      </c>
      <c r="E175" s="9">
        <f>IF(D178=0, "-", D175/D178)</f>
        <v>0</v>
      </c>
      <c r="F175" s="81">
        <v>0</v>
      </c>
      <c r="G175" s="34">
        <f>IF(F178=0, "-", F175/F178)</f>
        <v>0</v>
      </c>
      <c r="H175" s="65">
        <v>2</v>
      </c>
      <c r="I175" s="9">
        <f>IF(H178=0, "-", H175/H178)</f>
        <v>9.8039215686274508E-3</v>
      </c>
      <c r="J175" s="8" t="str">
        <f t="shared" si="12"/>
        <v>-</v>
      </c>
      <c r="K175" s="9">
        <f t="shared" si="13"/>
        <v>-1</v>
      </c>
    </row>
    <row r="176" spans="1:11" x14ac:dyDescent="0.2">
      <c r="A176" s="7" t="s">
        <v>280</v>
      </c>
      <c r="B176" s="65">
        <v>1</v>
      </c>
      <c r="C176" s="34">
        <f>IF(B178=0, "-", B176/B178)</f>
        <v>0.1111111111111111</v>
      </c>
      <c r="D176" s="65">
        <v>1</v>
      </c>
      <c r="E176" s="9">
        <f>IF(D178=0, "-", D176/D178)</f>
        <v>0.1111111111111111</v>
      </c>
      <c r="F176" s="81">
        <v>6</v>
      </c>
      <c r="G176" s="34">
        <f>IF(F178=0, "-", F176/F178)</f>
        <v>4.4444444444444446E-2</v>
      </c>
      <c r="H176" s="65">
        <v>19</v>
      </c>
      <c r="I176" s="9">
        <f>IF(H178=0, "-", H176/H178)</f>
        <v>9.3137254901960786E-2</v>
      </c>
      <c r="J176" s="8">
        <f t="shared" si="12"/>
        <v>0</v>
      </c>
      <c r="K176" s="9">
        <f t="shared" si="13"/>
        <v>-0.68421052631578949</v>
      </c>
    </row>
    <row r="177" spans="1:11" x14ac:dyDescent="0.2">
      <c r="A177" s="2"/>
      <c r="B177" s="68"/>
      <c r="C177" s="33"/>
      <c r="D177" s="68"/>
      <c r="E177" s="6"/>
      <c r="F177" s="82"/>
      <c r="G177" s="33"/>
      <c r="H177" s="68"/>
      <c r="I177" s="6"/>
      <c r="J177" s="5"/>
      <c r="K177" s="6"/>
    </row>
    <row r="178" spans="1:11" s="43" customFormat="1" x14ac:dyDescent="0.2">
      <c r="A178" s="162" t="s">
        <v>523</v>
      </c>
      <c r="B178" s="71">
        <f>SUM(B169:B177)</f>
        <v>9</v>
      </c>
      <c r="C178" s="40">
        <f>B178/1528</f>
        <v>5.8900523560209425E-3</v>
      </c>
      <c r="D178" s="71">
        <f>SUM(D169:D177)</f>
        <v>9</v>
      </c>
      <c r="E178" s="41">
        <f>D178/1125</f>
        <v>8.0000000000000002E-3</v>
      </c>
      <c r="F178" s="77">
        <f>SUM(F169:F177)</f>
        <v>135</v>
      </c>
      <c r="G178" s="42">
        <f>F178/19693</f>
        <v>6.8552277458995585E-3</v>
      </c>
      <c r="H178" s="71">
        <f>SUM(H169:H177)</f>
        <v>204</v>
      </c>
      <c r="I178" s="41">
        <f>H178/16061</f>
        <v>1.2701575244380798E-2</v>
      </c>
      <c r="J178" s="37">
        <f>IF(D178=0, "-", IF((B178-D178)/D178&lt;10, (B178-D178)/D178, "&gt;999%"))</f>
        <v>0</v>
      </c>
      <c r="K178" s="38">
        <f>IF(H178=0, "-", IF((F178-H178)/H178&lt;10, (F178-H178)/H178, "&gt;999%"))</f>
        <v>-0.33823529411764708</v>
      </c>
    </row>
    <row r="179" spans="1:11" x14ac:dyDescent="0.2">
      <c r="B179" s="83"/>
      <c r="D179" s="83"/>
      <c r="F179" s="83"/>
      <c r="H179" s="83"/>
    </row>
    <row r="180" spans="1:11" x14ac:dyDescent="0.2">
      <c r="A180" s="163" t="s">
        <v>130</v>
      </c>
      <c r="B180" s="61" t="s">
        <v>12</v>
      </c>
      <c r="C180" s="62" t="s">
        <v>13</v>
      </c>
      <c r="D180" s="61" t="s">
        <v>12</v>
      </c>
      <c r="E180" s="63" t="s">
        <v>13</v>
      </c>
      <c r="F180" s="62" t="s">
        <v>12</v>
      </c>
      <c r="G180" s="62" t="s">
        <v>13</v>
      </c>
      <c r="H180" s="61" t="s">
        <v>12</v>
      </c>
      <c r="I180" s="63" t="s">
        <v>13</v>
      </c>
      <c r="J180" s="61"/>
      <c r="K180" s="63"/>
    </row>
    <row r="181" spans="1:11" x14ac:dyDescent="0.2">
      <c r="A181" s="7" t="s">
        <v>281</v>
      </c>
      <c r="B181" s="65">
        <v>0</v>
      </c>
      <c r="C181" s="34">
        <f>IF(B185=0, "-", B181/B185)</f>
        <v>0</v>
      </c>
      <c r="D181" s="65">
        <v>0</v>
      </c>
      <c r="E181" s="9">
        <f>IF(D185=0, "-", D181/D185)</f>
        <v>0</v>
      </c>
      <c r="F181" s="81">
        <v>1</v>
      </c>
      <c r="G181" s="34">
        <f>IF(F185=0, "-", F181/F185)</f>
        <v>7.1428571428571425E-2</v>
      </c>
      <c r="H181" s="65">
        <v>0</v>
      </c>
      <c r="I181" s="9">
        <f>IF(H185=0, "-", H181/H185)</f>
        <v>0</v>
      </c>
      <c r="J181" s="8" t="str">
        <f>IF(D181=0, "-", IF((B181-D181)/D181&lt;10, (B181-D181)/D181, "&gt;999%"))</f>
        <v>-</v>
      </c>
      <c r="K181" s="9" t="str">
        <f>IF(H181=0, "-", IF((F181-H181)/H181&lt;10, (F181-H181)/H181, "&gt;999%"))</f>
        <v>-</v>
      </c>
    </row>
    <row r="182" spans="1:11" x14ac:dyDescent="0.2">
      <c r="A182" s="7" t="s">
        <v>282</v>
      </c>
      <c r="B182" s="65">
        <v>1</v>
      </c>
      <c r="C182" s="34">
        <f>IF(B185=0, "-", B182/B185)</f>
        <v>1</v>
      </c>
      <c r="D182" s="65">
        <v>0</v>
      </c>
      <c r="E182" s="9">
        <f>IF(D185=0, "-", D182/D185)</f>
        <v>0</v>
      </c>
      <c r="F182" s="81">
        <v>7</v>
      </c>
      <c r="G182" s="34">
        <f>IF(F185=0, "-", F182/F185)</f>
        <v>0.5</v>
      </c>
      <c r="H182" s="65">
        <v>5</v>
      </c>
      <c r="I182" s="9">
        <f>IF(H185=0, "-", H182/H185)</f>
        <v>0.5</v>
      </c>
      <c r="J182" s="8" t="str">
        <f>IF(D182=0, "-", IF((B182-D182)/D182&lt;10, (B182-D182)/D182, "&gt;999%"))</f>
        <v>-</v>
      </c>
      <c r="K182" s="9">
        <f>IF(H182=0, "-", IF((F182-H182)/H182&lt;10, (F182-H182)/H182, "&gt;999%"))</f>
        <v>0.4</v>
      </c>
    </row>
    <row r="183" spans="1:11" x14ac:dyDescent="0.2">
      <c r="A183" s="7" t="s">
        <v>283</v>
      </c>
      <c r="B183" s="65">
        <v>0</v>
      </c>
      <c r="C183" s="34">
        <f>IF(B185=0, "-", B183/B185)</f>
        <v>0</v>
      </c>
      <c r="D183" s="65">
        <v>1</v>
      </c>
      <c r="E183" s="9">
        <f>IF(D185=0, "-", D183/D185)</f>
        <v>1</v>
      </c>
      <c r="F183" s="81">
        <v>6</v>
      </c>
      <c r="G183" s="34">
        <f>IF(F185=0, "-", F183/F185)</f>
        <v>0.42857142857142855</v>
      </c>
      <c r="H183" s="65">
        <v>5</v>
      </c>
      <c r="I183" s="9">
        <f>IF(H185=0, "-", H183/H185)</f>
        <v>0.5</v>
      </c>
      <c r="J183" s="8">
        <f>IF(D183=0, "-", IF((B183-D183)/D183&lt;10, (B183-D183)/D183, "&gt;999%"))</f>
        <v>-1</v>
      </c>
      <c r="K183" s="9">
        <f>IF(H183=0, "-", IF((F183-H183)/H183&lt;10, (F183-H183)/H183, "&gt;999%"))</f>
        <v>0.2</v>
      </c>
    </row>
    <row r="184" spans="1:11" x14ac:dyDescent="0.2">
      <c r="A184" s="2"/>
      <c r="B184" s="68"/>
      <c r="C184" s="33"/>
      <c r="D184" s="68"/>
      <c r="E184" s="6"/>
      <c r="F184" s="82"/>
      <c r="G184" s="33"/>
      <c r="H184" s="68"/>
      <c r="I184" s="6"/>
      <c r="J184" s="5"/>
      <c r="K184" s="6"/>
    </row>
    <row r="185" spans="1:11" s="43" customFormat="1" x14ac:dyDescent="0.2">
      <c r="A185" s="162" t="s">
        <v>522</v>
      </c>
      <c r="B185" s="71">
        <f>SUM(B181:B184)</f>
        <v>1</v>
      </c>
      <c r="C185" s="40">
        <f>B185/1528</f>
        <v>6.5445026178010475E-4</v>
      </c>
      <c r="D185" s="71">
        <f>SUM(D181:D184)</f>
        <v>1</v>
      </c>
      <c r="E185" s="41">
        <f>D185/1125</f>
        <v>8.8888888888888893E-4</v>
      </c>
      <c r="F185" s="77">
        <f>SUM(F181:F184)</f>
        <v>14</v>
      </c>
      <c r="G185" s="42">
        <f>F185/19693</f>
        <v>7.1091250698217636E-4</v>
      </c>
      <c r="H185" s="71">
        <f>SUM(H181:H184)</f>
        <v>10</v>
      </c>
      <c r="I185" s="41">
        <f>H185/16061</f>
        <v>6.2262623746964696E-4</v>
      </c>
      <c r="J185" s="37">
        <f>IF(D185=0, "-", IF((B185-D185)/D185&lt;10, (B185-D185)/D185, "&gt;999%"))</f>
        <v>0</v>
      </c>
      <c r="K185" s="38">
        <f>IF(H185=0, "-", IF((F185-H185)/H185&lt;10, (F185-H185)/H185, "&gt;999%"))</f>
        <v>0.4</v>
      </c>
    </row>
    <row r="186" spans="1:11" x14ac:dyDescent="0.2">
      <c r="B186" s="83"/>
      <c r="D186" s="83"/>
      <c r="F186" s="83"/>
      <c r="H186" s="83"/>
    </row>
    <row r="187" spans="1:11" s="43" customFormat="1" x14ac:dyDescent="0.2">
      <c r="A187" s="162" t="s">
        <v>521</v>
      </c>
      <c r="B187" s="71">
        <v>10</v>
      </c>
      <c r="C187" s="40">
        <f>B187/1528</f>
        <v>6.5445026178010471E-3</v>
      </c>
      <c r="D187" s="71">
        <v>10</v>
      </c>
      <c r="E187" s="41">
        <f>D187/1125</f>
        <v>8.8888888888888889E-3</v>
      </c>
      <c r="F187" s="77">
        <v>149</v>
      </c>
      <c r="G187" s="42">
        <f>F187/19693</f>
        <v>7.5661402528817345E-3</v>
      </c>
      <c r="H187" s="71">
        <v>214</v>
      </c>
      <c r="I187" s="41">
        <f>H187/16061</f>
        <v>1.3324201481850446E-2</v>
      </c>
      <c r="J187" s="37">
        <f>IF(D187=0, "-", IF((B187-D187)/D187&lt;10, (B187-D187)/D187, "&gt;999%"))</f>
        <v>0</v>
      </c>
      <c r="K187" s="38">
        <f>IF(H187=0, "-", IF((F187-H187)/H187&lt;10, (F187-H187)/H187, "&gt;999%"))</f>
        <v>-0.30373831775700932</v>
      </c>
    </row>
    <row r="188" spans="1:11" x14ac:dyDescent="0.2">
      <c r="B188" s="83"/>
      <c r="D188" s="83"/>
      <c r="F188" s="83"/>
      <c r="H188" s="83"/>
    </row>
    <row r="189" spans="1:11" ht="15.75" x14ac:dyDescent="0.25">
      <c r="A189" s="164" t="s">
        <v>103</v>
      </c>
      <c r="B189" s="196" t="s">
        <v>1</v>
      </c>
      <c r="C189" s="200"/>
      <c r="D189" s="200"/>
      <c r="E189" s="197"/>
      <c r="F189" s="196" t="s">
        <v>14</v>
      </c>
      <c r="G189" s="200"/>
      <c r="H189" s="200"/>
      <c r="I189" s="197"/>
      <c r="J189" s="196" t="s">
        <v>15</v>
      </c>
      <c r="K189" s="197"/>
    </row>
    <row r="190" spans="1:11" x14ac:dyDescent="0.2">
      <c r="A190" s="22"/>
      <c r="B190" s="196">
        <f>VALUE(RIGHT($B$2, 4))</f>
        <v>2020</v>
      </c>
      <c r="C190" s="197"/>
      <c r="D190" s="196">
        <f>B190-1</f>
        <v>2019</v>
      </c>
      <c r="E190" s="204"/>
      <c r="F190" s="196">
        <f>B190</f>
        <v>2020</v>
      </c>
      <c r="G190" s="204"/>
      <c r="H190" s="196">
        <f>D190</f>
        <v>2019</v>
      </c>
      <c r="I190" s="204"/>
      <c r="J190" s="140" t="s">
        <v>4</v>
      </c>
      <c r="K190" s="141" t="s">
        <v>2</v>
      </c>
    </row>
    <row r="191" spans="1:11" x14ac:dyDescent="0.2">
      <c r="A191" s="163" t="s">
        <v>131</v>
      </c>
      <c r="B191" s="61" t="s">
        <v>12</v>
      </c>
      <c r="C191" s="62" t="s">
        <v>13</v>
      </c>
      <c r="D191" s="61" t="s">
        <v>12</v>
      </c>
      <c r="E191" s="63" t="s">
        <v>13</v>
      </c>
      <c r="F191" s="62" t="s">
        <v>12</v>
      </c>
      <c r="G191" s="62" t="s">
        <v>13</v>
      </c>
      <c r="H191" s="61" t="s">
        <v>12</v>
      </c>
      <c r="I191" s="63" t="s">
        <v>13</v>
      </c>
      <c r="J191" s="61"/>
      <c r="K191" s="63"/>
    </row>
    <row r="192" spans="1:11" x14ac:dyDescent="0.2">
      <c r="A192" s="7" t="s">
        <v>284</v>
      </c>
      <c r="B192" s="65">
        <v>0</v>
      </c>
      <c r="C192" s="34">
        <f>IF(B203=0, "-", B192/B203)</f>
        <v>0</v>
      </c>
      <c r="D192" s="65">
        <v>1</v>
      </c>
      <c r="E192" s="9">
        <f>IF(D203=0, "-", D192/D203)</f>
        <v>9.0909090909090912E-2</v>
      </c>
      <c r="F192" s="81">
        <v>3</v>
      </c>
      <c r="G192" s="34">
        <f>IF(F203=0, "-", F192/F203)</f>
        <v>2.3809523809523808E-2</v>
      </c>
      <c r="H192" s="65">
        <v>5</v>
      </c>
      <c r="I192" s="9">
        <f>IF(H203=0, "-", H192/H203)</f>
        <v>3.7593984962406013E-2</v>
      </c>
      <c r="J192" s="8">
        <f t="shared" ref="J192:J201" si="14">IF(D192=0, "-", IF((B192-D192)/D192&lt;10, (B192-D192)/D192, "&gt;999%"))</f>
        <v>-1</v>
      </c>
      <c r="K192" s="9">
        <f t="shared" ref="K192:K201" si="15">IF(H192=0, "-", IF((F192-H192)/H192&lt;10, (F192-H192)/H192, "&gt;999%"))</f>
        <v>-0.4</v>
      </c>
    </row>
    <row r="193" spans="1:11" x14ac:dyDescent="0.2">
      <c r="A193" s="7" t="s">
        <v>285</v>
      </c>
      <c r="B193" s="65">
        <v>0</v>
      </c>
      <c r="C193" s="34">
        <f>IF(B203=0, "-", B193/B203)</f>
        <v>0</v>
      </c>
      <c r="D193" s="65">
        <v>0</v>
      </c>
      <c r="E193" s="9">
        <f>IF(D203=0, "-", D193/D203)</f>
        <v>0</v>
      </c>
      <c r="F193" s="81">
        <v>0</v>
      </c>
      <c r="G193" s="34">
        <f>IF(F203=0, "-", F193/F203)</f>
        <v>0</v>
      </c>
      <c r="H193" s="65">
        <v>2</v>
      </c>
      <c r="I193" s="9">
        <f>IF(H203=0, "-", H193/H203)</f>
        <v>1.5037593984962405E-2</v>
      </c>
      <c r="J193" s="8" t="str">
        <f t="shared" si="14"/>
        <v>-</v>
      </c>
      <c r="K193" s="9">
        <f t="shared" si="15"/>
        <v>-1</v>
      </c>
    </row>
    <row r="194" spans="1:11" x14ac:dyDescent="0.2">
      <c r="A194" s="7" t="s">
        <v>286</v>
      </c>
      <c r="B194" s="65">
        <v>1</v>
      </c>
      <c r="C194" s="34">
        <f>IF(B203=0, "-", B194/B203)</f>
        <v>9.0909090909090912E-2</v>
      </c>
      <c r="D194" s="65">
        <v>1</v>
      </c>
      <c r="E194" s="9">
        <f>IF(D203=0, "-", D194/D203)</f>
        <v>9.0909090909090912E-2</v>
      </c>
      <c r="F194" s="81">
        <v>9</v>
      </c>
      <c r="G194" s="34">
        <f>IF(F203=0, "-", F194/F203)</f>
        <v>7.1428571428571425E-2</v>
      </c>
      <c r="H194" s="65">
        <v>13</v>
      </c>
      <c r="I194" s="9">
        <f>IF(H203=0, "-", H194/H203)</f>
        <v>9.7744360902255634E-2</v>
      </c>
      <c r="J194" s="8">
        <f t="shared" si="14"/>
        <v>0</v>
      </c>
      <c r="K194" s="9">
        <f t="shared" si="15"/>
        <v>-0.30769230769230771</v>
      </c>
    </row>
    <row r="195" spans="1:11" x14ac:dyDescent="0.2">
      <c r="A195" s="7" t="s">
        <v>287</v>
      </c>
      <c r="B195" s="65">
        <v>4</v>
      </c>
      <c r="C195" s="34">
        <f>IF(B203=0, "-", B195/B203)</f>
        <v>0.36363636363636365</v>
      </c>
      <c r="D195" s="65">
        <v>3</v>
      </c>
      <c r="E195" s="9">
        <f>IF(D203=0, "-", D195/D203)</f>
        <v>0.27272727272727271</v>
      </c>
      <c r="F195" s="81">
        <v>44</v>
      </c>
      <c r="G195" s="34">
        <f>IF(F203=0, "-", F195/F203)</f>
        <v>0.34920634920634919</v>
      </c>
      <c r="H195" s="65">
        <v>56</v>
      </c>
      <c r="I195" s="9">
        <f>IF(H203=0, "-", H195/H203)</f>
        <v>0.42105263157894735</v>
      </c>
      <c r="J195" s="8">
        <f t="shared" si="14"/>
        <v>0.33333333333333331</v>
      </c>
      <c r="K195" s="9">
        <f t="shared" si="15"/>
        <v>-0.21428571428571427</v>
      </c>
    </row>
    <row r="196" spans="1:11" x14ac:dyDescent="0.2">
      <c r="A196" s="7" t="s">
        <v>288</v>
      </c>
      <c r="B196" s="65">
        <v>3</v>
      </c>
      <c r="C196" s="34">
        <f>IF(B203=0, "-", B196/B203)</f>
        <v>0.27272727272727271</v>
      </c>
      <c r="D196" s="65">
        <v>4</v>
      </c>
      <c r="E196" s="9">
        <f>IF(D203=0, "-", D196/D203)</f>
        <v>0.36363636363636365</v>
      </c>
      <c r="F196" s="81">
        <v>21</v>
      </c>
      <c r="G196" s="34">
        <f>IF(F203=0, "-", F196/F203)</f>
        <v>0.16666666666666666</v>
      </c>
      <c r="H196" s="65">
        <v>7</v>
      </c>
      <c r="I196" s="9">
        <f>IF(H203=0, "-", H196/H203)</f>
        <v>5.2631578947368418E-2</v>
      </c>
      <c r="J196" s="8">
        <f t="shared" si="14"/>
        <v>-0.25</v>
      </c>
      <c r="K196" s="9">
        <f t="shared" si="15"/>
        <v>2</v>
      </c>
    </row>
    <row r="197" spans="1:11" x14ac:dyDescent="0.2">
      <c r="A197" s="7" t="s">
        <v>289</v>
      </c>
      <c r="B197" s="65">
        <v>1</v>
      </c>
      <c r="C197" s="34">
        <f>IF(B203=0, "-", B197/B203)</f>
        <v>9.0909090909090912E-2</v>
      </c>
      <c r="D197" s="65">
        <v>0</v>
      </c>
      <c r="E197" s="9">
        <f>IF(D203=0, "-", D197/D203)</f>
        <v>0</v>
      </c>
      <c r="F197" s="81">
        <v>18</v>
      </c>
      <c r="G197" s="34">
        <f>IF(F203=0, "-", F197/F203)</f>
        <v>0.14285714285714285</v>
      </c>
      <c r="H197" s="65">
        <v>15</v>
      </c>
      <c r="I197" s="9">
        <f>IF(H203=0, "-", H197/H203)</f>
        <v>0.11278195488721804</v>
      </c>
      <c r="J197" s="8" t="str">
        <f t="shared" si="14"/>
        <v>-</v>
      </c>
      <c r="K197" s="9">
        <f t="shared" si="15"/>
        <v>0.2</v>
      </c>
    </row>
    <row r="198" spans="1:11" x14ac:dyDescent="0.2">
      <c r="A198" s="7" t="s">
        <v>290</v>
      </c>
      <c r="B198" s="65">
        <v>0</v>
      </c>
      <c r="C198" s="34">
        <f>IF(B203=0, "-", B198/B203)</f>
        <v>0</v>
      </c>
      <c r="D198" s="65">
        <v>1</v>
      </c>
      <c r="E198" s="9">
        <f>IF(D203=0, "-", D198/D203)</f>
        <v>9.0909090909090912E-2</v>
      </c>
      <c r="F198" s="81">
        <v>5</v>
      </c>
      <c r="G198" s="34">
        <f>IF(F203=0, "-", F198/F203)</f>
        <v>3.968253968253968E-2</v>
      </c>
      <c r="H198" s="65">
        <v>5</v>
      </c>
      <c r="I198" s="9">
        <f>IF(H203=0, "-", H198/H203)</f>
        <v>3.7593984962406013E-2</v>
      </c>
      <c r="J198" s="8">
        <f t="shared" si="14"/>
        <v>-1</v>
      </c>
      <c r="K198" s="9">
        <f t="shared" si="15"/>
        <v>0</v>
      </c>
    </row>
    <row r="199" spans="1:11" x14ac:dyDescent="0.2">
      <c r="A199" s="7" t="s">
        <v>291</v>
      </c>
      <c r="B199" s="65">
        <v>0</v>
      </c>
      <c r="C199" s="34">
        <f>IF(B203=0, "-", B199/B203)</f>
        <v>0</v>
      </c>
      <c r="D199" s="65">
        <v>0</v>
      </c>
      <c r="E199" s="9">
        <f>IF(D203=0, "-", D199/D203)</f>
        <v>0</v>
      </c>
      <c r="F199" s="81">
        <v>2</v>
      </c>
      <c r="G199" s="34">
        <f>IF(F203=0, "-", F199/F203)</f>
        <v>1.5873015873015872E-2</v>
      </c>
      <c r="H199" s="65">
        <v>4</v>
      </c>
      <c r="I199" s="9">
        <f>IF(H203=0, "-", H199/H203)</f>
        <v>3.007518796992481E-2</v>
      </c>
      <c r="J199" s="8" t="str">
        <f t="shared" si="14"/>
        <v>-</v>
      </c>
      <c r="K199" s="9">
        <f t="shared" si="15"/>
        <v>-0.5</v>
      </c>
    </row>
    <row r="200" spans="1:11" x14ac:dyDescent="0.2">
      <c r="A200" s="7" t="s">
        <v>292</v>
      </c>
      <c r="B200" s="65">
        <v>2</v>
      </c>
      <c r="C200" s="34">
        <f>IF(B203=0, "-", B200/B203)</f>
        <v>0.18181818181818182</v>
      </c>
      <c r="D200" s="65">
        <v>0</v>
      </c>
      <c r="E200" s="9">
        <f>IF(D203=0, "-", D200/D203)</f>
        <v>0</v>
      </c>
      <c r="F200" s="81">
        <v>15</v>
      </c>
      <c r="G200" s="34">
        <f>IF(F203=0, "-", F200/F203)</f>
        <v>0.11904761904761904</v>
      </c>
      <c r="H200" s="65">
        <v>9</v>
      </c>
      <c r="I200" s="9">
        <f>IF(H203=0, "-", H200/H203)</f>
        <v>6.7669172932330823E-2</v>
      </c>
      <c r="J200" s="8" t="str">
        <f t="shared" si="14"/>
        <v>-</v>
      </c>
      <c r="K200" s="9">
        <f t="shared" si="15"/>
        <v>0.66666666666666663</v>
      </c>
    </row>
    <row r="201" spans="1:11" x14ac:dyDescent="0.2">
      <c r="A201" s="7" t="s">
        <v>293</v>
      </c>
      <c r="B201" s="65">
        <v>0</v>
      </c>
      <c r="C201" s="34">
        <f>IF(B203=0, "-", B201/B203)</f>
        <v>0</v>
      </c>
      <c r="D201" s="65">
        <v>1</v>
      </c>
      <c r="E201" s="9">
        <f>IF(D203=0, "-", D201/D203)</f>
        <v>9.0909090909090912E-2</v>
      </c>
      <c r="F201" s="81">
        <v>9</v>
      </c>
      <c r="G201" s="34">
        <f>IF(F203=0, "-", F201/F203)</f>
        <v>7.1428571428571425E-2</v>
      </c>
      <c r="H201" s="65">
        <v>17</v>
      </c>
      <c r="I201" s="9">
        <f>IF(H203=0, "-", H201/H203)</f>
        <v>0.12781954887218044</v>
      </c>
      <c r="J201" s="8">
        <f t="shared" si="14"/>
        <v>-1</v>
      </c>
      <c r="K201" s="9">
        <f t="shared" si="15"/>
        <v>-0.47058823529411764</v>
      </c>
    </row>
    <row r="202" spans="1:11" x14ac:dyDescent="0.2">
      <c r="A202" s="2"/>
      <c r="B202" s="68"/>
      <c r="C202" s="33"/>
      <c r="D202" s="68"/>
      <c r="E202" s="6"/>
      <c r="F202" s="82"/>
      <c r="G202" s="33"/>
      <c r="H202" s="68"/>
      <c r="I202" s="6"/>
      <c r="J202" s="5"/>
      <c r="K202" s="6"/>
    </row>
    <row r="203" spans="1:11" s="43" customFormat="1" x14ac:dyDescent="0.2">
      <c r="A203" s="162" t="s">
        <v>520</v>
      </c>
      <c r="B203" s="71">
        <f>SUM(B192:B202)</f>
        <v>11</v>
      </c>
      <c r="C203" s="40">
        <f>B203/1528</f>
        <v>7.1989528795811516E-3</v>
      </c>
      <c r="D203" s="71">
        <f>SUM(D192:D202)</f>
        <v>11</v>
      </c>
      <c r="E203" s="41">
        <f>D203/1125</f>
        <v>9.7777777777777776E-3</v>
      </c>
      <c r="F203" s="77">
        <f>SUM(F192:F202)</f>
        <v>126</v>
      </c>
      <c r="G203" s="42">
        <f>F203/19693</f>
        <v>6.3982125628395878E-3</v>
      </c>
      <c r="H203" s="71">
        <f>SUM(H192:H202)</f>
        <v>133</v>
      </c>
      <c r="I203" s="41">
        <f>H203/16061</f>
        <v>8.280928958346305E-3</v>
      </c>
      <c r="J203" s="37">
        <f>IF(D203=0, "-", IF((B203-D203)/D203&lt;10, (B203-D203)/D203, "&gt;999%"))</f>
        <v>0</v>
      </c>
      <c r="K203" s="38">
        <f>IF(H203=0, "-", IF((F203-H203)/H203&lt;10, (F203-H203)/H203, "&gt;999%"))</f>
        <v>-5.2631578947368418E-2</v>
      </c>
    </row>
    <row r="204" spans="1:11" x14ac:dyDescent="0.2">
      <c r="B204" s="83"/>
      <c r="D204" s="83"/>
      <c r="F204" s="83"/>
      <c r="H204" s="83"/>
    </row>
    <row r="205" spans="1:11" x14ac:dyDescent="0.2">
      <c r="A205" s="163" t="s">
        <v>132</v>
      </c>
      <c r="B205" s="61" t="s">
        <v>12</v>
      </c>
      <c r="C205" s="62" t="s">
        <v>13</v>
      </c>
      <c r="D205" s="61" t="s">
        <v>12</v>
      </c>
      <c r="E205" s="63" t="s">
        <v>13</v>
      </c>
      <c r="F205" s="62" t="s">
        <v>12</v>
      </c>
      <c r="G205" s="62" t="s">
        <v>13</v>
      </c>
      <c r="H205" s="61" t="s">
        <v>12</v>
      </c>
      <c r="I205" s="63" t="s">
        <v>13</v>
      </c>
      <c r="J205" s="61"/>
      <c r="K205" s="63"/>
    </row>
    <row r="206" spans="1:11" x14ac:dyDescent="0.2">
      <c r="A206" s="7" t="s">
        <v>294</v>
      </c>
      <c r="B206" s="65">
        <v>0</v>
      </c>
      <c r="C206" s="34">
        <f>IF(B223=0, "-", B206/B223)</f>
        <v>0</v>
      </c>
      <c r="D206" s="65">
        <v>0</v>
      </c>
      <c r="E206" s="9">
        <f>IF(D223=0, "-", D206/D223)</f>
        <v>0</v>
      </c>
      <c r="F206" s="81">
        <v>1</v>
      </c>
      <c r="G206" s="34">
        <f>IF(F223=0, "-", F206/F223)</f>
        <v>2.3809523809523808E-2</v>
      </c>
      <c r="H206" s="65">
        <v>1</v>
      </c>
      <c r="I206" s="9">
        <f>IF(H223=0, "-", H206/H223)</f>
        <v>1.5384615384615385E-2</v>
      </c>
      <c r="J206" s="8" t="str">
        <f t="shared" ref="J206:J221" si="16">IF(D206=0, "-", IF((B206-D206)/D206&lt;10, (B206-D206)/D206, "&gt;999%"))</f>
        <v>-</v>
      </c>
      <c r="K206" s="9">
        <f t="shared" ref="K206:K221" si="17">IF(H206=0, "-", IF((F206-H206)/H206&lt;10, (F206-H206)/H206, "&gt;999%"))</f>
        <v>0</v>
      </c>
    </row>
    <row r="207" spans="1:11" x14ac:dyDescent="0.2">
      <c r="A207" s="7" t="s">
        <v>295</v>
      </c>
      <c r="B207" s="65">
        <v>0</v>
      </c>
      <c r="C207" s="34">
        <f>IF(B223=0, "-", B207/B223)</f>
        <v>0</v>
      </c>
      <c r="D207" s="65">
        <v>0</v>
      </c>
      <c r="E207" s="9">
        <f>IF(D223=0, "-", D207/D223)</f>
        <v>0</v>
      </c>
      <c r="F207" s="81">
        <v>0</v>
      </c>
      <c r="G207" s="34">
        <f>IF(F223=0, "-", F207/F223)</f>
        <v>0</v>
      </c>
      <c r="H207" s="65">
        <v>1</v>
      </c>
      <c r="I207" s="9">
        <f>IF(H223=0, "-", H207/H223)</f>
        <v>1.5384615384615385E-2</v>
      </c>
      <c r="J207" s="8" t="str">
        <f t="shared" si="16"/>
        <v>-</v>
      </c>
      <c r="K207" s="9">
        <f t="shared" si="17"/>
        <v>-1</v>
      </c>
    </row>
    <row r="208" spans="1:11" x14ac:dyDescent="0.2">
      <c r="A208" s="7" t="s">
        <v>296</v>
      </c>
      <c r="B208" s="65">
        <v>0</v>
      </c>
      <c r="C208" s="34">
        <f>IF(B223=0, "-", B208/B223)</f>
        <v>0</v>
      </c>
      <c r="D208" s="65">
        <v>0</v>
      </c>
      <c r="E208" s="9">
        <f>IF(D223=0, "-", D208/D223)</f>
        <v>0</v>
      </c>
      <c r="F208" s="81">
        <v>2</v>
      </c>
      <c r="G208" s="34">
        <f>IF(F223=0, "-", F208/F223)</f>
        <v>4.7619047619047616E-2</v>
      </c>
      <c r="H208" s="65">
        <v>4</v>
      </c>
      <c r="I208" s="9">
        <f>IF(H223=0, "-", H208/H223)</f>
        <v>6.1538461538461542E-2</v>
      </c>
      <c r="J208" s="8" t="str">
        <f t="shared" si="16"/>
        <v>-</v>
      </c>
      <c r="K208" s="9">
        <f t="shared" si="17"/>
        <v>-0.5</v>
      </c>
    </row>
    <row r="209" spans="1:11" x14ac:dyDescent="0.2">
      <c r="A209" s="7" t="s">
        <v>297</v>
      </c>
      <c r="B209" s="65">
        <v>0</v>
      </c>
      <c r="C209" s="34">
        <f>IF(B223=0, "-", B209/B223)</f>
        <v>0</v>
      </c>
      <c r="D209" s="65">
        <v>1</v>
      </c>
      <c r="E209" s="9">
        <f>IF(D223=0, "-", D209/D223)</f>
        <v>0.25</v>
      </c>
      <c r="F209" s="81">
        <v>1</v>
      </c>
      <c r="G209" s="34">
        <f>IF(F223=0, "-", F209/F223)</f>
        <v>2.3809523809523808E-2</v>
      </c>
      <c r="H209" s="65">
        <v>1</v>
      </c>
      <c r="I209" s="9">
        <f>IF(H223=0, "-", H209/H223)</f>
        <v>1.5384615384615385E-2</v>
      </c>
      <c r="J209" s="8">
        <f t="shared" si="16"/>
        <v>-1</v>
      </c>
      <c r="K209" s="9">
        <f t="shared" si="17"/>
        <v>0</v>
      </c>
    </row>
    <row r="210" spans="1:11" x14ac:dyDescent="0.2">
      <c r="A210" s="7" t="s">
        <v>298</v>
      </c>
      <c r="B210" s="65">
        <v>4</v>
      </c>
      <c r="C210" s="34">
        <f>IF(B223=0, "-", B210/B223)</f>
        <v>0.8</v>
      </c>
      <c r="D210" s="65">
        <v>1</v>
      </c>
      <c r="E210" s="9">
        <f>IF(D223=0, "-", D210/D223)</f>
        <v>0.25</v>
      </c>
      <c r="F210" s="81">
        <v>7</v>
      </c>
      <c r="G210" s="34">
        <f>IF(F223=0, "-", F210/F223)</f>
        <v>0.16666666666666666</v>
      </c>
      <c r="H210" s="65">
        <v>3</v>
      </c>
      <c r="I210" s="9">
        <f>IF(H223=0, "-", H210/H223)</f>
        <v>4.6153846153846156E-2</v>
      </c>
      <c r="J210" s="8">
        <f t="shared" si="16"/>
        <v>3</v>
      </c>
      <c r="K210" s="9">
        <f t="shared" si="17"/>
        <v>1.3333333333333333</v>
      </c>
    </row>
    <row r="211" spans="1:11" x14ac:dyDescent="0.2">
      <c r="A211" s="7" t="s">
        <v>299</v>
      </c>
      <c r="B211" s="65">
        <v>0</v>
      </c>
      <c r="C211" s="34">
        <f>IF(B223=0, "-", B211/B223)</f>
        <v>0</v>
      </c>
      <c r="D211" s="65">
        <v>0</v>
      </c>
      <c r="E211" s="9">
        <f>IF(D223=0, "-", D211/D223)</f>
        <v>0</v>
      </c>
      <c r="F211" s="81">
        <v>1</v>
      </c>
      <c r="G211" s="34">
        <f>IF(F223=0, "-", F211/F223)</f>
        <v>2.3809523809523808E-2</v>
      </c>
      <c r="H211" s="65">
        <v>1</v>
      </c>
      <c r="I211" s="9">
        <f>IF(H223=0, "-", H211/H223)</f>
        <v>1.5384615384615385E-2</v>
      </c>
      <c r="J211" s="8" t="str">
        <f t="shared" si="16"/>
        <v>-</v>
      </c>
      <c r="K211" s="9">
        <f t="shared" si="17"/>
        <v>0</v>
      </c>
    </row>
    <row r="212" spans="1:11" x14ac:dyDescent="0.2">
      <c r="A212" s="7" t="s">
        <v>300</v>
      </c>
      <c r="B212" s="65">
        <v>0</v>
      </c>
      <c r="C212" s="34">
        <f>IF(B223=0, "-", B212/B223)</f>
        <v>0</v>
      </c>
      <c r="D212" s="65">
        <v>0</v>
      </c>
      <c r="E212" s="9">
        <f>IF(D223=0, "-", D212/D223)</f>
        <v>0</v>
      </c>
      <c r="F212" s="81">
        <v>0</v>
      </c>
      <c r="G212" s="34">
        <f>IF(F223=0, "-", F212/F223)</f>
        <v>0</v>
      </c>
      <c r="H212" s="65">
        <v>1</v>
      </c>
      <c r="I212" s="9">
        <f>IF(H223=0, "-", H212/H223)</f>
        <v>1.5384615384615385E-2</v>
      </c>
      <c r="J212" s="8" t="str">
        <f t="shared" si="16"/>
        <v>-</v>
      </c>
      <c r="K212" s="9">
        <f t="shared" si="17"/>
        <v>-1</v>
      </c>
    </row>
    <row r="213" spans="1:11" x14ac:dyDescent="0.2">
      <c r="A213" s="7" t="s">
        <v>301</v>
      </c>
      <c r="B213" s="65">
        <v>1</v>
      </c>
      <c r="C213" s="34">
        <f>IF(B223=0, "-", B213/B223)</f>
        <v>0.2</v>
      </c>
      <c r="D213" s="65">
        <v>0</v>
      </c>
      <c r="E213" s="9">
        <f>IF(D223=0, "-", D213/D223)</f>
        <v>0</v>
      </c>
      <c r="F213" s="81">
        <v>1</v>
      </c>
      <c r="G213" s="34">
        <f>IF(F223=0, "-", F213/F223)</f>
        <v>2.3809523809523808E-2</v>
      </c>
      <c r="H213" s="65">
        <v>1</v>
      </c>
      <c r="I213" s="9">
        <f>IF(H223=0, "-", H213/H223)</f>
        <v>1.5384615384615385E-2</v>
      </c>
      <c r="J213" s="8" t="str">
        <f t="shared" si="16"/>
        <v>-</v>
      </c>
      <c r="K213" s="9">
        <f t="shared" si="17"/>
        <v>0</v>
      </c>
    </row>
    <row r="214" spans="1:11" x14ac:dyDescent="0.2">
      <c r="A214" s="7" t="s">
        <v>302</v>
      </c>
      <c r="B214" s="65">
        <v>0</v>
      </c>
      <c r="C214" s="34">
        <f>IF(B223=0, "-", B214/B223)</f>
        <v>0</v>
      </c>
      <c r="D214" s="65">
        <v>0</v>
      </c>
      <c r="E214" s="9">
        <f>IF(D223=0, "-", D214/D223)</f>
        <v>0</v>
      </c>
      <c r="F214" s="81">
        <v>1</v>
      </c>
      <c r="G214" s="34">
        <f>IF(F223=0, "-", F214/F223)</f>
        <v>2.3809523809523808E-2</v>
      </c>
      <c r="H214" s="65">
        <v>1</v>
      </c>
      <c r="I214" s="9">
        <f>IF(H223=0, "-", H214/H223)</f>
        <v>1.5384615384615385E-2</v>
      </c>
      <c r="J214" s="8" t="str">
        <f t="shared" si="16"/>
        <v>-</v>
      </c>
      <c r="K214" s="9">
        <f t="shared" si="17"/>
        <v>0</v>
      </c>
    </row>
    <row r="215" spans="1:11" x14ac:dyDescent="0.2">
      <c r="A215" s="7" t="s">
        <v>303</v>
      </c>
      <c r="B215" s="65">
        <v>0</v>
      </c>
      <c r="C215" s="34">
        <f>IF(B223=0, "-", B215/B223)</f>
        <v>0</v>
      </c>
      <c r="D215" s="65">
        <v>0</v>
      </c>
      <c r="E215" s="9">
        <f>IF(D223=0, "-", D215/D223)</f>
        <v>0</v>
      </c>
      <c r="F215" s="81">
        <v>5</v>
      </c>
      <c r="G215" s="34">
        <f>IF(F223=0, "-", F215/F223)</f>
        <v>0.11904761904761904</v>
      </c>
      <c r="H215" s="65">
        <v>1</v>
      </c>
      <c r="I215" s="9">
        <f>IF(H223=0, "-", H215/H223)</f>
        <v>1.5384615384615385E-2</v>
      </c>
      <c r="J215" s="8" t="str">
        <f t="shared" si="16"/>
        <v>-</v>
      </c>
      <c r="K215" s="9">
        <f t="shared" si="17"/>
        <v>4</v>
      </c>
    </row>
    <row r="216" spans="1:11" x14ac:dyDescent="0.2">
      <c r="A216" s="7" t="s">
        <v>304</v>
      </c>
      <c r="B216" s="65">
        <v>0</v>
      </c>
      <c r="C216" s="34">
        <f>IF(B223=0, "-", B216/B223)</f>
        <v>0</v>
      </c>
      <c r="D216" s="65">
        <v>1</v>
      </c>
      <c r="E216" s="9">
        <f>IF(D223=0, "-", D216/D223)</f>
        <v>0.25</v>
      </c>
      <c r="F216" s="81">
        <v>15</v>
      </c>
      <c r="G216" s="34">
        <f>IF(F223=0, "-", F216/F223)</f>
        <v>0.35714285714285715</v>
      </c>
      <c r="H216" s="65">
        <v>35</v>
      </c>
      <c r="I216" s="9">
        <f>IF(H223=0, "-", H216/H223)</f>
        <v>0.53846153846153844</v>
      </c>
      <c r="J216" s="8">
        <f t="shared" si="16"/>
        <v>-1</v>
      </c>
      <c r="K216" s="9">
        <f t="shared" si="17"/>
        <v>-0.5714285714285714</v>
      </c>
    </row>
    <row r="217" spans="1:11" x14ac:dyDescent="0.2">
      <c r="A217" s="7" t="s">
        <v>305</v>
      </c>
      <c r="B217" s="65">
        <v>0</v>
      </c>
      <c r="C217" s="34">
        <f>IF(B223=0, "-", B217/B223)</f>
        <v>0</v>
      </c>
      <c r="D217" s="65">
        <v>0</v>
      </c>
      <c r="E217" s="9">
        <f>IF(D223=0, "-", D217/D223)</f>
        <v>0</v>
      </c>
      <c r="F217" s="81">
        <v>3</v>
      </c>
      <c r="G217" s="34">
        <f>IF(F223=0, "-", F217/F223)</f>
        <v>7.1428571428571425E-2</v>
      </c>
      <c r="H217" s="65">
        <v>5</v>
      </c>
      <c r="I217" s="9">
        <f>IF(H223=0, "-", H217/H223)</f>
        <v>7.6923076923076927E-2</v>
      </c>
      <c r="J217" s="8" t="str">
        <f t="shared" si="16"/>
        <v>-</v>
      </c>
      <c r="K217" s="9">
        <f t="shared" si="17"/>
        <v>-0.4</v>
      </c>
    </row>
    <row r="218" spans="1:11" x14ac:dyDescent="0.2">
      <c r="A218" s="7" t="s">
        <v>306</v>
      </c>
      <c r="B218" s="65">
        <v>0</v>
      </c>
      <c r="C218" s="34">
        <f>IF(B223=0, "-", B218/B223)</f>
        <v>0</v>
      </c>
      <c r="D218" s="65">
        <v>0</v>
      </c>
      <c r="E218" s="9">
        <f>IF(D223=0, "-", D218/D223)</f>
        <v>0</v>
      </c>
      <c r="F218" s="81">
        <v>0</v>
      </c>
      <c r="G218" s="34">
        <f>IF(F223=0, "-", F218/F223)</f>
        <v>0</v>
      </c>
      <c r="H218" s="65">
        <v>1</v>
      </c>
      <c r="I218" s="9">
        <f>IF(H223=0, "-", H218/H223)</f>
        <v>1.5384615384615385E-2</v>
      </c>
      <c r="J218" s="8" t="str">
        <f t="shared" si="16"/>
        <v>-</v>
      </c>
      <c r="K218" s="9">
        <f t="shared" si="17"/>
        <v>-1</v>
      </c>
    </row>
    <row r="219" spans="1:11" x14ac:dyDescent="0.2">
      <c r="A219" s="7" t="s">
        <v>307</v>
      </c>
      <c r="B219" s="65">
        <v>0</v>
      </c>
      <c r="C219" s="34">
        <f>IF(B223=0, "-", B219/B223)</f>
        <v>0</v>
      </c>
      <c r="D219" s="65">
        <v>0</v>
      </c>
      <c r="E219" s="9">
        <f>IF(D223=0, "-", D219/D223)</f>
        <v>0</v>
      </c>
      <c r="F219" s="81">
        <v>2</v>
      </c>
      <c r="G219" s="34">
        <f>IF(F223=0, "-", F219/F223)</f>
        <v>4.7619047619047616E-2</v>
      </c>
      <c r="H219" s="65">
        <v>0</v>
      </c>
      <c r="I219" s="9">
        <f>IF(H223=0, "-", H219/H223)</f>
        <v>0</v>
      </c>
      <c r="J219" s="8" t="str">
        <f t="shared" si="16"/>
        <v>-</v>
      </c>
      <c r="K219" s="9" t="str">
        <f t="shared" si="17"/>
        <v>-</v>
      </c>
    </row>
    <row r="220" spans="1:11" x14ac:dyDescent="0.2">
      <c r="A220" s="7" t="s">
        <v>308</v>
      </c>
      <c r="B220" s="65">
        <v>0</v>
      </c>
      <c r="C220" s="34">
        <f>IF(B223=0, "-", B220/B223)</f>
        <v>0</v>
      </c>
      <c r="D220" s="65">
        <v>1</v>
      </c>
      <c r="E220" s="9">
        <f>IF(D223=0, "-", D220/D223)</f>
        <v>0.25</v>
      </c>
      <c r="F220" s="81">
        <v>3</v>
      </c>
      <c r="G220" s="34">
        <f>IF(F223=0, "-", F220/F223)</f>
        <v>7.1428571428571425E-2</v>
      </c>
      <c r="H220" s="65">
        <v>5</v>
      </c>
      <c r="I220" s="9">
        <f>IF(H223=0, "-", H220/H223)</f>
        <v>7.6923076923076927E-2</v>
      </c>
      <c r="J220" s="8">
        <f t="shared" si="16"/>
        <v>-1</v>
      </c>
      <c r="K220" s="9">
        <f t="shared" si="17"/>
        <v>-0.4</v>
      </c>
    </row>
    <row r="221" spans="1:11" x14ac:dyDescent="0.2">
      <c r="A221" s="7" t="s">
        <v>309</v>
      </c>
      <c r="B221" s="65">
        <v>0</v>
      </c>
      <c r="C221" s="34">
        <f>IF(B223=0, "-", B221/B223)</f>
        <v>0</v>
      </c>
      <c r="D221" s="65">
        <v>0</v>
      </c>
      <c r="E221" s="9">
        <f>IF(D223=0, "-", D221/D223)</f>
        <v>0</v>
      </c>
      <c r="F221" s="81">
        <v>0</v>
      </c>
      <c r="G221" s="34">
        <f>IF(F223=0, "-", F221/F223)</f>
        <v>0</v>
      </c>
      <c r="H221" s="65">
        <v>4</v>
      </c>
      <c r="I221" s="9">
        <f>IF(H223=0, "-", H221/H223)</f>
        <v>6.1538461538461542E-2</v>
      </c>
      <c r="J221" s="8" t="str">
        <f t="shared" si="16"/>
        <v>-</v>
      </c>
      <c r="K221" s="9">
        <f t="shared" si="17"/>
        <v>-1</v>
      </c>
    </row>
    <row r="222" spans="1:11" x14ac:dyDescent="0.2">
      <c r="A222" s="2"/>
      <c r="B222" s="68"/>
      <c r="C222" s="33"/>
      <c r="D222" s="68"/>
      <c r="E222" s="6"/>
      <c r="F222" s="82"/>
      <c r="G222" s="33"/>
      <c r="H222" s="68"/>
      <c r="I222" s="6"/>
      <c r="J222" s="5"/>
      <c r="K222" s="6"/>
    </row>
    <row r="223" spans="1:11" s="43" customFormat="1" x14ac:dyDescent="0.2">
      <c r="A223" s="162" t="s">
        <v>519</v>
      </c>
      <c r="B223" s="71">
        <f>SUM(B206:B222)</f>
        <v>5</v>
      </c>
      <c r="C223" s="40">
        <f>B223/1528</f>
        <v>3.2722513089005235E-3</v>
      </c>
      <c r="D223" s="71">
        <f>SUM(D206:D222)</f>
        <v>4</v>
      </c>
      <c r="E223" s="41">
        <f>D223/1125</f>
        <v>3.5555555555555557E-3</v>
      </c>
      <c r="F223" s="77">
        <f>SUM(F206:F222)</f>
        <v>42</v>
      </c>
      <c r="G223" s="42">
        <f>F223/19693</f>
        <v>2.1327375209465294E-3</v>
      </c>
      <c r="H223" s="71">
        <f>SUM(H206:H222)</f>
        <v>65</v>
      </c>
      <c r="I223" s="41">
        <f>H223/16061</f>
        <v>4.0470705435527053E-3</v>
      </c>
      <c r="J223" s="37">
        <f>IF(D223=0, "-", IF((B223-D223)/D223&lt;10, (B223-D223)/D223, "&gt;999%"))</f>
        <v>0.25</v>
      </c>
      <c r="K223" s="38">
        <f>IF(H223=0, "-", IF((F223-H223)/H223&lt;10, (F223-H223)/H223, "&gt;999%"))</f>
        <v>-0.35384615384615387</v>
      </c>
    </row>
    <row r="224" spans="1:11" x14ac:dyDescent="0.2">
      <c r="B224" s="83"/>
      <c r="D224" s="83"/>
      <c r="F224" s="83"/>
      <c r="H224" s="83"/>
    </row>
    <row r="225" spans="1:11" x14ac:dyDescent="0.2">
      <c r="A225" s="163" t="s">
        <v>133</v>
      </c>
      <c r="B225" s="61" t="s">
        <v>12</v>
      </c>
      <c r="C225" s="62" t="s">
        <v>13</v>
      </c>
      <c r="D225" s="61" t="s">
        <v>12</v>
      </c>
      <c r="E225" s="63" t="s">
        <v>13</v>
      </c>
      <c r="F225" s="62" t="s">
        <v>12</v>
      </c>
      <c r="G225" s="62" t="s">
        <v>13</v>
      </c>
      <c r="H225" s="61" t="s">
        <v>12</v>
      </c>
      <c r="I225" s="63" t="s">
        <v>13</v>
      </c>
      <c r="J225" s="61"/>
      <c r="K225" s="63"/>
    </row>
    <row r="226" spans="1:11" x14ac:dyDescent="0.2">
      <c r="A226" s="7" t="s">
        <v>310</v>
      </c>
      <c r="B226" s="65">
        <v>0</v>
      </c>
      <c r="C226" s="34" t="str">
        <f>IF(B235=0, "-", B226/B235)</f>
        <v>-</v>
      </c>
      <c r="D226" s="65">
        <v>0</v>
      </c>
      <c r="E226" s="9">
        <f>IF(D235=0, "-", D226/D235)</f>
        <v>0</v>
      </c>
      <c r="F226" s="81">
        <v>1</v>
      </c>
      <c r="G226" s="34">
        <f>IF(F235=0, "-", F226/F235)</f>
        <v>9.0909090909090912E-2</v>
      </c>
      <c r="H226" s="65">
        <v>1</v>
      </c>
      <c r="I226" s="9">
        <f>IF(H235=0, "-", H226/H235)</f>
        <v>5.8823529411764705E-2</v>
      </c>
      <c r="J226" s="8" t="str">
        <f t="shared" ref="J226:J233" si="18">IF(D226=0, "-", IF((B226-D226)/D226&lt;10, (B226-D226)/D226, "&gt;999%"))</f>
        <v>-</v>
      </c>
      <c r="K226" s="9">
        <f t="shared" ref="K226:K233" si="19">IF(H226=0, "-", IF((F226-H226)/H226&lt;10, (F226-H226)/H226, "&gt;999%"))</f>
        <v>0</v>
      </c>
    </row>
    <row r="227" spans="1:11" x14ac:dyDescent="0.2">
      <c r="A227" s="7" t="s">
        <v>311</v>
      </c>
      <c r="B227" s="65">
        <v>0</v>
      </c>
      <c r="C227" s="34" t="str">
        <f>IF(B235=0, "-", B227/B235)</f>
        <v>-</v>
      </c>
      <c r="D227" s="65">
        <v>0</v>
      </c>
      <c r="E227" s="9">
        <f>IF(D235=0, "-", D227/D235)</f>
        <v>0</v>
      </c>
      <c r="F227" s="81">
        <v>2</v>
      </c>
      <c r="G227" s="34">
        <f>IF(F235=0, "-", F227/F235)</f>
        <v>0.18181818181818182</v>
      </c>
      <c r="H227" s="65">
        <v>1</v>
      </c>
      <c r="I227" s="9">
        <f>IF(H235=0, "-", H227/H235)</f>
        <v>5.8823529411764705E-2</v>
      </c>
      <c r="J227" s="8" t="str">
        <f t="shared" si="18"/>
        <v>-</v>
      </c>
      <c r="K227" s="9">
        <f t="shared" si="19"/>
        <v>1</v>
      </c>
    </row>
    <row r="228" spans="1:11" x14ac:dyDescent="0.2">
      <c r="A228" s="7" t="s">
        <v>312</v>
      </c>
      <c r="B228" s="65">
        <v>0</v>
      </c>
      <c r="C228" s="34" t="str">
        <f>IF(B235=0, "-", B228/B235)</f>
        <v>-</v>
      </c>
      <c r="D228" s="65">
        <v>0</v>
      </c>
      <c r="E228" s="9">
        <f>IF(D235=0, "-", D228/D235)</f>
        <v>0</v>
      </c>
      <c r="F228" s="81">
        <v>0</v>
      </c>
      <c r="G228" s="34">
        <f>IF(F235=0, "-", F228/F235)</f>
        <v>0</v>
      </c>
      <c r="H228" s="65">
        <v>1</v>
      </c>
      <c r="I228" s="9">
        <f>IF(H235=0, "-", H228/H235)</f>
        <v>5.8823529411764705E-2</v>
      </c>
      <c r="J228" s="8" t="str">
        <f t="shared" si="18"/>
        <v>-</v>
      </c>
      <c r="K228" s="9">
        <f t="shared" si="19"/>
        <v>-1</v>
      </c>
    </row>
    <row r="229" spans="1:11" x14ac:dyDescent="0.2">
      <c r="A229" s="7" t="s">
        <v>313</v>
      </c>
      <c r="B229" s="65">
        <v>0</v>
      </c>
      <c r="C229" s="34" t="str">
        <f>IF(B235=0, "-", B229/B235)</f>
        <v>-</v>
      </c>
      <c r="D229" s="65">
        <v>0</v>
      </c>
      <c r="E229" s="9">
        <f>IF(D235=0, "-", D229/D235)</f>
        <v>0</v>
      </c>
      <c r="F229" s="81">
        <v>2</v>
      </c>
      <c r="G229" s="34">
        <f>IF(F235=0, "-", F229/F235)</f>
        <v>0.18181818181818182</v>
      </c>
      <c r="H229" s="65">
        <v>3</v>
      </c>
      <c r="I229" s="9">
        <f>IF(H235=0, "-", H229/H235)</f>
        <v>0.17647058823529413</v>
      </c>
      <c r="J229" s="8" t="str">
        <f t="shared" si="18"/>
        <v>-</v>
      </c>
      <c r="K229" s="9">
        <f t="shared" si="19"/>
        <v>-0.33333333333333331</v>
      </c>
    </row>
    <row r="230" spans="1:11" x14ac:dyDescent="0.2">
      <c r="A230" s="7" t="s">
        <v>314</v>
      </c>
      <c r="B230" s="65">
        <v>0</v>
      </c>
      <c r="C230" s="34" t="str">
        <f>IF(B235=0, "-", B230/B235)</f>
        <v>-</v>
      </c>
      <c r="D230" s="65">
        <v>0</v>
      </c>
      <c r="E230" s="9">
        <f>IF(D235=0, "-", D230/D235)</f>
        <v>0</v>
      </c>
      <c r="F230" s="81">
        <v>1</v>
      </c>
      <c r="G230" s="34">
        <f>IF(F235=0, "-", F230/F235)</f>
        <v>9.0909090909090912E-2</v>
      </c>
      <c r="H230" s="65">
        <v>0</v>
      </c>
      <c r="I230" s="9">
        <f>IF(H235=0, "-", H230/H235)</f>
        <v>0</v>
      </c>
      <c r="J230" s="8" t="str">
        <f t="shared" si="18"/>
        <v>-</v>
      </c>
      <c r="K230" s="9" t="str">
        <f t="shared" si="19"/>
        <v>-</v>
      </c>
    </row>
    <row r="231" spans="1:11" x14ac:dyDescent="0.2">
      <c r="A231" s="7" t="s">
        <v>315</v>
      </c>
      <c r="B231" s="65">
        <v>0</v>
      </c>
      <c r="C231" s="34" t="str">
        <f>IF(B235=0, "-", B231/B235)</f>
        <v>-</v>
      </c>
      <c r="D231" s="65">
        <v>0</v>
      </c>
      <c r="E231" s="9">
        <f>IF(D235=0, "-", D231/D235)</f>
        <v>0</v>
      </c>
      <c r="F231" s="81">
        <v>1</v>
      </c>
      <c r="G231" s="34">
        <f>IF(F235=0, "-", F231/F235)</f>
        <v>9.0909090909090912E-2</v>
      </c>
      <c r="H231" s="65">
        <v>0</v>
      </c>
      <c r="I231" s="9">
        <f>IF(H235=0, "-", H231/H235)</f>
        <v>0</v>
      </c>
      <c r="J231" s="8" t="str">
        <f t="shared" si="18"/>
        <v>-</v>
      </c>
      <c r="K231" s="9" t="str">
        <f t="shared" si="19"/>
        <v>-</v>
      </c>
    </row>
    <row r="232" spans="1:11" x14ac:dyDescent="0.2">
      <c r="A232" s="7" t="s">
        <v>316</v>
      </c>
      <c r="B232" s="65">
        <v>0</v>
      </c>
      <c r="C232" s="34" t="str">
        <f>IF(B235=0, "-", B232/B235)</f>
        <v>-</v>
      </c>
      <c r="D232" s="65">
        <v>1</v>
      </c>
      <c r="E232" s="9">
        <f>IF(D235=0, "-", D232/D235)</f>
        <v>1</v>
      </c>
      <c r="F232" s="81">
        <v>1</v>
      </c>
      <c r="G232" s="34">
        <f>IF(F235=0, "-", F232/F235)</f>
        <v>9.0909090909090912E-2</v>
      </c>
      <c r="H232" s="65">
        <v>1</v>
      </c>
      <c r="I232" s="9">
        <f>IF(H235=0, "-", H232/H235)</f>
        <v>5.8823529411764705E-2</v>
      </c>
      <c r="J232" s="8">
        <f t="shared" si="18"/>
        <v>-1</v>
      </c>
      <c r="K232" s="9">
        <f t="shared" si="19"/>
        <v>0</v>
      </c>
    </row>
    <row r="233" spans="1:11" x14ac:dyDescent="0.2">
      <c r="A233" s="7" t="s">
        <v>317</v>
      </c>
      <c r="B233" s="65">
        <v>0</v>
      </c>
      <c r="C233" s="34" t="str">
        <f>IF(B235=0, "-", B233/B235)</f>
        <v>-</v>
      </c>
      <c r="D233" s="65">
        <v>0</v>
      </c>
      <c r="E233" s="9">
        <f>IF(D235=0, "-", D233/D235)</f>
        <v>0</v>
      </c>
      <c r="F233" s="81">
        <v>3</v>
      </c>
      <c r="G233" s="34">
        <f>IF(F235=0, "-", F233/F235)</f>
        <v>0.27272727272727271</v>
      </c>
      <c r="H233" s="65">
        <v>10</v>
      </c>
      <c r="I233" s="9">
        <f>IF(H235=0, "-", H233/H235)</f>
        <v>0.58823529411764708</v>
      </c>
      <c r="J233" s="8" t="str">
        <f t="shared" si="18"/>
        <v>-</v>
      </c>
      <c r="K233" s="9">
        <f t="shared" si="19"/>
        <v>-0.7</v>
      </c>
    </row>
    <row r="234" spans="1:11" x14ac:dyDescent="0.2">
      <c r="A234" s="2"/>
      <c r="B234" s="68"/>
      <c r="C234" s="33"/>
      <c r="D234" s="68"/>
      <c r="E234" s="6"/>
      <c r="F234" s="82"/>
      <c r="G234" s="33"/>
      <c r="H234" s="68"/>
      <c r="I234" s="6"/>
      <c r="J234" s="5"/>
      <c r="K234" s="6"/>
    </row>
    <row r="235" spans="1:11" s="43" customFormat="1" x14ac:dyDescent="0.2">
      <c r="A235" s="162" t="s">
        <v>518</v>
      </c>
      <c r="B235" s="71">
        <f>SUM(B226:B234)</f>
        <v>0</v>
      </c>
      <c r="C235" s="40">
        <f>B235/1528</f>
        <v>0</v>
      </c>
      <c r="D235" s="71">
        <f>SUM(D226:D234)</f>
        <v>1</v>
      </c>
      <c r="E235" s="41">
        <f>D235/1125</f>
        <v>8.8888888888888893E-4</v>
      </c>
      <c r="F235" s="77">
        <f>SUM(F226:F234)</f>
        <v>11</v>
      </c>
      <c r="G235" s="42">
        <f>F235/19693</f>
        <v>5.5857411262885291E-4</v>
      </c>
      <c r="H235" s="71">
        <f>SUM(H226:H234)</f>
        <v>17</v>
      </c>
      <c r="I235" s="41">
        <f>H235/16061</f>
        <v>1.0584646036983999E-3</v>
      </c>
      <c r="J235" s="37">
        <f>IF(D235=0, "-", IF((B235-D235)/D235&lt;10, (B235-D235)/D235, "&gt;999%"))</f>
        <v>-1</v>
      </c>
      <c r="K235" s="38">
        <f>IF(H235=0, "-", IF((F235-H235)/H235&lt;10, (F235-H235)/H235, "&gt;999%"))</f>
        <v>-0.35294117647058826</v>
      </c>
    </row>
    <row r="236" spans="1:11" x14ac:dyDescent="0.2">
      <c r="B236" s="83"/>
      <c r="D236" s="83"/>
      <c r="F236" s="83"/>
      <c r="H236" s="83"/>
    </row>
    <row r="237" spans="1:11" s="43" customFormat="1" x14ac:dyDescent="0.2">
      <c r="A237" s="162" t="s">
        <v>517</v>
      </c>
      <c r="B237" s="71">
        <v>16</v>
      </c>
      <c r="C237" s="40">
        <f>B237/1528</f>
        <v>1.0471204188481676E-2</v>
      </c>
      <c r="D237" s="71">
        <v>16</v>
      </c>
      <c r="E237" s="41">
        <f>D237/1125</f>
        <v>1.4222222222222223E-2</v>
      </c>
      <c r="F237" s="77">
        <v>179</v>
      </c>
      <c r="G237" s="42">
        <f>F237/19693</f>
        <v>9.0895241964149692E-3</v>
      </c>
      <c r="H237" s="71">
        <v>215</v>
      </c>
      <c r="I237" s="41">
        <f>H237/16061</f>
        <v>1.338646410559741E-2</v>
      </c>
      <c r="J237" s="37">
        <f>IF(D237=0, "-", IF((B237-D237)/D237&lt;10, (B237-D237)/D237, "&gt;999%"))</f>
        <v>0</v>
      </c>
      <c r="K237" s="38">
        <f>IF(H237=0, "-", IF((F237-H237)/H237&lt;10, (F237-H237)/H237, "&gt;999%"))</f>
        <v>-0.16744186046511628</v>
      </c>
    </row>
    <row r="238" spans="1:11" x14ac:dyDescent="0.2">
      <c r="B238" s="83"/>
      <c r="D238" s="83"/>
      <c r="F238" s="83"/>
      <c r="H238" s="83"/>
    </row>
    <row r="239" spans="1:11" x14ac:dyDescent="0.2">
      <c r="A239" s="27" t="s">
        <v>515</v>
      </c>
      <c r="B239" s="71">
        <f>B243-B241</f>
        <v>389</v>
      </c>
      <c r="C239" s="40">
        <f>B239/1528</f>
        <v>0.25458115183246072</v>
      </c>
      <c r="D239" s="71">
        <f>D243-D241</f>
        <v>308</v>
      </c>
      <c r="E239" s="41">
        <f>D239/1125</f>
        <v>0.27377777777777779</v>
      </c>
      <c r="F239" s="77">
        <f>F243-F241</f>
        <v>6060</v>
      </c>
      <c r="G239" s="42">
        <f>F239/19693</f>
        <v>0.30772355659371348</v>
      </c>
      <c r="H239" s="71">
        <f>H243-H241</f>
        <v>5126</v>
      </c>
      <c r="I239" s="41">
        <f>H239/16061</f>
        <v>0.31915820932694106</v>
      </c>
      <c r="J239" s="37">
        <f>IF(D239=0, "-", IF((B239-D239)/D239&lt;10, (B239-D239)/D239, "&gt;999%"))</f>
        <v>0.26298701298701299</v>
      </c>
      <c r="K239" s="38">
        <f>IF(H239=0, "-", IF((F239-H239)/H239&lt;10, (F239-H239)/H239, "&gt;999%"))</f>
        <v>0.18220834959032384</v>
      </c>
    </row>
    <row r="240" spans="1:11" x14ac:dyDescent="0.2">
      <c r="A240" s="27"/>
      <c r="B240" s="71"/>
      <c r="C240" s="40"/>
      <c r="D240" s="71"/>
      <c r="E240" s="41"/>
      <c r="F240" s="77"/>
      <c r="G240" s="42"/>
      <c r="H240" s="71"/>
      <c r="I240" s="41"/>
      <c r="J240" s="37"/>
      <c r="K240" s="38"/>
    </row>
    <row r="241" spans="1:11" x14ac:dyDescent="0.2">
      <c r="A241" s="27" t="s">
        <v>516</v>
      </c>
      <c r="B241" s="71">
        <v>66</v>
      </c>
      <c r="C241" s="40">
        <f>B241/1528</f>
        <v>4.3193717277486908E-2</v>
      </c>
      <c r="D241" s="71">
        <v>45</v>
      </c>
      <c r="E241" s="41">
        <f>D241/1125</f>
        <v>0.04</v>
      </c>
      <c r="F241" s="77">
        <v>837</v>
      </c>
      <c r="G241" s="42">
        <f>F241/19693</f>
        <v>4.250241202457726E-2</v>
      </c>
      <c r="H241" s="71">
        <v>691</v>
      </c>
      <c r="I241" s="41">
        <f>H241/16061</f>
        <v>4.3023473009152609E-2</v>
      </c>
      <c r="J241" s="37">
        <f>IF(D241=0, "-", IF((B241-D241)/D241&lt;10, (B241-D241)/D241, "&gt;999%"))</f>
        <v>0.46666666666666667</v>
      </c>
      <c r="K241" s="38">
        <f>IF(H241=0, "-", IF((F241-H241)/H241&lt;10, (F241-H241)/H241, "&gt;999%"))</f>
        <v>0.21128798842257598</v>
      </c>
    </row>
    <row r="242" spans="1:11" x14ac:dyDescent="0.2">
      <c r="A242" s="27"/>
      <c r="B242" s="71"/>
      <c r="C242" s="40"/>
      <c r="D242" s="71"/>
      <c r="E242" s="41"/>
      <c r="F242" s="77"/>
      <c r="G242" s="42"/>
      <c r="H242" s="71"/>
      <c r="I242" s="41"/>
      <c r="J242" s="37"/>
      <c r="K242" s="38"/>
    </row>
    <row r="243" spans="1:11" x14ac:dyDescent="0.2">
      <c r="A243" s="27" t="s">
        <v>514</v>
      </c>
      <c r="B243" s="71">
        <v>455</v>
      </c>
      <c r="C243" s="40">
        <f>B243/1528</f>
        <v>0.29777486910994766</v>
      </c>
      <c r="D243" s="71">
        <v>353</v>
      </c>
      <c r="E243" s="41">
        <f>D243/1125</f>
        <v>0.31377777777777777</v>
      </c>
      <c r="F243" s="77">
        <v>6897</v>
      </c>
      <c r="G243" s="42">
        <f>F243/19693</f>
        <v>0.35022596861829075</v>
      </c>
      <c r="H243" s="71">
        <v>5817</v>
      </c>
      <c r="I243" s="41">
        <f>H243/16061</f>
        <v>0.36218168233609366</v>
      </c>
      <c r="J243" s="37">
        <f>IF(D243=0, "-", IF((B243-D243)/D243&lt;10, (B243-D243)/D243, "&gt;999%"))</f>
        <v>0.28895184135977336</v>
      </c>
      <c r="K243" s="38">
        <f>IF(H243=0, "-", IF((F243-H243)/H243&lt;10, (F243-H243)/H243, "&gt;999%"))</f>
        <v>0.18566271273852503</v>
      </c>
    </row>
  </sheetData>
  <mergeCells count="58">
    <mergeCell ref="B1:K1"/>
    <mergeCell ref="B2:K2"/>
    <mergeCell ref="B189:E189"/>
    <mergeCell ref="F189:I189"/>
    <mergeCell ref="J189:K189"/>
    <mergeCell ref="B190:C190"/>
    <mergeCell ref="D190:E190"/>
    <mergeCell ref="F190:G190"/>
    <mergeCell ref="H190:I190"/>
    <mergeCell ref="B166:E166"/>
    <mergeCell ref="F166:I166"/>
    <mergeCell ref="J166:K166"/>
    <mergeCell ref="B167:C167"/>
    <mergeCell ref="D167:E167"/>
    <mergeCell ref="F167:G167"/>
    <mergeCell ref="H167:I167"/>
    <mergeCell ref="B148:E148"/>
    <mergeCell ref="F148:I148"/>
    <mergeCell ref="J148:K148"/>
    <mergeCell ref="B149:C149"/>
    <mergeCell ref="D149:E149"/>
    <mergeCell ref="F149:G149"/>
    <mergeCell ref="H149:I149"/>
    <mergeCell ref="B123:E123"/>
    <mergeCell ref="F123:I123"/>
    <mergeCell ref="J123:K123"/>
    <mergeCell ref="B124:C124"/>
    <mergeCell ref="D124:E124"/>
    <mergeCell ref="F124:G124"/>
    <mergeCell ref="H124:I124"/>
    <mergeCell ref="B87:E87"/>
    <mergeCell ref="F87:I87"/>
    <mergeCell ref="J87:K87"/>
    <mergeCell ref="B88:C88"/>
    <mergeCell ref="D88:E88"/>
    <mergeCell ref="F88:G88"/>
    <mergeCell ref="H88:I88"/>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86" max="16383" man="1"/>
    <brk id="122" max="16383" man="1"/>
    <brk id="188" max="16383" man="1"/>
    <brk id="2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6"/>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565</v>
      </c>
      <c r="C1" s="198"/>
      <c r="D1" s="198"/>
      <c r="E1" s="199"/>
      <c r="F1" s="199"/>
      <c r="G1" s="199"/>
      <c r="H1" s="199"/>
      <c r="I1" s="199"/>
      <c r="J1" s="199"/>
      <c r="K1" s="199"/>
    </row>
    <row r="2" spans="1:11" s="52" customFormat="1" ht="20.25" x14ac:dyDescent="0.3">
      <c r="A2" s="4" t="s">
        <v>94</v>
      </c>
      <c r="B2" s="202" t="s">
        <v>84</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IF(B46=0, "-", B7/B46)</f>
        <v>4.3956043956043956E-3</v>
      </c>
      <c r="D7" s="65">
        <v>2</v>
      </c>
      <c r="E7" s="21">
        <f>IF(D46=0, "-", D7/D46)</f>
        <v>5.6657223796033997E-3</v>
      </c>
      <c r="F7" s="81">
        <v>10</v>
      </c>
      <c r="G7" s="39">
        <f>IF(F46=0, "-", F7/F46)</f>
        <v>1.4499057561258518E-3</v>
      </c>
      <c r="H7" s="65">
        <v>18</v>
      </c>
      <c r="I7" s="21">
        <f>IF(H46=0, "-", H7/H46)</f>
        <v>3.0943785456420837E-3</v>
      </c>
      <c r="J7" s="20">
        <f t="shared" ref="J7:J44" si="0">IF(D7=0, "-", IF((B7-D7)/D7&lt;10, (B7-D7)/D7, "&gt;999%"))</f>
        <v>0</v>
      </c>
      <c r="K7" s="21">
        <f t="shared" ref="K7:K44" si="1">IF(H7=0, "-", IF((F7-H7)/H7&lt;10, (F7-H7)/H7, "&gt;999%"))</f>
        <v>-0.44444444444444442</v>
      </c>
    </row>
    <row r="8" spans="1:11" x14ac:dyDescent="0.2">
      <c r="A8" s="7" t="s">
        <v>32</v>
      </c>
      <c r="B8" s="65">
        <v>0</v>
      </c>
      <c r="C8" s="39">
        <f>IF(B46=0, "-", B8/B46)</f>
        <v>0</v>
      </c>
      <c r="D8" s="65">
        <v>0</v>
      </c>
      <c r="E8" s="21">
        <f>IF(D46=0, "-", D8/D46)</f>
        <v>0</v>
      </c>
      <c r="F8" s="81">
        <v>0</v>
      </c>
      <c r="G8" s="39">
        <f>IF(F46=0, "-", F8/F46)</f>
        <v>0</v>
      </c>
      <c r="H8" s="65">
        <v>1</v>
      </c>
      <c r="I8" s="21">
        <f>IF(H46=0, "-", H8/H46)</f>
        <v>1.7190991920233798E-4</v>
      </c>
      <c r="J8" s="20" t="str">
        <f t="shared" si="0"/>
        <v>-</v>
      </c>
      <c r="K8" s="21">
        <f t="shared" si="1"/>
        <v>-1</v>
      </c>
    </row>
    <row r="9" spans="1:11" x14ac:dyDescent="0.2">
      <c r="A9" s="7" t="s">
        <v>33</v>
      </c>
      <c r="B9" s="65">
        <v>0</v>
      </c>
      <c r="C9" s="39">
        <f>IF(B46=0, "-", B9/B46)</f>
        <v>0</v>
      </c>
      <c r="D9" s="65">
        <v>0</v>
      </c>
      <c r="E9" s="21">
        <f>IF(D46=0, "-", D9/D46)</f>
        <v>0</v>
      </c>
      <c r="F9" s="81">
        <v>1</v>
      </c>
      <c r="G9" s="39">
        <f>IF(F46=0, "-", F9/F46)</f>
        <v>1.4499057561258519E-4</v>
      </c>
      <c r="H9" s="65">
        <v>1</v>
      </c>
      <c r="I9" s="21">
        <f>IF(H46=0, "-", H9/H46)</f>
        <v>1.7190991920233798E-4</v>
      </c>
      <c r="J9" s="20" t="str">
        <f t="shared" si="0"/>
        <v>-</v>
      </c>
      <c r="K9" s="21">
        <f t="shared" si="1"/>
        <v>0</v>
      </c>
    </row>
    <row r="10" spans="1:11" x14ac:dyDescent="0.2">
      <c r="A10" s="7" t="s">
        <v>34</v>
      </c>
      <c r="B10" s="65">
        <v>8</v>
      </c>
      <c r="C10" s="39">
        <f>IF(B46=0, "-", B10/B46)</f>
        <v>1.7582417582417582E-2</v>
      </c>
      <c r="D10" s="65">
        <v>5</v>
      </c>
      <c r="E10" s="21">
        <f>IF(D46=0, "-", D10/D46)</f>
        <v>1.4164305949008499E-2</v>
      </c>
      <c r="F10" s="81">
        <v>149</v>
      </c>
      <c r="G10" s="39">
        <f>IF(F46=0, "-", F10/F46)</f>
        <v>2.1603595766275192E-2</v>
      </c>
      <c r="H10" s="65">
        <v>99</v>
      </c>
      <c r="I10" s="21">
        <f>IF(H46=0, "-", H10/H46)</f>
        <v>1.7019082001031461E-2</v>
      </c>
      <c r="J10" s="20">
        <f t="shared" si="0"/>
        <v>0.6</v>
      </c>
      <c r="K10" s="21">
        <f t="shared" si="1"/>
        <v>0.50505050505050508</v>
      </c>
    </row>
    <row r="11" spans="1:11" x14ac:dyDescent="0.2">
      <c r="A11" s="7" t="s">
        <v>35</v>
      </c>
      <c r="B11" s="65">
        <v>19</v>
      </c>
      <c r="C11" s="39">
        <f>IF(B46=0, "-", B11/B46)</f>
        <v>4.1758241758241756E-2</v>
      </c>
      <c r="D11" s="65">
        <v>17</v>
      </c>
      <c r="E11" s="21">
        <f>IF(D46=0, "-", D11/D46)</f>
        <v>4.8158640226628892E-2</v>
      </c>
      <c r="F11" s="81">
        <v>238</v>
      </c>
      <c r="G11" s="39">
        <f>IF(F46=0, "-", F11/F46)</f>
        <v>3.4507756995795273E-2</v>
      </c>
      <c r="H11" s="65">
        <v>165</v>
      </c>
      <c r="I11" s="21">
        <f>IF(H46=0, "-", H11/H46)</f>
        <v>2.8365136668385766E-2</v>
      </c>
      <c r="J11" s="20">
        <f t="shared" si="0"/>
        <v>0.11764705882352941</v>
      </c>
      <c r="K11" s="21">
        <f t="shared" si="1"/>
        <v>0.44242424242424244</v>
      </c>
    </row>
    <row r="12" spans="1:11" x14ac:dyDescent="0.2">
      <c r="A12" s="7" t="s">
        <v>37</v>
      </c>
      <c r="B12" s="65">
        <v>0</v>
      </c>
      <c r="C12" s="39">
        <f>IF(B46=0, "-", B12/B46)</f>
        <v>0</v>
      </c>
      <c r="D12" s="65">
        <v>0</v>
      </c>
      <c r="E12" s="21">
        <f>IF(D46=0, "-", D12/D46)</f>
        <v>0</v>
      </c>
      <c r="F12" s="81">
        <v>3</v>
      </c>
      <c r="G12" s="39">
        <f>IF(F46=0, "-", F12/F46)</f>
        <v>4.3497172683775554E-4</v>
      </c>
      <c r="H12" s="65">
        <v>4</v>
      </c>
      <c r="I12" s="21">
        <f>IF(H46=0, "-", H12/H46)</f>
        <v>6.8763967680935192E-4</v>
      </c>
      <c r="J12" s="20" t="str">
        <f t="shared" si="0"/>
        <v>-</v>
      </c>
      <c r="K12" s="21">
        <f t="shared" si="1"/>
        <v>-0.25</v>
      </c>
    </row>
    <row r="13" spans="1:11" x14ac:dyDescent="0.2">
      <c r="A13" s="7" t="s">
        <v>38</v>
      </c>
      <c r="B13" s="65">
        <v>2</v>
      </c>
      <c r="C13" s="39">
        <f>IF(B46=0, "-", B13/B46)</f>
        <v>4.3956043956043956E-3</v>
      </c>
      <c r="D13" s="65">
        <v>0</v>
      </c>
      <c r="E13" s="21">
        <f>IF(D46=0, "-", D13/D46)</f>
        <v>0</v>
      </c>
      <c r="F13" s="81">
        <v>9</v>
      </c>
      <c r="G13" s="39">
        <f>IF(F46=0, "-", F13/F46)</f>
        <v>1.3049151805132667E-3</v>
      </c>
      <c r="H13" s="65">
        <v>2</v>
      </c>
      <c r="I13" s="21">
        <f>IF(H46=0, "-", H13/H46)</f>
        <v>3.4381983840467596E-4</v>
      </c>
      <c r="J13" s="20" t="str">
        <f t="shared" si="0"/>
        <v>-</v>
      </c>
      <c r="K13" s="21">
        <f t="shared" si="1"/>
        <v>3.5</v>
      </c>
    </row>
    <row r="14" spans="1:11" x14ac:dyDescent="0.2">
      <c r="A14" s="7" t="s">
        <v>39</v>
      </c>
      <c r="B14" s="65">
        <v>0</v>
      </c>
      <c r="C14" s="39">
        <f>IF(B46=0, "-", B14/B46)</f>
        <v>0</v>
      </c>
      <c r="D14" s="65">
        <v>0</v>
      </c>
      <c r="E14" s="21">
        <f>IF(D46=0, "-", D14/D46)</f>
        <v>0</v>
      </c>
      <c r="F14" s="81">
        <v>2</v>
      </c>
      <c r="G14" s="39">
        <f>IF(F46=0, "-", F14/F46)</f>
        <v>2.8998115122517038E-4</v>
      </c>
      <c r="H14" s="65">
        <v>3</v>
      </c>
      <c r="I14" s="21">
        <f>IF(H46=0, "-", H14/H46)</f>
        <v>5.1572975760701394E-4</v>
      </c>
      <c r="J14" s="20" t="str">
        <f t="shared" si="0"/>
        <v>-</v>
      </c>
      <c r="K14" s="21">
        <f t="shared" si="1"/>
        <v>-0.33333333333333331</v>
      </c>
    </row>
    <row r="15" spans="1:11" x14ac:dyDescent="0.2">
      <c r="A15" s="7" t="s">
        <v>40</v>
      </c>
      <c r="B15" s="65">
        <v>0</v>
      </c>
      <c r="C15" s="39">
        <f>IF(B46=0, "-", B15/B46)</f>
        <v>0</v>
      </c>
      <c r="D15" s="65">
        <v>2</v>
      </c>
      <c r="E15" s="21">
        <f>IF(D46=0, "-", D15/D46)</f>
        <v>5.6657223796033997E-3</v>
      </c>
      <c r="F15" s="81">
        <v>21</v>
      </c>
      <c r="G15" s="39">
        <f>IF(F46=0, "-", F15/F46)</f>
        <v>3.0448020878642889E-3</v>
      </c>
      <c r="H15" s="65">
        <v>24</v>
      </c>
      <c r="I15" s="21">
        <f>IF(H46=0, "-", H15/H46)</f>
        <v>4.1258380608561115E-3</v>
      </c>
      <c r="J15" s="20">
        <f t="shared" si="0"/>
        <v>-1</v>
      </c>
      <c r="K15" s="21">
        <f t="shared" si="1"/>
        <v>-0.125</v>
      </c>
    </row>
    <row r="16" spans="1:11" x14ac:dyDescent="0.2">
      <c r="A16" s="7" t="s">
        <v>42</v>
      </c>
      <c r="B16" s="65">
        <v>8</v>
      </c>
      <c r="C16" s="39">
        <f>IF(B46=0, "-", B16/B46)</f>
        <v>1.7582417582417582E-2</v>
      </c>
      <c r="D16" s="65">
        <v>7</v>
      </c>
      <c r="E16" s="21">
        <f>IF(D46=0, "-", D16/D46)</f>
        <v>1.9830028328611898E-2</v>
      </c>
      <c r="F16" s="81">
        <v>100</v>
      </c>
      <c r="G16" s="39">
        <f>IF(F46=0, "-", F16/F46)</f>
        <v>1.4499057561258518E-2</v>
      </c>
      <c r="H16" s="65">
        <v>102</v>
      </c>
      <c r="I16" s="21">
        <f>IF(H46=0, "-", H16/H46)</f>
        <v>1.7534811758638472E-2</v>
      </c>
      <c r="J16" s="20">
        <f t="shared" si="0"/>
        <v>0.14285714285714285</v>
      </c>
      <c r="K16" s="21">
        <f t="shared" si="1"/>
        <v>-1.9607843137254902E-2</v>
      </c>
    </row>
    <row r="17" spans="1:11" x14ac:dyDescent="0.2">
      <c r="A17" s="7" t="s">
        <v>44</v>
      </c>
      <c r="B17" s="65">
        <v>0</v>
      </c>
      <c r="C17" s="39">
        <f>IF(B46=0, "-", B17/B46)</f>
        <v>0</v>
      </c>
      <c r="D17" s="65">
        <v>0</v>
      </c>
      <c r="E17" s="21">
        <f>IF(D46=0, "-", D17/D46)</f>
        <v>0</v>
      </c>
      <c r="F17" s="81">
        <v>1</v>
      </c>
      <c r="G17" s="39">
        <f>IF(F46=0, "-", F17/F46)</f>
        <v>1.4499057561258519E-4</v>
      </c>
      <c r="H17" s="65">
        <v>1</v>
      </c>
      <c r="I17" s="21">
        <f>IF(H46=0, "-", H17/H46)</f>
        <v>1.7190991920233798E-4</v>
      </c>
      <c r="J17" s="20" t="str">
        <f t="shared" si="0"/>
        <v>-</v>
      </c>
      <c r="K17" s="21">
        <f t="shared" si="1"/>
        <v>0</v>
      </c>
    </row>
    <row r="18" spans="1:11" x14ac:dyDescent="0.2">
      <c r="A18" s="7" t="s">
        <v>48</v>
      </c>
      <c r="B18" s="65">
        <v>0</v>
      </c>
      <c r="C18" s="39">
        <f>IF(B46=0, "-", B18/B46)</f>
        <v>0</v>
      </c>
      <c r="D18" s="65">
        <v>4</v>
      </c>
      <c r="E18" s="21">
        <f>IF(D46=0, "-", D18/D46)</f>
        <v>1.1331444759206799E-2</v>
      </c>
      <c r="F18" s="81">
        <v>38</v>
      </c>
      <c r="G18" s="39">
        <f>IF(F46=0, "-", F18/F46)</f>
        <v>5.5096418732782371E-3</v>
      </c>
      <c r="H18" s="65">
        <v>131</v>
      </c>
      <c r="I18" s="21">
        <f>IF(H46=0, "-", H18/H46)</f>
        <v>2.2520199415506276E-2</v>
      </c>
      <c r="J18" s="20">
        <f t="shared" si="0"/>
        <v>-1</v>
      </c>
      <c r="K18" s="21">
        <f t="shared" si="1"/>
        <v>-0.70992366412213737</v>
      </c>
    </row>
    <row r="19" spans="1:11" x14ac:dyDescent="0.2">
      <c r="A19" s="7" t="s">
        <v>49</v>
      </c>
      <c r="B19" s="65">
        <v>25</v>
      </c>
      <c r="C19" s="39">
        <f>IF(B46=0, "-", B19/B46)</f>
        <v>5.4945054945054944E-2</v>
      </c>
      <c r="D19" s="65">
        <v>41</v>
      </c>
      <c r="E19" s="21">
        <f>IF(D46=0, "-", D19/D46)</f>
        <v>0.11614730878186968</v>
      </c>
      <c r="F19" s="81">
        <v>540</v>
      </c>
      <c r="G19" s="39">
        <f>IF(F46=0, "-", F19/F46)</f>
        <v>7.8294910830795997E-2</v>
      </c>
      <c r="H19" s="65">
        <v>534</v>
      </c>
      <c r="I19" s="21">
        <f>IF(H46=0, "-", H19/H46)</f>
        <v>9.1799896854048477E-2</v>
      </c>
      <c r="J19" s="20">
        <f t="shared" si="0"/>
        <v>-0.3902439024390244</v>
      </c>
      <c r="K19" s="21">
        <f t="shared" si="1"/>
        <v>1.1235955056179775E-2</v>
      </c>
    </row>
    <row r="20" spans="1:11" x14ac:dyDescent="0.2">
      <c r="A20" s="7" t="s">
        <v>50</v>
      </c>
      <c r="B20" s="65">
        <v>50</v>
      </c>
      <c r="C20" s="39">
        <f>IF(B46=0, "-", B20/B46)</f>
        <v>0.10989010989010989</v>
      </c>
      <c r="D20" s="65">
        <v>47</v>
      </c>
      <c r="E20" s="21">
        <f>IF(D46=0, "-", D20/D46)</f>
        <v>0.13314447592067988</v>
      </c>
      <c r="F20" s="81">
        <v>744</v>
      </c>
      <c r="G20" s="39">
        <f>IF(F46=0, "-", F20/F46)</f>
        <v>0.10787298825576337</v>
      </c>
      <c r="H20" s="65">
        <v>605</v>
      </c>
      <c r="I20" s="21">
        <f>IF(H46=0, "-", H20/H46)</f>
        <v>0.10400550111741448</v>
      </c>
      <c r="J20" s="20">
        <f t="shared" si="0"/>
        <v>6.3829787234042548E-2</v>
      </c>
      <c r="K20" s="21">
        <f t="shared" si="1"/>
        <v>0.22975206611570248</v>
      </c>
    </row>
    <row r="21" spans="1:11" x14ac:dyDescent="0.2">
      <c r="A21" s="7" t="s">
        <v>52</v>
      </c>
      <c r="B21" s="65">
        <v>0</v>
      </c>
      <c r="C21" s="39">
        <f>IF(B46=0, "-", B21/B46)</f>
        <v>0</v>
      </c>
      <c r="D21" s="65">
        <v>0</v>
      </c>
      <c r="E21" s="21">
        <f>IF(D46=0, "-", D21/D46)</f>
        <v>0</v>
      </c>
      <c r="F21" s="81">
        <v>0</v>
      </c>
      <c r="G21" s="39">
        <f>IF(F46=0, "-", F21/F46)</f>
        <v>0</v>
      </c>
      <c r="H21" s="65">
        <v>1</v>
      </c>
      <c r="I21" s="21">
        <f>IF(H46=0, "-", H21/H46)</f>
        <v>1.7190991920233798E-4</v>
      </c>
      <c r="J21" s="20" t="str">
        <f t="shared" si="0"/>
        <v>-</v>
      </c>
      <c r="K21" s="21">
        <f t="shared" si="1"/>
        <v>-1</v>
      </c>
    </row>
    <row r="22" spans="1:11" x14ac:dyDescent="0.2">
      <c r="A22" s="7" t="s">
        <v>56</v>
      </c>
      <c r="B22" s="65">
        <v>1</v>
      </c>
      <c r="C22" s="39">
        <f>IF(B46=0, "-", B22/B46)</f>
        <v>2.1978021978021978E-3</v>
      </c>
      <c r="D22" s="65">
        <v>2</v>
      </c>
      <c r="E22" s="21">
        <f>IF(D46=0, "-", D22/D46)</f>
        <v>5.6657223796033997E-3</v>
      </c>
      <c r="F22" s="81">
        <v>12</v>
      </c>
      <c r="G22" s="39">
        <f>IF(F46=0, "-", F22/F46)</f>
        <v>1.7398869073510222E-3</v>
      </c>
      <c r="H22" s="65">
        <v>9</v>
      </c>
      <c r="I22" s="21">
        <f>IF(H46=0, "-", H22/H46)</f>
        <v>1.5471892728210418E-3</v>
      </c>
      <c r="J22" s="20">
        <f t="shared" si="0"/>
        <v>-0.5</v>
      </c>
      <c r="K22" s="21">
        <f t="shared" si="1"/>
        <v>0.33333333333333331</v>
      </c>
    </row>
    <row r="23" spans="1:11" x14ac:dyDescent="0.2">
      <c r="A23" s="7" t="s">
        <v>58</v>
      </c>
      <c r="B23" s="65">
        <v>39</v>
      </c>
      <c r="C23" s="39">
        <f>IF(B46=0, "-", B23/B46)</f>
        <v>8.5714285714285715E-2</v>
      </c>
      <c r="D23" s="65">
        <v>31</v>
      </c>
      <c r="E23" s="21">
        <f>IF(D46=0, "-", D23/D46)</f>
        <v>8.7818696883852687E-2</v>
      </c>
      <c r="F23" s="81">
        <v>769</v>
      </c>
      <c r="G23" s="39">
        <f>IF(F46=0, "-", F23/F46)</f>
        <v>0.111497752646078</v>
      </c>
      <c r="H23" s="65">
        <v>764</v>
      </c>
      <c r="I23" s="21">
        <f>IF(H46=0, "-", H23/H46)</f>
        <v>0.13133917827058622</v>
      </c>
      <c r="J23" s="20">
        <f t="shared" si="0"/>
        <v>0.25806451612903225</v>
      </c>
      <c r="K23" s="21">
        <f t="shared" si="1"/>
        <v>6.5445026178010471E-3</v>
      </c>
    </row>
    <row r="24" spans="1:11" x14ac:dyDescent="0.2">
      <c r="A24" s="7" t="s">
        <v>59</v>
      </c>
      <c r="B24" s="65">
        <v>0</v>
      </c>
      <c r="C24" s="39">
        <f>IF(B46=0, "-", B24/B46)</f>
        <v>0</v>
      </c>
      <c r="D24" s="65">
        <v>0</v>
      </c>
      <c r="E24" s="21">
        <f>IF(D46=0, "-", D24/D46)</f>
        <v>0</v>
      </c>
      <c r="F24" s="81">
        <v>1</v>
      </c>
      <c r="G24" s="39">
        <f>IF(F46=0, "-", F24/F46)</f>
        <v>1.4499057561258519E-4</v>
      </c>
      <c r="H24" s="65">
        <v>0</v>
      </c>
      <c r="I24" s="21">
        <f>IF(H46=0, "-", H24/H46)</f>
        <v>0</v>
      </c>
      <c r="J24" s="20" t="str">
        <f t="shared" si="0"/>
        <v>-</v>
      </c>
      <c r="K24" s="21" t="str">
        <f t="shared" si="1"/>
        <v>-</v>
      </c>
    </row>
    <row r="25" spans="1:11" x14ac:dyDescent="0.2">
      <c r="A25" s="7" t="s">
        <v>61</v>
      </c>
      <c r="B25" s="65">
        <v>1</v>
      </c>
      <c r="C25" s="39">
        <f>IF(B46=0, "-", B25/B46)</f>
        <v>2.1978021978021978E-3</v>
      </c>
      <c r="D25" s="65">
        <v>2</v>
      </c>
      <c r="E25" s="21">
        <f>IF(D46=0, "-", D25/D46)</f>
        <v>5.6657223796033997E-3</v>
      </c>
      <c r="F25" s="81">
        <v>7</v>
      </c>
      <c r="G25" s="39">
        <f>IF(F46=0, "-", F25/F46)</f>
        <v>1.0149340292880964E-3</v>
      </c>
      <c r="H25" s="65">
        <v>9</v>
      </c>
      <c r="I25" s="21">
        <f>IF(H46=0, "-", H25/H46)</f>
        <v>1.5471892728210418E-3</v>
      </c>
      <c r="J25" s="20">
        <f t="shared" si="0"/>
        <v>-0.5</v>
      </c>
      <c r="K25" s="21">
        <f t="shared" si="1"/>
        <v>-0.22222222222222221</v>
      </c>
    </row>
    <row r="26" spans="1:11" x14ac:dyDescent="0.2">
      <c r="A26" s="7" t="s">
        <v>62</v>
      </c>
      <c r="B26" s="65">
        <v>3</v>
      </c>
      <c r="C26" s="39">
        <f>IF(B46=0, "-", B26/B46)</f>
        <v>6.5934065934065934E-3</v>
      </c>
      <c r="D26" s="65">
        <v>3</v>
      </c>
      <c r="E26" s="21">
        <f>IF(D46=0, "-", D26/D46)</f>
        <v>8.4985835694051E-3</v>
      </c>
      <c r="F26" s="81">
        <v>48</v>
      </c>
      <c r="G26" s="39">
        <f>IF(F46=0, "-", F26/F46)</f>
        <v>6.9595476294040887E-3</v>
      </c>
      <c r="H26" s="65">
        <v>33</v>
      </c>
      <c r="I26" s="21">
        <f>IF(H46=0, "-", H26/H46)</f>
        <v>5.6730273336771534E-3</v>
      </c>
      <c r="J26" s="20">
        <f t="shared" si="0"/>
        <v>0</v>
      </c>
      <c r="K26" s="21">
        <f t="shared" si="1"/>
        <v>0.45454545454545453</v>
      </c>
    </row>
    <row r="27" spans="1:11" x14ac:dyDescent="0.2">
      <c r="A27" s="7" t="s">
        <v>63</v>
      </c>
      <c r="B27" s="65">
        <v>0</v>
      </c>
      <c r="C27" s="39">
        <f>IF(B46=0, "-", B27/B46)</f>
        <v>0</v>
      </c>
      <c r="D27" s="65">
        <v>0</v>
      </c>
      <c r="E27" s="21">
        <f>IF(D46=0, "-", D27/D46)</f>
        <v>0</v>
      </c>
      <c r="F27" s="81">
        <v>4</v>
      </c>
      <c r="G27" s="39">
        <f>IF(F46=0, "-", F27/F46)</f>
        <v>5.7996230245034076E-4</v>
      </c>
      <c r="H27" s="65">
        <v>1</v>
      </c>
      <c r="I27" s="21">
        <f>IF(H46=0, "-", H27/H46)</f>
        <v>1.7190991920233798E-4</v>
      </c>
      <c r="J27" s="20" t="str">
        <f t="shared" si="0"/>
        <v>-</v>
      </c>
      <c r="K27" s="21">
        <f t="shared" si="1"/>
        <v>3</v>
      </c>
    </row>
    <row r="28" spans="1:11" x14ac:dyDescent="0.2">
      <c r="A28" s="7" t="s">
        <v>64</v>
      </c>
      <c r="B28" s="65">
        <v>52</v>
      </c>
      <c r="C28" s="39">
        <f>IF(B46=0, "-", B28/B46)</f>
        <v>0.11428571428571428</v>
      </c>
      <c r="D28" s="65">
        <v>26</v>
      </c>
      <c r="E28" s="21">
        <f>IF(D46=0, "-", D28/D46)</f>
        <v>7.3654390934844188E-2</v>
      </c>
      <c r="F28" s="81">
        <v>819</v>
      </c>
      <c r="G28" s="39">
        <f>IF(F46=0, "-", F28/F46)</f>
        <v>0.11874728142670726</v>
      </c>
      <c r="H28" s="65">
        <v>831</v>
      </c>
      <c r="I28" s="21">
        <f>IF(H46=0, "-", H28/H46)</f>
        <v>0.14285714285714285</v>
      </c>
      <c r="J28" s="20">
        <f t="shared" si="0"/>
        <v>1</v>
      </c>
      <c r="K28" s="21">
        <f t="shared" si="1"/>
        <v>-1.444043321299639E-2</v>
      </c>
    </row>
    <row r="29" spans="1:11" x14ac:dyDescent="0.2">
      <c r="A29" s="7" t="s">
        <v>65</v>
      </c>
      <c r="B29" s="65">
        <v>0</v>
      </c>
      <c r="C29" s="39">
        <f>IF(B46=0, "-", B29/B46)</f>
        <v>0</v>
      </c>
      <c r="D29" s="65">
        <v>0</v>
      </c>
      <c r="E29" s="21">
        <f>IF(D46=0, "-", D29/D46)</f>
        <v>0</v>
      </c>
      <c r="F29" s="81">
        <v>1</v>
      </c>
      <c r="G29" s="39">
        <f>IF(F46=0, "-", F29/F46)</f>
        <v>1.4499057561258519E-4</v>
      </c>
      <c r="H29" s="65">
        <v>0</v>
      </c>
      <c r="I29" s="21">
        <f>IF(H46=0, "-", H29/H46)</f>
        <v>0</v>
      </c>
      <c r="J29" s="20" t="str">
        <f t="shared" si="0"/>
        <v>-</v>
      </c>
      <c r="K29" s="21" t="str">
        <f t="shared" si="1"/>
        <v>-</v>
      </c>
    </row>
    <row r="30" spans="1:11" x14ac:dyDescent="0.2">
      <c r="A30" s="7" t="s">
        <v>66</v>
      </c>
      <c r="B30" s="65">
        <v>19</v>
      </c>
      <c r="C30" s="39">
        <f>IF(B46=0, "-", B30/B46)</f>
        <v>4.1758241758241756E-2</v>
      </c>
      <c r="D30" s="65">
        <v>9</v>
      </c>
      <c r="E30" s="21">
        <f>IF(D46=0, "-", D30/D46)</f>
        <v>2.5495750708215296E-2</v>
      </c>
      <c r="F30" s="81">
        <v>236</v>
      </c>
      <c r="G30" s="39">
        <f>IF(F46=0, "-", F30/F46)</f>
        <v>3.42177758445701E-2</v>
      </c>
      <c r="H30" s="65">
        <v>249</v>
      </c>
      <c r="I30" s="21">
        <f>IF(H46=0, "-", H30/H46)</f>
        <v>4.2805569881382156E-2</v>
      </c>
      <c r="J30" s="20">
        <f t="shared" si="0"/>
        <v>1.1111111111111112</v>
      </c>
      <c r="K30" s="21">
        <f t="shared" si="1"/>
        <v>-5.2208835341365459E-2</v>
      </c>
    </row>
    <row r="31" spans="1:11" x14ac:dyDescent="0.2">
      <c r="A31" s="7" t="s">
        <v>67</v>
      </c>
      <c r="B31" s="65">
        <v>1</v>
      </c>
      <c r="C31" s="39">
        <f>IF(B46=0, "-", B31/B46)</f>
        <v>2.1978021978021978E-3</v>
      </c>
      <c r="D31" s="65">
        <v>0</v>
      </c>
      <c r="E31" s="21">
        <f>IF(D46=0, "-", D31/D46)</f>
        <v>0</v>
      </c>
      <c r="F31" s="81">
        <v>8</v>
      </c>
      <c r="G31" s="39">
        <f>IF(F46=0, "-", F31/F46)</f>
        <v>1.1599246049006815E-3</v>
      </c>
      <c r="H31" s="65">
        <v>5</v>
      </c>
      <c r="I31" s="21">
        <f>IF(H46=0, "-", H31/H46)</f>
        <v>8.5954959601168991E-4</v>
      </c>
      <c r="J31" s="20" t="str">
        <f t="shared" si="0"/>
        <v>-</v>
      </c>
      <c r="K31" s="21">
        <f t="shared" si="1"/>
        <v>0.6</v>
      </c>
    </row>
    <row r="32" spans="1:11" x14ac:dyDescent="0.2">
      <c r="A32" s="7" t="s">
        <v>68</v>
      </c>
      <c r="B32" s="65">
        <v>10</v>
      </c>
      <c r="C32" s="39">
        <f>IF(B46=0, "-", B32/B46)</f>
        <v>2.197802197802198E-2</v>
      </c>
      <c r="D32" s="65">
        <v>4</v>
      </c>
      <c r="E32" s="21">
        <f>IF(D46=0, "-", D32/D46)</f>
        <v>1.1331444759206799E-2</v>
      </c>
      <c r="F32" s="81">
        <v>197</v>
      </c>
      <c r="G32" s="39">
        <f>IF(F46=0, "-", F32/F46)</f>
        <v>2.856314339567928E-2</v>
      </c>
      <c r="H32" s="65">
        <v>90</v>
      </c>
      <c r="I32" s="21">
        <f>IF(H46=0, "-", H32/H46)</f>
        <v>1.5471892728210418E-2</v>
      </c>
      <c r="J32" s="20">
        <f t="shared" si="0"/>
        <v>1.5</v>
      </c>
      <c r="K32" s="21">
        <f t="shared" si="1"/>
        <v>1.1888888888888889</v>
      </c>
    </row>
    <row r="33" spans="1:11" x14ac:dyDescent="0.2">
      <c r="A33" s="7" t="s">
        <v>69</v>
      </c>
      <c r="B33" s="65">
        <v>8</v>
      </c>
      <c r="C33" s="39">
        <f>IF(B46=0, "-", B33/B46)</f>
        <v>1.7582417582417582E-2</v>
      </c>
      <c r="D33" s="65">
        <v>4</v>
      </c>
      <c r="E33" s="21">
        <f>IF(D46=0, "-", D33/D46)</f>
        <v>1.1331444759206799E-2</v>
      </c>
      <c r="F33" s="81">
        <v>68</v>
      </c>
      <c r="G33" s="39">
        <f>IF(F46=0, "-", F33/F46)</f>
        <v>9.8593591416557928E-3</v>
      </c>
      <c r="H33" s="65">
        <v>56</v>
      </c>
      <c r="I33" s="21">
        <f>IF(H46=0, "-", H33/H46)</f>
        <v>9.6269554753309269E-3</v>
      </c>
      <c r="J33" s="20">
        <f t="shared" si="0"/>
        <v>1</v>
      </c>
      <c r="K33" s="21">
        <f t="shared" si="1"/>
        <v>0.21428571428571427</v>
      </c>
    </row>
    <row r="34" spans="1:11" x14ac:dyDescent="0.2">
      <c r="A34" s="7" t="s">
        <v>70</v>
      </c>
      <c r="B34" s="65">
        <v>1</v>
      </c>
      <c r="C34" s="39">
        <f>IF(B46=0, "-", B34/B46)</f>
        <v>2.1978021978021978E-3</v>
      </c>
      <c r="D34" s="65">
        <v>0</v>
      </c>
      <c r="E34" s="21">
        <f>IF(D46=0, "-", D34/D46)</f>
        <v>0</v>
      </c>
      <c r="F34" s="81">
        <v>9</v>
      </c>
      <c r="G34" s="39">
        <f>IF(F46=0, "-", F34/F46)</f>
        <v>1.3049151805132667E-3</v>
      </c>
      <c r="H34" s="65">
        <v>18</v>
      </c>
      <c r="I34" s="21">
        <f>IF(H46=0, "-", H34/H46)</f>
        <v>3.0943785456420837E-3</v>
      </c>
      <c r="J34" s="20" t="str">
        <f t="shared" si="0"/>
        <v>-</v>
      </c>
      <c r="K34" s="21">
        <f t="shared" si="1"/>
        <v>-0.5</v>
      </c>
    </row>
    <row r="35" spans="1:11" x14ac:dyDescent="0.2">
      <c r="A35" s="7" t="s">
        <v>71</v>
      </c>
      <c r="B35" s="65">
        <v>4</v>
      </c>
      <c r="C35" s="39">
        <f>IF(B46=0, "-", B35/B46)</f>
        <v>8.7912087912087912E-3</v>
      </c>
      <c r="D35" s="65">
        <v>3</v>
      </c>
      <c r="E35" s="21">
        <f>IF(D46=0, "-", D35/D46)</f>
        <v>8.4985835694051E-3</v>
      </c>
      <c r="F35" s="81">
        <v>34</v>
      </c>
      <c r="G35" s="39">
        <f>IF(F46=0, "-", F35/F46)</f>
        <v>4.9296795708278964E-3</v>
      </c>
      <c r="H35" s="65">
        <v>29</v>
      </c>
      <c r="I35" s="21">
        <f>IF(H46=0, "-", H35/H46)</f>
        <v>4.9853876568678014E-3</v>
      </c>
      <c r="J35" s="20">
        <f t="shared" si="0"/>
        <v>0.33333333333333331</v>
      </c>
      <c r="K35" s="21">
        <f t="shared" si="1"/>
        <v>0.17241379310344829</v>
      </c>
    </row>
    <row r="36" spans="1:11" x14ac:dyDescent="0.2">
      <c r="A36" s="7" t="s">
        <v>72</v>
      </c>
      <c r="B36" s="65">
        <v>0</v>
      </c>
      <c r="C36" s="39">
        <f>IF(B46=0, "-", B36/B46)</f>
        <v>0</v>
      </c>
      <c r="D36" s="65">
        <v>1</v>
      </c>
      <c r="E36" s="21">
        <f>IF(D46=0, "-", D36/D46)</f>
        <v>2.8328611898016999E-3</v>
      </c>
      <c r="F36" s="81">
        <v>13</v>
      </c>
      <c r="G36" s="39">
        <f>IF(F46=0, "-", F36/F46)</f>
        <v>1.8848774829636073E-3</v>
      </c>
      <c r="H36" s="65">
        <v>16</v>
      </c>
      <c r="I36" s="21">
        <f>IF(H46=0, "-", H36/H46)</f>
        <v>2.7505587072374077E-3</v>
      </c>
      <c r="J36" s="20">
        <f t="shared" si="0"/>
        <v>-1</v>
      </c>
      <c r="K36" s="21">
        <f t="shared" si="1"/>
        <v>-0.1875</v>
      </c>
    </row>
    <row r="37" spans="1:11" x14ac:dyDescent="0.2">
      <c r="A37" s="7" t="s">
        <v>73</v>
      </c>
      <c r="B37" s="65">
        <v>0</v>
      </c>
      <c r="C37" s="39">
        <f>IF(B46=0, "-", B37/B46)</f>
        <v>0</v>
      </c>
      <c r="D37" s="65">
        <v>1</v>
      </c>
      <c r="E37" s="21">
        <f>IF(D46=0, "-", D37/D46)</f>
        <v>2.8328611898016999E-3</v>
      </c>
      <c r="F37" s="81">
        <v>8</v>
      </c>
      <c r="G37" s="39">
        <f>IF(F46=0, "-", F37/F46)</f>
        <v>1.1599246049006815E-3</v>
      </c>
      <c r="H37" s="65">
        <v>15</v>
      </c>
      <c r="I37" s="21">
        <f>IF(H46=0, "-", H37/H46)</f>
        <v>2.5786487880350697E-3</v>
      </c>
      <c r="J37" s="20">
        <f t="shared" si="0"/>
        <v>-1</v>
      </c>
      <c r="K37" s="21">
        <f t="shared" si="1"/>
        <v>-0.46666666666666667</v>
      </c>
    </row>
    <row r="38" spans="1:11" x14ac:dyDescent="0.2">
      <c r="A38" s="7" t="s">
        <v>75</v>
      </c>
      <c r="B38" s="65">
        <v>0</v>
      </c>
      <c r="C38" s="39">
        <f>IF(B46=0, "-", B38/B46)</f>
        <v>0</v>
      </c>
      <c r="D38" s="65">
        <v>1</v>
      </c>
      <c r="E38" s="21">
        <f>IF(D46=0, "-", D38/D46)</f>
        <v>2.8328611898016999E-3</v>
      </c>
      <c r="F38" s="81">
        <v>5</v>
      </c>
      <c r="G38" s="39">
        <f>IF(F46=0, "-", F38/F46)</f>
        <v>7.2495287806292592E-4</v>
      </c>
      <c r="H38" s="65">
        <v>18</v>
      </c>
      <c r="I38" s="21">
        <f>IF(H46=0, "-", H38/H46)</f>
        <v>3.0943785456420837E-3</v>
      </c>
      <c r="J38" s="20">
        <f t="shared" si="0"/>
        <v>-1</v>
      </c>
      <c r="K38" s="21">
        <f t="shared" si="1"/>
        <v>-0.72222222222222221</v>
      </c>
    </row>
    <row r="39" spans="1:11" x14ac:dyDescent="0.2">
      <c r="A39" s="7" t="s">
        <v>76</v>
      </c>
      <c r="B39" s="65">
        <v>18</v>
      </c>
      <c r="C39" s="39">
        <f>IF(B46=0, "-", B39/B46)</f>
        <v>3.9560439560439559E-2</v>
      </c>
      <c r="D39" s="65">
        <v>7</v>
      </c>
      <c r="E39" s="21">
        <f>IF(D46=0, "-", D39/D46)</f>
        <v>1.9830028328611898E-2</v>
      </c>
      <c r="F39" s="81">
        <v>281</v>
      </c>
      <c r="G39" s="39">
        <f>IF(F46=0, "-", F39/F46)</f>
        <v>4.0742351747136439E-2</v>
      </c>
      <c r="H39" s="65">
        <v>130</v>
      </c>
      <c r="I39" s="21">
        <f>IF(H46=0, "-", H39/H46)</f>
        <v>2.2348289496303936E-2</v>
      </c>
      <c r="J39" s="20">
        <f t="shared" si="0"/>
        <v>1.5714285714285714</v>
      </c>
      <c r="K39" s="21">
        <f t="shared" si="1"/>
        <v>1.1615384615384616</v>
      </c>
    </row>
    <row r="40" spans="1:11" x14ac:dyDescent="0.2">
      <c r="A40" s="7" t="s">
        <v>78</v>
      </c>
      <c r="B40" s="65">
        <v>12</v>
      </c>
      <c r="C40" s="39">
        <f>IF(B46=0, "-", B40/B46)</f>
        <v>2.6373626373626374E-2</v>
      </c>
      <c r="D40" s="65">
        <v>10</v>
      </c>
      <c r="E40" s="21">
        <f>IF(D46=0, "-", D40/D46)</f>
        <v>2.8328611898016998E-2</v>
      </c>
      <c r="F40" s="81">
        <v>257</v>
      </c>
      <c r="G40" s="39">
        <f>IF(F46=0, "-", F40/F46)</f>
        <v>3.7262577932434392E-2</v>
      </c>
      <c r="H40" s="65">
        <v>138</v>
      </c>
      <c r="I40" s="21">
        <f>IF(H46=0, "-", H40/H46)</f>
        <v>2.372356884992264E-2</v>
      </c>
      <c r="J40" s="20">
        <f t="shared" si="0"/>
        <v>0.2</v>
      </c>
      <c r="K40" s="21">
        <f t="shared" si="1"/>
        <v>0.8623188405797102</v>
      </c>
    </row>
    <row r="41" spans="1:11" x14ac:dyDescent="0.2">
      <c r="A41" s="7" t="s">
        <v>79</v>
      </c>
      <c r="B41" s="65">
        <v>15</v>
      </c>
      <c r="C41" s="39">
        <f>IF(B46=0, "-", B41/B46)</f>
        <v>3.2967032967032968E-2</v>
      </c>
      <c r="D41" s="65">
        <v>9</v>
      </c>
      <c r="E41" s="21">
        <f>IF(D46=0, "-", D41/D46)</f>
        <v>2.5495750708215296E-2</v>
      </c>
      <c r="F41" s="81">
        <v>245</v>
      </c>
      <c r="G41" s="39">
        <f>IF(F46=0, "-", F41/F46)</f>
        <v>3.5522691025083368E-2</v>
      </c>
      <c r="H41" s="65">
        <v>112</v>
      </c>
      <c r="I41" s="21">
        <f>IF(H46=0, "-", H41/H46)</f>
        <v>1.9253910950661854E-2</v>
      </c>
      <c r="J41" s="20">
        <f t="shared" si="0"/>
        <v>0.66666666666666663</v>
      </c>
      <c r="K41" s="21">
        <f t="shared" si="1"/>
        <v>1.1875</v>
      </c>
    </row>
    <row r="42" spans="1:11" x14ac:dyDescent="0.2">
      <c r="A42" s="7" t="s">
        <v>80</v>
      </c>
      <c r="B42" s="65">
        <v>106</v>
      </c>
      <c r="C42" s="39">
        <f>IF(B46=0, "-", B42/B46)</f>
        <v>0.23296703296703297</v>
      </c>
      <c r="D42" s="65">
        <v>67</v>
      </c>
      <c r="E42" s="21">
        <f>IF(D46=0, "-", D42/D46)</f>
        <v>0.18980169971671387</v>
      </c>
      <c r="F42" s="81">
        <v>1201</v>
      </c>
      <c r="G42" s="39">
        <f>IF(F46=0, "-", F42/F46)</f>
        <v>0.1741336813107148</v>
      </c>
      <c r="H42" s="65">
        <v>950</v>
      </c>
      <c r="I42" s="21">
        <f>IF(H46=0, "-", H42/H46)</f>
        <v>0.16331442324222106</v>
      </c>
      <c r="J42" s="20">
        <f t="shared" si="0"/>
        <v>0.58208955223880599</v>
      </c>
      <c r="K42" s="21">
        <f t="shared" si="1"/>
        <v>0.26421052631578945</v>
      </c>
    </row>
    <row r="43" spans="1:11" x14ac:dyDescent="0.2">
      <c r="A43" s="7" t="s">
        <v>81</v>
      </c>
      <c r="B43" s="65">
        <v>51</v>
      </c>
      <c r="C43" s="39">
        <f>IF(B46=0, "-", B43/B46)</f>
        <v>0.11208791208791209</v>
      </c>
      <c r="D43" s="65">
        <v>48</v>
      </c>
      <c r="E43" s="21">
        <f>IF(D46=0, "-", D43/D46)</f>
        <v>0.1359773371104816</v>
      </c>
      <c r="F43" s="81">
        <v>801</v>
      </c>
      <c r="G43" s="39">
        <f>IF(F46=0, "-", F43/F46)</f>
        <v>0.11613745106568073</v>
      </c>
      <c r="H43" s="65">
        <v>645</v>
      </c>
      <c r="I43" s="21">
        <f>IF(H46=0, "-", H43/H46)</f>
        <v>0.11088189788550799</v>
      </c>
      <c r="J43" s="20">
        <f t="shared" si="0"/>
        <v>6.25E-2</v>
      </c>
      <c r="K43" s="21">
        <f t="shared" si="1"/>
        <v>0.24186046511627907</v>
      </c>
    </row>
    <row r="44" spans="1:11" x14ac:dyDescent="0.2">
      <c r="A44" s="7" t="s">
        <v>82</v>
      </c>
      <c r="B44" s="65">
        <v>0</v>
      </c>
      <c r="C44" s="39">
        <f>IF(B46=0, "-", B44/B46)</f>
        <v>0</v>
      </c>
      <c r="D44" s="65">
        <v>0</v>
      </c>
      <c r="E44" s="21">
        <f>IF(D46=0, "-", D44/D46)</f>
        <v>0</v>
      </c>
      <c r="F44" s="81">
        <v>17</v>
      </c>
      <c r="G44" s="39">
        <f>IF(F46=0, "-", F44/F46)</f>
        <v>2.4648397854139482E-3</v>
      </c>
      <c r="H44" s="65">
        <v>8</v>
      </c>
      <c r="I44" s="21">
        <f>IF(H46=0, "-", H44/H46)</f>
        <v>1.3752793536187038E-3</v>
      </c>
      <c r="J44" s="20" t="str">
        <f t="shared" si="0"/>
        <v>-</v>
      </c>
      <c r="K44" s="21">
        <f t="shared" si="1"/>
        <v>1.125</v>
      </c>
    </row>
    <row r="45" spans="1:11" x14ac:dyDescent="0.2">
      <c r="A45" s="2"/>
      <c r="B45" s="68"/>
      <c r="C45" s="33"/>
      <c r="D45" s="68"/>
      <c r="E45" s="6"/>
      <c r="F45" s="82"/>
      <c r="G45" s="33"/>
      <c r="H45" s="68"/>
      <c r="I45" s="6"/>
      <c r="J45" s="5"/>
      <c r="K45" s="6"/>
    </row>
    <row r="46" spans="1:11" s="43" customFormat="1" x14ac:dyDescent="0.2">
      <c r="A46" s="162" t="s">
        <v>514</v>
      </c>
      <c r="B46" s="71">
        <f>SUM(B7:B45)</f>
        <v>455</v>
      </c>
      <c r="C46" s="40">
        <v>1</v>
      </c>
      <c r="D46" s="71">
        <f>SUM(D7:D45)</f>
        <v>353</v>
      </c>
      <c r="E46" s="41">
        <v>1</v>
      </c>
      <c r="F46" s="77">
        <f>SUM(F7:F45)</f>
        <v>6897</v>
      </c>
      <c r="G46" s="42">
        <v>1</v>
      </c>
      <c r="H46" s="71">
        <f>SUM(H7:H45)</f>
        <v>5817</v>
      </c>
      <c r="I46" s="41">
        <v>1</v>
      </c>
      <c r="J46" s="37">
        <f>IF(D46=0, "-", (B46-D46)/D46)</f>
        <v>0.28895184135977336</v>
      </c>
      <c r="K46" s="38">
        <f>IF(H46=0, "-", (F46-H46)/H46)</f>
        <v>0.18566271273852503</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2021-01-05T19:07:36Z</cp:lastPrinted>
  <dcterms:created xsi:type="dcterms:W3CDTF">2005-07-19T06:26:52Z</dcterms:created>
  <dcterms:modified xsi:type="dcterms:W3CDTF">2021-01-05T19:08:42Z</dcterms:modified>
</cp:coreProperties>
</file>