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5A7663A5-03E7-44AC-9418-778C4DFEB636}" xr6:coauthVersionLast="47" xr6:coauthVersionMax="47" xr10:uidLastSave="{00000000-0000-0000-0000-000000000000}"/>
  <bookViews>
    <workbookView xWindow="-24465" yWindow="64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I9" i="49"/>
  <c r="H9" i="49"/>
  <c r="J9" i="49" s="1"/>
  <c r="G9" i="49"/>
  <c r="H10" i="49"/>
  <c r="J10" i="49" s="1"/>
  <c r="G10" i="49"/>
  <c r="I10" i="49" s="1"/>
  <c r="I11" i="49"/>
  <c r="H11" i="49"/>
  <c r="J11" i="49" s="1"/>
  <c r="G11" i="49"/>
  <c r="I14" i="49"/>
  <c r="H14" i="49"/>
  <c r="J14" i="49" s="1"/>
  <c r="G14" i="49"/>
  <c r="I15" i="49"/>
  <c r="H15" i="49"/>
  <c r="J15" i="49" s="1"/>
  <c r="G15" i="49"/>
  <c r="H18" i="49"/>
  <c r="J18" i="49" s="1"/>
  <c r="G18" i="49"/>
  <c r="I18" i="49" s="1"/>
  <c r="I19" i="49"/>
  <c r="H19" i="49"/>
  <c r="J19" i="49" s="1"/>
  <c r="G19" i="49"/>
  <c r="I20" i="49"/>
  <c r="H20" i="49"/>
  <c r="J20" i="49" s="1"/>
  <c r="G20" i="49"/>
  <c r="I21" i="49"/>
  <c r="H21" i="49"/>
  <c r="J21" i="49" s="1"/>
  <c r="G21" i="49"/>
  <c r="I22" i="49"/>
  <c r="H22" i="49"/>
  <c r="J22" i="49" s="1"/>
  <c r="G22" i="49"/>
  <c r="I23" i="49"/>
  <c r="H23" i="49"/>
  <c r="J23" i="49" s="1"/>
  <c r="G23" i="49"/>
  <c r="I24" i="49"/>
  <c r="H24" i="49"/>
  <c r="J24" i="49" s="1"/>
  <c r="G24" i="49"/>
  <c r="J25" i="49"/>
  <c r="I25" i="49"/>
  <c r="H25" i="49"/>
  <c r="G25" i="49"/>
  <c r="I26" i="49"/>
  <c r="H26" i="49"/>
  <c r="J26" i="49" s="1"/>
  <c r="G26" i="49"/>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H33" i="49"/>
  <c r="J33" i="49" s="1"/>
  <c r="G33" i="49"/>
  <c r="I33" i="49" s="1"/>
  <c r="H34" i="49"/>
  <c r="J34" i="49" s="1"/>
  <c r="G34" i="49"/>
  <c r="I34" i="49" s="1"/>
  <c r="J37" i="49"/>
  <c r="I37" i="49"/>
  <c r="H37" i="49"/>
  <c r="G37" i="49"/>
  <c r="J38" i="49"/>
  <c r="I38" i="49"/>
  <c r="H38" i="49"/>
  <c r="G38" i="49"/>
  <c r="H41" i="49"/>
  <c r="J41" i="49" s="1"/>
  <c r="G41" i="49"/>
  <c r="I41" i="49" s="1"/>
  <c r="I42" i="49"/>
  <c r="H42" i="49"/>
  <c r="J42" i="49" s="1"/>
  <c r="G42" i="49"/>
  <c r="H43" i="49"/>
  <c r="J43" i="49" s="1"/>
  <c r="G43" i="49"/>
  <c r="I43" i="49" s="1"/>
  <c r="H44" i="49"/>
  <c r="J44" i="49" s="1"/>
  <c r="G44" i="49"/>
  <c r="I44" i="49" s="1"/>
  <c r="H45" i="49"/>
  <c r="J45" i="49" s="1"/>
  <c r="G45" i="49"/>
  <c r="I45" i="49" s="1"/>
  <c r="I46" i="49"/>
  <c r="H46" i="49"/>
  <c r="J46" i="49" s="1"/>
  <c r="G46" i="49"/>
  <c r="H47" i="49"/>
  <c r="J47" i="49" s="1"/>
  <c r="G47" i="49"/>
  <c r="I47" i="49" s="1"/>
  <c r="I48" i="49"/>
  <c r="H48" i="49"/>
  <c r="J48" i="49" s="1"/>
  <c r="G48" i="49"/>
  <c r="J49" i="49"/>
  <c r="I49" i="49"/>
  <c r="H49" i="49"/>
  <c r="G49" i="49"/>
  <c r="J50" i="49"/>
  <c r="I50" i="49"/>
  <c r="H50" i="49"/>
  <c r="G50" i="49"/>
  <c r="J51" i="49"/>
  <c r="I51" i="49"/>
  <c r="H51" i="49"/>
  <c r="G51" i="49"/>
  <c r="H52" i="49"/>
  <c r="J52" i="49" s="1"/>
  <c r="G52" i="49"/>
  <c r="I52" i="49" s="1"/>
  <c r="H53" i="49"/>
  <c r="J53" i="49" s="1"/>
  <c r="G53" i="49"/>
  <c r="I53" i="49" s="1"/>
  <c r="I54" i="49"/>
  <c r="H54" i="49"/>
  <c r="J54" i="49" s="1"/>
  <c r="G54" i="49"/>
  <c r="H55" i="49"/>
  <c r="J55" i="49" s="1"/>
  <c r="G55" i="49"/>
  <c r="I55" i="49" s="1"/>
  <c r="H56" i="49"/>
  <c r="J56" i="49" s="1"/>
  <c r="G56" i="49"/>
  <c r="I56" i="49" s="1"/>
  <c r="H57" i="49"/>
  <c r="J57" i="49" s="1"/>
  <c r="G57" i="49"/>
  <c r="I57" i="49" s="1"/>
  <c r="H58" i="49"/>
  <c r="J58" i="49" s="1"/>
  <c r="G58" i="49"/>
  <c r="I58" i="49" s="1"/>
  <c r="I59" i="49"/>
  <c r="H59" i="49"/>
  <c r="J59" i="49" s="1"/>
  <c r="G59" i="49"/>
  <c r="H60" i="49"/>
  <c r="J60" i="49" s="1"/>
  <c r="G60" i="49"/>
  <c r="I60" i="49" s="1"/>
  <c r="J63" i="49"/>
  <c r="I63" i="49"/>
  <c r="H63" i="49"/>
  <c r="G63" i="49"/>
  <c r="J64" i="49"/>
  <c r="I64" i="49"/>
  <c r="H64" i="49"/>
  <c r="G64" i="49"/>
  <c r="J67" i="49"/>
  <c r="I67" i="49"/>
  <c r="H67" i="49"/>
  <c r="G67" i="49"/>
  <c r="H68" i="49"/>
  <c r="J68" i="49" s="1"/>
  <c r="G68" i="49"/>
  <c r="I68" i="49" s="1"/>
  <c r="J69" i="49"/>
  <c r="I69" i="49"/>
  <c r="H69" i="49"/>
  <c r="G69" i="49"/>
  <c r="H70" i="49"/>
  <c r="J70" i="49" s="1"/>
  <c r="G70" i="49"/>
  <c r="I70" i="49" s="1"/>
  <c r="H73" i="49"/>
  <c r="J73" i="49" s="1"/>
  <c r="G73" i="49"/>
  <c r="I73" i="49" s="1"/>
  <c r="H74" i="49"/>
  <c r="J74" i="49" s="1"/>
  <c r="G74" i="49"/>
  <c r="I74" i="49" s="1"/>
  <c r="I77" i="49"/>
  <c r="H77" i="49"/>
  <c r="J77" i="49" s="1"/>
  <c r="G77" i="49"/>
  <c r="J78" i="49"/>
  <c r="I78" i="49"/>
  <c r="H78" i="49"/>
  <c r="G78" i="49"/>
  <c r="J79" i="49"/>
  <c r="I79" i="49"/>
  <c r="H79" i="49"/>
  <c r="G79" i="49"/>
  <c r="J80" i="49"/>
  <c r="I80" i="49"/>
  <c r="H80" i="49"/>
  <c r="G80" i="49"/>
  <c r="I81" i="49"/>
  <c r="H81" i="49"/>
  <c r="J81" i="49" s="1"/>
  <c r="G81" i="49"/>
  <c r="J84" i="49"/>
  <c r="I84" i="49"/>
  <c r="H84" i="49"/>
  <c r="G84" i="49"/>
  <c r="J85" i="49"/>
  <c r="I85" i="49"/>
  <c r="H85" i="49"/>
  <c r="G85" i="49"/>
  <c r="J86" i="49"/>
  <c r="I86" i="49"/>
  <c r="H86" i="49"/>
  <c r="G86" i="49"/>
  <c r="J87" i="49"/>
  <c r="I87" i="49"/>
  <c r="H87" i="49"/>
  <c r="G87" i="49"/>
  <c r="I90" i="49"/>
  <c r="H90" i="49"/>
  <c r="J90" i="49" s="1"/>
  <c r="G90" i="49"/>
  <c r="I91" i="49"/>
  <c r="H91" i="49"/>
  <c r="J91" i="49" s="1"/>
  <c r="G91" i="49"/>
  <c r="H94" i="49"/>
  <c r="J94" i="49" s="1"/>
  <c r="G94" i="49"/>
  <c r="I94" i="49" s="1"/>
  <c r="H95" i="49"/>
  <c r="J95" i="49" s="1"/>
  <c r="G95" i="49"/>
  <c r="I95" i="49" s="1"/>
  <c r="I98" i="49"/>
  <c r="H98" i="49"/>
  <c r="J98" i="49" s="1"/>
  <c r="G98" i="49"/>
  <c r="I99" i="49"/>
  <c r="H99" i="49"/>
  <c r="J99" i="49" s="1"/>
  <c r="G99" i="49"/>
  <c r="H102" i="49"/>
  <c r="J102" i="49" s="1"/>
  <c r="G102" i="49"/>
  <c r="I102" i="49" s="1"/>
  <c r="H103" i="49"/>
  <c r="J103" i="49" s="1"/>
  <c r="G103" i="49"/>
  <c r="I103" i="49" s="1"/>
  <c r="I104" i="49"/>
  <c r="H104" i="49"/>
  <c r="J104" i="49" s="1"/>
  <c r="G104" i="49"/>
  <c r="I105" i="49"/>
  <c r="H105" i="49"/>
  <c r="J105" i="49" s="1"/>
  <c r="G105" i="49"/>
  <c r="H106" i="49"/>
  <c r="J106" i="49" s="1"/>
  <c r="G106" i="49"/>
  <c r="I106" i="49" s="1"/>
  <c r="H107" i="49"/>
  <c r="J107" i="49" s="1"/>
  <c r="G107" i="49"/>
  <c r="I107" i="49" s="1"/>
  <c r="H108" i="49"/>
  <c r="J108" i="49" s="1"/>
  <c r="G108" i="49"/>
  <c r="I108" i="49" s="1"/>
  <c r="H109" i="49"/>
  <c r="J109" i="49" s="1"/>
  <c r="G109" i="49"/>
  <c r="I109" i="49" s="1"/>
  <c r="I110" i="49"/>
  <c r="H110" i="49"/>
  <c r="J110" i="49" s="1"/>
  <c r="G110" i="49"/>
  <c r="I111" i="49"/>
  <c r="H111" i="49"/>
  <c r="J111" i="49" s="1"/>
  <c r="G111" i="49"/>
  <c r="I112" i="49"/>
  <c r="H112" i="49"/>
  <c r="J112" i="49" s="1"/>
  <c r="G112" i="49"/>
  <c r="H113" i="49"/>
  <c r="J113" i="49" s="1"/>
  <c r="G113" i="49"/>
  <c r="I113" i="49" s="1"/>
  <c r="H116" i="49"/>
  <c r="J116" i="49" s="1"/>
  <c r="G116" i="49"/>
  <c r="I116" i="49" s="1"/>
  <c r="H117" i="49"/>
  <c r="J117" i="49" s="1"/>
  <c r="G117" i="49"/>
  <c r="I117" i="49" s="1"/>
  <c r="J120" i="49"/>
  <c r="I120" i="49"/>
  <c r="H120" i="49"/>
  <c r="G120" i="49"/>
  <c r="J121" i="49"/>
  <c r="I121" i="49"/>
  <c r="H121" i="49"/>
  <c r="G121" i="49"/>
  <c r="J122" i="49"/>
  <c r="I122" i="49"/>
  <c r="H122" i="49"/>
  <c r="G122" i="49"/>
  <c r="H123" i="49"/>
  <c r="J123" i="49" s="1"/>
  <c r="G123" i="49"/>
  <c r="I123" i="49" s="1"/>
  <c r="I124" i="49"/>
  <c r="H124" i="49"/>
  <c r="J124" i="49" s="1"/>
  <c r="G124" i="49"/>
  <c r="H125" i="49"/>
  <c r="J125" i="49" s="1"/>
  <c r="G125" i="49"/>
  <c r="I125" i="49" s="1"/>
  <c r="I128" i="49"/>
  <c r="H128" i="49"/>
  <c r="J128" i="49" s="1"/>
  <c r="G128" i="49"/>
  <c r="H129" i="49"/>
  <c r="J129" i="49" s="1"/>
  <c r="G129" i="49"/>
  <c r="I129" i="49" s="1"/>
  <c r="J130" i="49"/>
  <c r="I130" i="49"/>
  <c r="H130" i="49"/>
  <c r="G130" i="49"/>
  <c r="I131" i="49"/>
  <c r="H131" i="49"/>
  <c r="J131" i="49" s="1"/>
  <c r="G131" i="49"/>
  <c r="H132" i="49"/>
  <c r="J132" i="49" s="1"/>
  <c r="G132" i="49"/>
  <c r="I132" i="49" s="1"/>
  <c r="I133" i="49"/>
  <c r="H133" i="49"/>
  <c r="J133" i="49" s="1"/>
  <c r="G133" i="49"/>
  <c r="I134" i="49"/>
  <c r="H134" i="49"/>
  <c r="J134" i="49" s="1"/>
  <c r="G134" i="49"/>
  <c r="J135" i="49"/>
  <c r="I135" i="49"/>
  <c r="H135" i="49"/>
  <c r="G135" i="49"/>
  <c r="H136" i="49"/>
  <c r="J136" i="49" s="1"/>
  <c r="G136" i="49"/>
  <c r="I136" i="49" s="1"/>
  <c r="H137" i="49"/>
  <c r="J137" i="49" s="1"/>
  <c r="G137" i="49"/>
  <c r="I137" i="49" s="1"/>
  <c r="I140" i="49"/>
  <c r="H140" i="49"/>
  <c r="J140" i="49" s="1"/>
  <c r="G140" i="49"/>
  <c r="I141" i="49"/>
  <c r="H141" i="49"/>
  <c r="J141" i="49" s="1"/>
  <c r="G141" i="49"/>
  <c r="I144" i="49"/>
  <c r="H144" i="49"/>
  <c r="J144" i="49" s="1"/>
  <c r="G144" i="49"/>
  <c r="H145" i="49"/>
  <c r="J145" i="49" s="1"/>
  <c r="G145" i="49"/>
  <c r="I145" i="49" s="1"/>
  <c r="H146" i="49"/>
  <c r="J146" i="49" s="1"/>
  <c r="G146" i="49"/>
  <c r="I146" i="49" s="1"/>
  <c r="H147" i="49"/>
  <c r="J147" i="49" s="1"/>
  <c r="G147" i="49"/>
  <c r="I147" i="49" s="1"/>
  <c r="I148" i="49"/>
  <c r="H148" i="49"/>
  <c r="J148" i="49" s="1"/>
  <c r="G148" i="49"/>
  <c r="H149" i="49"/>
  <c r="J149" i="49" s="1"/>
  <c r="G149" i="49"/>
  <c r="I149" i="49" s="1"/>
  <c r="H150" i="49"/>
  <c r="J150" i="49" s="1"/>
  <c r="G150" i="49"/>
  <c r="I150" i="49" s="1"/>
  <c r="H153" i="49"/>
  <c r="J153" i="49" s="1"/>
  <c r="G153" i="49"/>
  <c r="I153" i="49" s="1"/>
  <c r="H154" i="49"/>
  <c r="J154" i="49" s="1"/>
  <c r="G154" i="49"/>
  <c r="I154" i="49" s="1"/>
  <c r="I155" i="49"/>
  <c r="H155" i="49"/>
  <c r="J155" i="49" s="1"/>
  <c r="G155" i="49"/>
  <c r="I156" i="49"/>
  <c r="H156" i="49"/>
  <c r="J156" i="49" s="1"/>
  <c r="G156" i="49"/>
  <c r="I157" i="49"/>
  <c r="H157" i="49"/>
  <c r="J157" i="49" s="1"/>
  <c r="G157" i="49"/>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I166" i="49"/>
  <c r="H166" i="49"/>
  <c r="J166" i="49" s="1"/>
  <c r="G166" i="49"/>
  <c r="H167" i="49"/>
  <c r="J167" i="49" s="1"/>
  <c r="G167" i="49"/>
  <c r="I167" i="49" s="1"/>
  <c r="H168" i="49"/>
  <c r="J168" i="49" s="1"/>
  <c r="G168" i="49"/>
  <c r="I168" i="49" s="1"/>
  <c r="I171" i="49"/>
  <c r="H171" i="49"/>
  <c r="J171" i="49" s="1"/>
  <c r="G171" i="49"/>
  <c r="I172" i="49"/>
  <c r="H172" i="49"/>
  <c r="J172" i="49" s="1"/>
  <c r="G172" i="49"/>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I185" i="49"/>
  <c r="H185" i="49"/>
  <c r="J185" i="49" s="1"/>
  <c r="G185" i="49"/>
  <c r="I186" i="49"/>
  <c r="H186" i="49"/>
  <c r="J186" i="49" s="1"/>
  <c r="G186" i="49"/>
  <c r="I187" i="49"/>
  <c r="H187" i="49"/>
  <c r="J187" i="49" s="1"/>
  <c r="G187" i="49"/>
  <c r="I190" i="49"/>
  <c r="H190" i="49"/>
  <c r="J190" i="49" s="1"/>
  <c r="G190" i="49"/>
  <c r="I191" i="49"/>
  <c r="H191" i="49"/>
  <c r="J191" i="49" s="1"/>
  <c r="G191" i="49"/>
  <c r="H192" i="49"/>
  <c r="J192" i="49" s="1"/>
  <c r="G192" i="49"/>
  <c r="I192" i="49" s="1"/>
  <c r="I193" i="49"/>
  <c r="H193" i="49"/>
  <c r="J193" i="49" s="1"/>
  <c r="G193" i="49"/>
  <c r="I194" i="49"/>
  <c r="H194" i="49"/>
  <c r="J194" i="49" s="1"/>
  <c r="G194" i="49"/>
  <c r="I195" i="49"/>
  <c r="H195" i="49"/>
  <c r="J195" i="49" s="1"/>
  <c r="G195" i="49"/>
  <c r="H196" i="49"/>
  <c r="J196" i="49" s="1"/>
  <c r="G196" i="49"/>
  <c r="I196" i="49" s="1"/>
  <c r="I199" i="49"/>
  <c r="H199" i="49"/>
  <c r="J199" i="49" s="1"/>
  <c r="G199" i="49"/>
  <c r="H200" i="49"/>
  <c r="J200" i="49" s="1"/>
  <c r="G200" i="49"/>
  <c r="I200" i="49" s="1"/>
  <c r="H201" i="49"/>
  <c r="J201" i="49" s="1"/>
  <c r="G201" i="49"/>
  <c r="I201" i="49" s="1"/>
  <c r="H202" i="49"/>
  <c r="J202" i="49" s="1"/>
  <c r="G202" i="49"/>
  <c r="I202" i="49" s="1"/>
  <c r="H203" i="49"/>
  <c r="J203" i="49" s="1"/>
  <c r="G203" i="49"/>
  <c r="I203" i="49" s="1"/>
  <c r="H204" i="49"/>
  <c r="J204" i="49" s="1"/>
  <c r="G204" i="49"/>
  <c r="I204" i="49" s="1"/>
  <c r="H207" i="49"/>
  <c r="J207" i="49" s="1"/>
  <c r="G207" i="49"/>
  <c r="I207" i="49" s="1"/>
  <c r="H208" i="49"/>
  <c r="J208" i="49" s="1"/>
  <c r="G208" i="49"/>
  <c r="I208" i="49" s="1"/>
  <c r="J209" i="49"/>
  <c r="I209" i="49"/>
  <c r="H209" i="49"/>
  <c r="G209" i="49"/>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H225" i="49"/>
  <c r="J225" i="49" s="1"/>
  <c r="G225" i="49"/>
  <c r="I225" i="49" s="1"/>
  <c r="I226" i="49"/>
  <c r="H226" i="49"/>
  <c r="J226" i="49" s="1"/>
  <c r="G226" i="49"/>
  <c r="H227" i="49"/>
  <c r="J227" i="49" s="1"/>
  <c r="G227" i="49"/>
  <c r="I227" i="49" s="1"/>
  <c r="J228" i="49"/>
  <c r="I228" i="49"/>
  <c r="H228" i="49"/>
  <c r="G228" i="49"/>
  <c r="I229" i="49"/>
  <c r="H229" i="49"/>
  <c r="J229" i="49" s="1"/>
  <c r="G229" i="49"/>
  <c r="I230" i="49"/>
  <c r="H230" i="49"/>
  <c r="J230" i="49" s="1"/>
  <c r="G230" i="49"/>
  <c r="I231" i="49"/>
  <c r="H231" i="49"/>
  <c r="J231" i="49" s="1"/>
  <c r="G231" i="49"/>
  <c r="H232" i="49"/>
  <c r="J232" i="49" s="1"/>
  <c r="G232" i="49"/>
  <c r="I232" i="49" s="1"/>
  <c r="H235" i="49"/>
  <c r="J235" i="49" s="1"/>
  <c r="G235" i="49"/>
  <c r="I235" i="49" s="1"/>
  <c r="H236" i="49"/>
  <c r="J236" i="49" s="1"/>
  <c r="G236" i="49"/>
  <c r="I236" i="49" s="1"/>
  <c r="H237" i="49"/>
  <c r="J237" i="49" s="1"/>
  <c r="G237" i="49"/>
  <c r="I237" i="49" s="1"/>
  <c r="I238" i="49"/>
  <c r="H238" i="49"/>
  <c r="J238" i="49" s="1"/>
  <c r="G238" i="49"/>
  <c r="H239" i="49"/>
  <c r="J239" i="49" s="1"/>
  <c r="G239" i="49"/>
  <c r="I239" i="49" s="1"/>
  <c r="H240" i="49"/>
  <c r="J240" i="49" s="1"/>
  <c r="G240" i="49"/>
  <c r="I240" i="49" s="1"/>
  <c r="H241" i="49"/>
  <c r="J241" i="49" s="1"/>
  <c r="G241" i="49"/>
  <c r="I241" i="49" s="1"/>
  <c r="H242" i="49"/>
  <c r="J242" i="49" s="1"/>
  <c r="G242" i="49"/>
  <c r="I242" i="49" s="1"/>
  <c r="I245" i="49"/>
  <c r="H245" i="49"/>
  <c r="J245" i="49" s="1"/>
  <c r="G245" i="49"/>
  <c r="H246" i="49"/>
  <c r="J246" i="49" s="1"/>
  <c r="G246" i="49"/>
  <c r="I246" i="49" s="1"/>
  <c r="I247" i="49"/>
  <c r="H247" i="49"/>
  <c r="J247" i="49" s="1"/>
  <c r="G247" i="49"/>
  <c r="H248" i="49"/>
  <c r="J248" i="49" s="1"/>
  <c r="G248" i="49"/>
  <c r="I248" i="49" s="1"/>
  <c r="I249" i="49"/>
  <c r="H249" i="49"/>
  <c r="J249" i="49" s="1"/>
  <c r="G249" i="49"/>
  <c r="I250" i="49"/>
  <c r="H250" i="49"/>
  <c r="J250" i="49" s="1"/>
  <c r="G250" i="49"/>
  <c r="H251" i="49"/>
  <c r="J251" i="49" s="1"/>
  <c r="G251" i="49"/>
  <c r="I251" i="49" s="1"/>
  <c r="I252" i="49"/>
  <c r="H252" i="49"/>
  <c r="J252" i="49" s="1"/>
  <c r="G252" i="49"/>
  <c r="H253" i="49"/>
  <c r="J253" i="49" s="1"/>
  <c r="G253" i="49"/>
  <c r="I253" i="49" s="1"/>
  <c r="H254" i="49"/>
  <c r="J254" i="49" s="1"/>
  <c r="G254" i="49"/>
  <c r="I254" i="49" s="1"/>
  <c r="H255" i="49"/>
  <c r="J255" i="49" s="1"/>
  <c r="G255" i="49"/>
  <c r="I255" i="49" s="1"/>
  <c r="I258" i="49"/>
  <c r="H258" i="49"/>
  <c r="J258" i="49" s="1"/>
  <c r="G258" i="49"/>
  <c r="I259" i="49"/>
  <c r="H259" i="49"/>
  <c r="J259" i="49" s="1"/>
  <c r="G259" i="49"/>
  <c r="I262" i="49"/>
  <c r="H262" i="49"/>
  <c r="J262" i="49" s="1"/>
  <c r="G262" i="49"/>
  <c r="H263" i="49"/>
  <c r="J263" i="49" s="1"/>
  <c r="G263" i="49"/>
  <c r="I263" i="49" s="1"/>
  <c r="H264" i="49"/>
  <c r="J264" i="49" s="1"/>
  <c r="G264" i="49"/>
  <c r="I264" i="49" s="1"/>
  <c r="I267" i="49"/>
  <c r="H267" i="49"/>
  <c r="J267" i="49" s="1"/>
  <c r="G267" i="49"/>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I274" i="49"/>
  <c r="H274" i="49"/>
  <c r="J274" i="49" s="1"/>
  <c r="G274" i="49"/>
  <c r="I275" i="49"/>
  <c r="H275" i="49"/>
  <c r="J275" i="49" s="1"/>
  <c r="G275" i="49"/>
  <c r="H276" i="49"/>
  <c r="J276" i="49" s="1"/>
  <c r="G276" i="49"/>
  <c r="I276" i="49" s="1"/>
  <c r="H277" i="49"/>
  <c r="J277" i="49" s="1"/>
  <c r="G277" i="49"/>
  <c r="I277" i="49" s="1"/>
  <c r="I278" i="49"/>
  <c r="H278" i="49"/>
  <c r="J278" i="49" s="1"/>
  <c r="G278" i="49"/>
  <c r="H279" i="49"/>
  <c r="J279" i="49" s="1"/>
  <c r="G279" i="49"/>
  <c r="I279" i="49" s="1"/>
  <c r="I282" i="49"/>
  <c r="H282" i="49"/>
  <c r="J282" i="49" s="1"/>
  <c r="G282" i="49"/>
  <c r="I283" i="49"/>
  <c r="H283" i="49"/>
  <c r="J283" i="49" s="1"/>
  <c r="G283" i="49"/>
  <c r="H286" i="49"/>
  <c r="J286" i="49" s="1"/>
  <c r="G286" i="49"/>
  <c r="I286" i="49" s="1"/>
  <c r="I287" i="49"/>
  <c r="H287" i="49"/>
  <c r="J287" i="49" s="1"/>
  <c r="G287" i="49"/>
  <c r="H288" i="49"/>
  <c r="J288" i="49" s="1"/>
  <c r="G288" i="49"/>
  <c r="I288" i="49" s="1"/>
  <c r="H289" i="49"/>
  <c r="J289" i="49" s="1"/>
  <c r="G289" i="49"/>
  <c r="I289" i="49" s="1"/>
  <c r="H290" i="49"/>
  <c r="J290" i="49" s="1"/>
  <c r="G290" i="49"/>
  <c r="I290" i="49" s="1"/>
  <c r="H291" i="49"/>
  <c r="J291" i="49" s="1"/>
  <c r="G291" i="49"/>
  <c r="I291" i="49" s="1"/>
  <c r="H292" i="49"/>
  <c r="J292" i="49" s="1"/>
  <c r="G292" i="49"/>
  <c r="I292" i="49" s="1"/>
  <c r="I293" i="49"/>
  <c r="H293" i="49"/>
  <c r="J293" i="49" s="1"/>
  <c r="G293" i="49"/>
  <c r="J294" i="49"/>
  <c r="I294" i="49"/>
  <c r="H294" i="49"/>
  <c r="G294" i="49"/>
  <c r="H295" i="49"/>
  <c r="J295" i="49" s="1"/>
  <c r="G295" i="49"/>
  <c r="I295" i="49" s="1"/>
  <c r="J296" i="49"/>
  <c r="I296" i="49"/>
  <c r="H296" i="49"/>
  <c r="G296" i="49"/>
  <c r="I297" i="49"/>
  <c r="H297" i="49"/>
  <c r="J297" i="49" s="1"/>
  <c r="G297" i="49"/>
  <c r="H298" i="49"/>
  <c r="J298" i="49" s="1"/>
  <c r="G298" i="49"/>
  <c r="I298" i="49" s="1"/>
  <c r="H299" i="49"/>
  <c r="J299" i="49" s="1"/>
  <c r="G299" i="49"/>
  <c r="I299" i="49" s="1"/>
  <c r="I300" i="49"/>
  <c r="H300" i="49"/>
  <c r="J300" i="49" s="1"/>
  <c r="G300" i="49"/>
  <c r="H301" i="49"/>
  <c r="J301" i="49" s="1"/>
  <c r="G301" i="49"/>
  <c r="I301" i="49" s="1"/>
  <c r="H302" i="49"/>
  <c r="J302" i="49" s="1"/>
  <c r="G302" i="49"/>
  <c r="I302" i="49" s="1"/>
  <c r="H303" i="49"/>
  <c r="J303" i="49" s="1"/>
  <c r="G303" i="49"/>
  <c r="I303" i="49" s="1"/>
  <c r="H304" i="49"/>
  <c r="J304" i="49" s="1"/>
  <c r="G304" i="49"/>
  <c r="I304" i="49" s="1"/>
  <c r="H305" i="49"/>
  <c r="J305" i="49" s="1"/>
  <c r="G305" i="49"/>
  <c r="I305" i="49" s="1"/>
  <c r="J308" i="49"/>
  <c r="I308" i="49"/>
  <c r="H308" i="49"/>
  <c r="G308" i="49"/>
  <c r="J309" i="49"/>
  <c r="I309" i="49"/>
  <c r="H309" i="49"/>
  <c r="G309" i="49"/>
  <c r="H310" i="49"/>
  <c r="J310" i="49" s="1"/>
  <c r="G310" i="49"/>
  <c r="I310" i="49" s="1"/>
  <c r="I311" i="49"/>
  <c r="H311" i="49"/>
  <c r="J311" i="49" s="1"/>
  <c r="G311" i="49"/>
  <c r="I312" i="49"/>
  <c r="H312" i="49"/>
  <c r="J312" i="49" s="1"/>
  <c r="G312" i="49"/>
  <c r="H313" i="49"/>
  <c r="J313" i="49" s="1"/>
  <c r="G313" i="49"/>
  <c r="I313" i="49" s="1"/>
  <c r="H314" i="49"/>
  <c r="J314" i="49" s="1"/>
  <c r="G314" i="49"/>
  <c r="I314" i="49" s="1"/>
  <c r="I315" i="49"/>
  <c r="H315" i="49"/>
  <c r="J315" i="49" s="1"/>
  <c r="G315" i="49"/>
  <c r="H316" i="49"/>
  <c r="J316" i="49" s="1"/>
  <c r="G316" i="49"/>
  <c r="I316" i="49" s="1"/>
  <c r="H319" i="49"/>
  <c r="J319" i="49" s="1"/>
  <c r="G319" i="49"/>
  <c r="I319" i="49" s="1"/>
  <c r="H320" i="49"/>
  <c r="J320" i="49" s="1"/>
  <c r="G320" i="49"/>
  <c r="I320" i="49" s="1"/>
  <c r="H321" i="49"/>
  <c r="J321" i="49" s="1"/>
  <c r="G321" i="49"/>
  <c r="I321" i="49" s="1"/>
  <c r="H322" i="49"/>
  <c r="J322" i="49" s="1"/>
  <c r="G322" i="49"/>
  <c r="I322" i="49" s="1"/>
  <c r="I325" i="49"/>
  <c r="H325" i="49"/>
  <c r="J325" i="49" s="1"/>
  <c r="G325" i="49"/>
  <c r="I326" i="49"/>
  <c r="H326" i="49"/>
  <c r="J326" i="49" s="1"/>
  <c r="G326" i="49"/>
  <c r="H327" i="49"/>
  <c r="J327" i="49" s="1"/>
  <c r="G327" i="49"/>
  <c r="I327" i="49" s="1"/>
  <c r="H328" i="49"/>
  <c r="J328" i="49" s="1"/>
  <c r="G328" i="49"/>
  <c r="I328" i="49" s="1"/>
  <c r="H329" i="49"/>
  <c r="J329" i="49" s="1"/>
  <c r="G329" i="49"/>
  <c r="I329"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I337" i="49"/>
  <c r="H337" i="49"/>
  <c r="J337" i="49" s="1"/>
  <c r="G337" i="49"/>
  <c r="H338" i="49"/>
  <c r="J338" i="49" s="1"/>
  <c r="G338" i="49"/>
  <c r="I338" i="49" s="1"/>
  <c r="H339" i="49"/>
  <c r="J339" i="49" s="1"/>
  <c r="G339" i="49"/>
  <c r="I339" i="49" s="1"/>
  <c r="H340" i="49"/>
  <c r="J340" i="49" s="1"/>
  <c r="G340" i="49"/>
  <c r="I340" i="49" s="1"/>
  <c r="H341" i="49"/>
  <c r="J341" i="49" s="1"/>
  <c r="G341" i="49"/>
  <c r="I341" i="49" s="1"/>
  <c r="I344" i="49"/>
  <c r="H344" i="49"/>
  <c r="J344" i="49" s="1"/>
  <c r="G344" i="49"/>
  <c r="H345" i="49"/>
  <c r="J345" i="49" s="1"/>
  <c r="G345" i="49"/>
  <c r="I345" i="49" s="1"/>
  <c r="H346" i="49"/>
  <c r="J346" i="49" s="1"/>
  <c r="G346" i="49"/>
  <c r="I346" i="49" s="1"/>
  <c r="H347" i="49"/>
  <c r="J347" i="49" s="1"/>
  <c r="G347" i="49"/>
  <c r="I347" i="49" s="1"/>
  <c r="H348" i="49"/>
  <c r="J348" i="49" s="1"/>
  <c r="G348" i="49"/>
  <c r="I348" i="49" s="1"/>
  <c r="H349" i="49"/>
  <c r="J349" i="49" s="1"/>
  <c r="G349" i="49"/>
  <c r="I349" i="49" s="1"/>
  <c r="I350" i="49"/>
  <c r="H350" i="49"/>
  <c r="J350" i="49" s="1"/>
  <c r="G350" i="49"/>
  <c r="I351" i="49"/>
  <c r="H351" i="49"/>
  <c r="J351" i="49" s="1"/>
  <c r="G351" i="49"/>
  <c r="I352" i="49"/>
  <c r="H352" i="49"/>
  <c r="J352" i="49" s="1"/>
  <c r="G352" i="49"/>
  <c r="H353" i="49"/>
  <c r="J353" i="49" s="1"/>
  <c r="G353" i="49"/>
  <c r="I353" i="49" s="1"/>
  <c r="J354" i="49"/>
  <c r="I354" i="49"/>
  <c r="H354" i="49"/>
  <c r="G354" i="49"/>
  <c r="H355" i="49"/>
  <c r="J355" i="49" s="1"/>
  <c r="G355" i="49"/>
  <c r="I355" i="49" s="1"/>
  <c r="H358" i="49"/>
  <c r="J358" i="49" s="1"/>
  <c r="G358" i="49"/>
  <c r="I358" i="49" s="1"/>
  <c r="I359" i="49"/>
  <c r="H359" i="49"/>
  <c r="J359" i="49" s="1"/>
  <c r="G359" i="49"/>
  <c r="J360" i="49"/>
  <c r="I360" i="49"/>
  <c r="H360" i="49"/>
  <c r="G360" i="49"/>
  <c r="H361" i="49"/>
  <c r="J361" i="49" s="1"/>
  <c r="G361" i="49"/>
  <c r="I361" i="49" s="1"/>
  <c r="H362" i="49"/>
  <c r="J362" i="49" s="1"/>
  <c r="G362" i="49"/>
  <c r="I362" i="49" s="1"/>
  <c r="I363" i="49"/>
  <c r="H363" i="49"/>
  <c r="J363" i="49" s="1"/>
  <c r="G363" i="49"/>
  <c r="I364" i="49"/>
  <c r="H364" i="49"/>
  <c r="J364" i="49" s="1"/>
  <c r="G364" i="49"/>
  <c r="I365" i="49"/>
  <c r="H365" i="49"/>
  <c r="J365" i="49" s="1"/>
  <c r="G365" i="49"/>
  <c r="H366" i="49"/>
  <c r="J366" i="49" s="1"/>
  <c r="G366" i="49"/>
  <c r="I366" i="49" s="1"/>
  <c r="J369" i="49"/>
  <c r="I369" i="49"/>
  <c r="H369" i="49"/>
  <c r="G369" i="49"/>
  <c r="J370" i="49"/>
  <c r="I370" i="49"/>
  <c r="H370" i="49"/>
  <c r="G370" i="49"/>
  <c r="H373" i="49"/>
  <c r="J373" i="49" s="1"/>
  <c r="G373" i="49"/>
  <c r="I373" i="49" s="1"/>
  <c r="I374" i="49"/>
  <c r="H374" i="49"/>
  <c r="J374" i="49" s="1"/>
  <c r="G374" i="49"/>
  <c r="I375" i="49"/>
  <c r="H375" i="49"/>
  <c r="J375" i="49" s="1"/>
  <c r="G375" i="49"/>
  <c r="H376" i="49"/>
  <c r="J376" i="49" s="1"/>
  <c r="G376" i="49"/>
  <c r="I376" i="49" s="1"/>
  <c r="I377" i="49"/>
  <c r="H377" i="49"/>
  <c r="J377" i="49" s="1"/>
  <c r="G377" i="49"/>
  <c r="H378" i="49"/>
  <c r="J378" i="49" s="1"/>
  <c r="G378" i="49"/>
  <c r="I378" i="49" s="1"/>
  <c r="H379" i="49"/>
  <c r="J379" i="49" s="1"/>
  <c r="G379" i="49"/>
  <c r="I379" i="49" s="1"/>
  <c r="H380" i="49"/>
  <c r="J380" i="49" s="1"/>
  <c r="G380" i="49"/>
  <c r="I380" i="49" s="1"/>
  <c r="H383" i="49"/>
  <c r="J383" i="49" s="1"/>
  <c r="G383" i="49"/>
  <c r="I383" i="49" s="1"/>
  <c r="I384" i="49"/>
  <c r="H384" i="49"/>
  <c r="J384" i="49" s="1"/>
  <c r="G384" i="49"/>
  <c r="I385" i="49"/>
  <c r="H385" i="49"/>
  <c r="J385" i="49" s="1"/>
  <c r="G385" i="49"/>
  <c r="H386" i="49"/>
  <c r="J386" i="49" s="1"/>
  <c r="G386" i="49"/>
  <c r="I386" i="49" s="1"/>
  <c r="I389" i="49"/>
  <c r="H389" i="49"/>
  <c r="J389" i="49" s="1"/>
  <c r="G389" i="49"/>
  <c r="I390" i="49"/>
  <c r="H390" i="49"/>
  <c r="J390" i="49" s="1"/>
  <c r="G390" i="49"/>
  <c r="I391" i="49"/>
  <c r="H391" i="49"/>
  <c r="J391" i="49" s="1"/>
  <c r="G391" i="49"/>
  <c r="I392" i="49"/>
  <c r="H392" i="49"/>
  <c r="J392" i="49" s="1"/>
  <c r="G392" i="49"/>
  <c r="I393" i="49"/>
  <c r="H393" i="49"/>
  <c r="J393" i="49" s="1"/>
  <c r="G393" i="49"/>
  <c r="I394" i="49"/>
  <c r="H394" i="49"/>
  <c r="J394" i="49" s="1"/>
  <c r="G394" i="49"/>
  <c r="H395" i="49"/>
  <c r="J395" i="49" s="1"/>
  <c r="G395" i="49"/>
  <c r="I395" i="49" s="1"/>
  <c r="H396" i="49"/>
  <c r="J396" i="49" s="1"/>
  <c r="G396" i="49"/>
  <c r="I396" i="49" s="1"/>
  <c r="H399" i="49"/>
  <c r="J399" i="49" s="1"/>
  <c r="G399" i="49"/>
  <c r="I399" i="49" s="1"/>
  <c r="H400" i="49"/>
  <c r="J400" i="49" s="1"/>
  <c r="G400" i="49"/>
  <c r="I400" i="49" s="1"/>
  <c r="H401" i="49"/>
  <c r="J401" i="49" s="1"/>
  <c r="G401" i="49"/>
  <c r="I401" i="49" s="1"/>
  <c r="I402" i="49"/>
  <c r="H402" i="49"/>
  <c r="J402" i="49" s="1"/>
  <c r="G402" i="49"/>
  <c r="H403" i="49"/>
  <c r="J403" i="49" s="1"/>
  <c r="G403" i="49"/>
  <c r="I403" i="49" s="1"/>
  <c r="H404" i="49"/>
  <c r="J404" i="49" s="1"/>
  <c r="G404" i="49"/>
  <c r="I404" i="49" s="1"/>
  <c r="I405" i="49"/>
  <c r="H405" i="49"/>
  <c r="J405" i="49" s="1"/>
  <c r="G405" i="49"/>
  <c r="H406" i="49"/>
  <c r="J406" i="49" s="1"/>
  <c r="G406" i="49"/>
  <c r="I406" i="49" s="1"/>
  <c r="I409" i="49"/>
  <c r="H409" i="49"/>
  <c r="J409" i="49" s="1"/>
  <c r="G409" i="49"/>
  <c r="H410" i="49"/>
  <c r="J410" i="49" s="1"/>
  <c r="G410" i="49"/>
  <c r="I410" i="49" s="1"/>
  <c r="H411" i="49"/>
  <c r="J411" i="49" s="1"/>
  <c r="G411" i="49"/>
  <c r="I411" i="49" s="1"/>
  <c r="H412" i="49"/>
  <c r="J412" i="49" s="1"/>
  <c r="G412" i="49"/>
  <c r="I412" i="49" s="1"/>
  <c r="I415" i="49"/>
  <c r="H415" i="49"/>
  <c r="J415" i="49" s="1"/>
  <c r="G415" i="49"/>
  <c r="H416" i="49"/>
  <c r="J416" i="49" s="1"/>
  <c r="G416" i="49"/>
  <c r="I416" i="49" s="1"/>
  <c r="H417" i="49"/>
  <c r="J417" i="49" s="1"/>
  <c r="G417" i="49"/>
  <c r="I417" i="49" s="1"/>
  <c r="I418" i="49"/>
  <c r="H418" i="49"/>
  <c r="J418" i="49" s="1"/>
  <c r="G418" i="49"/>
  <c r="H419" i="49"/>
  <c r="J419" i="49" s="1"/>
  <c r="G419" i="49"/>
  <c r="I419" i="49" s="1"/>
  <c r="I420" i="49"/>
  <c r="H420" i="49"/>
  <c r="J420" i="49" s="1"/>
  <c r="G420" i="49"/>
  <c r="H421" i="49"/>
  <c r="J421" i="49" s="1"/>
  <c r="G421" i="49"/>
  <c r="I421" i="49" s="1"/>
  <c r="H422" i="49"/>
  <c r="J422" i="49" s="1"/>
  <c r="G422" i="49"/>
  <c r="I422" i="49" s="1"/>
  <c r="H425" i="49"/>
  <c r="J425" i="49" s="1"/>
  <c r="G425" i="49"/>
  <c r="I425" i="49" s="1"/>
  <c r="H426" i="49"/>
  <c r="J426" i="49" s="1"/>
  <c r="G426" i="49"/>
  <c r="I426" i="49" s="1"/>
  <c r="H427" i="49"/>
  <c r="J427" i="49" s="1"/>
  <c r="G427" i="49"/>
  <c r="I427" i="49" s="1"/>
  <c r="I428" i="49"/>
  <c r="H428" i="49"/>
  <c r="J428" i="49" s="1"/>
  <c r="G428" i="49"/>
  <c r="H429" i="49"/>
  <c r="J429" i="49" s="1"/>
  <c r="G429" i="49"/>
  <c r="I429" i="49" s="1"/>
  <c r="H430" i="49"/>
  <c r="J430" i="49" s="1"/>
  <c r="G430" i="49"/>
  <c r="I430" i="49" s="1"/>
  <c r="H431" i="49"/>
  <c r="J431" i="49" s="1"/>
  <c r="G431" i="49"/>
  <c r="I431" i="49" s="1"/>
  <c r="J434" i="49"/>
  <c r="I434" i="49"/>
  <c r="H434" i="49"/>
  <c r="G434" i="49"/>
  <c r="J435" i="49"/>
  <c r="I435" i="49"/>
  <c r="H435" i="49"/>
  <c r="G435" i="49"/>
  <c r="J436" i="49"/>
  <c r="I436" i="49"/>
  <c r="H436" i="49"/>
  <c r="G436" i="49"/>
  <c r="H439" i="49"/>
  <c r="J439" i="49" s="1"/>
  <c r="G439" i="49"/>
  <c r="I439" i="49" s="1"/>
  <c r="H440" i="49"/>
  <c r="J440" i="49" s="1"/>
  <c r="G440" i="49"/>
  <c r="I440" i="49" s="1"/>
  <c r="H441" i="49"/>
  <c r="J441" i="49" s="1"/>
  <c r="G441" i="49"/>
  <c r="I441" i="49" s="1"/>
  <c r="H442" i="49"/>
  <c r="J442" i="49" s="1"/>
  <c r="G442" i="49"/>
  <c r="I442" i="49" s="1"/>
  <c r="J443" i="49"/>
  <c r="I443" i="49"/>
  <c r="H443" i="49"/>
  <c r="G443" i="49"/>
  <c r="I444" i="49"/>
  <c r="H444" i="49"/>
  <c r="J444" i="49" s="1"/>
  <c r="G444" i="49"/>
  <c r="I445" i="49"/>
  <c r="H445" i="49"/>
  <c r="J445" i="49" s="1"/>
  <c r="G445" i="49"/>
  <c r="I446" i="49"/>
  <c r="H446" i="49"/>
  <c r="J446" i="49" s="1"/>
  <c r="G446" i="49"/>
  <c r="I447" i="49"/>
  <c r="H447" i="49"/>
  <c r="J447" i="49" s="1"/>
  <c r="G447" i="49"/>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I455" i="49"/>
  <c r="H455" i="49"/>
  <c r="J455" i="49" s="1"/>
  <c r="G455" i="49"/>
  <c r="I456" i="49"/>
  <c r="H456" i="49"/>
  <c r="J456" i="49" s="1"/>
  <c r="G456" i="49"/>
  <c r="H457" i="49"/>
  <c r="J457" i="49" s="1"/>
  <c r="G457" i="49"/>
  <c r="I457" i="49" s="1"/>
  <c r="I458" i="49"/>
  <c r="H458" i="49"/>
  <c r="J458" i="49" s="1"/>
  <c r="G458" i="49"/>
  <c r="H459" i="49"/>
  <c r="J459" i="49" s="1"/>
  <c r="G459" i="49"/>
  <c r="I459" i="49" s="1"/>
  <c r="H460" i="49"/>
  <c r="J460" i="49" s="1"/>
  <c r="G460" i="49"/>
  <c r="I460" i="49" s="1"/>
  <c r="H461" i="49"/>
  <c r="J461" i="49" s="1"/>
  <c r="G461" i="49"/>
  <c r="I461"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H470" i="49"/>
  <c r="J470" i="49" s="1"/>
  <c r="G470" i="49"/>
  <c r="I470" i="49" s="1"/>
  <c r="J471" i="49"/>
  <c r="I471" i="49"/>
  <c r="H471" i="49"/>
  <c r="G471" i="49"/>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J486" i="49"/>
  <c r="I486" i="49"/>
  <c r="H486" i="49"/>
  <c r="G486" i="49"/>
  <c r="I487" i="49"/>
  <c r="H487" i="49"/>
  <c r="J487" i="49" s="1"/>
  <c r="G487" i="49"/>
  <c r="H488" i="49"/>
  <c r="J488" i="49" s="1"/>
  <c r="G488" i="49"/>
  <c r="I488" i="49" s="1"/>
  <c r="H489" i="49"/>
  <c r="J489" i="49" s="1"/>
  <c r="G489" i="49"/>
  <c r="I489" i="49" s="1"/>
  <c r="H490" i="49"/>
  <c r="J490" i="49" s="1"/>
  <c r="G490" i="49"/>
  <c r="I490" i="49" s="1"/>
  <c r="H491" i="49"/>
  <c r="J491" i="49" s="1"/>
  <c r="G491" i="49"/>
  <c r="I491" i="49" s="1"/>
  <c r="H492" i="49"/>
  <c r="J492" i="49" s="1"/>
  <c r="G492" i="49"/>
  <c r="I492" i="49" s="1"/>
  <c r="K8" i="56"/>
  <c r="J8" i="56"/>
  <c r="K9" i="56"/>
  <c r="J9" i="56"/>
  <c r="K10" i="56"/>
  <c r="J10" i="56"/>
  <c r="K11" i="56"/>
  <c r="J11" i="56"/>
  <c r="K12" i="56"/>
  <c r="J12" i="56"/>
  <c r="K13" i="56"/>
  <c r="J13" i="56"/>
  <c r="K14" i="56"/>
  <c r="J14" i="56"/>
  <c r="K15" i="56"/>
  <c r="J15" i="56"/>
  <c r="K16" i="56"/>
  <c r="J16" i="56"/>
  <c r="K17" i="56"/>
  <c r="J17" i="56"/>
  <c r="K18" i="56"/>
  <c r="J18" i="56"/>
  <c r="H20" i="56"/>
  <c r="I17" i="56" s="1"/>
  <c r="F20" i="56"/>
  <c r="G18" i="56" s="1"/>
  <c r="D20" i="56"/>
  <c r="E17" i="56" s="1"/>
  <c r="B20" i="56"/>
  <c r="C1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4" i="58" s="1"/>
  <c r="F46" i="58"/>
  <c r="G44" i="58" s="1"/>
  <c r="D46" i="58"/>
  <c r="E44"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H47" i="50"/>
  <c r="I44" i="50" s="1"/>
  <c r="F47" i="50"/>
  <c r="G45" i="50" s="1"/>
  <c r="D47" i="50"/>
  <c r="E43" i="50" s="1"/>
  <c r="B47" i="50"/>
  <c r="C45"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I23" i="53"/>
  <c r="G23" i="53"/>
  <c r="E23" i="53"/>
  <c r="C23" i="53"/>
  <c r="B5" i="54"/>
  <c r="D5" i="54" s="1"/>
  <c r="H5" i="54" s="1"/>
  <c r="K8" i="54"/>
  <c r="J8" i="54"/>
  <c r="K9" i="54"/>
  <c r="J9" i="54"/>
  <c r="K10" i="54"/>
  <c r="J10" i="54"/>
  <c r="K11" i="54"/>
  <c r="J11" i="54"/>
  <c r="H13" i="54"/>
  <c r="I9" i="54" s="1"/>
  <c r="F13" i="54"/>
  <c r="G11" i="54" s="1"/>
  <c r="D13" i="54"/>
  <c r="E13" i="54" s="1"/>
  <c r="B13" i="54"/>
  <c r="C11" i="54" s="1"/>
  <c r="K7" i="54"/>
  <c r="J7" i="54"/>
  <c r="H18" i="54"/>
  <c r="F18" i="54"/>
  <c r="G18" i="54" s="1"/>
  <c r="D18" i="54"/>
  <c r="B18" i="54"/>
  <c r="C18" i="54" s="1"/>
  <c r="K16" i="54"/>
  <c r="J16" i="54"/>
  <c r="K22" i="54"/>
  <c r="J22" i="54"/>
  <c r="K23" i="54"/>
  <c r="J23" i="54"/>
  <c r="H25" i="54"/>
  <c r="I22" i="54" s="1"/>
  <c r="F25" i="54"/>
  <c r="G23" i="54" s="1"/>
  <c r="D25" i="54"/>
  <c r="E22"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8" i="54"/>
  <c r="J28" i="54"/>
  <c r="K44" i="54"/>
  <c r="J44" i="54"/>
  <c r="K45" i="54"/>
  <c r="J45" i="54"/>
  <c r="K46" i="54"/>
  <c r="J46" i="54"/>
  <c r="K47" i="54"/>
  <c r="J47" i="54"/>
  <c r="K48" i="54"/>
  <c r="J48" i="54"/>
  <c r="K49" i="54"/>
  <c r="J49" i="54"/>
  <c r="K50" i="54"/>
  <c r="J50" i="54"/>
  <c r="H52" i="54"/>
  <c r="I49" i="54" s="1"/>
  <c r="F52" i="54"/>
  <c r="G50" i="54" s="1"/>
  <c r="D52" i="54"/>
  <c r="E49" i="54" s="1"/>
  <c r="B52" i="54"/>
  <c r="C50" i="54" s="1"/>
  <c r="K43" i="54"/>
  <c r="J43"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H75" i="54"/>
  <c r="I72" i="54" s="1"/>
  <c r="F75" i="54"/>
  <c r="G73" i="54" s="1"/>
  <c r="D75" i="54"/>
  <c r="E72" i="54" s="1"/>
  <c r="B75" i="54"/>
  <c r="C73" i="54" s="1"/>
  <c r="K55" i="54"/>
  <c r="J55" i="54"/>
  <c r="I77" i="54"/>
  <c r="G77" i="54"/>
  <c r="E77" i="54"/>
  <c r="C77"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3"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2" i="55"/>
  <c r="J52"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H94" i="55"/>
  <c r="I91" i="55" s="1"/>
  <c r="F94" i="55"/>
  <c r="G92" i="55" s="1"/>
  <c r="D94" i="55"/>
  <c r="E92" i="55" s="1"/>
  <c r="B94" i="55"/>
  <c r="C92" i="55" s="1"/>
  <c r="K71" i="55"/>
  <c r="J71"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4" i="55" s="1"/>
  <c r="F117" i="55"/>
  <c r="G115" i="55" s="1"/>
  <c r="D117" i="55"/>
  <c r="E114" i="55" s="1"/>
  <c r="B117" i="55"/>
  <c r="C115" i="55" s="1"/>
  <c r="K97" i="55"/>
  <c r="J97" i="55"/>
  <c r="I119" i="55"/>
  <c r="G119" i="55"/>
  <c r="E119" i="55"/>
  <c r="C119" i="55"/>
  <c r="J119" i="55"/>
  <c r="K119" i="55"/>
  <c r="B122" i="55"/>
  <c r="D122" i="55" s="1"/>
  <c r="H122" i="55" s="1"/>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4" i="55"/>
  <c r="J124"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H171" i="55"/>
  <c r="I168" i="55" s="1"/>
  <c r="F171" i="55"/>
  <c r="G169" i="55" s="1"/>
  <c r="D171" i="55"/>
  <c r="E168" i="55" s="1"/>
  <c r="B171" i="55"/>
  <c r="C169" i="55" s="1"/>
  <c r="K150" i="55"/>
  <c r="J150" i="55"/>
  <c r="I173" i="55"/>
  <c r="G173" i="55"/>
  <c r="E173" i="55"/>
  <c r="C173" i="55"/>
  <c r="J173" i="55"/>
  <c r="K173" i="55"/>
  <c r="B176" i="55"/>
  <c r="D176" i="55" s="1"/>
  <c r="H176" i="55" s="1"/>
  <c r="K179" i="55"/>
  <c r="J179" i="55"/>
  <c r="H181" i="55"/>
  <c r="I181" i="55" s="1"/>
  <c r="F181" i="55"/>
  <c r="G179" i="55" s="1"/>
  <c r="D181" i="55"/>
  <c r="E181" i="55" s="1"/>
  <c r="B181" i="55"/>
  <c r="C179" i="55" s="1"/>
  <c r="K178" i="55"/>
  <c r="J178" i="55"/>
  <c r="K185" i="55"/>
  <c r="J185" i="55"/>
  <c r="K186" i="55"/>
  <c r="J186" i="55"/>
  <c r="K187" i="55"/>
  <c r="J187" i="55"/>
  <c r="K188" i="55"/>
  <c r="J188" i="55"/>
  <c r="K189" i="55"/>
  <c r="J189" i="55"/>
  <c r="K190" i="55"/>
  <c r="J190" i="55"/>
  <c r="K191" i="55"/>
  <c r="J191" i="55"/>
  <c r="K192" i="55"/>
  <c r="J192" i="55"/>
  <c r="H194" i="55"/>
  <c r="I191" i="55" s="1"/>
  <c r="F194" i="55"/>
  <c r="G192" i="55" s="1"/>
  <c r="D194" i="55"/>
  <c r="E191" i="55" s="1"/>
  <c r="B194" i="55"/>
  <c r="C192" i="55" s="1"/>
  <c r="K184" i="55"/>
  <c r="J184" i="55"/>
  <c r="I196" i="55"/>
  <c r="G196" i="55"/>
  <c r="E196" i="55"/>
  <c r="C196" i="55"/>
  <c r="J196" i="55"/>
  <c r="K196" i="55"/>
  <c r="I200" i="55"/>
  <c r="G200" i="55"/>
  <c r="E200" i="55"/>
  <c r="C200" i="55"/>
  <c r="H198" i="55"/>
  <c r="I198" i="55" s="1"/>
  <c r="F198" i="55"/>
  <c r="G198" i="55" s="1"/>
  <c r="D198" i="55"/>
  <c r="E198" i="55" s="1"/>
  <c r="B198" i="55"/>
  <c r="C198" i="55" s="1"/>
  <c r="K200" i="55"/>
  <c r="J200" i="55"/>
  <c r="K202" i="55"/>
  <c r="J202" i="55"/>
  <c r="I202" i="55"/>
  <c r="G202" i="55"/>
  <c r="E202" i="55"/>
  <c r="C202" i="55"/>
  <c r="B5" i="48"/>
  <c r="D5" i="48" s="1"/>
  <c r="H5" i="48" s="1"/>
  <c r="K8" i="48"/>
  <c r="J8" i="48"/>
  <c r="K9" i="48"/>
  <c r="J9" i="48"/>
  <c r="H11" i="48"/>
  <c r="I11"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6"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4" i="48"/>
  <c r="J4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64" i="48"/>
  <c r="J64" i="48"/>
  <c r="I76" i="48"/>
  <c r="G76" i="48"/>
  <c r="E76" i="48"/>
  <c r="C76" i="48"/>
  <c r="J76" i="48"/>
  <c r="K76" i="48"/>
  <c r="D79" i="48"/>
  <c r="H79" i="48" s="1"/>
  <c r="B79" i="48"/>
  <c r="F79" i="48" s="1"/>
  <c r="K82" i="48"/>
  <c r="J82" i="48"/>
  <c r="K83" i="48"/>
  <c r="J83" i="48"/>
  <c r="K84" i="48"/>
  <c r="J84" i="48"/>
  <c r="K85" i="48"/>
  <c r="J85" i="48"/>
  <c r="K86" i="48"/>
  <c r="J86" i="48"/>
  <c r="K87" i="48"/>
  <c r="J87" i="48"/>
  <c r="K88" i="48"/>
  <c r="J88" i="48"/>
  <c r="H90" i="48"/>
  <c r="I87" i="48" s="1"/>
  <c r="F90" i="48"/>
  <c r="G88" i="48" s="1"/>
  <c r="D90" i="48"/>
  <c r="E87" i="48" s="1"/>
  <c r="B90" i="48"/>
  <c r="C88" i="48" s="1"/>
  <c r="K81" i="48"/>
  <c r="J81"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H111" i="48"/>
  <c r="I108" i="48" s="1"/>
  <c r="F111" i="48"/>
  <c r="G109" i="48" s="1"/>
  <c r="D111" i="48"/>
  <c r="E107" i="48" s="1"/>
  <c r="B111" i="48"/>
  <c r="C109" i="48" s="1"/>
  <c r="K93" i="48"/>
  <c r="J93" i="48"/>
  <c r="I113" i="48"/>
  <c r="G113" i="48"/>
  <c r="E113" i="48"/>
  <c r="C113" i="48"/>
  <c r="K113" i="48"/>
  <c r="J113" i="48"/>
  <c r="B116" i="48"/>
  <c r="D116" i="48" s="1"/>
  <c r="H116" i="48" s="1"/>
  <c r="K119" i="48"/>
  <c r="J119" i="48"/>
  <c r="K120" i="48"/>
  <c r="J120" i="48"/>
  <c r="H122" i="48"/>
  <c r="I119" i="48" s="1"/>
  <c r="F122" i="48"/>
  <c r="G120" i="48" s="1"/>
  <c r="D122" i="48"/>
  <c r="E122" i="48" s="1"/>
  <c r="B122" i="48"/>
  <c r="C120" i="48" s="1"/>
  <c r="K118" i="48"/>
  <c r="J118" i="48"/>
  <c r="K126" i="48"/>
  <c r="J126" i="48"/>
  <c r="K127" i="48"/>
  <c r="J127" i="48"/>
  <c r="K128" i="48"/>
  <c r="J128" i="48"/>
  <c r="K129" i="48"/>
  <c r="J129" i="48"/>
  <c r="K130" i="48"/>
  <c r="J130" i="48"/>
  <c r="K131" i="48"/>
  <c r="J131" i="48"/>
  <c r="K132" i="48"/>
  <c r="J132" i="48"/>
  <c r="H134" i="48"/>
  <c r="I131" i="48" s="1"/>
  <c r="F134" i="48"/>
  <c r="G125" i="48" s="1"/>
  <c r="D134" i="48"/>
  <c r="E131" i="48" s="1"/>
  <c r="B134" i="48"/>
  <c r="K125" i="48"/>
  <c r="J125" i="48"/>
  <c r="I136" i="48"/>
  <c r="G136" i="48"/>
  <c r="E136" i="48"/>
  <c r="C136" i="48"/>
  <c r="J136" i="48"/>
  <c r="K136" i="48"/>
  <c r="B139" i="48"/>
  <c r="G143" i="48"/>
  <c r="H143" i="48"/>
  <c r="F143" i="48"/>
  <c r="G141" i="48" s="1"/>
  <c r="D143" i="48"/>
  <c r="B143" i="48"/>
  <c r="C143" i="48" s="1"/>
  <c r="K141" i="48"/>
  <c r="J141" i="48"/>
  <c r="K147" i="48"/>
  <c r="J147" i="48"/>
  <c r="K148" i="48"/>
  <c r="J148" i="48"/>
  <c r="K149" i="48"/>
  <c r="J149" i="48"/>
  <c r="K150" i="48"/>
  <c r="J150" i="48"/>
  <c r="H152" i="48"/>
  <c r="I148" i="48" s="1"/>
  <c r="F152" i="48"/>
  <c r="G150" i="48" s="1"/>
  <c r="D152" i="48"/>
  <c r="J152" i="48" s="1"/>
  <c r="B152" i="48"/>
  <c r="C150" i="48" s="1"/>
  <c r="K146" i="48"/>
  <c r="J146" i="48"/>
  <c r="I154" i="48"/>
  <c r="G154" i="48"/>
  <c r="E154" i="48"/>
  <c r="C154" i="48"/>
  <c r="J154" i="48"/>
  <c r="K154" i="48"/>
  <c r="B157" i="48"/>
  <c r="D157" i="48" s="1"/>
  <c r="H157" i="48" s="1"/>
  <c r="K160" i="48"/>
  <c r="J160" i="48"/>
  <c r="K161" i="48"/>
  <c r="J161" i="48"/>
  <c r="K162" i="48"/>
  <c r="J162" i="48"/>
  <c r="K163" i="48"/>
  <c r="J163" i="48"/>
  <c r="K164" i="48"/>
  <c r="J164" i="48"/>
  <c r="K165" i="48"/>
  <c r="J165" i="48"/>
  <c r="K166" i="48"/>
  <c r="J166" i="48"/>
  <c r="H168" i="48"/>
  <c r="I165" i="48" s="1"/>
  <c r="F168" i="48"/>
  <c r="G166" i="48" s="1"/>
  <c r="D168" i="48"/>
  <c r="E165" i="48" s="1"/>
  <c r="B168" i="48"/>
  <c r="C166" i="48" s="1"/>
  <c r="K159" i="48"/>
  <c r="J159" i="48"/>
  <c r="K172" i="48"/>
  <c r="J172" i="48"/>
  <c r="K173" i="48"/>
  <c r="J173" i="48"/>
  <c r="K174" i="48"/>
  <c r="J174" i="48"/>
  <c r="K175" i="48"/>
  <c r="J175" i="48"/>
  <c r="K176" i="48"/>
  <c r="J176" i="48"/>
  <c r="H178" i="48"/>
  <c r="I175" i="48" s="1"/>
  <c r="F178" i="48"/>
  <c r="G176" i="48" s="1"/>
  <c r="D178" i="48"/>
  <c r="E174" i="48" s="1"/>
  <c r="B178" i="48"/>
  <c r="C176" i="48" s="1"/>
  <c r="K171" i="48"/>
  <c r="J171" i="48"/>
  <c r="I180" i="48"/>
  <c r="G180" i="48"/>
  <c r="E180" i="48"/>
  <c r="C180" i="48"/>
  <c r="J180" i="48"/>
  <c r="K180" i="48"/>
  <c r="B183" i="48"/>
  <c r="F183" i="48" s="1"/>
  <c r="K186" i="48"/>
  <c r="J186" i="48"/>
  <c r="K187" i="48"/>
  <c r="J187" i="48"/>
  <c r="K188" i="48"/>
  <c r="J188" i="48"/>
  <c r="K189" i="48"/>
  <c r="J189" i="48"/>
  <c r="K190" i="48"/>
  <c r="J190" i="48"/>
  <c r="K191" i="48"/>
  <c r="J191" i="48"/>
  <c r="K192" i="48"/>
  <c r="J192" i="48"/>
  <c r="K193" i="48"/>
  <c r="J193" i="48"/>
  <c r="H195" i="48"/>
  <c r="I191" i="48" s="1"/>
  <c r="F195" i="48"/>
  <c r="G193" i="48" s="1"/>
  <c r="D195" i="48"/>
  <c r="E195" i="48" s="1"/>
  <c r="B195" i="48"/>
  <c r="C193" i="48" s="1"/>
  <c r="K185" i="48"/>
  <c r="J185" i="48"/>
  <c r="K199" i="48"/>
  <c r="J199" i="48"/>
  <c r="K200" i="48"/>
  <c r="J200" i="48"/>
  <c r="K201" i="48"/>
  <c r="J201" i="48"/>
  <c r="K202" i="48"/>
  <c r="J202" i="48"/>
  <c r="K203" i="48"/>
  <c r="J203" i="48"/>
  <c r="K204" i="48"/>
  <c r="J204" i="48"/>
  <c r="K205" i="48"/>
  <c r="J205" i="48"/>
  <c r="K206" i="48"/>
  <c r="J206" i="48"/>
  <c r="K207" i="48"/>
  <c r="J207" i="48"/>
  <c r="K208" i="48"/>
  <c r="J208" i="48"/>
  <c r="K209" i="48"/>
  <c r="J209" i="48"/>
  <c r="K210" i="48"/>
  <c r="J210" i="48"/>
  <c r="K211" i="48"/>
  <c r="J211" i="48"/>
  <c r="H213" i="48"/>
  <c r="I210" i="48" s="1"/>
  <c r="F213" i="48"/>
  <c r="G211" i="48" s="1"/>
  <c r="D213" i="48"/>
  <c r="E207" i="48" s="1"/>
  <c r="B213" i="48"/>
  <c r="C211" i="48" s="1"/>
  <c r="K198" i="48"/>
  <c r="J198" i="48"/>
  <c r="K217" i="48"/>
  <c r="J217" i="48"/>
  <c r="K218" i="48"/>
  <c r="J218" i="48"/>
  <c r="K219" i="48"/>
  <c r="J219" i="48"/>
  <c r="K220" i="48"/>
  <c r="J220" i="48"/>
  <c r="K221" i="48"/>
  <c r="J221" i="48"/>
  <c r="H223" i="48"/>
  <c r="I220" i="48" s="1"/>
  <c r="F223" i="48"/>
  <c r="G221" i="48" s="1"/>
  <c r="D223" i="48"/>
  <c r="E220" i="48" s="1"/>
  <c r="B223" i="48"/>
  <c r="C221" i="48" s="1"/>
  <c r="K216" i="48"/>
  <c r="J216" i="48"/>
  <c r="I225" i="48"/>
  <c r="G225" i="48"/>
  <c r="E225" i="48"/>
  <c r="C225" i="48"/>
  <c r="J225" i="48"/>
  <c r="K225" i="48"/>
  <c r="I229" i="48"/>
  <c r="G229" i="48"/>
  <c r="E229" i="48"/>
  <c r="C229" i="48"/>
  <c r="H227" i="48"/>
  <c r="I227" i="48" s="1"/>
  <c r="F227" i="48"/>
  <c r="G227" i="48" s="1"/>
  <c r="D227" i="48"/>
  <c r="E227" i="48" s="1"/>
  <c r="B227" i="48"/>
  <c r="C227" i="48" s="1"/>
  <c r="K229" i="48"/>
  <c r="J229" i="48"/>
  <c r="K231" i="48"/>
  <c r="J231" i="48"/>
  <c r="I231" i="48"/>
  <c r="G231" i="48"/>
  <c r="E231" i="48"/>
  <c r="C231" i="48"/>
  <c r="K77" i="54"/>
  <c r="J77" i="54"/>
  <c r="K23" i="53"/>
  <c r="J23" i="53"/>
  <c r="I16" i="44"/>
  <c r="H16" i="44"/>
  <c r="J16" i="44" s="1"/>
  <c r="G16" i="44"/>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I7" i="26"/>
  <c r="H7" i="26"/>
  <c r="J7" i="26" s="1"/>
  <c r="G7" i="26"/>
  <c r="H8" i="26"/>
  <c r="J8" i="26" s="1"/>
  <c r="G8" i="26"/>
  <c r="I8" i="26" s="1"/>
  <c r="J9" i="26"/>
  <c r="I9" i="26"/>
  <c r="H9" i="26"/>
  <c r="G9" i="26"/>
  <c r="H10" i="26"/>
  <c r="J10" i="26" s="1"/>
  <c r="G10" i="26"/>
  <c r="I10" i="26" s="1"/>
  <c r="J11" i="26"/>
  <c r="I11" i="26"/>
  <c r="H11" i="26"/>
  <c r="G11" i="26"/>
  <c r="H12" i="26"/>
  <c r="J12" i="26" s="1"/>
  <c r="G12" i="26"/>
  <c r="I12" i="26" s="1"/>
  <c r="H13" i="26"/>
  <c r="J13" i="26" s="1"/>
  <c r="G13" i="26"/>
  <c r="I13" i="26" s="1"/>
  <c r="I14" i="26"/>
  <c r="H14" i="26"/>
  <c r="J14" i="26" s="1"/>
  <c r="G14" i="26"/>
  <c r="J15" i="26"/>
  <c r="I15" i="26"/>
  <c r="H15" i="26"/>
  <c r="G15" i="26"/>
  <c r="I16" i="26"/>
  <c r="H16" i="26"/>
  <c r="J16" i="26" s="1"/>
  <c r="G16" i="26"/>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I35" i="26"/>
  <c r="H35" i="26"/>
  <c r="J35" i="26" s="1"/>
  <c r="G35" i="26"/>
  <c r="J36" i="26"/>
  <c r="H36" i="26"/>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I56" i="26"/>
  <c r="H56" i="26"/>
  <c r="J56" i="26" s="1"/>
  <c r="G56" i="26"/>
  <c r="I57" i="26"/>
  <c r="H57" i="26"/>
  <c r="J57" i="26" s="1"/>
  <c r="G57" i="26"/>
  <c r="H58" i="26"/>
  <c r="J58" i="26" s="1"/>
  <c r="G58" i="26"/>
  <c r="I58" i="26" s="1"/>
  <c r="I59" i="26"/>
  <c r="H59" i="26"/>
  <c r="J59" i="26" s="1"/>
  <c r="G59"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D183" i="48"/>
  <c r="H183" i="48" s="1"/>
  <c r="D42" i="48"/>
  <c r="H42" i="48" s="1"/>
  <c r="K198" i="55"/>
  <c r="C7" i="56"/>
  <c r="G7" i="56"/>
  <c r="E7" i="56"/>
  <c r="I7" i="56"/>
  <c r="C8" i="56"/>
  <c r="G8" i="56"/>
  <c r="E8" i="56"/>
  <c r="I8" i="56"/>
  <c r="E9" i="56"/>
  <c r="I9" i="56"/>
  <c r="C9" i="56"/>
  <c r="G9" i="56"/>
  <c r="C10" i="56"/>
  <c r="G10" i="56"/>
  <c r="E10" i="56"/>
  <c r="I10" i="56"/>
  <c r="C11" i="56"/>
  <c r="G11" i="56"/>
  <c r="E11" i="56"/>
  <c r="I11" i="56"/>
  <c r="C12" i="56"/>
  <c r="G12" i="56"/>
  <c r="E12" i="56"/>
  <c r="I12" i="56"/>
  <c r="C13" i="56"/>
  <c r="G13" i="56"/>
  <c r="E13" i="56"/>
  <c r="I13" i="56"/>
  <c r="C14" i="56"/>
  <c r="G14" i="56"/>
  <c r="E14" i="56"/>
  <c r="I14" i="56"/>
  <c r="C15" i="56"/>
  <c r="G15" i="56"/>
  <c r="E15" i="56"/>
  <c r="I15" i="56"/>
  <c r="E16" i="56"/>
  <c r="I16" i="56"/>
  <c r="C16" i="56"/>
  <c r="G16" i="56"/>
  <c r="C17" i="56"/>
  <c r="G17" i="56"/>
  <c r="J20" i="56"/>
  <c r="K20" i="56"/>
  <c r="E18" i="56"/>
  <c r="I18" i="56"/>
  <c r="F5"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K25" i="57"/>
  <c r="J25" i="57"/>
  <c r="E23" i="57"/>
  <c r="I23" i="57"/>
  <c r="E7" i="58"/>
  <c r="I7" i="58"/>
  <c r="C7" i="58"/>
  <c r="G7" i="58"/>
  <c r="C8" i="58"/>
  <c r="G8" i="58"/>
  <c r="E8" i="58"/>
  <c r="I8" i="58"/>
  <c r="C9" i="58"/>
  <c r="G9" i="58"/>
  <c r="E9" i="58"/>
  <c r="I9" i="58"/>
  <c r="C10" i="58"/>
  <c r="G10" i="58"/>
  <c r="E10" i="58"/>
  <c r="I10" i="58"/>
  <c r="C11" i="58"/>
  <c r="G11" i="58"/>
  <c r="E11" i="58"/>
  <c r="I11" i="58"/>
  <c r="C12" i="58"/>
  <c r="G12" i="58"/>
  <c r="E12" i="58"/>
  <c r="I12" i="58"/>
  <c r="E13" i="58"/>
  <c r="I13" i="58"/>
  <c r="C13" i="58"/>
  <c r="G13" i="58"/>
  <c r="E14" i="58"/>
  <c r="I14" i="58"/>
  <c r="C14" i="58"/>
  <c r="G14" i="58"/>
  <c r="C15" i="58"/>
  <c r="G15" i="58"/>
  <c r="E15" i="58"/>
  <c r="I15" i="58"/>
  <c r="C16" i="58"/>
  <c r="G16" i="58"/>
  <c r="E16" i="58"/>
  <c r="I16" i="58"/>
  <c r="E17" i="58"/>
  <c r="I17" i="58"/>
  <c r="C17" i="58"/>
  <c r="G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E25" i="58"/>
  <c r="I25" i="58"/>
  <c r="C25" i="58"/>
  <c r="G25" i="58"/>
  <c r="C26" i="58"/>
  <c r="G26" i="58"/>
  <c r="E26" i="58"/>
  <c r="I26" i="58"/>
  <c r="E27" i="58"/>
  <c r="I27" i="58"/>
  <c r="C27" i="58"/>
  <c r="G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E39" i="58"/>
  <c r="I39" i="58"/>
  <c r="C39" i="58"/>
  <c r="G39" i="58"/>
  <c r="C40" i="58"/>
  <c r="G40" i="58"/>
  <c r="E40" i="58"/>
  <c r="I40" i="58"/>
  <c r="C41" i="58"/>
  <c r="G41" i="58"/>
  <c r="E41" i="58"/>
  <c r="I41" i="58"/>
  <c r="C42" i="58"/>
  <c r="G42" i="58"/>
  <c r="E42" i="58"/>
  <c r="I42" i="58"/>
  <c r="C43" i="58"/>
  <c r="G43" i="58"/>
  <c r="E43" i="58"/>
  <c r="I43" i="58"/>
  <c r="J46" i="58"/>
  <c r="K46" i="58"/>
  <c r="F5" i="58"/>
  <c r="C7" i="50"/>
  <c r="G7" i="50"/>
  <c r="E7" i="50"/>
  <c r="I7" i="50"/>
  <c r="C8" i="50"/>
  <c r="G8" i="50"/>
  <c r="E8" i="50"/>
  <c r="I8" i="50"/>
  <c r="C9" i="50"/>
  <c r="G9" i="50"/>
  <c r="E9" i="50"/>
  <c r="I9" i="50"/>
  <c r="E10" i="50"/>
  <c r="I10" i="50"/>
  <c r="C10" i="50"/>
  <c r="G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E21" i="50"/>
  <c r="I21" i="50"/>
  <c r="C21" i="50"/>
  <c r="G21" i="50"/>
  <c r="E22" i="50"/>
  <c r="I22" i="50"/>
  <c r="C22" i="50"/>
  <c r="G22" i="50"/>
  <c r="C23" i="50"/>
  <c r="G23" i="50"/>
  <c r="E23" i="50"/>
  <c r="I23" i="50"/>
  <c r="C24" i="50"/>
  <c r="G24" i="50"/>
  <c r="E24" i="50"/>
  <c r="I24" i="50"/>
  <c r="C25" i="50"/>
  <c r="G25" i="50"/>
  <c r="E25" i="50"/>
  <c r="I25" i="50"/>
  <c r="E26" i="50"/>
  <c r="I26" i="50"/>
  <c r="C26" i="50"/>
  <c r="G26" i="50"/>
  <c r="E27" i="50"/>
  <c r="I27" i="50"/>
  <c r="C27" i="50"/>
  <c r="G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C37" i="50"/>
  <c r="G37" i="50"/>
  <c r="E37" i="50"/>
  <c r="I37" i="50"/>
  <c r="E38" i="50"/>
  <c r="I38" i="50"/>
  <c r="C38" i="50"/>
  <c r="G38" i="50"/>
  <c r="C39" i="50"/>
  <c r="G39" i="50"/>
  <c r="E39" i="50"/>
  <c r="I39" i="50"/>
  <c r="C40" i="50"/>
  <c r="G40" i="50"/>
  <c r="E40" i="50"/>
  <c r="I40" i="50"/>
  <c r="E41" i="50"/>
  <c r="I41" i="50"/>
  <c r="C41" i="50"/>
  <c r="G41" i="50"/>
  <c r="C42" i="50"/>
  <c r="G42" i="50"/>
  <c r="E42" i="50"/>
  <c r="I42" i="50"/>
  <c r="C43" i="50"/>
  <c r="G43" i="50"/>
  <c r="I43" i="50"/>
  <c r="C44" i="50"/>
  <c r="G44" i="50"/>
  <c r="J47" i="50"/>
  <c r="E44" i="50"/>
  <c r="K47" i="50"/>
  <c r="E45" i="50"/>
  <c r="I45" i="50"/>
  <c r="F5" i="50"/>
  <c r="E7" i="53"/>
  <c r="I7" i="53"/>
  <c r="E21" i="53"/>
  <c r="I21" i="53"/>
  <c r="C7" i="53"/>
  <c r="G7" i="53"/>
  <c r="C21" i="53"/>
  <c r="G21"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E16" i="53"/>
  <c r="I16" i="53"/>
  <c r="C16" i="53"/>
  <c r="G16" i="53"/>
  <c r="C17" i="53"/>
  <c r="G17" i="53"/>
  <c r="E17" i="53"/>
  <c r="I17" i="53"/>
  <c r="C18" i="53"/>
  <c r="G18" i="53"/>
  <c r="J21" i="53"/>
  <c r="K21" i="53"/>
  <c r="E19" i="53"/>
  <c r="I19" i="53"/>
  <c r="E55" i="54"/>
  <c r="I55" i="54"/>
  <c r="E75" i="54"/>
  <c r="I75" i="54"/>
  <c r="E43" i="54"/>
  <c r="I43" i="54"/>
  <c r="E52" i="54"/>
  <c r="I52" i="54"/>
  <c r="E28" i="54"/>
  <c r="I28" i="54"/>
  <c r="E40" i="54"/>
  <c r="I40" i="54"/>
  <c r="E21" i="54"/>
  <c r="I21" i="54"/>
  <c r="E25" i="54"/>
  <c r="I25" i="54"/>
  <c r="J18" i="54"/>
  <c r="K18" i="54"/>
  <c r="E16" i="54"/>
  <c r="I16" i="54"/>
  <c r="E18" i="54"/>
  <c r="I18" i="54"/>
  <c r="E7" i="54"/>
  <c r="I7" i="54"/>
  <c r="I13" i="54"/>
  <c r="C55" i="54"/>
  <c r="G55" i="54"/>
  <c r="C75" i="54"/>
  <c r="G75" i="54"/>
  <c r="C43" i="54"/>
  <c r="G43" i="54"/>
  <c r="C52" i="54"/>
  <c r="G52" i="54"/>
  <c r="C28" i="54"/>
  <c r="G28" i="54"/>
  <c r="C40" i="54"/>
  <c r="G40" i="54"/>
  <c r="C21" i="54"/>
  <c r="G21" i="54"/>
  <c r="C25" i="54"/>
  <c r="G25" i="54"/>
  <c r="C16" i="54"/>
  <c r="G16" i="54"/>
  <c r="C7" i="54"/>
  <c r="G7" i="54"/>
  <c r="C13" i="54"/>
  <c r="G13" i="54"/>
  <c r="F5" i="54"/>
  <c r="C8" i="54"/>
  <c r="G8" i="54"/>
  <c r="J13" i="54"/>
  <c r="E8" i="54"/>
  <c r="I8" i="54"/>
  <c r="C9" i="54"/>
  <c r="G9" i="54"/>
  <c r="E9" i="54"/>
  <c r="C10" i="54"/>
  <c r="G10" i="54"/>
  <c r="K13" i="54"/>
  <c r="E10" i="54"/>
  <c r="I10" i="54"/>
  <c r="E11" i="54"/>
  <c r="I11" i="54"/>
  <c r="C22" i="54"/>
  <c r="G22" i="54"/>
  <c r="K25" i="54"/>
  <c r="J25" i="54"/>
  <c r="E23" i="54"/>
  <c r="I23" i="54"/>
  <c r="C29" i="54"/>
  <c r="G29" i="54"/>
  <c r="E29" i="54"/>
  <c r="I29" i="54"/>
  <c r="C30" i="54"/>
  <c r="G30" i="54"/>
  <c r="E30" i="54"/>
  <c r="I30" i="54"/>
  <c r="C31" i="54"/>
  <c r="G31" i="54"/>
  <c r="E31" i="54"/>
  <c r="I31" i="54"/>
  <c r="C32" i="54"/>
  <c r="G32" i="54"/>
  <c r="E32" i="54"/>
  <c r="I32" i="54"/>
  <c r="C33" i="54"/>
  <c r="G33" i="54"/>
  <c r="E33" i="54"/>
  <c r="I33" i="54"/>
  <c r="E34" i="54"/>
  <c r="I34" i="54"/>
  <c r="C34" i="54"/>
  <c r="G34" i="54"/>
  <c r="C35" i="54"/>
  <c r="G35" i="54"/>
  <c r="E35" i="54"/>
  <c r="I35" i="54"/>
  <c r="C36" i="54"/>
  <c r="G36" i="54"/>
  <c r="E36" i="54"/>
  <c r="I36" i="54"/>
  <c r="C37" i="54"/>
  <c r="G37" i="54"/>
  <c r="J40" i="54"/>
  <c r="K40" i="54"/>
  <c r="E38" i="54"/>
  <c r="I38" i="54"/>
  <c r="C44" i="54"/>
  <c r="G44" i="54"/>
  <c r="E44" i="54"/>
  <c r="I44" i="54"/>
  <c r="C45" i="54"/>
  <c r="G45" i="54"/>
  <c r="E45" i="54"/>
  <c r="I45" i="54"/>
  <c r="E46" i="54"/>
  <c r="I46" i="54"/>
  <c r="C46" i="54"/>
  <c r="G46" i="54"/>
  <c r="C47" i="54"/>
  <c r="G47" i="54"/>
  <c r="E47" i="54"/>
  <c r="I47" i="54"/>
  <c r="C48" i="54"/>
  <c r="G48" i="54"/>
  <c r="E48" i="54"/>
  <c r="I48" i="54"/>
  <c r="C49" i="54"/>
  <c r="G49" i="54"/>
  <c r="K52" i="54"/>
  <c r="J52" i="54"/>
  <c r="E50" i="54"/>
  <c r="I50" i="54"/>
  <c r="C56" i="54"/>
  <c r="G56" i="54"/>
  <c r="E56" i="54"/>
  <c r="I56" i="54"/>
  <c r="C57" i="54"/>
  <c r="G57" i="54"/>
  <c r="E57" i="54"/>
  <c r="I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K75" i="54"/>
  <c r="J75" i="54"/>
  <c r="E73" i="54"/>
  <c r="I73" i="54"/>
  <c r="E184" i="55"/>
  <c r="I184" i="55"/>
  <c r="E194" i="55"/>
  <c r="I194" i="55"/>
  <c r="E178" i="55"/>
  <c r="I178" i="55"/>
  <c r="C150" i="55"/>
  <c r="G150" i="55"/>
  <c r="C171" i="55"/>
  <c r="G171" i="55"/>
  <c r="C124" i="55"/>
  <c r="G124" i="55"/>
  <c r="C147" i="55"/>
  <c r="G147" i="55"/>
  <c r="E97" i="55"/>
  <c r="I97" i="55"/>
  <c r="E117" i="55"/>
  <c r="I117" i="55"/>
  <c r="E71" i="55"/>
  <c r="I71" i="55"/>
  <c r="E94" i="55"/>
  <c r="I94" i="55"/>
  <c r="C52" i="55"/>
  <c r="G52" i="55"/>
  <c r="C64" i="55"/>
  <c r="G64" i="55"/>
  <c r="C25" i="55"/>
  <c r="G25" i="55"/>
  <c r="C49" i="55"/>
  <c r="G49" i="55"/>
  <c r="E7" i="55"/>
  <c r="I7" i="55"/>
  <c r="E18" i="55"/>
  <c r="I18" i="55"/>
  <c r="J198" i="55"/>
  <c r="C184" i="55"/>
  <c r="G184" i="55"/>
  <c r="C194" i="55"/>
  <c r="G194" i="55"/>
  <c r="C178" i="55"/>
  <c r="G178" i="55"/>
  <c r="C181" i="55"/>
  <c r="G181" i="55"/>
  <c r="E150" i="55"/>
  <c r="I150" i="55"/>
  <c r="E171" i="55"/>
  <c r="I171" i="55"/>
  <c r="E124" i="55"/>
  <c r="I124" i="55"/>
  <c r="E147" i="55"/>
  <c r="I147" i="55"/>
  <c r="C97" i="55"/>
  <c r="G97" i="55"/>
  <c r="C117" i="55"/>
  <c r="G117" i="55"/>
  <c r="C71" i="55"/>
  <c r="G71" i="55"/>
  <c r="C94" i="55"/>
  <c r="G94" i="55"/>
  <c r="E52" i="55"/>
  <c r="I52" i="55"/>
  <c r="E64" i="55"/>
  <c r="I64" i="55"/>
  <c r="E25" i="55"/>
  <c r="I25" i="55"/>
  <c r="E49" i="55"/>
  <c r="I49" i="55"/>
  <c r="C7" i="55"/>
  <c r="G7" i="55"/>
  <c r="C18" i="55"/>
  <c r="G18" i="55"/>
  <c r="F5" i="55"/>
  <c r="C8" i="55"/>
  <c r="G8" i="55"/>
  <c r="E8" i="55"/>
  <c r="I8" i="55"/>
  <c r="C9" i="55"/>
  <c r="G9" i="55"/>
  <c r="E9" i="55"/>
  <c r="I9" i="55"/>
  <c r="C10" i="55"/>
  <c r="G10" i="55"/>
  <c r="E10" i="55"/>
  <c r="I10" i="55"/>
  <c r="C11" i="55"/>
  <c r="G11" i="55"/>
  <c r="E11" i="55"/>
  <c r="I11" i="55"/>
  <c r="C12" i="55"/>
  <c r="G12" i="55"/>
  <c r="E12" i="55"/>
  <c r="I12" i="55"/>
  <c r="C13" i="55"/>
  <c r="G13" i="55"/>
  <c r="I13" i="55"/>
  <c r="C14" i="55"/>
  <c r="G14" i="55"/>
  <c r="J18" i="55"/>
  <c r="E14" i="55"/>
  <c r="I14" i="55"/>
  <c r="E15" i="55"/>
  <c r="C15" i="55"/>
  <c r="G15" i="55"/>
  <c r="K18" i="55"/>
  <c r="E16" i="55"/>
  <c r="I16" i="55"/>
  <c r="F23" i="55"/>
  <c r="C26" i="55"/>
  <c r="G26" i="55"/>
  <c r="E26" i="55"/>
  <c r="I26" i="55"/>
  <c r="C27" i="55"/>
  <c r="G27" i="55"/>
  <c r="E27" i="55"/>
  <c r="I27" i="55"/>
  <c r="E28" i="55"/>
  <c r="I28" i="55"/>
  <c r="C28" i="55"/>
  <c r="G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E39" i="55"/>
  <c r="I39" i="55"/>
  <c r="C39" i="55"/>
  <c r="G39" i="55"/>
  <c r="C40" i="55"/>
  <c r="G40" i="55"/>
  <c r="E40" i="55"/>
  <c r="I40" i="55"/>
  <c r="C41" i="55"/>
  <c r="G41" i="55"/>
  <c r="E41" i="55"/>
  <c r="I41" i="55"/>
  <c r="C42" i="55"/>
  <c r="G42" i="55"/>
  <c r="E42" i="55"/>
  <c r="I42" i="55"/>
  <c r="E43" i="55"/>
  <c r="I43" i="55"/>
  <c r="C43" i="55"/>
  <c r="G43" i="55"/>
  <c r="E44" i="55"/>
  <c r="I44" i="55"/>
  <c r="C44" i="55"/>
  <c r="G44" i="55"/>
  <c r="E45" i="55"/>
  <c r="I45" i="55"/>
  <c r="C45" i="55"/>
  <c r="G45" i="55"/>
  <c r="C46" i="55"/>
  <c r="G46" i="55"/>
  <c r="J49" i="55"/>
  <c r="K49" i="55"/>
  <c r="E47" i="55"/>
  <c r="I47" i="55"/>
  <c r="C53" i="55"/>
  <c r="G53" i="55"/>
  <c r="E53" i="55"/>
  <c r="I53" i="55"/>
  <c r="C54" i="55"/>
  <c r="G54" i="55"/>
  <c r="E54" i="55"/>
  <c r="I54" i="55"/>
  <c r="E55" i="55"/>
  <c r="I55" i="55"/>
  <c r="C55" i="55"/>
  <c r="G55" i="55"/>
  <c r="E56" i="55"/>
  <c r="I56" i="55"/>
  <c r="C56" i="55"/>
  <c r="G56" i="55"/>
  <c r="C57" i="55"/>
  <c r="G57" i="55"/>
  <c r="E57" i="55"/>
  <c r="I57" i="55"/>
  <c r="E58" i="55"/>
  <c r="I58" i="55"/>
  <c r="C58" i="55"/>
  <c r="G58" i="55"/>
  <c r="E59" i="55"/>
  <c r="I59" i="55"/>
  <c r="C59" i="55"/>
  <c r="G59" i="55"/>
  <c r="C60" i="55"/>
  <c r="G60" i="55"/>
  <c r="E60" i="55"/>
  <c r="I60" i="55"/>
  <c r="C61" i="55"/>
  <c r="G61" i="55"/>
  <c r="J64" i="55"/>
  <c r="K64" i="55"/>
  <c r="E62" i="55"/>
  <c r="I62" i="55"/>
  <c r="F69" i="55"/>
  <c r="C72" i="55"/>
  <c r="G72" i="55"/>
  <c r="E72" i="55"/>
  <c r="I72" i="55"/>
  <c r="C73" i="55"/>
  <c r="G73" i="55"/>
  <c r="E73" i="55"/>
  <c r="I73" i="55"/>
  <c r="E74" i="55"/>
  <c r="I74" i="55"/>
  <c r="C74" i="55"/>
  <c r="G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E84" i="55"/>
  <c r="I84" i="55"/>
  <c r="C84" i="55"/>
  <c r="G84" i="55"/>
  <c r="C85" i="55"/>
  <c r="G85" i="55"/>
  <c r="E85" i="55"/>
  <c r="I85" i="55"/>
  <c r="C86" i="55"/>
  <c r="G86" i="55"/>
  <c r="E86" i="55"/>
  <c r="I86" i="55"/>
  <c r="C87" i="55"/>
  <c r="G87" i="55"/>
  <c r="E87" i="55"/>
  <c r="I87" i="55"/>
  <c r="C88" i="55"/>
  <c r="G88" i="55"/>
  <c r="E88" i="55"/>
  <c r="I88" i="55"/>
  <c r="E89" i="55"/>
  <c r="I89" i="55"/>
  <c r="C89" i="55"/>
  <c r="G89" i="55"/>
  <c r="C90" i="55"/>
  <c r="G90" i="55"/>
  <c r="E90" i="55"/>
  <c r="I90" i="55"/>
  <c r="E91" i="55"/>
  <c r="C91" i="55"/>
  <c r="G91" i="55"/>
  <c r="K94" i="55"/>
  <c r="J94" i="55"/>
  <c r="I92"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E106" i="55"/>
  <c r="I106" i="55"/>
  <c r="C106" i="55"/>
  <c r="G106" i="55"/>
  <c r="C107" i="55"/>
  <c r="G107" i="55"/>
  <c r="E107" i="55"/>
  <c r="I107" i="55"/>
  <c r="C108" i="55"/>
  <c r="G108" i="55"/>
  <c r="E108" i="55"/>
  <c r="I108" i="55"/>
  <c r="C109" i="55"/>
  <c r="G109" i="55"/>
  <c r="E109" i="55"/>
  <c r="I109" i="55"/>
  <c r="E110" i="55"/>
  <c r="I110" i="55"/>
  <c r="C110" i="55"/>
  <c r="G110" i="55"/>
  <c r="E111" i="55"/>
  <c r="I111" i="55"/>
  <c r="C111" i="55"/>
  <c r="G111" i="55"/>
  <c r="E112" i="55"/>
  <c r="I112" i="55"/>
  <c r="C112" i="55"/>
  <c r="G112" i="55"/>
  <c r="E113" i="55"/>
  <c r="I113" i="55"/>
  <c r="C113" i="55"/>
  <c r="G113" i="55"/>
  <c r="C114" i="55"/>
  <c r="G114" i="55"/>
  <c r="J117" i="55"/>
  <c r="K117" i="55"/>
  <c r="E115" i="55"/>
  <c r="I115" i="55"/>
  <c r="F122"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G135" i="55"/>
  <c r="C135" i="55"/>
  <c r="E135" i="55"/>
  <c r="I135" i="55"/>
  <c r="C136" i="55"/>
  <c r="G136" i="55"/>
  <c r="E136" i="55"/>
  <c r="I136" i="55"/>
  <c r="E137" i="55"/>
  <c r="I137" i="55"/>
  <c r="C137" i="55"/>
  <c r="G137" i="55"/>
  <c r="E138" i="55"/>
  <c r="I138" i="55"/>
  <c r="C138" i="55"/>
  <c r="G138" i="55"/>
  <c r="C139" i="55"/>
  <c r="G139" i="55"/>
  <c r="E139" i="55"/>
  <c r="I139" i="55"/>
  <c r="E140" i="55"/>
  <c r="I140" i="55"/>
  <c r="C140" i="55"/>
  <c r="G140" i="55"/>
  <c r="E141" i="55"/>
  <c r="I141" i="55"/>
  <c r="C141" i="55"/>
  <c r="G141" i="55"/>
  <c r="C142" i="55"/>
  <c r="G142" i="55"/>
  <c r="E142" i="55"/>
  <c r="I142" i="55"/>
  <c r="C143" i="55"/>
  <c r="G143" i="55"/>
  <c r="E143" i="55"/>
  <c r="I143" i="55"/>
  <c r="C144" i="55"/>
  <c r="G144" i="55"/>
  <c r="J147" i="55"/>
  <c r="K147" i="55"/>
  <c r="E145" i="55"/>
  <c r="I145" i="55"/>
  <c r="E151" i="55"/>
  <c r="I151" i="55"/>
  <c r="C151" i="55"/>
  <c r="G151" i="55"/>
  <c r="E152" i="55"/>
  <c r="I152" i="55"/>
  <c r="C152" i="55"/>
  <c r="G152" i="55"/>
  <c r="C153" i="55"/>
  <c r="G153" i="55"/>
  <c r="E153" i="55"/>
  <c r="I153" i="55"/>
  <c r="C154" i="55"/>
  <c r="G154" i="55"/>
  <c r="E154" i="55"/>
  <c r="I154" i="55"/>
  <c r="E155" i="55"/>
  <c r="I155" i="55"/>
  <c r="C155" i="55"/>
  <c r="G155" i="55"/>
  <c r="C156" i="55"/>
  <c r="G156" i="55"/>
  <c r="E156" i="55"/>
  <c r="I156" i="55"/>
  <c r="C157" i="55"/>
  <c r="G157" i="55"/>
  <c r="E157" i="55"/>
  <c r="I157" i="55"/>
  <c r="C158" i="55"/>
  <c r="G158" i="55"/>
  <c r="E158" i="55"/>
  <c r="I158" i="55"/>
  <c r="C159" i="55"/>
  <c r="G159" i="55"/>
  <c r="E159" i="55"/>
  <c r="I159" i="55"/>
  <c r="E160" i="55"/>
  <c r="I160" i="55"/>
  <c r="C160" i="55"/>
  <c r="G160" i="55"/>
  <c r="C161" i="55"/>
  <c r="G161" i="55"/>
  <c r="E161" i="55"/>
  <c r="I161" i="55"/>
  <c r="C162" i="55"/>
  <c r="G162" i="55"/>
  <c r="E162" i="55"/>
  <c r="I162" i="55"/>
  <c r="E163" i="55"/>
  <c r="I163" i="55"/>
  <c r="C163" i="55"/>
  <c r="G163" i="55"/>
  <c r="C164" i="55"/>
  <c r="G164" i="55"/>
  <c r="E164" i="55"/>
  <c r="I164" i="55"/>
  <c r="E165" i="55"/>
  <c r="I165" i="55"/>
  <c r="C165" i="55"/>
  <c r="G165" i="55"/>
  <c r="C166" i="55"/>
  <c r="G166" i="55"/>
  <c r="E166" i="55"/>
  <c r="I166" i="55"/>
  <c r="I167" i="55"/>
  <c r="C167" i="55"/>
  <c r="G167" i="55"/>
  <c r="E167" i="55"/>
  <c r="C168" i="55"/>
  <c r="G168" i="55"/>
  <c r="J171" i="55"/>
  <c r="K171" i="55"/>
  <c r="E169" i="55"/>
  <c r="I169" i="55"/>
  <c r="F176" i="55"/>
  <c r="J181" i="55"/>
  <c r="K181" i="55"/>
  <c r="E179" i="55"/>
  <c r="I179" i="55"/>
  <c r="C185" i="55"/>
  <c r="G185" i="55"/>
  <c r="E185" i="55"/>
  <c r="I185" i="55"/>
  <c r="C186" i="55"/>
  <c r="G186" i="55"/>
  <c r="E186" i="55"/>
  <c r="I186" i="55"/>
  <c r="C187" i="55"/>
  <c r="G187" i="55"/>
  <c r="E187" i="55"/>
  <c r="I187" i="55"/>
  <c r="C188" i="55"/>
  <c r="G188" i="55"/>
  <c r="E188" i="55"/>
  <c r="I188" i="55"/>
  <c r="C189" i="55"/>
  <c r="G189" i="55"/>
  <c r="E189" i="55"/>
  <c r="I189" i="55"/>
  <c r="C190" i="55"/>
  <c r="G190" i="55"/>
  <c r="E190" i="55"/>
  <c r="I190" i="55"/>
  <c r="C191" i="55"/>
  <c r="G191" i="55"/>
  <c r="J194" i="55"/>
  <c r="K194" i="55"/>
  <c r="E192" i="55"/>
  <c r="I192" i="55"/>
  <c r="I216" i="48"/>
  <c r="I213" i="48"/>
  <c r="I185" i="48"/>
  <c r="I171" i="48"/>
  <c r="I178" i="48"/>
  <c r="I159" i="48"/>
  <c r="I168" i="48"/>
  <c r="C146" i="48"/>
  <c r="C152" i="48"/>
  <c r="C141" i="48"/>
  <c r="F139" i="48"/>
  <c r="D139" i="48"/>
  <c r="H139" i="48" s="1"/>
  <c r="I223" i="48"/>
  <c r="I198" i="48"/>
  <c r="I195" i="48"/>
  <c r="E216" i="48"/>
  <c r="E223" i="48"/>
  <c r="E198" i="48"/>
  <c r="E213" i="48"/>
  <c r="E185" i="48"/>
  <c r="E171" i="48"/>
  <c r="E178" i="48"/>
  <c r="E159" i="48"/>
  <c r="E168" i="48"/>
  <c r="G146" i="48"/>
  <c r="G152" i="48"/>
  <c r="C132" i="48"/>
  <c r="C134" i="48"/>
  <c r="G132" i="48"/>
  <c r="G134" i="48"/>
  <c r="C125" i="48"/>
  <c r="C118" i="48"/>
  <c r="G118" i="48"/>
  <c r="C122" i="48"/>
  <c r="G122" i="48"/>
  <c r="E93" i="48"/>
  <c r="I93" i="48"/>
  <c r="E111" i="48"/>
  <c r="I111" i="48"/>
  <c r="E81" i="48"/>
  <c r="I81" i="48"/>
  <c r="E90" i="48"/>
  <c r="I90" i="48"/>
  <c r="E64" i="48"/>
  <c r="I64" i="48"/>
  <c r="E74" i="48"/>
  <c r="I74" i="48"/>
  <c r="C216" i="48"/>
  <c r="G216" i="48"/>
  <c r="C223" i="48"/>
  <c r="G223" i="48"/>
  <c r="C198" i="48"/>
  <c r="G198" i="48"/>
  <c r="C213" i="48"/>
  <c r="G213" i="48"/>
  <c r="C185" i="48"/>
  <c r="G185" i="48"/>
  <c r="C195" i="48"/>
  <c r="G195" i="48"/>
  <c r="C171" i="48"/>
  <c r="G171" i="48"/>
  <c r="C178" i="48"/>
  <c r="G178" i="48"/>
  <c r="C159" i="48"/>
  <c r="G159" i="48"/>
  <c r="C168" i="48"/>
  <c r="G168" i="48"/>
  <c r="E146" i="48"/>
  <c r="I146" i="48"/>
  <c r="E152" i="48"/>
  <c r="I152" i="48"/>
  <c r="J143" i="48"/>
  <c r="K143" i="48"/>
  <c r="E141" i="48"/>
  <c r="I141" i="48"/>
  <c r="E143" i="48"/>
  <c r="I143" i="48"/>
  <c r="E125" i="48"/>
  <c r="I125" i="48"/>
  <c r="E134" i="48"/>
  <c r="I134" i="48"/>
  <c r="E118" i="48"/>
  <c r="I118" i="48"/>
  <c r="I122" i="48"/>
  <c r="C93" i="48"/>
  <c r="G93" i="48"/>
  <c r="C111" i="48"/>
  <c r="G111" i="48"/>
  <c r="C81" i="48"/>
  <c r="G81" i="48"/>
  <c r="C90" i="48"/>
  <c r="G90" i="48"/>
  <c r="C64" i="48"/>
  <c r="G64" i="48"/>
  <c r="C74" i="48"/>
  <c r="G74" i="48"/>
  <c r="C44" i="48"/>
  <c r="G44" i="48"/>
  <c r="C61" i="48"/>
  <c r="G61" i="48"/>
  <c r="C33" i="48"/>
  <c r="G33" i="48"/>
  <c r="C37" i="48"/>
  <c r="G37" i="48"/>
  <c r="C18" i="48"/>
  <c r="G18" i="48"/>
  <c r="C30" i="48"/>
  <c r="G30" i="48"/>
  <c r="E7" i="48"/>
  <c r="I7" i="48"/>
  <c r="E11" i="48"/>
  <c r="E44" i="48"/>
  <c r="I44" i="48"/>
  <c r="E61" i="48"/>
  <c r="I61" i="48"/>
  <c r="E33" i="48"/>
  <c r="I33" i="48"/>
  <c r="E37" i="48"/>
  <c r="I37" i="48"/>
  <c r="E18" i="48"/>
  <c r="I18" i="48"/>
  <c r="E30" i="48"/>
  <c r="I30" i="48"/>
  <c r="C7" i="48"/>
  <c r="G7" i="48"/>
  <c r="C11" i="48"/>
  <c r="G11" i="48"/>
  <c r="F5" i="48"/>
  <c r="C8" i="48"/>
  <c r="G8" i="48"/>
  <c r="K11" i="48"/>
  <c r="I8" i="48"/>
  <c r="J11" i="48"/>
  <c r="E9" i="48"/>
  <c r="I9" i="48"/>
  <c r="F16" i="48"/>
  <c r="C19" i="48"/>
  <c r="G19" i="48"/>
  <c r="E19" i="48"/>
  <c r="I19" i="48"/>
  <c r="C20" i="48"/>
  <c r="G20" i="48"/>
  <c r="E20" i="48"/>
  <c r="I20" i="48"/>
  <c r="C21" i="48"/>
  <c r="G21" i="48"/>
  <c r="E21" i="48"/>
  <c r="I21" i="48"/>
  <c r="C22" i="48"/>
  <c r="G22" i="48"/>
  <c r="E22" i="48"/>
  <c r="I22" i="48"/>
  <c r="E23" i="48"/>
  <c r="I23" i="48"/>
  <c r="C23" i="48"/>
  <c r="G23" i="48"/>
  <c r="C24" i="48"/>
  <c r="G24" i="48"/>
  <c r="E24" i="48"/>
  <c r="I24" i="48"/>
  <c r="C25" i="48"/>
  <c r="G25" i="48"/>
  <c r="E25" i="48"/>
  <c r="I25" i="48"/>
  <c r="C26" i="48"/>
  <c r="G26" i="48"/>
  <c r="E26" i="48"/>
  <c r="C27" i="48"/>
  <c r="G27" i="48"/>
  <c r="K30" i="48"/>
  <c r="I27" i="48"/>
  <c r="J30" i="48"/>
  <c r="E28" i="48"/>
  <c r="I28" i="48"/>
  <c r="C34" i="48"/>
  <c r="G34" i="48"/>
  <c r="K37" i="48"/>
  <c r="J37" i="48"/>
  <c r="E35" i="48"/>
  <c r="I35" i="48"/>
  <c r="C45" i="48"/>
  <c r="G45" i="48"/>
  <c r="E45" i="48"/>
  <c r="I45" i="48"/>
  <c r="E46" i="48"/>
  <c r="I46" i="48"/>
  <c r="C46" i="48"/>
  <c r="G46" i="48"/>
  <c r="C47" i="48"/>
  <c r="G47" i="48"/>
  <c r="E47" i="48"/>
  <c r="I47" i="48"/>
  <c r="C48" i="48"/>
  <c r="G48" i="48"/>
  <c r="E48" i="48"/>
  <c r="I48" i="48"/>
  <c r="E49" i="48"/>
  <c r="I49" i="48"/>
  <c r="C49" i="48"/>
  <c r="G49" i="48"/>
  <c r="C50" i="48"/>
  <c r="G50" i="48"/>
  <c r="E50" i="48"/>
  <c r="I50" i="48"/>
  <c r="C51" i="48"/>
  <c r="G51" i="48"/>
  <c r="E51" i="48"/>
  <c r="I51" i="48"/>
  <c r="C52" i="48"/>
  <c r="G52" i="48"/>
  <c r="E52" i="48"/>
  <c r="I52" i="48"/>
  <c r="C53" i="48"/>
  <c r="G53" i="48"/>
  <c r="E53" i="48"/>
  <c r="I53" i="48"/>
  <c r="C54" i="48"/>
  <c r="G54" i="48"/>
  <c r="E54" i="48"/>
  <c r="I54" i="48"/>
  <c r="E55" i="48"/>
  <c r="I55" i="48"/>
  <c r="C55" i="48"/>
  <c r="G55" i="48"/>
  <c r="C56" i="48"/>
  <c r="G56" i="48"/>
  <c r="E56" i="48"/>
  <c r="I56" i="48"/>
  <c r="C57" i="48"/>
  <c r="G57" i="48"/>
  <c r="E57" i="48"/>
  <c r="I57" i="48"/>
  <c r="C58" i="48"/>
  <c r="G58" i="48"/>
  <c r="K61" i="48"/>
  <c r="J61" i="48"/>
  <c r="E59" i="48"/>
  <c r="I59" i="48"/>
  <c r="E65" i="48"/>
  <c r="I65" i="48"/>
  <c r="C65" i="48"/>
  <c r="G65" i="48"/>
  <c r="C66" i="48"/>
  <c r="G66" i="48"/>
  <c r="E66" i="48"/>
  <c r="I66" i="48"/>
  <c r="C67" i="48"/>
  <c r="G67" i="48"/>
  <c r="E67" i="48"/>
  <c r="I67" i="48"/>
  <c r="C68" i="48"/>
  <c r="G68" i="48"/>
  <c r="E68" i="48"/>
  <c r="I68" i="48"/>
  <c r="C69" i="48"/>
  <c r="G69" i="48"/>
  <c r="E69" i="48"/>
  <c r="I69" i="48"/>
  <c r="C70" i="48"/>
  <c r="G70" i="48"/>
  <c r="E70" i="48"/>
  <c r="I70" i="48"/>
  <c r="C71" i="48"/>
  <c r="G71" i="48"/>
  <c r="J74" i="48"/>
  <c r="K74" i="48"/>
  <c r="E72" i="48"/>
  <c r="I72" i="48"/>
  <c r="C82" i="48"/>
  <c r="G82" i="48"/>
  <c r="E82" i="48"/>
  <c r="I82" i="48"/>
  <c r="C83" i="48"/>
  <c r="G83" i="48"/>
  <c r="E83" i="48"/>
  <c r="I83" i="48"/>
  <c r="E84" i="48"/>
  <c r="I84" i="48"/>
  <c r="C84" i="48"/>
  <c r="G84" i="48"/>
  <c r="C85" i="48"/>
  <c r="G85" i="48"/>
  <c r="E85" i="48"/>
  <c r="I85" i="48"/>
  <c r="E86" i="48"/>
  <c r="I86" i="48"/>
  <c r="C86" i="48"/>
  <c r="G86" i="48"/>
  <c r="C87" i="48"/>
  <c r="G87" i="48"/>
  <c r="K90" i="48"/>
  <c r="J90" i="48"/>
  <c r="E88" i="48"/>
  <c r="I88" i="48"/>
  <c r="C94" i="48"/>
  <c r="G94" i="48"/>
  <c r="E94" i="48"/>
  <c r="I94" i="48"/>
  <c r="E95" i="48"/>
  <c r="I95" i="48"/>
  <c r="C95" i="48"/>
  <c r="G95" i="48"/>
  <c r="C96" i="48"/>
  <c r="G96" i="48"/>
  <c r="E96" i="48"/>
  <c r="I96" i="48"/>
  <c r="C97" i="48"/>
  <c r="G97" i="48"/>
  <c r="E97" i="48"/>
  <c r="I97" i="48"/>
  <c r="C98" i="48"/>
  <c r="G98" i="48"/>
  <c r="E98" i="48"/>
  <c r="I98" i="48"/>
  <c r="C99" i="48"/>
  <c r="G99" i="48"/>
  <c r="E99" i="48"/>
  <c r="I99" i="48"/>
  <c r="E100" i="48"/>
  <c r="I100" i="48"/>
  <c r="C100" i="48"/>
  <c r="G100" i="48"/>
  <c r="E101" i="48"/>
  <c r="I101" i="48"/>
  <c r="C101" i="48"/>
  <c r="G101" i="48"/>
  <c r="C102" i="48"/>
  <c r="G102" i="48"/>
  <c r="E102" i="48"/>
  <c r="I102" i="48"/>
  <c r="E103" i="48"/>
  <c r="I103" i="48"/>
  <c r="C103" i="48"/>
  <c r="G103" i="48"/>
  <c r="E104" i="48"/>
  <c r="I104" i="48"/>
  <c r="C104" i="48"/>
  <c r="G104" i="48"/>
  <c r="E105" i="48"/>
  <c r="I105" i="48"/>
  <c r="C105" i="48"/>
  <c r="G105" i="48"/>
  <c r="C106" i="48"/>
  <c r="G106" i="48"/>
  <c r="E106" i="48"/>
  <c r="I106" i="48"/>
  <c r="C107" i="48"/>
  <c r="G107" i="48"/>
  <c r="I107" i="48"/>
  <c r="C108" i="48"/>
  <c r="G108" i="48"/>
  <c r="J111" i="48"/>
  <c r="E108" i="48"/>
  <c r="K111" i="48"/>
  <c r="E109" i="48"/>
  <c r="I109" i="48"/>
  <c r="F116" i="48"/>
  <c r="C119" i="48"/>
  <c r="G119" i="48"/>
  <c r="J122" i="48"/>
  <c r="E119" i="48"/>
  <c r="K122" i="48"/>
  <c r="E120" i="48"/>
  <c r="I120" i="48"/>
  <c r="C126" i="48"/>
  <c r="G126" i="48"/>
  <c r="E126" i="48"/>
  <c r="I126" i="48"/>
  <c r="E127" i="48"/>
  <c r="I127" i="48"/>
  <c r="C127" i="48"/>
  <c r="G127" i="48"/>
  <c r="E128" i="48"/>
  <c r="I128" i="48"/>
  <c r="C128" i="48"/>
  <c r="G128" i="48"/>
  <c r="C129" i="48"/>
  <c r="G129" i="48"/>
  <c r="E129" i="48"/>
  <c r="I129" i="48"/>
  <c r="C130" i="48"/>
  <c r="G130" i="48"/>
  <c r="E130" i="48"/>
  <c r="I130" i="48"/>
  <c r="C131" i="48"/>
  <c r="G131" i="48"/>
  <c r="J134" i="48"/>
  <c r="K134" i="48"/>
  <c r="E132" i="48"/>
  <c r="I132" i="48"/>
  <c r="C147" i="48"/>
  <c r="G147" i="48"/>
  <c r="E147" i="48"/>
  <c r="I147" i="48"/>
  <c r="C148" i="48"/>
  <c r="G148" i="48"/>
  <c r="E148" i="48"/>
  <c r="C149" i="48"/>
  <c r="G149" i="48"/>
  <c r="K152" i="48"/>
  <c r="E149" i="48"/>
  <c r="I149" i="48"/>
  <c r="E150" i="48"/>
  <c r="I150" i="48"/>
  <c r="F157" i="48"/>
  <c r="C160" i="48"/>
  <c r="G160" i="48"/>
  <c r="E160" i="48"/>
  <c r="I160" i="48"/>
  <c r="C161" i="48"/>
  <c r="G161" i="48"/>
  <c r="E161" i="48"/>
  <c r="I161" i="48"/>
  <c r="C162" i="48"/>
  <c r="G162" i="48"/>
  <c r="E162" i="48"/>
  <c r="I162" i="48"/>
  <c r="C163" i="48"/>
  <c r="G163" i="48"/>
  <c r="E163" i="48"/>
  <c r="I163" i="48"/>
  <c r="C164" i="48"/>
  <c r="G164" i="48"/>
  <c r="E164" i="48"/>
  <c r="I164" i="48"/>
  <c r="C165" i="48"/>
  <c r="G165" i="48"/>
  <c r="J168" i="48"/>
  <c r="K168" i="48"/>
  <c r="E166" i="48"/>
  <c r="I166" i="48"/>
  <c r="E172" i="48"/>
  <c r="I172" i="48"/>
  <c r="C172" i="48"/>
  <c r="G172" i="48"/>
  <c r="C173" i="48"/>
  <c r="G173" i="48"/>
  <c r="E173" i="48"/>
  <c r="I173" i="48"/>
  <c r="C174" i="48"/>
  <c r="G174" i="48"/>
  <c r="I174" i="48"/>
  <c r="J178" i="48"/>
  <c r="E175" i="48"/>
  <c r="C175" i="48"/>
  <c r="G175" i="48"/>
  <c r="K178" i="48"/>
  <c r="E176" i="48"/>
  <c r="I176" i="48"/>
  <c r="C186" i="48"/>
  <c r="G186" i="48"/>
  <c r="J195" i="48"/>
  <c r="E186" i="48"/>
  <c r="I186" i="48"/>
  <c r="E187" i="48"/>
  <c r="I187" i="48"/>
  <c r="C187" i="48"/>
  <c r="G187" i="48"/>
  <c r="E188" i="48"/>
  <c r="I188" i="48"/>
  <c r="C188" i="48"/>
  <c r="G188" i="48"/>
  <c r="C189" i="48"/>
  <c r="G189" i="48"/>
  <c r="E189" i="48"/>
  <c r="I189" i="48"/>
  <c r="C190" i="48"/>
  <c r="G190" i="48"/>
  <c r="E190" i="48"/>
  <c r="I190" i="48"/>
  <c r="C191" i="48"/>
  <c r="G191" i="48"/>
  <c r="E191" i="48"/>
  <c r="C192" i="48"/>
  <c r="G192" i="48"/>
  <c r="K195" i="48"/>
  <c r="E192" i="48"/>
  <c r="I192" i="48"/>
  <c r="E193" i="48"/>
  <c r="I193" i="48"/>
  <c r="C199" i="48"/>
  <c r="G199" i="48"/>
  <c r="E199" i="48"/>
  <c r="I199" i="48"/>
  <c r="C200" i="48"/>
  <c r="G200" i="48"/>
  <c r="E200" i="48"/>
  <c r="I200" i="48"/>
  <c r="E201" i="48"/>
  <c r="I201" i="48"/>
  <c r="C201" i="48"/>
  <c r="G201" i="48"/>
  <c r="C202" i="48"/>
  <c r="G202" i="48"/>
  <c r="E202" i="48"/>
  <c r="I202" i="48"/>
  <c r="C203" i="48"/>
  <c r="G203" i="48"/>
  <c r="E203" i="48"/>
  <c r="I203" i="48"/>
  <c r="C204" i="48"/>
  <c r="G204" i="48"/>
  <c r="E204" i="48"/>
  <c r="I204" i="48"/>
  <c r="C205" i="48"/>
  <c r="G205" i="48"/>
  <c r="E205" i="48"/>
  <c r="I205" i="48"/>
  <c r="C206" i="48"/>
  <c r="G206" i="48"/>
  <c r="E206" i="48"/>
  <c r="I206" i="48"/>
  <c r="C207" i="48"/>
  <c r="G207" i="48"/>
  <c r="I207" i="48"/>
  <c r="J213" i="48"/>
  <c r="E208" i="48"/>
  <c r="I208" i="48"/>
  <c r="C208" i="48"/>
  <c r="G208" i="48"/>
  <c r="E209" i="48"/>
  <c r="I209" i="48"/>
  <c r="C209" i="48"/>
  <c r="G209" i="48"/>
  <c r="C210" i="48"/>
  <c r="G210" i="48"/>
  <c r="E210" i="48"/>
  <c r="K213" i="48"/>
  <c r="E211" i="48"/>
  <c r="I211" i="48"/>
  <c r="C217" i="48"/>
  <c r="G217" i="48"/>
  <c r="E217" i="48"/>
  <c r="I217" i="48"/>
  <c r="E218" i="48"/>
  <c r="I218" i="48"/>
  <c r="C218" i="48"/>
  <c r="G218" i="48"/>
  <c r="C219" i="48"/>
  <c r="G219" i="48"/>
  <c r="E219" i="48"/>
  <c r="I219" i="48"/>
  <c r="C220" i="48"/>
  <c r="G220" i="48"/>
  <c r="K223" i="48"/>
  <c r="J223" i="48"/>
  <c r="E221" i="48"/>
  <c r="I221" i="48"/>
  <c r="E38" i="47"/>
  <c r="D38" i="47"/>
  <c r="C38" i="47"/>
  <c r="B38" i="47"/>
  <c r="J36" i="47"/>
  <c r="H36" i="47"/>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27" i="48"/>
  <c r="J227" i="48"/>
  <c r="C11" i="44"/>
  <c r="C43" i="44"/>
  <c r="D11" i="44"/>
  <c r="D43" i="44"/>
  <c r="E11" i="44"/>
  <c r="E43" i="44"/>
  <c r="B11" i="44"/>
  <c r="B43" i="44"/>
  <c r="E11" i="45"/>
  <c r="D11" i="45"/>
  <c r="C11" i="45"/>
  <c r="B11" i="45"/>
  <c r="E494" i="49"/>
  <c r="D494" i="49"/>
  <c r="C494" i="49"/>
  <c r="B494" i="49"/>
  <c r="B5" i="49"/>
  <c r="C5" i="49" s="1"/>
  <c r="E5" i="49" s="1"/>
  <c r="B5" i="47"/>
  <c r="C5" i="47" s="1"/>
  <c r="E5" i="47" s="1"/>
  <c r="E61" i="26"/>
  <c r="C61" i="26"/>
  <c r="H6" i="26"/>
  <c r="H61" i="26" s="1"/>
  <c r="G6" i="26"/>
  <c r="G61" i="26" s="1"/>
  <c r="D61" i="26"/>
  <c r="B61" i="26"/>
  <c r="B5" i="26"/>
  <c r="C5" i="26" s="1"/>
  <c r="E5" i="26" s="1"/>
  <c r="H26" i="46"/>
  <c r="J26" i="46" s="1"/>
  <c r="G26" i="46"/>
  <c r="I26" i="46" s="1"/>
  <c r="H31" i="46"/>
  <c r="J31" i="46" s="1"/>
  <c r="G31" i="46"/>
  <c r="I31" i="46" s="1"/>
  <c r="B5" i="46"/>
  <c r="C5" i="46" s="1"/>
  <c r="E5" i="46" s="1"/>
  <c r="B6" i="45"/>
  <c r="D6" i="45" s="1"/>
  <c r="D38" i="45" s="1"/>
  <c r="B5" i="44"/>
  <c r="C5" i="44" s="1"/>
  <c r="E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1" i="33" s="1"/>
  <c r="G6" i="33"/>
  <c r="G61" i="33" s="1"/>
  <c r="E61" i="33"/>
  <c r="D61" i="33"/>
  <c r="C61" i="33"/>
  <c r="B61" i="33"/>
  <c r="G43" i="44" l="1"/>
  <c r="G494" i="49"/>
  <c r="I494" i="49" s="1"/>
  <c r="H494" i="49"/>
  <c r="J494" i="49" s="1"/>
  <c r="D5" i="49"/>
  <c r="D44" i="44"/>
  <c r="H11" i="44"/>
  <c r="H43" i="44"/>
  <c r="J43" i="44" s="1"/>
  <c r="I43" i="44"/>
  <c r="E44" i="44"/>
  <c r="H44" i="44" s="1"/>
  <c r="J44" i="44" s="1"/>
  <c r="B44" i="44"/>
  <c r="C44" i="44"/>
  <c r="D5" i="44"/>
  <c r="H27" i="47"/>
  <c r="J27" i="47" s="1"/>
  <c r="G27" i="47"/>
  <c r="I27" i="47" s="1"/>
  <c r="G38" i="47"/>
  <c r="I38" i="47" s="1"/>
  <c r="H38" i="47"/>
  <c r="J38" i="47" s="1"/>
  <c r="D5" i="47"/>
  <c r="H33" i="46"/>
  <c r="J33" i="46" s="1"/>
  <c r="G33" i="46"/>
  <c r="I33" i="46" s="1"/>
  <c r="D5" i="46"/>
  <c r="D5" i="33"/>
  <c r="I6" i="26"/>
  <c r="J6" i="26"/>
  <c r="J61" i="26"/>
  <c r="I61"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H50" i="45" s="1"/>
  <c r="E51" i="45"/>
  <c r="H51" i="45" s="1"/>
  <c r="E52" i="45"/>
  <c r="E53" i="45"/>
  <c r="E54" i="45"/>
  <c r="H54" i="45" s="1"/>
  <c r="E55" i="45"/>
  <c r="E56" i="45"/>
  <c r="H56" i="45" s="1"/>
  <c r="E57" i="45"/>
  <c r="H57" i="45" s="1"/>
  <c r="E58" i="45"/>
  <c r="H58" i="45" s="1"/>
  <c r="E59" i="45"/>
  <c r="H59" i="45" s="1"/>
  <c r="E60" i="45"/>
  <c r="H60" i="45" s="1"/>
  <c r="E61" i="45"/>
  <c r="H61" i="45" s="1"/>
  <c r="E62" i="45"/>
  <c r="E63" i="45"/>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H41" i="45" s="1"/>
  <c r="E42" i="45"/>
  <c r="H42" i="45" s="1"/>
  <c r="G34" i="45"/>
  <c r="I34" i="45" s="1"/>
  <c r="H34" i="45"/>
  <c r="J34" i="45" s="1"/>
  <c r="H11" i="45"/>
  <c r="J11" i="45" s="1"/>
  <c r="G11" i="45"/>
  <c r="J15" i="51"/>
  <c r="J24" i="51"/>
  <c r="K15" i="51"/>
  <c r="K24" i="51"/>
  <c r="D13" i="51"/>
  <c r="F13" i="51" s="1"/>
  <c r="G11" i="44"/>
  <c r="C6" i="45"/>
  <c r="B38" i="45"/>
  <c r="I11" i="44"/>
  <c r="I11" i="45"/>
  <c r="G44" i="44" l="1"/>
  <c r="I44" i="44" s="1"/>
  <c r="H40" i="45"/>
  <c r="G42" i="45"/>
  <c r="G40" i="45"/>
  <c r="G65" i="45"/>
  <c r="G63" i="45"/>
  <c r="G61" i="45"/>
  <c r="G59" i="45"/>
  <c r="G57" i="45"/>
  <c r="G55" i="45"/>
  <c r="G53" i="45"/>
  <c r="G51" i="45"/>
  <c r="G49" i="45"/>
  <c r="G47" i="45"/>
  <c r="H63" i="45"/>
  <c r="H55" i="45"/>
  <c r="H53" i="45"/>
  <c r="H47" i="45"/>
  <c r="E43" i="45"/>
  <c r="C43" i="45"/>
  <c r="D43" i="45"/>
  <c r="H43" i="45" s="1"/>
  <c r="H39" i="45"/>
  <c r="G41" i="45"/>
  <c r="G39" i="45"/>
  <c r="B43" i="45"/>
  <c r="C66" i="45"/>
  <c r="G64" i="45"/>
  <c r="G62" i="45"/>
  <c r="G60" i="45"/>
  <c r="G58" i="45"/>
  <c r="G56" i="45"/>
  <c r="G54" i="45"/>
  <c r="G52" i="45"/>
  <c r="G50" i="45"/>
  <c r="G48" i="45"/>
  <c r="G46" i="45"/>
  <c r="B66" i="45"/>
  <c r="E66" i="45"/>
  <c r="H62" i="45"/>
  <c r="H52" i="45"/>
  <c r="D66" i="45"/>
  <c r="H46" i="45"/>
  <c r="C38" i="45"/>
  <c r="E6" i="45"/>
  <c r="E38" i="45" s="1"/>
  <c r="H66" i="45" l="1"/>
  <c r="G66" i="45"/>
  <c r="G43" i="45"/>
</calcChain>
</file>

<file path=xl/sharedStrings.xml><?xml version="1.0" encoding="utf-8"?>
<sst xmlns="http://schemas.openxmlformats.org/spreadsheetml/2006/main" count="1739" uniqueCount="615">
  <si>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</si>
  <si>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</si>
  <si>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</si>
  <si>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</si>
  <si>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</si>
  <si>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</si>
  <si>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</si>
  <si>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</si>
  <si>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</si>
  <si>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</si>
  <si>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</si>
  <si>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</si>
  <si>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</si>
  <si>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</si>
  <si>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</si>
  <si>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</si>
  <si>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</si>
  <si>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</si>
  <si>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</si>
  <si>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</si>
  <si>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</si>
  <si>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</si>
  <si>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</si>
  <si>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</si>
  <si>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</si>
  <si>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</si>
  <si>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</si>
  <si>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</si>
  <si>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</si>
  <si>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</si>
  <si>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</si>
  <si>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</si>
  <si>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</si>
  <si>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Audi</t>
  </si>
  <si>
    <t>Bentley</t>
  </si>
  <si>
    <t>BMW</t>
  </si>
  <si>
    <t>BYD</t>
  </si>
  <si>
    <t>Chevrolet</t>
  </si>
  <si>
    <t>Chrysler</t>
  </si>
  <si>
    <t>Citroen</t>
  </si>
  <si>
    <t>CUPRA</t>
  </si>
  <si>
    <t>Ferrari</t>
  </si>
  <si>
    <t>Fiat</t>
  </si>
  <si>
    <t>Fiat Professional</t>
  </si>
  <si>
    <t>Ford</t>
  </si>
  <si>
    <t>Fuso</t>
  </si>
  <si>
    <t>Genesis</t>
  </si>
  <si>
    <t>GWM</t>
  </si>
  <si>
    <t>Hino</t>
  </si>
  <si>
    <t>Honda</t>
  </si>
  <si>
    <t>Hyundai</t>
  </si>
  <si>
    <t>Hyundai Commercial Vehicles</t>
  </si>
  <si>
    <t>Isuzu</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</si>
  <si>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</si>
  <si>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</si>
  <si>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</si>
  <si>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</si>
  <si>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</si>
  <si>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</si>
  <si>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</si>
  <si>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</si>
  <si>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</si>
  <si>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</si>
  <si>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</si>
  <si>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</si>
  <si>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</si>
  <si>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</si>
  <si>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</si>
  <si>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</si>
  <si>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</si>
  <si>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</si>
  <si>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</si>
  <si>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</si>
  <si>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</si>
  <si>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</si>
  <si>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</si>
  <si>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</si>
  <si>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</si>
  <si>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</si>
  <si>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</si>
  <si>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</si>
  <si>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</si>
  <si>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</si>
  <si>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</si>
  <si>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</si>
  <si>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</si>
  <si>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DECEMBER 2022</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</si>
  <si>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</si>
  <si>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</si>
  <si>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</si>
  <si>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</si>
  <si>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</si>
  <si>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</si>
  <si>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</si>
  <si>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</si>
  <si>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</si>
  <si>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</si>
  <si>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</si>
  <si>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</si>
  <si>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</si>
  <si>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</si>
  <si>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</si>
  <si>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</si>
  <si>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</si>
  <si>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</si>
  <si>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</si>
  <si>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</si>
  <si>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</si>
  <si>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</si>
  <si>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</si>
  <si>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</si>
  <si>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</si>
  <si>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</si>
  <si>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</si>
  <si>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</si>
  <si>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</si>
  <si>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</si>
  <si>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</si>
  <si>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</si>
  <si>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</si>
  <si>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</si>
  <si>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</si>
  <si>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</si>
  <si>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</si>
  <si>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</si>
  <si>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</si>
  <si>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</si>
  <si>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</si>
  <si>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</si>
  <si>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</si>
  <si>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</si>
  <si>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</si>
  <si>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</si>
  <si>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</si>
  <si>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</si>
  <si>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</si>
  <si>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</si>
  <si>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</si>
  <si>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</si>
  <si>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</si>
  <si>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</si>
  <si>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</si>
  <si>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</si>
  <si>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</si>
  <si>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</si>
  <si>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</si>
  <si>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</si>
  <si>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</si>
  <si>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</si>
  <si>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</si>
  <si>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</si>
  <si>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</si>
  <si>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</si>
  <si>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</si>
  <si>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</si>
  <si>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</si>
  <si>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</si>
  <si>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</si>
  <si>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</si>
  <si>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</si>
  <si>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</si>
  <si>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</si>
  <si>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</si>
  <si>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</si>
  <si>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</si>
  <si>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</si>
  <si>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</si>
  <si>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</si>
  <si>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</si>
  <si>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</si>
  <si>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</si>
  <si>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</si>
  <si>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</si>
  <si>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</si>
  <si>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</si>
  <si>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</si>
  <si>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</si>
  <si>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</si>
  <si>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</si>
  <si>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</si>
  <si>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</si>
  <si>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</si>
  <si>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</si>
  <si>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</si>
  <si>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</si>
  <si>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</si>
  <si>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</si>
  <si>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</si>
  <si>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</si>
  <si>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</si>
  <si>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</si>
  <si>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</si>
  <si>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</si>
  <si>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</si>
  <si>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</si>
  <si>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</si>
  <si>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</si>
  <si>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</si>
  <si>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</si>
  <si>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</si>
  <si>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</si>
  <si>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</si>
  <si>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</si>
  <si>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</si>
  <si>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</si>
  <si>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</si>
  <si>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</si>
  <si>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</si>
  <si>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</si>
  <si>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</si>
  <si>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</si>
  <si>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</si>
  <si>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</si>
  <si>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</si>
  <si>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</si>
  <si>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</si>
  <si>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CUPRA Leon</t>
  </si>
  <si>
    <t>Lexus CT200H</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</si>
  <si>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</si>
  <si>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</si>
  <si>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</si>
  <si>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</si>
  <si>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</si>
  <si>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</si>
  <si>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</si>
  <si>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</si>
  <si>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</si>
  <si>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</si>
  <si>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</si>
  <si>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</si>
  <si>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</si>
  <si>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</si>
  <si>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</si>
  <si>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</si>
  <si>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</si>
  <si>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</si>
  <si>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</si>
  <si>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</si>
  <si>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</si>
  <si>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</si>
  <si>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</si>
  <si>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</si>
  <si>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</si>
  <si>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</si>
  <si>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</si>
  <si>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</si>
  <si>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</si>
  <si>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Citroen C5 X</t>
  </si>
  <si>
    <t>Kia Stinger</t>
  </si>
  <si>
    <t>Skoda Superb</t>
  </si>
  <si>
    <t>Audi A6</t>
  </si>
  <si>
    <t>Audi A7</t>
  </si>
  <si>
    <t>BMW 5 Series</t>
  </si>
  <si>
    <t>Genesis G80</t>
  </si>
  <si>
    <t>Jaguar XF</t>
  </si>
  <si>
    <t>Maserati Ghibli</t>
  </si>
  <si>
    <t>Mercedes-Benz E-Class</t>
  </si>
  <si>
    <t>Porsche Taycan</t>
  </si>
  <si>
    <t>Chrysler 300</t>
  </si>
  <si>
    <t>Audi A8</t>
  </si>
  <si>
    <t>BMW 6 Series GT</t>
  </si>
  <si>
    <t>BMW 7 Series</t>
  </si>
  <si>
    <t>Lexus LS</t>
  </si>
  <si>
    <t>Mercedes-Benz EQS</t>
  </si>
  <si>
    <t>Honda Odyssey</t>
  </si>
  <si>
    <t>Hyundai iMAX</t>
  </si>
  <si>
    <t>Hyundai Staria</t>
  </si>
  <si>
    <t>Kia Carnival</t>
  </si>
  <si>
    <t>LDV G10 Wagon</t>
  </si>
  <si>
    <t>Volkswagen Caddy</t>
  </si>
  <si>
    <t>Volkswagen Caravelle</t>
  </si>
  <si>
    <t>Volkswagen Multivan</t>
  </si>
  <si>
    <t>Mercedes-Benz EQV</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</si>
  <si>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</si>
  <si>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</si>
  <si>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</si>
  <si>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</si>
  <si>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</si>
  <si>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</si>
  <si>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</si>
  <si>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</si>
  <si>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</si>
  <si>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</si>
  <si>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</si>
  <si>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Nissan Z</t>
  </si>
  <si>
    <t>Subaru BRZ</t>
  </si>
  <si>
    <t>Toyota GR86 / 86</t>
  </si>
  <si>
    <t>Alpine A110</t>
  </si>
  <si>
    <t>Audi A5</t>
  </si>
  <si>
    <t>Audi TT</t>
  </si>
  <si>
    <t>BMW 4 Series Coupe/Conv</t>
  </si>
  <si>
    <t>Chevrolet Corvette Stingray</t>
  </si>
  <si>
    <t>Jaguar F-Type</t>
  </si>
  <si>
    <t>Lexus LC</t>
  </si>
  <si>
    <t>Lexus RC</t>
  </si>
  <si>
    <t>Lotus Elise</t>
  </si>
  <si>
    <t>Mercedes-Benz C-Class Cpe/Conv</t>
  </si>
  <si>
    <t>Mercedes-Benz E-Class Cpe/Conv</t>
  </si>
  <si>
    <t>Porsche Boxster</t>
  </si>
  <si>
    <t>Porsche Cayman</t>
  </si>
  <si>
    <t>Toyota Supra</t>
  </si>
  <si>
    <t>Audi R8</t>
  </si>
  <si>
    <t>BMW 8 Series</t>
  </si>
  <si>
    <t>Ferrari Coupe/Conv</t>
  </si>
  <si>
    <t>McLaren Coupe/Conv</t>
  </si>
  <si>
    <t>Nissan GT-R</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</si>
  <si>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</si>
  <si>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</si>
  <si>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</si>
  <si>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</si>
  <si>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</si>
  <si>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</si>
  <si>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</si>
  <si>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</si>
  <si>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</si>
  <si>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</si>
  <si>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</si>
  <si>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</si>
  <si>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</si>
  <si>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</si>
  <si>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</si>
  <si>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</si>
  <si>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</si>
  <si>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</si>
  <si>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</si>
  <si>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</si>
  <si>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</si>
  <si>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</si>
  <si>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</si>
  <si>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</si>
  <si>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</si>
  <si>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</si>
  <si>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</si>
  <si>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</si>
  <si>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</si>
  <si>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</si>
  <si>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</si>
  <si>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</si>
  <si>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</si>
  <si>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</si>
  <si>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</si>
  <si>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</si>
  <si>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</si>
  <si>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</si>
  <si>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</si>
  <si>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</si>
  <si>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</si>
  <si>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</si>
  <si>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</si>
  <si>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</si>
  <si>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</si>
  <si>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</si>
  <si>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</si>
  <si>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</si>
  <si>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</si>
  <si>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</si>
  <si>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</si>
  <si>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</si>
  <si>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</si>
  <si>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</si>
  <si>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</si>
  <si>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</si>
  <si>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</si>
  <si>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</si>
  <si>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</si>
  <si>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</si>
  <si>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</si>
  <si>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</si>
  <si>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</si>
  <si>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</si>
  <si>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</si>
  <si>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</si>
  <si>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</si>
  <si>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</si>
  <si>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</si>
  <si>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</si>
  <si>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</si>
  <si>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</si>
  <si>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</si>
  <si>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</si>
  <si>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</si>
  <si>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</si>
  <si>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</si>
  <si>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</si>
  <si>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</si>
  <si>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</si>
  <si>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</si>
  <si>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</si>
  <si>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</si>
  <si>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</si>
  <si>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</si>
  <si>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</si>
  <si>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</si>
  <si>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</si>
  <si>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</si>
  <si>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</si>
  <si>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</si>
  <si>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</si>
  <si>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</si>
  <si>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</si>
  <si>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</si>
  <si>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</si>
  <si>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</si>
  <si>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</si>
  <si>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</si>
  <si>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</si>
  <si>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</si>
  <si>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</si>
  <si>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</si>
  <si>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</si>
  <si>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</si>
  <si>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</si>
  <si>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</si>
  <si>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</si>
  <si>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</si>
  <si>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</si>
  <si>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</si>
  <si>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</si>
  <si>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</si>
  <si>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</si>
  <si>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</si>
  <si>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</si>
  <si>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</si>
  <si>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</si>
  <si>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</si>
  <si>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</si>
  <si>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</si>
  <si>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</si>
  <si>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</si>
  <si>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</si>
  <si>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</si>
  <si>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</si>
  <si>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</si>
  <si>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</si>
  <si>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</si>
  <si>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</si>
  <si>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</si>
  <si>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</si>
  <si>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</si>
  <si>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Lamborghini Urus</t>
  </si>
  <si>
    <t>Land Rover Discovery</t>
  </si>
  <si>
    <t>Land Rover Range Rover</t>
  </si>
  <si>
    <t>Lexus LX</t>
  </si>
  <si>
    <t>Mercedes-Benz G-Class</t>
  </si>
  <si>
    <t>Mercedes-Benz GLS-Class</t>
  </si>
  <si>
    <t>Ford Transit Bus</t>
  </si>
  <si>
    <t>LDV Deliver 9 Bus</t>
  </si>
  <si>
    <t>Mercedes-Benz Sprinter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</si>
  <si>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</si>
  <si>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</si>
  <si>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</si>
  <si>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</si>
  <si>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</si>
  <si>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</si>
  <si>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</si>
  <si>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</si>
  <si>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</si>
  <si>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</si>
  <si>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</si>
  <si>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</si>
  <si>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</si>
  <si>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</si>
  <si>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</si>
  <si>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</si>
  <si>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</si>
  <si>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</si>
  <si>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</si>
  <si>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</si>
  <si>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</si>
  <si>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</si>
  <si>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</si>
  <si>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</si>
  <si>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</si>
  <si>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</si>
  <si>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</si>
  <si>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</si>
  <si>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</si>
  <si>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</si>
  <si>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</si>
  <si>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</si>
  <si>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</si>
  <si>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</si>
  <si>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</si>
  <si>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</si>
  <si>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</si>
  <si>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</si>
  <si>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</si>
  <si>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</si>
  <si>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</si>
  <si>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</si>
  <si>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</si>
  <si>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</si>
  <si>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</si>
  <si>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</si>
  <si>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</si>
  <si>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</si>
  <si>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</si>
  <si>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</si>
  <si>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</si>
  <si>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</si>
  <si>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</si>
  <si>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</si>
  <si>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</si>
  <si>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</si>
  <si>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</si>
  <si>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</si>
  <si>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</si>
  <si>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</si>
  <si>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</si>
  <si>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</si>
  <si>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</si>
  <si>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</si>
  <si>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</si>
  <si>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</si>
  <si>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</si>
  <si>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</si>
  <si>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</si>
  <si>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</si>
  <si>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</si>
  <si>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</si>
  <si>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</si>
  <si>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</si>
  <si>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</si>
  <si>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</si>
  <si>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</si>
  <si>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</si>
  <si>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</si>
  <si>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</si>
  <si>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</si>
  <si>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</si>
  <si>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</si>
  <si>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</si>
  <si>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</si>
  <si>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</si>
  <si>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</si>
  <si>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</si>
  <si>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</si>
  <si>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</si>
  <si>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</si>
  <si>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</si>
  <si>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</si>
  <si>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</si>
  <si>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</si>
  <si>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</si>
  <si>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</si>
  <si>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</si>
  <si>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</si>
  <si>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</si>
  <si>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</si>
  <si>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</si>
  <si>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</si>
  <si>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</si>
  <si>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</si>
  <si>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</si>
  <si>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</si>
  <si>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</si>
  <si>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</si>
  <si>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</si>
  <si>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</si>
  <si>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</si>
  <si>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</si>
  <si>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</si>
  <si>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Audi Total</t>
  </si>
  <si>
    <t>Bentley Total</t>
  </si>
  <si>
    <t>BMW Total</t>
  </si>
  <si>
    <t>BYD Total</t>
  </si>
  <si>
    <t>Chevrolet Total</t>
  </si>
  <si>
    <t>Chrysler Total</t>
  </si>
  <si>
    <t>Citroen Total</t>
  </si>
  <si>
    <t>CUPRA Total</t>
  </si>
  <si>
    <t>Ferrari Total</t>
  </si>
  <si>
    <t>Fiat Total</t>
  </si>
  <si>
    <t>Fiat Professional Total</t>
  </si>
  <si>
    <t>Ford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</si>
  <si>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</si>
  <si>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</si>
  <si>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</si>
  <si>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</si>
  <si>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</si>
  <si>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</si>
  <si>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</si>
  <si>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</si>
  <si>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</si>
  <si>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</si>
  <si>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</si>
  <si>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</si>
  <si>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</si>
  <si>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</si>
  <si>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</si>
  <si>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</si>
  <si>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</si>
  <si>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</si>
  <si>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</si>
  <si>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</si>
  <si>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McLaren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</si>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</sst>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85</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86</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87</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88</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89</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90</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91</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92</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93</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94</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614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2"/>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164" t="s">
        <v>106</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106</v>
      </c>
      <c r="B6" s="61" t="s">
        <v>12</v>
      </c>
      <c r="C6" s="62" t="s">
        <v>13</v>
      </c>
      <c r="D6" s="61" t="s">
        <v>12</v>
      </c>
      <c r="E6" s="63" t="s">
        <v>13</v>
      </c>
      <c r="F6" s="62" t="s">
        <v>12</v>
      </c>
      <c r="G6" s="62" t="s">
        <v>13</v>
      </c>
      <c r="H6" s="61" t="s">
        <v>12</v>
      </c>
      <c r="I6" s="63" t="s">
        <v>13</v>
      </c>
      <c r="J6" s="61"/>
      <c r="K6" s="63"/>
    </row>
    <row r="7" spans="1:11" x14ac:dyDescent="0.25">
      <c r="A7" s="7" t="s">
        <v>307</v>
      </c>
      <c r="B7" s="65">
        <v>1</v>
      </c>
      <c r="C7" s="34">
        <f>IF(B18=0, "-", B7/B18)</f>
        <v>1.5625E-2</v>
      </c>
      <c r="D7" s="65">
        <v>1</v>
      </c>
      <c r="E7" s="9">
        <f>IF(D18=0, "-", D7/D18)</f>
        <v>1.1764705882352941E-2</v>
      </c>
      <c r="F7" s="81">
        <v>16</v>
      </c>
      <c r="G7" s="34">
        <f>IF(F18=0, "-", F7/F18)</f>
        <v>1.7640573318632856E-2</v>
      </c>
      <c r="H7" s="65">
        <v>36</v>
      </c>
      <c r="I7" s="9">
        <f>IF(H18=0, "-", H7/H18)</f>
        <v>4.2007001166861145E-2</v>
      </c>
      <c r="J7" s="8">
        <f t="shared" ref="J7:J16" si="0">IF(D7=0, "-", IF((B7-D7)/D7&lt;10, (B7-D7)/D7, "&gt;999%"))</f>
        <v>0</v>
      </c>
      <c r="K7" s="9">
        <f t="shared" ref="K7:K16" si="1">IF(H7=0, "-", IF((F7-H7)/H7&lt;10, (F7-H7)/H7, "&gt;999%"))</f>
        <v>-0.55555555555555558</v>
      </c>
    </row>
    <row r="8" spans="1:11" x14ac:dyDescent="0.25">
      <c r="A8" s="7" t="s">
        <v>308</v>
      </c>
      <c r="B8" s="65">
        <v>1</v>
      </c>
      <c r="C8" s="34">
        <f>IF(B18=0, "-", B8/B18)</f>
        <v>1.5625E-2</v>
      </c>
      <c r="D8" s="65">
        <v>10</v>
      </c>
      <c r="E8" s="9">
        <f>IF(D18=0, "-", D8/D18)</f>
        <v>0.11764705882352941</v>
      </c>
      <c r="F8" s="81">
        <v>73</v>
      </c>
      <c r="G8" s="34">
        <f>IF(F18=0, "-", F8/F18)</f>
        <v>8.0485115766262397E-2</v>
      </c>
      <c r="H8" s="65">
        <v>92</v>
      </c>
      <c r="I8" s="9">
        <f>IF(H18=0, "-", H8/H18)</f>
        <v>0.10735122520420071</v>
      </c>
      <c r="J8" s="8">
        <f t="shared" si="0"/>
        <v>-0.9</v>
      </c>
      <c r="K8" s="9">
        <f t="shared" si="1"/>
        <v>-0.20652173913043478</v>
      </c>
    </row>
    <row r="9" spans="1:11" x14ac:dyDescent="0.25">
      <c r="A9" s="7" t="s">
        <v>309</v>
      </c>
      <c r="B9" s="65">
        <v>2</v>
      </c>
      <c r="C9" s="34">
        <f>IF(B18=0, "-", B9/B18)</f>
        <v>3.125E-2</v>
      </c>
      <c r="D9" s="65">
        <v>8</v>
      </c>
      <c r="E9" s="9">
        <f>IF(D18=0, "-", D9/D18)</f>
        <v>9.4117647058823528E-2</v>
      </c>
      <c r="F9" s="81">
        <v>130</v>
      </c>
      <c r="G9" s="34">
        <f>IF(F18=0, "-", F9/F18)</f>
        <v>0.14332965821389196</v>
      </c>
      <c r="H9" s="65">
        <v>87</v>
      </c>
      <c r="I9" s="9">
        <f>IF(H18=0, "-", H9/H18)</f>
        <v>0.10151691948658109</v>
      </c>
      <c r="J9" s="8">
        <f t="shared" si="0"/>
        <v>-0.75</v>
      </c>
      <c r="K9" s="9">
        <f t="shared" si="1"/>
        <v>0.4942528735632184</v>
      </c>
    </row>
    <row r="10" spans="1:11" x14ac:dyDescent="0.25">
      <c r="A10" s="7" t="s">
        <v>310</v>
      </c>
      <c r="B10" s="65">
        <v>32</v>
      </c>
      <c r="C10" s="34">
        <f>IF(B18=0, "-", B10/B18)</f>
        <v>0.5</v>
      </c>
      <c r="D10" s="65">
        <v>13</v>
      </c>
      <c r="E10" s="9">
        <f>IF(D18=0, "-", D10/D18)</f>
        <v>0.15294117647058825</v>
      </c>
      <c r="F10" s="81">
        <v>198</v>
      </c>
      <c r="G10" s="34">
        <f>IF(F18=0, "-", F10/F18)</f>
        <v>0.21830209481808158</v>
      </c>
      <c r="H10" s="65">
        <v>217</v>
      </c>
      <c r="I10" s="9">
        <f>IF(H18=0, "-", H10/H18)</f>
        <v>0.25320886814469079</v>
      </c>
      <c r="J10" s="8">
        <f t="shared" si="0"/>
        <v>1.4615384615384615</v>
      </c>
      <c r="K10" s="9">
        <f t="shared" si="1"/>
        <v>-8.755760368663594E-2</v>
      </c>
    </row>
    <row r="11" spans="1:11" x14ac:dyDescent="0.25">
      <c r="A11" s="7" t="s">
        <v>311</v>
      </c>
      <c r="B11" s="65">
        <v>0</v>
      </c>
      <c r="C11" s="34">
        <f>IF(B18=0, "-", B11/B18)</f>
        <v>0</v>
      </c>
      <c r="D11" s="65">
        <v>2</v>
      </c>
      <c r="E11" s="9">
        <f>IF(D18=0, "-", D11/D18)</f>
        <v>2.3529411764705882E-2</v>
      </c>
      <c r="F11" s="81">
        <v>20</v>
      </c>
      <c r="G11" s="34">
        <f>IF(F18=0, "-", F11/F18)</f>
        <v>2.2050716648291068E-2</v>
      </c>
      <c r="H11" s="65">
        <v>31</v>
      </c>
      <c r="I11" s="9">
        <f>IF(H18=0, "-", H11/H18)</f>
        <v>3.6172695449241538E-2</v>
      </c>
      <c r="J11" s="8">
        <f t="shared" si="0"/>
        <v>-1</v>
      </c>
      <c r="K11" s="9">
        <f t="shared" si="1"/>
        <v>-0.35483870967741937</v>
      </c>
    </row>
    <row r="12" spans="1:11" x14ac:dyDescent="0.25">
      <c r="A12" s="7" t="s">
        <v>312</v>
      </c>
      <c r="B12" s="65">
        <v>1</v>
      </c>
      <c r="C12" s="34">
        <f>IF(B18=0, "-", B12/B18)</f>
        <v>1.5625E-2</v>
      </c>
      <c r="D12" s="65">
        <v>0</v>
      </c>
      <c r="E12" s="9">
        <f>IF(D18=0, "-", D12/D18)</f>
        <v>0</v>
      </c>
      <c r="F12" s="81">
        <v>10</v>
      </c>
      <c r="G12" s="34">
        <f>IF(F18=0, "-", F12/F18)</f>
        <v>1.1025358324145534E-2</v>
      </c>
      <c r="H12" s="65">
        <v>6</v>
      </c>
      <c r="I12" s="9">
        <f>IF(H18=0, "-", H12/H18)</f>
        <v>7.0011668611435242E-3</v>
      </c>
      <c r="J12" s="8" t="str">
        <f t="shared" si="0"/>
        <v>-</v>
      </c>
      <c r="K12" s="9">
        <f t="shared" si="1"/>
        <v>0.66666666666666663</v>
      </c>
    </row>
    <row r="13" spans="1:11" x14ac:dyDescent="0.25">
      <c r="A13" s="7" t="s">
        <v>313</v>
      </c>
      <c r="B13" s="65">
        <v>1</v>
      </c>
      <c r="C13" s="34">
        <f>IF(B18=0, "-", B13/B18)</f>
        <v>1.5625E-2</v>
      </c>
      <c r="D13" s="65">
        <v>3</v>
      </c>
      <c r="E13" s="9">
        <f>IF(D18=0, "-", D13/D18)</f>
        <v>3.5294117647058823E-2</v>
      </c>
      <c r="F13" s="81">
        <v>43</v>
      </c>
      <c r="G13" s="34">
        <f>IF(F18=0, "-", F13/F18)</f>
        <v>4.7409040793825796E-2</v>
      </c>
      <c r="H13" s="65">
        <v>30</v>
      </c>
      <c r="I13" s="9">
        <f>IF(H18=0, "-", H13/H18)</f>
        <v>3.5005834305717617E-2</v>
      </c>
      <c r="J13" s="8">
        <f t="shared" si="0"/>
        <v>-0.66666666666666663</v>
      </c>
      <c r="K13" s="9">
        <f t="shared" si="1"/>
        <v>0.43333333333333335</v>
      </c>
    </row>
    <row r="14" spans="1:11" x14ac:dyDescent="0.25">
      <c r="A14" s="7" t="s">
        <v>314</v>
      </c>
      <c r="B14" s="65">
        <v>3</v>
      </c>
      <c r="C14" s="34">
        <f>IF(B18=0, "-", B14/B18)</f>
        <v>4.6875E-2</v>
      </c>
      <c r="D14" s="65">
        <v>23</v>
      </c>
      <c r="E14" s="9">
        <f>IF(D18=0, "-", D14/D18)</f>
        <v>0.27058823529411763</v>
      </c>
      <c r="F14" s="81">
        <v>89</v>
      </c>
      <c r="G14" s="34">
        <f>IF(F18=0, "-", F14/F18)</f>
        <v>9.812568908489526E-2</v>
      </c>
      <c r="H14" s="65">
        <v>68</v>
      </c>
      <c r="I14" s="9">
        <f>IF(H18=0, "-", H14/H18)</f>
        <v>7.934655775962661E-2</v>
      </c>
      <c r="J14" s="8">
        <f t="shared" si="0"/>
        <v>-0.86956521739130432</v>
      </c>
      <c r="K14" s="9">
        <f t="shared" si="1"/>
        <v>0.30882352941176472</v>
      </c>
    </row>
    <row r="15" spans="1:11" x14ac:dyDescent="0.25">
      <c r="A15" s="7" t="s">
        <v>315</v>
      </c>
      <c r="B15" s="65">
        <v>15</v>
      </c>
      <c r="C15" s="34">
        <f>IF(B18=0, "-", B15/B18)</f>
        <v>0.234375</v>
      </c>
      <c r="D15" s="65">
        <v>11</v>
      </c>
      <c r="E15" s="9">
        <f>IF(D18=0, "-", D15/D18)</f>
        <v>0.12941176470588237</v>
      </c>
      <c r="F15" s="81">
        <v>165</v>
      </c>
      <c r="G15" s="34">
        <f>IF(F18=0, "-", F15/F18)</f>
        <v>0.18191841234840131</v>
      </c>
      <c r="H15" s="65">
        <v>139</v>
      </c>
      <c r="I15" s="9">
        <f>IF(H18=0, "-", H15/H18)</f>
        <v>0.16219369894982497</v>
      </c>
      <c r="J15" s="8">
        <f t="shared" si="0"/>
        <v>0.36363636363636365</v>
      </c>
      <c r="K15" s="9">
        <f t="shared" si="1"/>
        <v>0.18705035971223022</v>
      </c>
    </row>
    <row r="16" spans="1:11" x14ac:dyDescent="0.25">
      <c r="A16" s="7" t="s">
        <v>316</v>
      </c>
      <c r="B16" s="65">
        <v>8</v>
      </c>
      <c r="C16" s="34">
        <f>IF(B18=0, "-", B16/B18)</f>
        <v>0.125</v>
      </c>
      <c r="D16" s="65">
        <v>14</v>
      </c>
      <c r="E16" s="9">
        <f>IF(D18=0, "-", D16/D18)</f>
        <v>0.16470588235294117</v>
      </c>
      <c r="F16" s="81">
        <v>163</v>
      </c>
      <c r="G16" s="34">
        <f>IF(F18=0, "-", F16/F18)</f>
        <v>0.17971334068357223</v>
      </c>
      <c r="H16" s="65">
        <v>151</v>
      </c>
      <c r="I16" s="9">
        <f>IF(H18=0, "-", H16/H18)</f>
        <v>0.17619603267211201</v>
      </c>
      <c r="J16" s="8">
        <f t="shared" si="0"/>
        <v>-0.42857142857142855</v>
      </c>
      <c r="K16" s="9">
        <f t="shared" si="1"/>
        <v>7.9470198675496692E-2</v>
      </c>
    </row>
    <row r="17" spans="1:11" x14ac:dyDescent="0.25">
      <c r="A17" s="2"/>
      <c r="B17" s="68"/>
      <c r="C17" s="33"/>
      <c r="D17" s="68"/>
      <c r="E17" s="6"/>
      <c r="F17" s="82"/>
      <c r="G17" s="33"/>
      <c r="H17" s="68"/>
      <c r="I17" s="6"/>
      <c r="J17" s="5"/>
      <c r="K17" s="6"/>
    </row>
    <row r="18" spans="1:11" s="43" customFormat="1" x14ac:dyDescent="0.25">
      <c r="A18" s="162" t="s">
        <v>546</v>
      </c>
      <c r="B18" s="71">
        <f>SUM(B7:B17)</f>
        <v>64</v>
      </c>
      <c r="C18" s="40">
        <f>B18/1254</f>
        <v>5.1036682615629984E-2</v>
      </c>
      <c r="D18" s="71">
        <f>SUM(D7:D17)</f>
        <v>85</v>
      </c>
      <c r="E18" s="41">
        <f>D18/1259</f>
        <v>6.7513899920571885E-2</v>
      </c>
      <c r="F18" s="77">
        <f>SUM(F7:F17)</f>
        <v>907</v>
      </c>
      <c r="G18" s="42">
        <f>F18/16228</f>
        <v>5.5891052501848656E-2</v>
      </c>
      <c r="H18" s="71">
        <f>SUM(H7:H17)</f>
        <v>857</v>
      </c>
      <c r="I18" s="41">
        <f>H18/16002</f>
        <v>5.3555805524309462E-2</v>
      </c>
      <c r="J18" s="37">
        <f>IF(D18=0, "-", IF((B18-D18)/D18&lt;10, (B18-D18)/D18, "&gt;999%"))</f>
        <v>-0.24705882352941178</v>
      </c>
      <c r="K18" s="38">
        <f>IF(H18=0, "-", IF((F18-H18)/H18&lt;10, (F18-H18)/H18, "&gt;999%"))</f>
        <v>5.8343057176196034E-2</v>
      </c>
    </row>
    <row r="19" spans="1:11" x14ac:dyDescent="0.25">
      <c r="B19" s="83"/>
      <c r="D19" s="83"/>
      <c r="F19" s="83"/>
      <c r="H19" s="83"/>
    </row>
    <row r="20" spans="1:11" s="43" customFormat="1" x14ac:dyDescent="0.25">
      <c r="A20" s="162" t="s">
        <v>546</v>
      </c>
      <c r="B20" s="71">
        <v>64</v>
      </c>
      <c r="C20" s="40">
        <f>B20/1254</f>
        <v>5.1036682615629984E-2</v>
      </c>
      <c r="D20" s="71">
        <v>85</v>
      </c>
      <c r="E20" s="41">
        <f>D20/1259</f>
        <v>6.7513899920571885E-2</v>
      </c>
      <c r="F20" s="77">
        <v>907</v>
      </c>
      <c r="G20" s="42">
        <f>F20/16228</f>
        <v>5.5891052501848656E-2</v>
      </c>
      <c r="H20" s="71">
        <v>857</v>
      </c>
      <c r="I20" s="41">
        <f>H20/16002</f>
        <v>5.3555805524309462E-2</v>
      </c>
      <c r="J20" s="37">
        <f>IF(D20=0, "-", IF((B20-D20)/D20&lt;10, (B20-D20)/D20, "&gt;999%"))</f>
        <v>-0.24705882352941178</v>
      </c>
      <c r="K20" s="38">
        <f>IF(H20=0, "-", IF((F20-H20)/H20&lt;10, (F20-H20)/H20, "&gt;999%"))</f>
        <v>5.8343057176196034E-2</v>
      </c>
    </row>
    <row r="21" spans="1:11" x14ac:dyDescent="0.25">
      <c r="B21" s="83"/>
      <c r="D21" s="83"/>
      <c r="F21" s="83"/>
      <c r="H21" s="83"/>
    </row>
    <row r="22" spans="1:11" ht="15.6" x14ac:dyDescent="0.3">
      <c r="A22" s="164" t="s">
        <v>107</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135</v>
      </c>
      <c r="B24" s="61" t="s">
        <v>12</v>
      </c>
      <c r="C24" s="62" t="s">
        <v>13</v>
      </c>
      <c r="D24" s="61" t="s">
        <v>12</v>
      </c>
      <c r="E24" s="63" t="s">
        <v>13</v>
      </c>
      <c r="F24" s="62" t="s">
        <v>12</v>
      </c>
      <c r="G24" s="62" t="s">
        <v>13</v>
      </c>
      <c r="H24" s="61" t="s">
        <v>12</v>
      </c>
      <c r="I24" s="63" t="s">
        <v>13</v>
      </c>
      <c r="J24" s="61"/>
      <c r="K24" s="63"/>
    </row>
    <row r="25" spans="1:11" x14ac:dyDescent="0.25">
      <c r="A25" s="7" t="s">
        <v>317</v>
      </c>
      <c r="B25" s="65">
        <v>1</v>
      </c>
      <c r="C25" s="34">
        <f>IF(B49=0, "-", B25/B49)</f>
        <v>6.024096385542169E-3</v>
      </c>
      <c r="D25" s="65">
        <v>0</v>
      </c>
      <c r="E25" s="9">
        <f>IF(D49=0, "-", D25/D49)</f>
        <v>0</v>
      </c>
      <c r="F25" s="81">
        <v>9</v>
      </c>
      <c r="G25" s="34">
        <f>IF(F49=0, "-", F25/F49)</f>
        <v>4.3310875842155917E-3</v>
      </c>
      <c r="H25" s="65">
        <v>0</v>
      </c>
      <c r="I25" s="9">
        <f>IF(H49=0, "-", H25/H49)</f>
        <v>0</v>
      </c>
      <c r="J25" s="8" t="str">
        <f t="shared" ref="J25:J47" si="2">IF(D25=0, "-", IF((B25-D25)/D25&lt;10, (B25-D25)/D25, "&gt;999%"))</f>
        <v>-</v>
      </c>
      <c r="K25" s="9" t="str">
        <f t="shared" ref="K25:K47" si="3">IF(H25=0, "-", IF((F25-H25)/H25&lt;10, (F25-H25)/H25, "&gt;999%"))</f>
        <v>-</v>
      </c>
    </row>
    <row r="26" spans="1:11" x14ac:dyDescent="0.25">
      <c r="A26" s="7" t="s">
        <v>318</v>
      </c>
      <c r="B26" s="65">
        <v>0</v>
      </c>
      <c r="C26" s="34">
        <f>IF(B49=0, "-", B26/B49)</f>
        <v>0</v>
      </c>
      <c r="D26" s="65">
        <v>0</v>
      </c>
      <c r="E26" s="9">
        <f>IF(D49=0, "-", D26/D49)</f>
        <v>0</v>
      </c>
      <c r="F26" s="81">
        <v>0</v>
      </c>
      <c r="G26" s="34">
        <f>IF(F49=0, "-", F26/F49)</f>
        <v>0</v>
      </c>
      <c r="H26" s="65">
        <v>27</v>
      </c>
      <c r="I26" s="9">
        <f>IF(H49=0, "-", H26/H49)</f>
        <v>1.2652296157450796E-2</v>
      </c>
      <c r="J26" s="8" t="str">
        <f t="shared" si="2"/>
        <v>-</v>
      </c>
      <c r="K26" s="9">
        <f t="shared" si="3"/>
        <v>-1</v>
      </c>
    </row>
    <row r="27" spans="1:11" x14ac:dyDescent="0.25">
      <c r="A27" s="7" t="s">
        <v>319</v>
      </c>
      <c r="B27" s="65">
        <v>14</v>
      </c>
      <c r="C27" s="34">
        <f>IF(B49=0, "-", B27/B49)</f>
        <v>8.4337349397590355E-2</v>
      </c>
      <c r="D27" s="65">
        <v>4</v>
      </c>
      <c r="E27" s="9">
        <f>IF(D49=0, "-", D27/D49)</f>
        <v>2.4539877300613498E-2</v>
      </c>
      <c r="F27" s="81">
        <v>104</v>
      </c>
      <c r="G27" s="34">
        <f>IF(F49=0, "-", F27/F49)</f>
        <v>5.004812319538017E-2</v>
      </c>
      <c r="H27" s="65">
        <v>50</v>
      </c>
      <c r="I27" s="9">
        <f>IF(H49=0, "-", H27/H49)</f>
        <v>2.3430178069353328E-2</v>
      </c>
      <c r="J27" s="8">
        <f t="shared" si="2"/>
        <v>2.5</v>
      </c>
      <c r="K27" s="9">
        <f t="shared" si="3"/>
        <v>1.08</v>
      </c>
    </row>
    <row r="28" spans="1:11" x14ac:dyDescent="0.25">
      <c r="A28" s="7" t="s">
        <v>320</v>
      </c>
      <c r="B28" s="65">
        <v>2</v>
      </c>
      <c r="C28" s="34">
        <f>IF(B49=0, "-", B28/B49)</f>
        <v>1.2048192771084338E-2</v>
      </c>
      <c r="D28" s="65">
        <v>10</v>
      </c>
      <c r="E28" s="9">
        <f>IF(D49=0, "-", D28/D49)</f>
        <v>6.1349693251533742E-2</v>
      </c>
      <c r="F28" s="81">
        <v>55</v>
      </c>
      <c r="G28" s="34">
        <f>IF(F49=0, "-", F28/F49)</f>
        <v>2.6467757459095284E-2</v>
      </c>
      <c r="H28" s="65">
        <v>129</v>
      </c>
      <c r="I28" s="9">
        <f>IF(H49=0, "-", H28/H49)</f>
        <v>6.0449859418931585E-2</v>
      </c>
      <c r="J28" s="8">
        <f t="shared" si="2"/>
        <v>-0.8</v>
      </c>
      <c r="K28" s="9">
        <f t="shared" si="3"/>
        <v>-0.5736434108527132</v>
      </c>
    </row>
    <row r="29" spans="1:11" x14ac:dyDescent="0.25">
      <c r="A29" s="7" t="s">
        <v>321</v>
      </c>
      <c r="B29" s="65">
        <v>8</v>
      </c>
      <c r="C29" s="34">
        <f>IF(B49=0, "-", B29/B49)</f>
        <v>4.8192771084337352E-2</v>
      </c>
      <c r="D29" s="65">
        <v>19</v>
      </c>
      <c r="E29" s="9">
        <f>IF(D49=0, "-", D29/D49)</f>
        <v>0.1165644171779141</v>
      </c>
      <c r="F29" s="81">
        <v>209</v>
      </c>
      <c r="G29" s="34">
        <f>IF(F49=0, "-", F29/F49)</f>
        <v>0.10057747834456209</v>
      </c>
      <c r="H29" s="65">
        <v>271</v>
      </c>
      <c r="I29" s="9">
        <f>IF(H49=0, "-", H29/H49)</f>
        <v>0.12699156513589505</v>
      </c>
      <c r="J29" s="8">
        <f t="shared" si="2"/>
        <v>-0.57894736842105265</v>
      </c>
      <c r="K29" s="9">
        <f t="shared" si="3"/>
        <v>-0.22878228782287824</v>
      </c>
    </row>
    <row r="30" spans="1:11" x14ac:dyDescent="0.25">
      <c r="A30" s="7" t="s">
        <v>322</v>
      </c>
      <c r="B30" s="65">
        <v>2</v>
      </c>
      <c r="C30" s="34">
        <f>IF(B49=0, "-", B30/B49)</f>
        <v>1.2048192771084338E-2</v>
      </c>
      <c r="D30" s="65">
        <v>1</v>
      </c>
      <c r="E30" s="9">
        <f>IF(D49=0, "-", D30/D49)</f>
        <v>6.1349693251533744E-3</v>
      </c>
      <c r="F30" s="81">
        <v>29</v>
      </c>
      <c r="G30" s="34">
        <f>IF(F49=0, "-", F30/F49)</f>
        <v>1.395572666025024E-2</v>
      </c>
      <c r="H30" s="65">
        <v>16</v>
      </c>
      <c r="I30" s="9">
        <f>IF(H49=0, "-", H30/H49)</f>
        <v>7.4976569821930648E-3</v>
      </c>
      <c r="J30" s="8">
        <f t="shared" si="2"/>
        <v>1</v>
      </c>
      <c r="K30" s="9">
        <f t="shared" si="3"/>
        <v>0.8125</v>
      </c>
    </row>
    <row r="31" spans="1:11" x14ac:dyDescent="0.25">
      <c r="A31" s="7" t="s">
        <v>323</v>
      </c>
      <c r="B31" s="65">
        <v>1</v>
      </c>
      <c r="C31" s="34">
        <f>IF(B49=0, "-", B31/B49)</f>
        <v>6.024096385542169E-3</v>
      </c>
      <c r="D31" s="65">
        <v>1</v>
      </c>
      <c r="E31" s="9">
        <f>IF(D49=0, "-", D31/D49)</f>
        <v>6.1349693251533744E-3</v>
      </c>
      <c r="F31" s="81">
        <v>19</v>
      </c>
      <c r="G31" s="34">
        <f>IF(F49=0, "-", F31/F49)</f>
        <v>9.1434071222329157E-3</v>
      </c>
      <c r="H31" s="65">
        <v>10</v>
      </c>
      <c r="I31" s="9">
        <f>IF(H49=0, "-", H31/H49)</f>
        <v>4.6860356138706651E-3</v>
      </c>
      <c r="J31" s="8">
        <f t="shared" si="2"/>
        <v>0</v>
      </c>
      <c r="K31" s="9">
        <f t="shared" si="3"/>
        <v>0.9</v>
      </c>
    </row>
    <row r="32" spans="1:11" x14ac:dyDescent="0.25">
      <c r="A32" s="7" t="s">
        <v>324</v>
      </c>
      <c r="B32" s="65">
        <v>5</v>
      </c>
      <c r="C32" s="34">
        <f>IF(B49=0, "-", B32/B49)</f>
        <v>3.0120481927710843E-2</v>
      </c>
      <c r="D32" s="65">
        <v>12</v>
      </c>
      <c r="E32" s="9">
        <f>IF(D49=0, "-", D32/D49)</f>
        <v>7.3619631901840496E-2</v>
      </c>
      <c r="F32" s="81">
        <v>161</v>
      </c>
      <c r="G32" s="34">
        <f>IF(F49=0, "-", F32/F49)</f>
        <v>7.7478344562078916E-2</v>
      </c>
      <c r="H32" s="65">
        <v>149</v>
      </c>
      <c r="I32" s="9">
        <f>IF(H49=0, "-", H32/H49)</f>
        <v>6.9821930646672914E-2</v>
      </c>
      <c r="J32" s="8">
        <f t="shared" si="2"/>
        <v>-0.58333333333333337</v>
      </c>
      <c r="K32" s="9">
        <f t="shared" si="3"/>
        <v>8.0536912751677847E-2</v>
      </c>
    </row>
    <row r="33" spans="1:11" x14ac:dyDescent="0.25">
      <c r="A33" s="7" t="s">
        <v>325</v>
      </c>
      <c r="B33" s="65">
        <v>27</v>
      </c>
      <c r="C33" s="34">
        <f>IF(B49=0, "-", B33/B49)</f>
        <v>0.16265060240963855</v>
      </c>
      <c r="D33" s="65">
        <v>26</v>
      </c>
      <c r="E33" s="9">
        <f>IF(D49=0, "-", D33/D49)</f>
        <v>0.15950920245398773</v>
      </c>
      <c r="F33" s="81">
        <v>363</v>
      </c>
      <c r="G33" s="34">
        <f>IF(F49=0, "-", F33/F49)</f>
        <v>0.17468719923002887</v>
      </c>
      <c r="H33" s="65">
        <v>352</v>
      </c>
      <c r="I33" s="9">
        <f>IF(H49=0, "-", H33/H49)</f>
        <v>0.16494845360824742</v>
      </c>
      <c r="J33" s="8">
        <f t="shared" si="2"/>
        <v>3.8461538461538464E-2</v>
      </c>
      <c r="K33" s="9">
        <f t="shared" si="3"/>
        <v>3.125E-2</v>
      </c>
    </row>
    <row r="34" spans="1:11" x14ac:dyDescent="0.25">
      <c r="A34" s="7" t="s">
        <v>326</v>
      </c>
      <c r="B34" s="65">
        <v>1</v>
      </c>
      <c r="C34" s="34">
        <f>IF(B49=0, "-", B34/B49)</f>
        <v>6.024096385542169E-3</v>
      </c>
      <c r="D34" s="65">
        <v>0</v>
      </c>
      <c r="E34" s="9">
        <f>IF(D49=0, "-", D34/D49)</f>
        <v>0</v>
      </c>
      <c r="F34" s="81">
        <v>25</v>
      </c>
      <c r="G34" s="34">
        <f>IF(F49=0, "-", F34/F49)</f>
        <v>1.203079884504331E-2</v>
      </c>
      <c r="H34" s="65">
        <v>10</v>
      </c>
      <c r="I34" s="9">
        <f>IF(H49=0, "-", H34/H49)</f>
        <v>4.6860356138706651E-3</v>
      </c>
      <c r="J34" s="8" t="str">
        <f t="shared" si="2"/>
        <v>-</v>
      </c>
      <c r="K34" s="9">
        <f t="shared" si="3"/>
        <v>1.5</v>
      </c>
    </row>
    <row r="35" spans="1:11" x14ac:dyDescent="0.25">
      <c r="A35" s="7" t="s">
        <v>327</v>
      </c>
      <c r="B35" s="65">
        <v>41</v>
      </c>
      <c r="C35" s="34">
        <f>IF(B49=0, "-", B35/B49)</f>
        <v>0.24698795180722891</v>
      </c>
      <c r="D35" s="65">
        <v>23</v>
      </c>
      <c r="E35" s="9">
        <f>IF(D49=0, "-", D35/D49)</f>
        <v>0.1411042944785276</v>
      </c>
      <c r="F35" s="81">
        <v>266</v>
      </c>
      <c r="G35" s="34">
        <f>IF(F49=0, "-", F35/F49)</f>
        <v>0.12800769971126083</v>
      </c>
      <c r="H35" s="65">
        <v>222</v>
      </c>
      <c r="I35" s="9">
        <f>IF(H49=0, "-", H35/H49)</f>
        <v>0.10402999062792877</v>
      </c>
      <c r="J35" s="8">
        <f t="shared" si="2"/>
        <v>0.78260869565217395</v>
      </c>
      <c r="K35" s="9">
        <f t="shared" si="3"/>
        <v>0.1981981981981982</v>
      </c>
    </row>
    <row r="36" spans="1:11" x14ac:dyDescent="0.25">
      <c r="A36" s="7" t="s">
        <v>328</v>
      </c>
      <c r="B36" s="65">
        <v>9</v>
      </c>
      <c r="C36" s="34">
        <f>IF(B49=0, "-", B36/B49)</f>
        <v>5.4216867469879519E-2</v>
      </c>
      <c r="D36" s="65">
        <v>16</v>
      </c>
      <c r="E36" s="9">
        <f>IF(D49=0, "-", D36/D49)</f>
        <v>9.815950920245399E-2</v>
      </c>
      <c r="F36" s="81">
        <v>163</v>
      </c>
      <c r="G36" s="34">
        <f>IF(F49=0, "-", F36/F49)</f>
        <v>7.8440808469682391E-2</v>
      </c>
      <c r="H36" s="65">
        <v>117</v>
      </c>
      <c r="I36" s="9">
        <f>IF(H49=0, "-", H36/H49)</f>
        <v>5.4826616682286784E-2</v>
      </c>
      <c r="J36" s="8">
        <f t="shared" si="2"/>
        <v>-0.4375</v>
      </c>
      <c r="K36" s="9">
        <f t="shared" si="3"/>
        <v>0.39316239316239315</v>
      </c>
    </row>
    <row r="37" spans="1:11" x14ac:dyDescent="0.25">
      <c r="A37" s="7" t="s">
        <v>329</v>
      </c>
      <c r="B37" s="65">
        <v>3</v>
      </c>
      <c r="C37" s="34">
        <f>IF(B49=0, "-", B37/B49)</f>
        <v>1.8072289156626505E-2</v>
      </c>
      <c r="D37" s="65">
        <v>8</v>
      </c>
      <c r="E37" s="9">
        <f>IF(D49=0, "-", D37/D49)</f>
        <v>4.9079754601226995E-2</v>
      </c>
      <c r="F37" s="81">
        <v>98</v>
      </c>
      <c r="G37" s="34">
        <f>IF(F49=0, "-", F37/F49)</f>
        <v>4.7160731472569779E-2</v>
      </c>
      <c r="H37" s="65">
        <v>55</v>
      </c>
      <c r="I37" s="9">
        <f>IF(H49=0, "-", H37/H49)</f>
        <v>2.5773195876288658E-2</v>
      </c>
      <c r="J37" s="8">
        <f t="shared" si="2"/>
        <v>-0.625</v>
      </c>
      <c r="K37" s="9">
        <f t="shared" si="3"/>
        <v>0.78181818181818186</v>
      </c>
    </row>
    <row r="38" spans="1:11" x14ac:dyDescent="0.25">
      <c r="A38" s="7" t="s">
        <v>330</v>
      </c>
      <c r="B38" s="65">
        <v>1</v>
      </c>
      <c r="C38" s="34">
        <f>IF(B49=0, "-", B38/B49)</f>
        <v>6.024096385542169E-3</v>
      </c>
      <c r="D38" s="65">
        <v>0</v>
      </c>
      <c r="E38" s="9">
        <f>IF(D49=0, "-", D38/D49)</f>
        <v>0</v>
      </c>
      <c r="F38" s="81">
        <v>8</v>
      </c>
      <c r="G38" s="34">
        <f>IF(F49=0, "-", F38/F49)</f>
        <v>3.8498556304138597E-3</v>
      </c>
      <c r="H38" s="65">
        <v>94</v>
      </c>
      <c r="I38" s="9">
        <f>IF(H49=0, "-", H38/H49)</f>
        <v>4.4048734770384255E-2</v>
      </c>
      <c r="J38" s="8" t="str">
        <f t="shared" si="2"/>
        <v>-</v>
      </c>
      <c r="K38" s="9">
        <f t="shared" si="3"/>
        <v>-0.91489361702127658</v>
      </c>
    </row>
    <row r="39" spans="1:11" x14ac:dyDescent="0.25">
      <c r="A39" s="7" t="s">
        <v>331</v>
      </c>
      <c r="B39" s="65">
        <v>2</v>
      </c>
      <c r="C39" s="34">
        <f>IF(B49=0, "-", B39/B49)</f>
        <v>1.2048192771084338E-2</v>
      </c>
      <c r="D39" s="65">
        <v>1</v>
      </c>
      <c r="E39" s="9">
        <f>IF(D49=0, "-", D39/D49)</f>
        <v>6.1349693251533744E-3</v>
      </c>
      <c r="F39" s="81">
        <v>9</v>
      </c>
      <c r="G39" s="34">
        <f>IF(F49=0, "-", F39/F49)</f>
        <v>4.3310875842155917E-3</v>
      </c>
      <c r="H39" s="65">
        <v>10</v>
      </c>
      <c r="I39" s="9">
        <f>IF(H49=0, "-", H39/H49)</f>
        <v>4.6860356138706651E-3</v>
      </c>
      <c r="J39" s="8">
        <f t="shared" si="2"/>
        <v>1</v>
      </c>
      <c r="K39" s="9">
        <f t="shared" si="3"/>
        <v>-0.1</v>
      </c>
    </row>
    <row r="40" spans="1:11" x14ac:dyDescent="0.25">
      <c r="A40" s="7" t="s">
        <v>332</v>
      </c>
      <c r="B40" s="65">
        <v>1</v>
      </c>
      <c r="C40" s="34">
        <f>IF(B49=0, "-", B40/B49)</f>
        <v>6.024096385542169E-3</v>
      </c>
      <c r="D40" s="65">
        <v>0</v>
      </c>
      <c r="E40" s="9">
        <f>IF(D49=0, "-", D40/D49)</f>
        <v>0</v>
      </c>
      <c r="F40" s="81">
        <v>7</v>
      </c>
      <c r="G40" s="34">
        <f>IF(F49=0, "-", F40/F49)</f>
        <v>3.3686236766121268E-3</v>
      </c>
      <c r="H40" s="65">
        <v>2</v>
      </c>
      <c r="I40" s="9">
        <f>IF(H49=0, "-", H40/H49)</f>
        <v>9.372071227741331E-4</v>
      </c>
      <c r="J40" s="8" t="str">
        <f t="shared" si="2"/>
        <v>-</v>
      </c>
      <c r="K40" s="9">
        <f t="shared" si="3"/>
        <v>2.5</v>
      </c>
    </row>
    <row r="41" spans="1:11" x14ac:dyDescent="0.25">
      <c r="A41" s="7" t="s">
        <v>333</v>
      </c>
      <c r="B41" s="65">
        <v>3</v>
      </c>
      <c r="C41" s="34">
        <f>IF(B49=0, "-", B41/B49)</f>
        <v>1.8072289156626505E-2</v>
      </c>
      <c r="D41" s="65">
        <v>7</v>
      </c>
      <c r="E41" s="9">
        <f>IF(D49=0, "-", D41/D49)</f>
        <v>4.2944785276073622E-2</v>
      </c>
      <c r="F41" s="81">
        <v>75</v>
      </c>
      <c r="G41" s="34">
        <f>IF(F49=0, "-", F41/F49)</f>
        <v>3.6092396535129932E-2</v>
      </c>
      <c r="H41" s="65">
        <v>98</v>
      </c>
      <c r="I41" s="9">
        <f>IF(H49=0, "-", H41/H49)</f>
        <v>4.5923149015932523E-2</v>
      </c>
      <c r="J41" s="8">
        <f t="shared" si="2"/>
        <v>-0.5714285714285714</v>
      </c>
      <c r="K41" s="9">
        <f t="shared" si="3"/>
        <v>-0.23469387755102042</v>
      </c>
    </row>
    <row r="42" spans="1:11" x14ac:dyDescent="0.25">
      <c r="A42" s="7" t="s">
        <v>334</v>
      </c>
      <c r="B42" s="65">
        <v>21</v>
      </c>
      <c r="C42" s="34">
        <f>IF(B49=0, "-", B42/B49)</f>
        <v>0.12650602409638553</v>
      </c>
      <c r="D42" s="65">
        <v>11</v>
      </c>
      <c r="E42" s="9">
        <f>IF(D49=0, "-", D42/D49)</f>
        <v>6.7484662576687116E-2</v>
      </c>
      <c r="F42" s="81">
        <v>167</v>
      </c>
      <c r="G42" s="34">
        <f>IF(F49=0, "-", F42/F49)</f>
        <v>8.0365736284889314E-2</v>
      </c>
      <c r="H42" s="65">
        <v>225</v>
      </c>
      <c r="I42" s="9">
        <f>IF(H49=0, "-", H42/H49)</f>
        <v>0.10543580131208997</v>
      </c>
      <c r="J42" s="8">
        <f t="shared" si="2"/>
        <v>0.90909090909090906</v>
      </c>
      <c r="K42" s="9">
        <f t="shared" si="3"/>
        <v>-0.25777777777777777</v>
      </c>
    </row>
    <row r="43" spans="1:11" x14ac:dyDescent="0.25">
      <c r="A43" s="7" t="s">
        <v>335</v>
      </c>
      <c r="B43" s="65">
        <v>1</v>
      </c>
      <c r="C43" s="34">
        <f>IF(B49=0, "-", B43/B49)</f>
        <v>6.024096385542169E-3</v>
      </c>
      <c r="D43" s="65">
        <v>0</v>
      </c>
      <c r="E43" s="9">
        <f>IF(D49=0, "-", D43/D49)</f>
        <v>0</v>
      </c>
      <c r="F43" s="81">
        <v>5</v>
      </c>
      <c r="G43" s="34">
        <f>IF(F49=0, "-", F43/F49)</f>
        <v>2.406159769008662E-3</v>
      </c>
      <c r="H43" s="65">
        <v>1</v>
      </c>
      <c r="I43" s="9">
        <f>IF(H49=0, "-", H43/H49)</f>
        <v>4.6860356138706655E-4</v>
      </c>
      <c r="J43" s="8" t="str">
        <f t="shared" si="2"/>
        <v>-</v>
      </c>
      <c r="K43" s="9">
        <f t="shared" si="3"/>
        <v>4</v>
      </c>
    </row>
    <row r="44" spans="1:11" x14ac:dyDescent="0.25">
      <c r="A44" s="7" t="s">
        <v>336</v>
      </c>
      <c r="B44" s="65">
        <v>1</v>
      </c>
      <c r="C44" s="34">
        <f>IF(B49=0, "-", B44/B49)</f>
        <v>6.024096385542169E-3</v>
      </c>
      <c r="D44" s="65">
        <v>5</v>
      </c>
      <c r="E44" s="9">
        <f>IF(D49=0, "-", D44/D49)</f>
        <v>3.0674846625766871E-2</v>
      </c>
      <c r="F44" s="81">
        <v>32</v>
      </c>
      <c r="G44" s="34">
        <f>IF(F49=0, "-", F44/F49)</f>
        <v>1.5399422521655439E-2</v>
      </c>
      <c r="H44" s="65">
        <v>35</v>
      </c>
      <c r="I44" s="9">
        <f>IF(H49=0, "-", H44/H49)</f>
        <v>1.640112464854733E-2</v>
      </c>
      <c r="J44" s="8">
        <f t="shared" si="2"/>
        <v>-0.8</v>
      </c>
      <c r="K44" s="9">
        <f t="shared" si="3"/>
        <v>-8.5714285714285715E-2</v>
      </c>
    </row>
    <row r="45" spans="1:11" x14ac:dyDescent="0.25">
      <c r="A45" s="7" t="s">
        <v>337</v>
      </c>
      <c r="B45" s="65">
        <v>8</v>
      </c>
      <c r="C45" s="34">
        <f>IF(B49=0, "-", B45/B49)</f>
        <v>4.8192771084337352E-2</v>
      </c>
      <c r="D45" s="65">
        <v>10</v>
      </c>
      <c r="E45" s="9">
        <f>IF(D49=0, "-", D45/D49)</f>
        <v>6.1349693251533742E-2</v>
      </c>
      <c r="F45" s="81">
        <v>125</v>
      </c>
      <c r="G45" s="34">
        <f>IF(F49=0, "-", F45/F49)</f>
        <v>6.0153994225216556E-2</v>
      </c>
      <c r="H45" s="65">
        <v>120</v>
      </c>
      <c r="I45" s="9">
        <f>IF(H49=0, "-", H45/H49)</f>
        <v>5.6232427366447985E-2</v>
      </c>
      <c r="J45" s="8">
        <f t="shared" si="2"/>
        <v>-0.2</v>
      </c>
      <c r="K45" s="9">
        <f t="shared" si="3"/>
        <v>4.1666666666666664E-2</v>
      </c>
    </row>
    <row r="46" spans="1:11" x14ac:dyDescent="0.25">
      <c r="A46" s="7" t="s">
        <v>338</v>
      </c>
      <c r="B46" s="65">
        <v>9</v>
      </c>
      <c r="C46" s="34">
        <f>IF(B49=0, "-", B46/B49)</f>
        <v>5.4216867469879519E-2</v>
      </c>
      <c r="D46" s="65">
        <v>0</v>
      </c>
      <c r="E46" s="9">
        <f>IF(D49=0, "-", D46/D49)</f>
        <v>0</v>
      </c>
      <c r="F46" s="81">
        <v>44</v>
      </c>
      <c r="G46" s="34">
        <f>IF(F49=0, "-", F46/F49)</f>
        <v>2.1174205967276226E-2</v>
      </c>
      <c r="H46" s="65">
        <v>0</v>
      </c>
      <c r="I46" s="9">
        <f>IF(H49=0, "-", H46/H49)</f>
        <v>0</v>
      </c>
      <c r="J46" s="8" t="str">
        <f t="shared" si="2"/>
        <v>-</v>
      </c>
      <c r="K46" s="9" t="str">
        <f t="shared" si="3"/>
        <v>-</v>
      </c>
    </row>
    <row r="47" spans="1:11" x14ac:dyDescent="0.25">
      <c r="A47" s="7" t="s">
        <v>339</v>
      </c>
      <c r="B47" s="65">
        <v>5</v>
      </c>
      <c r="C47" s="34">
        <f>IF(B49=0, "-", B47/B49)</f>
        <v>3.0120481927710843E-2</v>
      </c>
      <c r="D47" s="65">
        <v>9</v>
      </c>
      <c r="E47" s="9">
        <f>IF(D49=0, "-", D47/D49)</f>
        <v>5.5214723926380369E-2</v>
      </c>
      <c r="F47" s="81">
        <v>105</v>
      </c>
      <c r="G47" s="34">
        <f>IF(F49=0, "-", F47/F49)</f>
        <v>5.0529355149181908E-2</v>
      </c>
      <c r="H47" s="65">
        <v>141</v>
      </c>
      <c r="I47" s="9">
        <f>IF(H49=0, "-", H47/H49)</f>
        <v>6.607310215557638E-2</v>
      </c>
      <c r="J47" s="8">
        <f t="shared" si="2"/>
        <v>-0.44444444444444442</v>
      </c>
      <c r="K47" s="9">
        <f t="shared" si="3"/>
        <v>-0.25531914893617019</v>
      </c>
    </row>
    <row r="48" spans="1:11" x14ac:dyDescent="0.25">
      <c r="A48" s="2"/>
      <c r="B48" s="68"/>
      <c r="C48" s="33"/>
      <c r="D48" s="68"/>
      <c r="E48" s="6"/>
      <c r="F48" s="82"/>
      <c r="G48" s="33"/>
      <c r="H48" s="68"/>
      <c r="I48" s="6"/>
      <c r="J48" s="5"/>
      <c r="K48" s="6"/>
    </row>
    <row r="49" spans="1:11" s="43" customFormat="1" x14ac:dyDescent="0.25">
      <c r="A49" s="162" t="s">
        <v>545</v>
      </c>
      <c r="B49" s="71">
        <f>SUM(B25:B48)</f>
        <v>166</v>
      </c>
      <c r="C49" s="40">
        <f>B49/1254</f>
        <v>0.13237639553429026</v>
      </c>
      <c r="D49" s="71">
        <f>SUM(D25:D48)</f>
        <v>163</v>
      </c>
      <c r="E49" s="41">
        <f>D49/1259</f>
        <v>0.12946783161239078</v>
      </c>
      <c r="F49" s="77">
        <f>SUM(F25:F48)</f>
        <v>2078</v>
      </c>
      <c r="G49" s="42">
        <f>F49/16228</f>
        <v>0.12805028346068523</v>
      </c>
      <c r="H49" s="71">
        <f>SUM(H25:H48)</f>
        <v>2134</v>
      </c>
      <c r="I49" s="41">
        <f>H49/16002</f>
        <v>0.1333583302087239</v>
      </c>
      <c r="J49" s="37">
        <f>IF(D49=0, "-", IF((B49-D49)/D49&lt;10, (B49-D49)/D49, "&gt;999%"))</f>
        <v>1.8404907975460124E-2</v>
      </c>
      <c r="K49" s="38">
        <f>IF(H49=0, "-", IF((F49-H49)/H49&lt;10, (F49-H49)/H49, "&gt;999%"))</f>
        <v>-2.6241799437675725E-2</v>
      </c>
    </row>
    <row r="50" spans="1:11" x14ac:dyDescent="0.25">
      <c r="B50" s="83"/>
      <c r="D50" s="83"/>
      <c r="F50" s="83"/>
      <c r="H50" s="83"/>
    </row>
    <row r="51" spans="1:11" x14ac:dyDescent="0.25">
      <c r="A51" s="163" t="s">
        <v>136</v>
      </c>
      <c r="B51" s="61" t="s">
        <v>12</v>
      </c>
      <c r="C51" s="62" t="s">
        <v>13</v>
      </c>
      <c r="D51" s="61" t="s">
        <v>12</v>
      </c>
      <c r="E51" s="63" t="s">
        <v>13</v>
      </c>
      <c r="F51" s="62" t="s">
        <v>12</v>
      </c>
      <c r="G51" s="62" t="s">
        <v>13</v>
      </c>
      <c r="H51" s="61" t="s">
        <v>12</v>
      </c>
      <c r="I51" s="63" t="s">
        <v>13</v>
      </c>
      <c r="J51" s="61"/>
      <c r="K51" s="63"/>
    </row>
    <row r="52" spans="1:11" x14ac:dyDescent="0.25">
      <c r="A52" s="7" t="s">
        <v>340</v>
      </c>
      <c r="B52" s="65">
        <v>0</v>
      </c>
      <c r="C52" s="34">
        <f>IF(B64=0, "-", B52/B64)</f>
        <v>0</v>
      </c>
      <c r="D52" s="65">
        <v>4</v>
      </c>
      <c r="E52" s="9">
        <f>IF(D64=0, "-", D52/D64)</f>
        <v>8.6956521739130432E-2</v>
      </c>
      <c r="F52" s="81">
        <v>15</v>
      </c>
      <c r="G52" s="34">
        <f>IF(F64=0, "-", F52/F64)</f>
        <v>3.6585365853658534E-2</v>
      </c>
      <c r="H52" s="65">
        <v>40</v>
      </c>
      <c r="I52" s="9">
        <f>IF(H64=0, "-", H52/H64)</f>
        <v>9.2165898617511524E-2</v>
      </c>
      <c r="J52" s="8">
        <f t="shared" ref="J52:J62" si="4">IF(D52=0, "-", IF((B52-D52)/D52&lt;10, (B52-D52)/D52, "&gt;999%"))</f>
        <v>-1</v>
      </c>
      <c r="K52" s="9">
        <f t="shared" ref="K52:K62" si="5">IF(H52=0, "-", IF((F52-H52)/H52&lt;10, (F52-H52)/H52, "&gt;999%"))</f>
        <v>-0.625</v>
      </c>
    </row>
    <row r="53" spans="1:11" x14ac:dyDescent="0.25">
      <c r="A53" s="7" t="s">
        <v>341</v>
      </c>
      <c r="B53" s="65">
        <v>5</v>
      </c>
      <c r="C53" s="34">
        <f>IF(B64=0, "-", B53/B64)</f>
        <v>0.12820512820512819</v>
      </c>
      <c r="D53" s="65">
        <v>20</v>
      </c>
      <c r="E53" s="9">
        <f>IF(D64=0, "-", D53/D64)</f>
        <v>0.43478260869565216</v>
      </c>
      <c r="F53" s="81">
        <v>76</v>
      </c>
      <c r="G53" s="34">
        <f>IF(F64=0, "-", F53/F64)</f>
        <v>0.18536585365853658</v>
      </c>
      <c r="H53" s="65">
        <v>113</v>
      </c>
      <c r="I53" s="9">
        <f>IF(H64=0, "-", H53/H64)</f>
        <v>0.26036866359447003</v>
      </c>
      <c r="J53" s="8">
        <f t="shared" si="4"/>
        <v>-0.75</v>
      </c>
      <c r="K53" s="9">
        <f t="shared" si="5"/>
        <v>-0.32743362831858408</v>
      </c>
    </row>
    <row r="54" spans="1:11" x14ac:dyDescent="0.25">
      <c r="A54" s="7" t="s">
        <v>342</v>
      </c>
      <c r="B54" s="65">
        <v>2</v>
      </c>
      <c r="C54" s="34">
        <f>IF(B64=0, "-", B54/B64)</f>
        <v>5.128205128205128E-2</v>
      </c>
      <c r="D54" s="65">
        <v>2</v>
      </c>
      <c r="E54" s="9">
        <f>IF(D64=0, "-", D54/D64)</f>
        <v>4.3478260869565216E-2</v>
      </c>
      <c r="F54" s="81">
        <v>42</v>
      </c>
      <c r="G54" s="34">
        <f>IF(F64=0, "-", F54/F64)</f>
        <v>0.1024390243902439</v>
      </c>
      <c r="H54" s="65">
        <v>48</v>
      </c>
      <c r="I54" s="9">
        <f>IF(H64=0, "-", H54/H64)</f>
        <v>0.11059907834101383</v>
      </c>
      <c r="J54" s="8">
        <f t="shared" si="4"/>
        <v>0</v>
      </c>
      <c r="K54" s="9">
        <f t="shared" si="5"/>
        <v>-0.125</v>
      </c>
    </row>
    <row r="55" spans="1:11" x14ac:dyDescent="0.25">
      <c r="A55" s="7" t="s">
        <v>343</v>
      </c>
      <c r="B55" s="65">
        <v>1</v>
      </c>
      <c r="C55" s="34">
        <f>IF(B64=0, "-", B55/B64)</f>
        <v>2.564102564102564E-2</v>
      </c>
      <c r="D55" s="65">
        <v>0</v>
      </c>
      <c r="E55" s="9">
        <f>IF(D64=0, "-", D55/D64)</f>
        <v>0</v>
      </c>
      <c r="F55" s="81">
        <v>17</v>
      </c>
      <c r="G55" s="34">
        <f>IF(F64=0, "-", F55/F64)</f>
        <v>4.1463414634146344E-2</v>
      </c>
      <c r="H55" s="65">
        <v>13</v>
      </c>
      <c r="I55" s="9">
        <f>IF(H64=0, "-", H55/H64)</f>
        <v>2.9953917050691243E-2</v>
      </c>
      <c r="J55" s="8" t="str">
        <f t="shared" si="4"/>
        <v>-</v>
      </c>
      <c r="K55" s="9">
        <f t="shared" si="5"/>
        <v>0.30769230769230771</v>
      </c>
    </row>
    <row r="56" spans="1:11" x14ac:dyDescent="0.25">
      <c r="A56" s="7" t="s">
        <v>344</v>
      </c>
      <c r="B56" s="65">
        <v>0</v>
      </c>
      <c r="C56" s="34">
        <f>IF(B64=0, "-", B56/B64)</f>
        <v>0</v>
      </c>
      <c r="D56" s="65">
        <v>0</v>
      </c>
      <c r="E56" s="9">
        <f>IF(D64=0, "-", D56/D64)</f>
        <v>0</v>
      </c>
      <c r="F56" s="81">
        <v>10</v>
      </c>
      <c r="G56" s="34">
        <f>IF(F64=0, "-", F56/F64)</f>
        <v>2.4390243902439025E-2</v>
      </c>
      <c r="H56" s="65">
        <v>29</v>
      </c>
      <c r="I56" s="9">
        <f>IF(H64=0, "-", H56/H64)</f>
        <v>6.6820276497695855E-2</v>
      </c>
      <c r="J56" s="8" t="str">
        <f t="shared" si="4"/>
        <v>-</v>
      </c>
      <c r="K56" s="9">
        <f t="shared" si="5"/>
        <v>-0.65517241379310343</v>
      </c>
    </row>
    <row r="57" spans="1:11" x14ac:dyDescent="0.25">
      <c r="A57" s="7" t="s">
        <v>345</v>
      </c>
      <c r="B57" s="65">
        <v>0</v>
      </c>
      <c r="C57" s="34">
        <f>IF(B64=0, "-", B57/B64)</f>
        <v>0</v>
      </c>
      <c r="D57" s="65">
        <v>8</v>
      </c>
      <c r="E57" s="9">
        <f>IF(D64=0, "-", D57/D64)</f>
        <v>0.17391304347826086</v>
      </c>
      <c r="F57" s="81">
        <v>25</v>
      </c>
      <c r="G57" s="34">
        <f>IF(F64=0, "-", F57/F64)</f>
        <v>6.097560975609756E-2</v>
      </c>
      <c r="H57" s="65">
        <v>36</v>
      </c>
      <c r="I57" s="9">
        <f>IF(H64=0, "-", H57/H64)</f>
        <v>8.294930875576037E-2</v>
      </c>
      <c r="J57" s="8">
        <f t="shared" si="4"/>
        <v>-1</v>
      </c>
      <c r="K57" s="9">
        <f t="shared" si="5"/>
        <v>-0.30555555555555558</v>
      </c>
    </row>
    <row r="58" spans="1:11" x14ac:dyDescent="0.25">
      <c r="A58" s="7" t="s">
        <v>346</v>
      </c>
      <c r="B58" s="65">
        <v>0</v>
      </c>
      <c r="C58" s="34">
        <f>IF(B64=0, "-", B58/B64)</f>
        <v>0</v>
      </c>
      <c r="D58" s="65">
        <v>0</v>
      </c>
      <c r="E58" s="9">
        <f>IF(D64=0, "-", D58/D64)</f>
        <v>0</v>
      </c>
      <c r="F58" s="81">
        <v>13</v>
      </c>
      <c r="G58" s="34">
        <f>IF(F64=0, "-", F58/F64)</f>
        <v>3.1707317073170732E-2</v>
      </c>
      <c r="H58" s="65">
        <v>6</v>
      </c>
      <c r="I58" s="9">
        <f>IF(H64=0, "-", H58/H64)</f>
        <v>1.3824884792626729E-2</v>
      </c>
      <c r="J58" s="8" t="str">
        <f t="shared" si="4"/>
        <v>-</v>
      </c>
      <c r="K58" s="9">
        <f t="shared" si="5"/>
        <v>1.1666666666666667</v>
      </c>
    </row>
    <row r="59" spans="1:11" x14ac:dyDescent="0.25">
      <c r="A59" s="7" t="s">
        <v>347</v>
      </c>
      <c r="B59" s="65">
        <v>0</v>
      </c>
      <c r="C59" s="34">
        <f>IF(B64=0, "-", B59/B64)</f>
        <v>0</v>
      </c>
      <c r="D59" s="65">
        <v>3</v>
      </c>
      <c r="E59" s="9">
        <f>IF(D64=0, "-", D59/D64)</f>
        <v>6.5217391304347824E-2</v>
      </c>
      <c r="F59" s="81">
        <v>27</v>
      </c>
      <c r="G59" s="34">
        <f>IF(F64=0, "-", F59/F64)</f>
        <v>6.5853658536585369E-2</v>
      </c>
      <c r="H59" s="65">
        <v>30</v>
      </c>
      <c r="I59" s="9">
        <f>IF(H64=0, "-", H59/H64)</f>
        <v>6.9124423963133647E-2</v>
      </c>
      <c r="J59" s="8">
        <f t="shared" si="4"/>
        <v>-1</v>
      </c>
      <c r="K59" s="9">
        <f t="shared" si="5"/>
        <v>-0.1</v>
      </c>
    </row>
    <row r="60" spans="1:11" x14ac:dyDescent="0.25">
      <c r="A60" s="7" t="s">
        <v>348</v>
      </c>
      <c r="B60" s="65">
        <v>0</v>
      </c>
      <c r="C60" s="34">
        <f>IF(B64=0, "-", B60/B64)</f>
        <v>0</v>
      </c>
      <c r="D60" s="65">
        <v>1</v>
      </c>
      <c r="E60" s="9">
        <f>IF(D64=0, "-", D60/D64)</f>
        <v>2.1739130434782608E-2</v>
      </c>
      <c r="F60" s="81">
        <v>14</v>
      </c>
      <c r="G60" s="34">
        <f>IF(F64=0, "-", F60/F64)</f>
        <v>3.4146341463414637E-2</v>
      </c>
      <c r="H60" s="65">
        <v>17</v>
      </c>
      <c r="I60" s="9">
        <f>IF(H64=0, "-", H60/H64)</f>
        <v>3.9170506912442393E-2</v>
      </c>
      <c r="J60" s="8">
        <f t="shared" si="4"/>
        <v>-1</v>
      </c>
      <c r="K60" s="9">
        <f t="shared" si="5"/>
        <v>-0.17647058823529413</v>
      </c>
    </row>
    <row r="61" spans="1:11" x14ac:dyDescent="0.25">
      <c r="A61" s="7" t="s">
        <v>349</v>
      </c>
      <c r="B61" s="65">
        <v>10</v>
      </c>
      <c r="C61" s="34">
        <f>IF(B64=0, "-", B61/B64)</f>
        <v>0.25641025641025639</v>
      </c>
      <c r="D61" s="65">
        <v>0</v>
      </c>
      <c r="E61" s="9">
        <f>IF(D64=0, "-", D61/D64)</f>
        <v>0</v>
      </c>
      <c r="F61" s="81">
        <v>18</v>
      </c>
      <c r="G61" s="34">
        <f>IF(F64=0, "-", F61/F64)</f>
        <v>4.3902439024390241E-2</v>
      </c>
      <c r="H61" s="65">
        <v>0</v>
      </c>
      <c r="I61" s="9">
        <f>IF(H64=0, "-", H61/H64)</f>
        <v>0</v>
      </c>
      <c r="J61" s="8" t="str">
        <f t="shared" si="4"/>
        <v>-</v>
      </c>
      <c r="K61" s="9" t="str">
        <f t="shared" si="5"/>
        <v>-</v>
      </c>
    </row>
    <row r="62" spans="1:11" x14ac:dyDescent="0.25">
      <c r="A62" s="7" t="s">
        <v>350</v>
      </c>
      <c r="B62" s="65">
        <v>21</v>
      </c>
      <c r="C62" s="34">
        <f>IF(B64=0, "-", B62/B64)</f>
        <v>0.53846153846153844</v>
      </c>
      <c r="D62" s="65">
        <v>8</v>
      </c>
      <c r="E62" s="9">
        <f>IF(D64=0, "-", D62/D64)</f>
        <v>0.17391304347826086</v>
      </c>
      <c r="F62" s="81">
        <v>153</v>
      </c>
      <c r="G62" s="34">
        <f>IF(F64=0, "-", F62/F64)</f>
        <v>0.37317073170731707</v>
      </c>
      <c r="H62" s="65">
        <v>102</v>
      </c>
      <c r="I62" s="9">
        <f>IF(H64=0, "-", H62/H64)</f>
        <v>0.23502304147465439</v>
      </c>
      <c r="J62" s="8">
        <f t="shared" si="4"/>
        <v>1.625</v>
      </c>
      <c r="K62" s="9">
        <f t="shared" si="5"/>
        <v>0.5</v>
      </c>
    </row>
    <row r="63" spans="1:11" x14ac:dyDescent="0.25">
      <c r="A63" s="2"/>
      <c r="B63" s="68"/>
      <c r="C63" s="33"/>
      <c r="D63" s="68"/>
      <c r="E63" s="6"/>
      <c r="F63" s="82"/>
      <c r="G63" s="33"/>
      <c r="H63" s="68"/>
      <c r="I63" s="6"/>
      <c r="J63" s="5"/>
      <c r="K63" s="6"/>
    </row>
    <row r="64" spans="1:11" s="43" customFormat="1" x14ac:dyDescent="0.25">
      <c r="A64" s="162" t="s">
        <v>544</v>
      </c>
      <c r="B64" s="71">
        <f>SUM(B52:B63)</f>
        <v>39</v>
      </c>
      <c r="C64" s="40">
        <f>B64/1254</f>
        <v>3.1100478468899521E-2</v>
      </c>
      <c r="D64" s="71">
        <f>SUM(D52:D63)</f>
        <v>46</v>
      </c>
      <c r="E64" s="41">
        <f>D64/1259</f>
        <v>3.6536934074662429E-2</v>
      </c>
      <c r="F64" s="77">
        <f>SUM(F52:F63)</f>
        <v>410</v>
      </c>
      <c r="G64" s="42">
        <f>F64/16228</f>
        <v>2.5264974118807002E-2</v>
      </c>
      <c r="H64" s="71">
        <f>SUM(H52:H63)</f>
        <v>434</v>
      </c>
      <c r="I64" s="41">
        <f>H64/16002</f>
        <v>2.7121609798775152E-2</v>
      </c>
      <c r="J64" s="37">
        <f>IF(D64=0, "-", IF((B64-D64)/D64&lt;10, (B64-D64)/D64, "&gt;999%"))</f>
        <v>-0.15217391304347827</v>
      </c>
      <c r="K64" s="38">
        <f>IF(H64=0, "-", IF((F64-H64)/H64&lt;10, (F64-H64)/H64, "&gt;999%"))</f>
        <v>-5.5299539170506916E-2</v>
      </c>
    </row>
    <row r="65" spans="1:11" x14ac:dyDescent="0.25">
      <c r="B65" s="83"/>
      <c r="D65" s="83"/>
      <c r="F65" s="83"/>
      <c r="H65" s="83"/>
    </row>
    <row r="66" spans="1:11" s="43" customFormat="1" x14ac:dyDescent="0.25">
      <c r="A66" s="162" t="s">
        <v>543</v>
      </c>
      <c r="B66" s="71">
        <v>205</v>
      </c>
      <c r="C66" s="40">
        <f>B66/1254</f>
        <v>0.1634768740031898</v>
      </c>
      <c r="D66" s="71">
        <v>209</v>
      </c>
      <c r="E66" s="41">
        <f>D66/1259</f>
        <v>0.16600476568705322</v>
      </c>
      <c r="F66" s="77">
        <v>2488</v>
      </c>
      <c r="G66" s="42">
        <f>F66/16228</f>
        <v>0.15331525757949224</v>
      </c>
      <c r="H66" s="71">
        <v>2568</v>
      </c>
      <c r="I66" s="41">
        <f>H66/16002</f>
        <v>0.16047994000749907</v>
      </c>
      <c r="J66" s="37">
        <f>IF(D66=0, "-", IF((B66-D66)/D66&lt;10, (B66-D66)/D66, "&gt;999%"))</f>
        <v>-1.9138755980861243E-2</v>
      </c>
      <c r="K66" s="38">
        <f>IF(H66=0, "-", IF((F66-H66)/H66&lt;10, (F66-H66)/H66, "&gt;999%"))</f>
        <v>-3.1152647975077882E-2</v>
      </c>
    </row>
    <row r="67" spans="1:11" x14ac:dyDescent="0.25">
      <c r="B67" s="83"/>
      <c r="D67" s="83"/>
      <c r="F67" s="83"/>
      <c r="H67" s="83"/>
    </row>
    <row r="68" spans="1:11" ht="15.6" x14ac:dyDescent="0.3">
      <c r="A68" s="164" t="s">
        <v>108</v>
      </c>
      <c r="B68" s="196" t="s">
        <v>1</v>
      </c>
      <c r="C68" s="200"/>
      <c r="D68" s="200"/>
      <c r="E68" s="197"/>
      <c r="F68" s="196" t="s">
        <v>14</v>
      </c>
      <c r="G68" s="200"/>
      <c r="H68" s="200"/>
      <c r="I68" s="197"/>
      <c r="J68" s="196" t="s">
        <v>15</v>
      </c>
      <c r="K68" s="197"/>
    </row>
    <row r="69" spans="1:11" x14ac:dyDescent="0.25">
      <c r="A69" s="22"/>
      <c r="B69" s="196">
        <f>VALUE(RIGHT($B$2, 4))</f>
        <v>2022</v>
      </c>
      <c r="C69" s="197"/>
      <c r="D69" s="196">
        <f>B69-1</f>
        <v>2021</v>
      </c>
      <c r="E69" s="204"/>
      <c r="F69" s="196">
        <f>B69</f>
        <v>2022</v>
      </c>
      <c r="G69" s="204"/>
      <c r="H69" s="196">
        <f>D69</f>
        <v>2021</v>
      </c>
      <c r="I69" s="204"/>
      <c r="J69" s="140" t="s">
        <v>4</v>
      </c>
      <c r="K69" s="141" t="s">
        <v>2</v>
      </c>
    </row>
    <row r="70" spans="1:11" x14ac:dyDescent="0.25">
      <c r="A70" s="163" t="s">
        <v>137</v>
      </c>
      <c r="B70" s="61" t="s">
        <v>12</v>
      </c>
      <c r="C70" s="62" t="s">
        <v>13</v>
      </c>
      <c r="D70" s="61" t="s">
        <v>12</v>
      </c>
      <c r="E70" s="63" t="s">
        <v>13</v>
      </c>
      <c r="F70" s="62" t="s">
        <v>12</v>
      </c>
      <c r="G70" s="62" t="s">
        <v>13</v>
      </c>
      <c r="H70" s="61" t="s">
        <v>12</v>
      </c>
      <c r="I70" s="63" t="s">
        <v>13</v>
      </c>
      <c r="J70" s="61"/>
      <c r="K70" s="63"/>
    </row>
    <row r="71" spans="1:11" x14ac:dyDescent="0.25">
      <c r="A71" s="7" t="s">
        <v>351</v>
      </c>
      <c r="B71" s="65">
        <v>69</v>
      </c>
      <c r="C71" s="34">
        <f>IF(B94=0, "-", B71/B94)</f>
        <v>0.24642857142857144</v>
      </c>
      <c r="D71" s="65">
        <v>0</v>
      </c>
      <c r="E71" s="9">
        <f>IF(D94=0, "-", D71/D94)</f>
        <v>0</v>
      </c>
      <c r="F71" s="81">
        <v>70</v>
      </c>
      <c r="G71" s="34">
        <f>IF(F94=0, "-", F71/F94)</f>
        <v>2.5353132922854037E-2</v>
      </c>
      <c r="H71" s="65">
        <v>0</v>
      </c>
      <c r="I71" s="9">
        <f>IF(H94=0, "-", H71/H94)</f>
        <v>0</v>
      </c>
      <c r="J71" s="8" t="str">
        <f t="shared" ref="J71:J92" si="6">IF(D71=0, "-", IF((B71-D71)/D71&lt;10, (B71-D71)/D71, "&gt;999%"))</f>
        <v>-</v>
      </c>
      <c r="K71" s="9" t="str">
        <f t="shared" ref="K71:K92" si="7">IF(H71=0, "-", IF((F71-H71)/H71&lt;10, (F71-H71)/H71, "&gt;999%"))</f>
        <v>-</v>
      </c>
    </row>
    <row r="72" spans="1:11" x14ac:dyDescent="0.25">
      <c r="A72" s="7" t="s">
        <v>352</v>
      </c>
      <c r="B72" s="65">
        <v>0</v>
      </c>
      <c r="C72" s="34">
        <f>IF(B94=0, "-", B72/B94)</f>
        <v>0</v>
      </c>
      <c r="D72" s="65">
        <v>0</v>
      </c>
      <c r="E72" s="9">
        <f>IF(D94=0, "-", D72/D94)</f>
        <v>0</v>
      </c>
      <c r="F72" s="81">
        <v>2</v>
      </c>
      <c r="G72" s="34">
        <f>IF(F94=0, "-", F72/F94)</f>
        <v>7.2437522636725825E-4</v>
      </c>
      <c r="H72" s="65">
        <v>0</v>
      </c>
      <c r="I72" s="9">
        <f>IF(H94=0, "-", H72/H94)</f>
        <v>0</v>
      </c>
      <c r="J72" s="8" t="str">
        <f t="shared" si="6"/>
        <v>-</v>
      </c>
      <c r="K72" s="9" t="str">
        <f t="shared" si="7"/>
        <v>-</v>
      </c>
    </row>
    <row r="73" spans="1:11" x14ac:dyDescent="0.25">
      <c r="A73" s="7" t="s">
        <v>353</v>
      </c>
      <c r="B73" s="65">
        <v>7</v>
      </c>
      <c r="C73" s="34">
        <f>IF(B94=0, "-", B73/B94)</f>
        <v>2.5000000000000001E-2</v>
      </c>
      <c r="D73" s="65">
        <v>0</v>
      </c>
      <c r="E73" s="9">
        <f>IF(D94=0, "-", D73/D94)</f>
        <v>0</v>
      </c>
      <c r="F73" s="81">
        <v>26</v>
      </c>
      <c r="G73" s="34">
        <f>IF(F94=0, "-", F73/F94)</f>
        <v>9.4168779427743574E-3</v>
      </c>
      <c r="H73" s="65">
        <v>0</v>
      </c>
      <c r="I73" s="9">
        <f>IF(H94=0, "-", H73/H94)</f>
        <v>0</v>
      </c>
      <c r="J73" s="8" t="str">
        <f t="shared" si="6"/>
        <v>-</v>
      </c>
      <c r="K73" s="9" t="str">
        <f t="shared" si="7"/>
        <v>-</v>
      </c>
    </row>
    <row r="74" spans="1:11" x14ac:dyDescent="0.25">
      <c r="A74" s="7" t="s">
        <v>354</v>
      </c>
      <c r="B74" s="65">
        <v>1</v>
      </c>
      <c r="C74" s="34">
        <f>IF(B94=0, "-", B74/B94)</f>
        <v>3.5714285714285713E-3</v>
      </c>
      <c r="D74" s="65">
        <v>4</v>
      </c>
      <c r="E74" s="9">
        <f>IF(D94=0, "-", D74/D94)</f>
        <v>1.7937219730941704E-2</v>
      </c>
      <c r="F74" s="81">
        <v>21</v>
      </c>
      <c r="G74" s="34">
        <f>IF(F94=0, "-", F74/F94)</f>
        <v>7.6059398768562117E-3</v>
      </c>
      <c r="H74" s="65">
        <v>35</v>
      </c>
      <c r="I74" s="9">
        <f>IF(H94=0, "-", H74/H94)</f>
        <v>1.3709361535448493E-2</v>
      </c>
      <c r="J74" s="8">
        <f t="shared" si="6"/>
        <v>-0.75</v>
      </c>
      <c r="K74" s="9">
        <f t="shared" si="7"/>
        <v>-0.4</v>
      </c>
    </row>
    <row r="75" spans="1:11" x14ac:dyDescent="0.25">
      <c r="A75" s="7" t="s">
        <v>355</v>
      </c>
      <c r="B75" s="65">
        <v>14</v>
      </c>
      <c r="C75" s="34">
        <f>IF(B94=0, "-", B75/B94)</f>
        <v>0.05</v>
      </c>
      <c r="D75" s="65">
        <v>2</v>
      </c>
      <c r="E75" s="9">
        <f>IF(D94=0, "-", D75/D94)</f>
        <v>8.9686098654708519E-3</v>
      </c>
      <c r="F75" s="81">
        <v>103</v>
      </c>
      <c r="G75" s="34">
        <f>IF(F94=0, "-", F75/F94)</f>
        <v>3.7305324157913801E-2</v>
      </c>
      <c r="H75" s="65">
        <v>57</v>
      </c>
      <c r="I75" s="9">
        <f>IF(H94=0, "-", H75/H94)</f>
        <v>2.2326674500587545E-2</v>
      </c>
      <c r="J75" s="8">
        <f t="shared" si="6"/>
        <v>6</v>
      </c>
      <c r="K75" s="9">
        <f t="shared" si="7"/>
        <v>0.80701754385964908</v>
      </c>
    </row>
    <row r="76" spans="1:11" x14ac:dyDescent="0.25">
      <c r="A76" s="7" t="s">
        <v>356</v>
      </c>
      <c r="B76" s="65">
        <v>5</v>
      </c>
      <c r="C76" s="34">
        <f>IF(B94=0, "-", B76/B94)</f>
        <v>1.7857142857142856E-2</v>
      </c>
      <c r="D76" s="65">
        <v>0</v>
      </c>
      <c r="E76" s="9">
        <f>IF(D94=0, "-", D76/D94)</f>
        <v>0</v>
      </c>
      <c r="F76" s="81">
        <v>25</v>
      </c>
      <c r="G76" s="34">
        <f>IF(F94=0, "-", F76/F94)</f>
        <v>9.0546903295907286E-3</v>
      </c>
      <c r="H76" s="65">
        <v>0</v>
      </c>
      <c r="I76" s="9">
        <f>IF(H94=0, "-", H76/H94)</f>
        <v>0</v>
      </c>
      <c r="J76" s="8" t="str">
        <f t="shared" si="6"/>
        <v>-</v>
      </c>
      <c r="K76" s="9" t="str">
        <f t="shared" si="7"/>
        <v>-</v>
      </c>
    </row>
    <row r="77" spans="1:11" x14ac:dyDescent="0.25">
      <c r="A77" s="7" t="s">
        <v>357</v>
      </c>
      <c r="B77" s="65">
        <v>7</v>
      </c>
      <c r="C77" s="34">
        <f>IF(B94=0, "-", B77/B94)</f>
        <v>2.5000000000000001E-2</v>
      </c>
      <c r="D77" s="65">
        <v>17</v>
      </c>
      <c r="E77" s="9">
        <f>IF(D94=0, "-", D77/D94)</f>
        <v>7.623318385650224E-2</v>
      </c>
      <c r="F77" s="81">
        <v>114</v>
      </c>
      <c r="G77" s="34">
        <f>IF(F94=0, "-", F77/F94)</f>
        <v>4.1289387902933718E-2</v>
      </c>
      <c r="H77" s="65">
        <v>166</v>
      </c>
      <c r="I77" s="9">
        <f>IF(H94=0, "-", H77/H94)</f>
        <v>6.5021543282412844E-2</v>
      </c>
      <c r="J77" s="8">
        <f t="shared" si="6"/>
        <v>-0.58823529411764708</v>
      </c>
      <c r="K77" s="9">
        <f t="shared" si="7"/>
        <v>-0.31325301204819278</v>
      </c>
    </row>
    <row r="78" spans="1:11" x14ac:dyDescent="0.25">
      <c r="A78" s="7" t="s">
        <v>358</v>
      </c>
      <c r="B78" s="65">
        <v>18</v>
      </c>
      <c r="C78" s="34">
        <f>IF(B94=0, "-", B78/B94)</f>
        <v>6.4285714285714279E-2</v>
      </c>
      <c r="D78" s="65">
        <v>21</v>
      </c>
      <c r="E78" s="9">
        <f>IF(D94=0, "-", D78/D94)</f>
        <v>9.417040358744394E-2</v>
      </c>
      <c r="F78" s="81">
        <v>270</v>
      </c>
      <c r="G78" s="34">
        <f>IF(F94=0, "-", F78/F94)</f>
        <v>9.7790655559579859E-2</v>
      </c>
      <c r="H78" s="65">
        <v>189</v>
      </c>
      <c r="I78" s="9">
        <f>IF(H94=0, "-", H78/H94)</f>
        <v>7.4030552291421858E-2</v>
      </c>
      <c r="J78" s="8">
        <f t="shared" si="6"/>
        <v>-0.14285714285714285</v>
      </c>
      <c r="K78" s="9">
        <f t="shared" si="7"/>
        <v>0.42857142857142855</v>
      </c>
    </row>
    <row r="79" spans="1:11" x14ac:dyDescent="0.25">
      <c r="A79" s="7" t="s">
        <v>359</v>
      </c>
      <c r="B79" s="65">
        <v>1</v>
      </c>
      <c r="C79" s="34">
        <f>IF(B94=0, "-", B79/B94)</f>
        <v>3.5714285714285713E-3</v>
      </c>
      <c r="D79" s="65">
        <v>0</v>
      </c>
      <c r="E79" s="9">
        <f>IF(D94=0, "-", D79/D94)</f>
        <v>0</v>
      </c>
      <c r="F79" s="81">
        <v>10</v>
      </c>
      <c r="G79" s="34">
        <f>IF(F94=0, "-", F79/F94)</f>
        <v>3.621876131836291E-3</v>
      </c>
      <c r="H79" s="65">
        <v>11</v>
      </c>
      <c r="I79" s="9">
        <f>IF(H94=0, "-", H79/H94)</f>
        <v>4.3086564825695261E-3</v>
      </c>
      <c r="J79" s="8" t="str">
        <f t="shared" si="6"/>
        <v>-</v>
      </c>
      <c r="K79" s="9">
        <f t="shared" si="7"/>
        <v>-9.0909090909090912E-2</v>
      </c>
    </row>
    <row r="80" spans="1:11" x14ac:dyDescent="0.25">
      <c r="A80" s="7" t="s">
        <v>360</v>
      </c>
      <c r="B80" s="65">
        <v>17</v>
      </c>
      <c r="C80" s="34">
        <f>IF(B94=0, "-", B80/B94)</f>
        <v>6.0714285714285714E-2</v>
      </c>
      <c r="D80" s="65">
        <v>21</v>
      </c>
      <c r="E80" s="9">
        <f>IF(D94=0, "-", D80/D94)</f>
        <v>9.417040358744394E-2</v>
      </c>
      <c r="F80" s="81">
        <v>251</v>
      </c>
      <c r="G80" s="34">
        <f>IF(F94=0, "-", F80/F94)</f>
        <v>9.0909090909090912E-2</v>
      </c>
      <c r="H80" s="65">
        <v>72</v>
      </c>
      <c r="I80" s="9">
        <f>IF(H94=0, "-", H80/H94)</f>
        <v>2.8202115158636899E-2</v>
      </c>
      <c r="J80" s="8">
        <f t="shared" si="6"/>
        <v>-0.19047619047619047</v>
      </c>
      <c r="K80" s="9">
        <f t="shared" si="7"/>
        <v>2.4861111111111112</v>
      </c>
    </row>
    <row r="81" spans="1:11" x14ac:dyDescent="0.25">
      <c r="A81" s="7" t="s">
        <v>361</v>
      </c>
      <c r="B81" s="65">
        <v>33</v>
      </c>
      <c r="C81" s="34">
        <f>IF(B94=0, "-", B81/B94)</f>
        <v>0.11785714285714285</v>
      </c>
      <c r="D81" s="65">
        <v>32</v>
      </c>
      <c r="E81" s="9">
        <f>IF(D94=0, "-", D81/D94)</f>
        <v>0.14349775784753363</v>
      </c>
      <c r="F81" s="81">
        <v>460</v>
      </c>
      <c r="G81" s="34">
        <f>IF(F94=0, "-", F81/F94)</f>
        <v>0.16660630206446939</v>
      </c>
      <c r="H81" s="65">
        <v>464</v>
      </c>
      <c r="I81" s="9">
        <f>IF(H94=0, "-", H81/H94)</f>
        <v>0.18174696435566001</v>
      </c>
      <c r="J81" s="8">
        <f t="shared" si="6"/>
        <v>3.125E-2</v>
      </c>
      <c r="K81" s="9">
        <f t="shared" si="7"/>
        <v>-8.6206896551724137E-3</v>
      </c>
    </row>
    <row r="82" spans="1:11" x14ac:dyDescent="0.25">
      <c r="A82" s="7" t="s">
        <v>362</v>
      </c>
      <c r="B82" s="65">
        <v>4</v>
      </c>
      <c r="C82" s="34">
        <f>IF(B94=0, "-", B82/B94)</f>
        <v>1.4285714285714285E-2</v>
      </c>
      <c r="D82" s="65">
        <v>9</v>
      </c>
      <c r="E82" s="9">
        <f>IF(D94=0, "-", D82/D94)</f>
        <v>4.0358744394618833E-2</v>
      </c>
      <c r="F82" s="81">
        <v>118</v>
      </c>
      <c r="G82" s="34">
        <f>IF(F94=0, "-", F82/F94)</f>
        <v>4.2738138355668233E-2</v>
      </c>
      <c r="H82" s="65">
        <v>59</v>
      </c>
      <c r="I82" s="9">
        <f>IF(H94=0, "-", H82/H94)</f>
        <v>2.3110066588327458E-2</v>
      </c>
      <c r="J82" s="8">
        <f t="shared" si="6"/>
        <v>-0.55555555555555558</v>
      </c>
      <c r="K82" s="9">
        <f t="shared" si="7"/>
        <v>1</v>
      </c>
    </row>
    <row r="83" spans="1:11" x14ac:dyDescent="0.25">
      <c r="A83" s="7" t="s">
        <v>363</v>
      </c>
      <c r="B83" s="65">
        <v>23</v>
      </c>
      <c r="C83" s="34">
        <f>IF(B94=0, "-", B83/B94)</f>
        <v>8.2142857142857142E-2</v>
      </c>
      <c r="D83" s="65">
        <v>10</v>
      </c>
      <c r="E83" s="9">
        <f>IF(D94=0, "-", D83/D94)</f>
        <v>4.4843049327354258E-2</v>
      </c>
      <c r="F83" s="81">
        <v>242</v>
      </c>
      <c r="G83" s="34">
        <f>IF(F94=0, "-", F83/F94)</f>
        <v>8.7649402390438252E-2</v>
      </c>
      <c r="H83" s="65">
        <v>194</v>
      </c>
      <c r="I83" s="9">
        <f>IF(H94=0, "-", H83/H94)</f>
        <v>7.5989032510771645E-2</v>
      </c>
      <c r="J83" s="8">
        <f t="shared" si="6"/>
        <v>1.3</v>
      </c>
      <c r="K83" s="9">
        <f t="shared" si="7"/>
        <v>0.24742268041237114</v>
      </c>
    </row>
    <row r="84" spans="1:11" x14ac:dyDescent="0.25">
      <c r="A84" s="7" t="s">
        <v>364</v>
      </c>
      <c r="B84" s="65">
        <v>7</v>
      </c>
      <c r="C84" s="34">
        <f>IF(B94=0, "-", B84/B94)</f>
        <v>2.5000000000000001E-2</v>
      </c>
      <c r="D84" s="65">
        <v>7</v>
      </c>
      <c r="E84" s="9">
        <f>IF(D94=0, "-", D84/D94)</f>
        <v>3.1390134529147982E-2</v>
      </c>
      <c r="F84" s="81">
        <v>90</v>
      </c>
      <c r="G84" s="34">
        <f>IF(F94=0, "-", F84/F94)</f>
        <v>3.259688518652662E-2</v>
      </c>
      <c r="H84" s="65">
        <v>166</v>
      </c>
      <c r="I84" s="9">
        <f>IF(H94=0, "-", H84/H94)</f>
        <v>6.5021543282412844E-2</v>
      </c>
      <c r="J84" s="8">
        <f t="shared" si="6"/>
        <v>0</v>
      </c>
      <c r="K84" s="9">
        <f t="shared" si="7"/>
        <v>-0.45783132530120479</v>
      </c>
    </row>
    <row r="85" spans="1:11" x14ac:dyDescent="0.25">
      <c r="A85" s="7" t="s">
        <v>365</v>
      </c>
      <c r="B85" s="65">
        <v>1</v>
      </c>
      <c r="C85" s="34">
        <f>IF(B94=0, "-", B85/B94)</f>
        <v>3.5714285714285713E-3</v>
      </c>
      <c r="D85" s="65">
        <v>0</v>
      </c>
      <c r="E85" s="9">
        <f>IF(D94=0, "-", D85/D94)</f>
        <v>0</v>
      </c>
      <c r="F85" s="81">
        <v>15</v>
      </c>
      <c r="G85" s="34">
        <f>IF(F94=0, "-", F85/F94)</f>
        <v>5.4328141977544372E-3</v>
      </c>
      <c r="H85" s="65">
        <v>10</v>
      </c>
      <c r="I85" s="9">
        <f>IF(H94=0, "-", H85/H94)</f>
        <v>3.9169604386995694E-3</v>
      </c>
      <c r="J85" s="8" t="str">
        <f t="shared" si="6"/>
        <v>-</v>
      </c>
      <c r="K85" s="9">
        <f t="shared" si="7"/>
        <v>0.5</v>
      </c>
    </row>
    <row r="86" spans="1:11" x14ac:dyDescent="0.25">
      <c r="A86" s="7" t="s">
        <v>366</v>
      </c>
      <c r="B86" s="65">
        <v>0</v>
      </c>
      <c r="C86" s="34">
        <f>IF(B94=0, "-", B86/B94)</f>
        <v>0</v>
      </c>
      <c r="D86" s="65">
        <v>1</v>
      </c>
      <c r="E86" s="9">
        <f>IF(D94=0, "-", D86/D94)</f>
        <v>4.4843049327354259E-3</v>
      </c>
      <c r="F86" s="81">
        <v>2</v>
      </c>
      <c r="G86" s="34">
        <f>IF(F94=0, "-", F86/F94)</f>
        <v>7.2437522636725825E-4</v>
      </c>
      <c r="H86" s="65">
        <v>4</v>
      </c>
      <c r="I86" s="9">
        <f>IF(H94=0, "-", H86/H94)</f>
        <v>1.5667841754798276E-3</v>
      </c>
      <c r="J86" s="8">
        <f t="shared" si="6"/>
        <v>-1</v>
      </c>
      <c r="K86" s="9">
        <f t="shared" si="7"/>
        <v>-0.5</v>
      </c>
    </row>
    <row r="87" spans="1:11" x14ac:dyDescent="0.25">
      <c r="A87" s="7" t="s">
        <v>367</v>
      </c>
      <c r="B87" s="65">
        <v>1</v>
      </c>
      <c r="C87" s="34">
        <f>IF(B94=0, "-", B87/B94)</f>
        <v>3.5714285714285713E-3</v>
      </c>
      <c r="D87" s="65">
        <v>0</v>
      </c>
      <c r="E87" s="9">
        <f>IF(D94=0, "-", D87/D94)</f>
        <v>0</v>
      </c>
      <c r="F87" s="81">
        <v>8</v>
      </c>
      <c r="G87" s="34">
        <f>IF(F94=0, "-", F87/F94)</f>
        <v>2.897500905469033E-3</v>
      </c>
      <c r="H87" s="65">
        <v>8</v>
      </c>
      <c r="I87" s="9">
        <f>IF(H94=0, "-", H87/H94)</f>
        <v>3.1335683509596552E-3</v>
      </c>
      <c r="J87" s="8" t="str">
        <f t="shared" si="6"/>
        <v>-</v>
      </c>
      <c r="K87" s="9">
        <f t="shared" si="7"/>
        <v>0</v>
      </c>
    </row>
    <row r="88" spans="1:11" x14ac:dyDescent="0.25">
      <c r="A88" s="7" t="s">
        <v>368</v>
      </c>
      <c r="B88" s="65">
        <v>4</v>
      </c>
      <c r="C88" s="34">
        <f>IF(B94=0, "-", B88/B94)</f>
        <v>1.4285714285714285E-2</v>
      </c>
      <c r="D88" s="65">
        <v>5</v>
      </c>
      <c r="E88" s="9">
        <f>IF(D94=0, "-", D88/D94)</f>
        <v>2.2421524663677129E-2</v>
      </c>
      <c r="F88" s="81">
        <v>44</v>
      </c>
      <c r="G88" s="34">
        <f>IF(F94=0, "-", F88/F94)</f>
        <v>1.5936254980079681E-2</v>
      </c>
      <c r="H88" s="65">
        <v>102</v>
      </c>
      <c r="I88" s="9">
        <f>IF(H94=0, "-", H88/H94)</f>
        <v>3.9952996474735603E-2</v>
      </c>
      <c r="J88" s="8">
        <f t="shared" si="6"/>
        <v>-0.2</v>
      </c>
      <c r="K88" s="9">
        <f t="shared" si="7"/>
        <v>-0.56862745098039214</v>
      </c>
    </row>
    <row r="89" spans="1:11" x14ac:dyDescent="0.25">
      <c r="A89" s="7" t="s">
        <v>369</v>
      </c>
      <c r="B89" s="65">
        <v>0</v>
      </c>
      <c r="C89" s="34">
        <f>IF(B94=0, "-", B89/B94)</f>
        <v>0</v>
      </c>
      <c r="D89" s="65">
        <v>0</v>
      </c>
      <c r="E89" s="9">
        <f>IF(D94=0, "-", D89/D94)</f>
        <v>0</v>
      </c>
      <c r="F89" s="81">
        <v>0</v>
      </c>
      <c r="G89" s="34">
        <f>IF(F94=0, "-", F89/F94)</f>
        <v>0</v>
      </c>
      <c r="H89" s="65">
        <v>1</v>
      </c>
      <c r="I89" s="9">
        <f>IF(H94=0, "-", H89/H94)</f>
        <v>3.916960438699569E-4</v>
      </c>
      <c r="J89" s="8" t="str">
        <f t="shared" si="6"/>
        <v>-</v>
      </c>
      <c r="K89" s="9">
        <f t="shared" si="7"/>
        <v>-1</v>
      </c>
    </row>
    <row r="90" spans="1:11" x14ac:dyDescent="0.25">
      <c r="A90" s="7" t="s">
        <v>370</v>
      </c>
      <c r="B90" s="65">
        <v>31</v>
      </c>
      <c r="C90" s="34">
        <f>IF(B94=0, "-", B90/B94)</f>
        <v>0.11071428571428571</v>
      </c>
      <c r="D90" s="65">
        <v>35</v>
      </c>
      <c r="E90" s="9">
        <f>IF(D94=0, "-", D90/D94)</f>
        <v>0.15695067264573992</v>
      </c>
      <c r="F90" s="81">
        <v>250</v>
      </c>
      <c r="G90" s="34">
        <f>IF(F94=0, "-", F90/F94)</f>
        <v>9.0546903295907283E-2</v>
      </c>
      <c r="H90" s="65">
        <v>306</v>
      </c>
      <c r="I90" s="9">
        <f>IF(H94=0, "-", H90/H94)</f>
        <v>0.11985898942420682</v>
      </c>
      <c r="J90" s="8">
        <f t="shared" si="6"/>
        <v>-0.11428571428571428</v>
      </c>
      <c r="K90" s="9">
        <f t="shared" si="7"/>
        <v>-0.18300653594771241</v>
      </c>
    </row>
    <row r="91" spans="1:11" x14ac:dyDescent="0.25">
      <c r="A91" s="7" t="s">
        <v>371</v>
      </c>
      <c r="B91" s="65">
        <v>29</v>
      </c>
      <c r="C91" s="34">
        <f>IF(B94=0, "-", B91/B94)</f>
        <v>0.10357142857142858</v>
      </c>
      <c r="D91" s="65">
        <v>53</v>
      </c>
      <c r="E91" s="9">
        <f>IF(D94=0, "-", D91/D94)</f>
        <v>0.23766816143497757</v>
      </c>
      <c r="F91" s="81">
        <v>566</v>
      </c>
      <c r="G91" s="34">
        <f>IF(F94=0, "-", F91/F94)</f>
        <v>0.20499818906193409</v>
      </c>
      <c r="H91" s="65">
        <v>612</v>
      </c>
      <c r="I91" s="9">
        <f>IF(H94=0, "-", H91/H94)</f>
        <v>0.23971797884841364</v>
      </c>
      <c r="J91" s="8">
        <f t="shared" si="6"/>
        <v>-0.45283018867924529</v>
      </c>
      <c r="K91" s="9">
        <f t="shared" si="7"/>
        <v>-7.5163398692810454E-2</v>
      </c>
    </row>
    <row r="92" spans="1:11" x14ac:dyDescent="0.25">
      <c r="A92" s="7" t="s">
        <v>372</v>
      </c>
      <c r="B92" s="65">
        <v>8</v>
      </c>
      <c r="C92" s="34">
        <f>IF(B94=0, "-", B92/B94)</f>
        <v>2.8571428571428571E-2</v>
      </c>
      <c r="D92" s="65">
        <v>6</v>
      </c>
      <c r="E92" s="9">
        <f>IF(D94=0, "-", D92/D94)</f>
        <v>2.6905829596412557E-2</v>
      </c>
      <c r="F92" s="81">
        <v>74</v>
      </c>
      <c r="G92" s="34">
        <f>IF(F94=0, "-", F92/F94)</f>
        <v>2.6801883375588555E-2</v>
      </c>
      <c r="H92" s="65">
        <v>97</v>
      </c>
      <c r="I92" s="9">
        <f>IF(H94=0, "-", H92/H94)</f>
        <v>3.7994516255385823E-2</v>
      </c>
      <c r="J92" s="8">
        <f t="shared" si="6"/>
        <v>0.33333333333333331</v>
      </c>
      <c r="K92" s="9">
        <f t="shared" si="7"/>
        <v>-0.23711340206185566</v>
      </c>
    </row>
    <row r="93" spans="1:11" x14ac:dyDescent="0.25">
      <c r="A93" s="2"/>
      <c r="B93" s="68"/>
      <c r="C93" s="33"/>
      <c r="D93" s="68"/>
      <c r="E93" s="6"/>
      <c r="F93" s="82"/>
      <c r="G93" s="33"/>
      <c r="H93" s="68"/>
      <c r="I93" s="6"/>
      <c r="J93" s="5"/>
      <c r="K93" s="6"/>
    </row>
    <row r="94" spans="1:11" s="43" customFormat="1" x14ac:dyDescent="0.25">
      <c r="A94" s="162" t="s">
        <v>542</v>
      </c>
      <c r="B94" s="71">
        <f>SUM(B71:B93)</f>
        <v>280</v>
      </c>
      <c r="C94" s="40">
        <f>B94/1254</f>
        <v>0.22328548644338117</v>
      </c>
      <c r="D94" s="71">
        <f>SUM(D71:D93)</f>
        <v>223</v>
      </c>
      <c r="E94" s="41">
        <f>D94/1259</f>
        <v>0.17712470214455917</v>
      </c>
      <c r="F94" s="77">
        <f>SUM(F71:F93)</f>
        <v>2761</v>
      </c>
      <c r="G94" s="42">
        <f>F94/16228</f>
        <v>0.17013803302933203</v>
      </c>
      <c r="H94" s="71">
        <f>SUM(H71:H93)</f>
        <v>2553</v>
      </c>
      <c r="I94" s="41">
        <f>H94/16002</f>
        <v>0.15954255718035246</v>
      </c>
      <c r="J94" s="37">
        <f>IF(D94=0, "-", IF((B94-D94)/D94&lt;10, (B94-D94)/D94, "&gt;999%"))</f>
        <v>0.2556053811659193</v>
      </c>
      <c r="K94" s="38">
        <f>IF(H94=0, "-", IF((F94-H94)/H94&lt;10, (F94-H94)/H94, "&gt;999%"))</f>
        <v>8.1472777124951032E-2</v>
      </c>
    </row>
    <row r="95" spans="1:11" x14ac:dyDescent="0.25">
      <c r="B95" s="83"/>
      <c r="D95" s="83"/>
      <c r="F95" s="83"/>
      <c r="H95" s="83"/>
    </row>
    <row r="96" spans="1:11" x14ac:dyDescent="0.25">
      <c r="A96" s="163" t="s">
        <v>138</v>
      </c>
      <c r="B96" s="61" t="s">
        <v>12</v>
      </c>
      <c r="C96" s="62" t="s">
        <v>13</v>
      </c>
      <c r="D96" s="61" t="s">
        <v>12</v>
      </c>
      <c r="E96" s="63" t="s">
        <v>13</v>
      </c>
      <c r="F96" s="62" t="s">
        <v>12</v>
      </c>
      <c r="G96" s="62" t="s">
        <v>13</v>
      </c>
      <c r="H96" s="61" t="s">
        <v>12</v>
      </c>
      <c r="I96" s="63" t="s">
        <v>13</v>
      </c>
      <c r="J96" s="61"/>
      <c r="K96" s="63"/>
    </row>
    <row r="97" spans="1:11" x14ac:dyDescent="0.25">
      <c r="A97" s="7" t="s">
        <v>373</v>
      </c>
      <c r="B97" s="65">
        <v>1</v>
      </c>
      <c r="C97" s="34">
        <f>IF(B117=0, "-", B97/B117)</f>
        <v>2.9411764705882353E-2</v>
      </c>
      <c r="D97" s="65">
        <v>1</v>
      </c>
      <c r="E97" s="9">
        <f>IF(D117=0, "-", D97/D117)</f>
        <v>1.7543859649122806E-2</v>
      </c>
      <c r="F97" s="81">
        <v>13</v>
      </c>
      <c r="G97" s="34">
        <f>IF(F117=0, "-", F97/F117)</f>
        <v>1.5222482435597189E-2</v>
      </c>
      <c r="H97" s="65">
        <v>8</v>
      </c>
      <c r="I97" s="9">
        <f>IF(H117=0, "-", H97/H117)</f>
        <v>1.444043321299639E-2</v>
      </c>
      <c r="J97" s="8">
        <f t="shared" ref="J97:J115" si="8">IF(D97=0, "-", IF((B97-D97)/D97&lt;10, (B97-D97)/D97, "&gt;999%"))</f>
        <v>0</v>
      </c>
      <c r="K97" s="9">
        <f t="shared" ref="K97:K115" si="9">IF(H97=0, "-", IF((F97-H97)/H97&lt;10, (F97-H97)/H97, "&gt;999%"))</f>
        <v>0.625</v>
      </c>
    </row>
    <row r="98" spans="1:11" x14ac:dyDescent="0.25">
      <c r="A98" s="7" t="s">
        <v>374</v>
      </c>
      <c r="B98" s="65">
        <v>1</v>
      </c>
      <c r="C98" s="34">
        <f>IF(B117=0, "-", B98/B117)</f>
        <v>2.9411764705882353E-2</v>
      </c>
      <c r="D98" s="65">
        <v>9</v>
      </c>
      <c r="E98" s="9">
        <f>IF(D117=0, "-", D98/D117)</f>
        <v>0.15789473684210525</v>
      </c>
      <c r="F98" s="81">
        <v>51</v>
      </c>
      <c r="G98" s="34">
        <f>IF(F117=0, "-", F98/F117)</f>
        <v>5.9718969555035126E-2</v>
      </c>
      <c r="H98" s="65">
        <v>61</v>
      </c>
      <c r="I98" s="9">
        <f>IF(H117=0, "-", H98/H117)</f>
        <v>0.11010830324909747</v>
      </c>
      <c r="J98" s="8">
        <f t="shared" si="8"/>
        <v>-0.88888888888888884</v>
      </c>
      <c r="K98" s="9">
        <f t="shared" si="9"/>
        <v>-0.16393442622950818</v>
      </c>
    </row>
    <row r="99" spans="1:11" x14ac:dyDescent="0.25">
      <c r="A99" s="7" t="s">
        <v>375</v>
      </c>
      <c r="B99" s="65">
        <v>2</v>
      </c>
      <c r="C99" s="34">
        <f>IF(B117=0, "-", B99/B117)</f>
        <v>5.8823529411764705E-2</v>
      </c>
      <c r="D99" s="65">
        <v>6</v>
      </c>
      <c r="E99" s="9">
        <f>IF(D117=0, "-", D99/D117)</f>
        <v>0.10526315789473684</v>
      </c>
      <c r="F99" s="81">
        <v>82</v>
      </c>
      <c r="G99" s="34">
        <f>IF(F117=0, "-", F99/F117)</f>
        <v>9.6018735362997654E-2</v>
      </c>
      <c r="H99" s="65">
        <v>88</v>
      </c>
      <c r="I99" s="9">
        <f>IF(H117=0, "-", H99/H117)</f>
        <v>0.1588447653429603</v>
      </c>
      <c r="J99" s="8">
        <f t="shared" si="8"/>
        <v>-0.66666666666666663</v>
      </c>
      <c r="K99" s="9">
        <f t="shared" si="9"/>
        <v>-6.8181818181818177E-2</v>
      </c>
    </row>
    <row r="100" spans="1:11" x14ac:dyDescent="0.25">
      <c r="A100" s="7" t="s">
        <v>376</v>
      </c>
      <c r="B100" s="65">
        <v>0</v>
      </c>
      <c r="C100" s="34">
        <f>IF(B117=0, "-", B100/B117)</f>
        <v>0</v>
      </c>
      <c r="D100" s="65">
        <v>2</v>
      </c>
      <c r="E100" s="9">
        <f>IF(D117=0, "-", D100/D117)</f>
        <v>3.5087719298245612E-2</v>
      </c>
      <c r="F100" s="81">
        <v>6</v>
      </c>
      <c r="G100" s="34">
        <f>IF(F117=0, "-", F100/F117)</f>
        <v>7.0257611241217799E-3</v>
      </c>
      <c r="H100" s="65">
        <v>16</v>
      </c>
      <c r="I100" s="9">
        <f>IF(H117=0, "-", H100/H117)</f>
        <v>2.8880866425992781E-2</v>
      </c>
      <c r="J100" s="8">
        <f t="shared" si="8"/>
        <v>-1</v>
      </c>
      <c r="K100" s="9">
        <f t="shared" si="9"/>
        <v>-0.625</v>
      </c>
    </row>
    <row r="101" spans="1:11" x14ac:dyDescent="0.25">
      <c r="A101" s="7" t="s">
        <v>377</v>
      </c>
      <c r="B101" s="65">
        <v>0</v>
      </c>
      <c r="C101" s="34">
        <f>IF(B117=0, "-", B101/B117)</f>
        <v>0</v>
      </c>
      <c r="D101" s="65">
        <v>0</v>
      </c>
      <c r="E101" s="9">
        <f>IF(D117=0, "-", D101/D117)</f>
        <v>0</v>
      </c>
      <c r="F101" s="81">
        <v>5</v>
      </c>
      <c r="G101" s="34">
        <f>IF(F117=0, "-", F101/F117)</f>
        <v>5.8548009367681503E-3</v>
      </c>
      <c r="H101" s="65">
        <v>0</v>
      </c>
      <c r="I101" s="9">
        <f>IF(H117=0, "-", H101/H117)</f>
        <v>0</v>
      </c>
      <c r="J101" s="8" t="str">
        <f t="shared" si="8"/>
        <v>-</v>
      </c>
      <c r="K101" s="9" t="str">
        <f t="shared" si="9"/>
        <v>-</v>
      </c>
    </row>
    <row r="102" spans="1:11" x14ac:dyDescent="0.25">
      <c r="A102" s="7" t="s">
        <v>378</v>
      </c>
      <c r="B102" s="65">
        <v>0</v>
      </c>
      <c r="C102" s="34">
        <f>IF(B117=0, "-", B102/B117)</f>
        <v>0</v>
      </c>
      <c r="D102" s="65">
        <v>0</v>
      </c>
      <c r="E102" s="9">
        <f>IF(D117=0, "-", D102/D117)</f>
        <v>0</v>
      </c>
      <c r="F102" s="81">
        <v>2</v>
      </c>
      <c r="G102" s="34">
        <f>IF(F117=0, "-", F102/F117)</f>
        <v>2.34192037470726E-3</v>
      </c>
      <c r="H102" s="65">
        <v>0</v>
      </c>
      <c r="I102" s="9">
        <f>IF(H117=0, "-", H102/H117)</f>
        <v>0</v>
      </c>
      <c r="J102" s="8" t="str">
        <f t="shared" si="8"/>
        <v>-</v>
      </c>
      <c r="K102" s="9" t="str">
        <f t="shared" si="9"/>
        <v>-</v>
      </c>
    </row>
    <row r="103" spans="1:11" x14ac:dyDescent="0.25">
      <c r="A103" s="7" t="s">
        <v>379</v>
      </c>
      <c r="B103" s="65">
        <v>1</v>
      </c>
      <c r="C103" s="34">
        <f>IF(B117=0, "-", B103/B117)</f>
        <v>2.9411764705882353E-2</v>
      </c>
      <c r="D103" s="65">
        <v>1</v>
      </c>
      <c r="E103" s="9">
        <f>IF(D117=0, "-", D103/D117)</f>
        <v>1.7543859649122806E-2</v>
      </c>
      <c r="F103" s="81">
        <v>3</v>
      </c>
      <c r="G103" s="34">
        <f>IF(F117=0, "-", F103/F117)</f>
        <v>3.5128805620608899E-3</v>
      </c>
      <c r="H103" s="65">
        <v>1</v>
      </c>
      <c r="I103" s="9">
        <f>IF(H117=0, "-", H103/H117)</f>
        <v>1.8050541516245488E-3</v>
      </c>
      <c r="J103" s="8">
        <f t="shared" si="8"/>
        <v>0</v>
      </c>
      <c r="K103" s="9">
        <f t="shared" si="9"/>
        <v>2</v>
      </c>
    </row>
    <row r="104" spans="1:11" x14ac:dyDescent="0.25">
      <c r="A104" s="7" t="s">
        <v>380</v>
      </c>
      <c r="B104" s="65">
        <v>5</v>
      </c>
      <c r="C104" s="34">
        <f>IF(B117=0, "-", B104/B117)</f>
        <v>0.14705882352941177</v>
      </c>
      <c r="D104" s="65">
        <v>6</v>
      </c>
      <c r="E104" s="9">
        <f>IF(D117=0, "-", D104/D117)</f>
        <v>0.10526315789473684</v>
      </c>
      <c r="F104" s="81">
        <v>50</v>
      </c>
      <c r="G104" s="34">
        <f>IF(F117=0, "-", F104/F117)</f>
        <v>5.8548009367681501E-2</v>
      </c>
      <c r="H104" s="65">
        <v>13</v>
      </c>
      <c r="I104" s="9">
        <f>IF(H117=0, "-", H104/H117)</f>
        <v>2.3465703971119134E-2</v>
      </c>
      <c r="J104" s="8">
        <f t="shared" si="8"/>
        <v>-0.16666666666666666</v>
      </c>
      <c r="K104" s="9">
        <f t="shared" si="9"/>
        <v>2.8461538461538463</v>
      </c>
    </row>
    <row r="105" spans="1:11" x14ac:dyDescent="0.25">
      <c r="A105" s="7" t="s">
        <v>381</v>
      </c>
      <c r="B105" s="65">
        <v>0</v>
      </c>
      <c r="C105" s="34">
        <f>IF(B117=0, "-", B105/B117)</f>
        <v>0</v>
      </c>
      <c r="D105" s="65">
        <v>1</v>
      </c>
      <c r="E105" s="9">
        <f>IF(D117=0, "-", D105/D117)</f>
        <v>1.7543859649122806E-2</v>
      </c>
      <c r="F105" s="81">
        <v>17</v>
      </c>
      <c r="G105" s="34">
        <f>IF(F117=0, "-", F105/F117)</f>
        <v>1.9906323185011711E-2</v>
      </c>
      <c r="H105" s="65">
        <v>31</v>
      </c>
      <c r="I105" s="9">
        <f>IF(H117=0, "-", H105/H117)</f>
        <v>5.5956678700361008E-2</v>
      </c>
      <c r="J105" s="8">
        <f t="shared" si="8"/>
        <v>-1</v>
      </c>
      <c r="K105" s="9">
        <f t="shared" si="9"/>
        <v>-0.45161290322580644</v>
      </c>
    </row>
    <row r="106" spans="1:11" x14ac:dyDescent="0.25">
      <c r="A106" s="7" t="s">
        <v>382</v>
      </c>
      <c r="B106" s="65">
        <v>0</v>
      </c>
      <c r="C106" s="34">
        <f>IF(B117=0, "-", B106/B117)</f>
        <v>0</v>
      </c>
      <c r="D106" s="65">
        <v>0</v>
      </c>
      <c r="E106" s="9">
        <f>IF(D117=0, "-", D106/D117)</f>
        <v>0</v>
      </c>
      <c r="F106" s="81">
        <v>19</v>
      </c>
      <c r="G106" s="34">
        <f>IF(F117=0, "-", F106/F117)</f>
        <v>2.224824355971897E-2</v>
      </c>
      <c r="H106" s="65">
        <v>29</v>
      </c>
      <c r="I106" s="9">
        <f>IF(H117=0, "-", H106/H117)</f>
        <v>5.2346570397111915E-2</v>
      </c>
      <c r="J106" s="8" t="str">
        <f t="shared" si="8"/>
        <v>-</v>
      </c>
      <c r="K106" s="9">
        <f t="shared" si="9"/>
        <v>-0.34482758620689657</v>
      </c>
    </row>
    <row r="107" spans="1:11" x14ac:dyDescent="0.25">
      <c r="A107" s="7" t="s">
        <v>383</v>
      </c>
      <c r="B107" s="65">
        <v>5</v>
      </c>
      <c r="C107" s="34">
        <f>IF(B117=0, "-", B107/B117)</f>
        <v>0.14705882352941177</v>
      </c>
      <c r="D107" s="65">
        <v>1</v>
      </c>
      <c r="E107" s="9">
        <f>IF(D117=0, "-", D107/D117)</f>
        <v>1.7543859649122806E-2</v>
      </c>
      <c r="F107" s="81">
        <v>68</v>
      </c>
      <c r="G107" s="34">
        <f>IF(F117=0, "-", F107/F117)</f>
        <v>7.9625292740046844E-2</v>
      </c>
      <c r="H107" s="65">
        <v>52</v>
      </c>
      <c r="I107" s="9">
        <f>IF(H117=0, "-", H107/H117)</f>
        <v>9.3862815884476536E-2</v>
      </c>
      <c r="J107" s="8">
        <f t="shared" si="8"/>
        <v>4</v>
      </c>
      <c r="K107" s="9">
        <f t="shared" si="9"/>
        <v>0.30769230769230771</v>
      </c>
    </row>
    <row r="108" spans="1:11" x14ac:dyDescent="0.25">
      <c r="A108" s="7" t="s">
        <v>384</v>
      </c>
      <c r="B108" s="65">
        <v>0</v>
      </c>
      <c r="C108" s="34">
        <f>IF(B117=0, "-", B108/B117)</f>
        <v>0</v>
      </c>
      <c r="D108" s="65">
        <v>0</v>
      </c>
      <c r="E108" s="9">
        <f>IF(D117=0, "-", D108/D117)</f>
        <v>0</v>
      </c>
      <c r="F108" s="81">
        <v>4</v>
      </c>
      <c r="G108" s="34">
        <f>IF(F117=0, "-", F108/F117)</f>
        <v>4.6838407494145199E-3</v>
      </c>
      <c r="H108" s="65">
        <v>0</v>
      </c>
      <c r="I108" s="9">
        <f>IF(H117=0, "-", H108/H117)</f>
        <v>0</v>
      </c>
      <c r="J108" s="8" t="str">
        <f t="shared" si="8"/>
        <v>-</v>
      </c>
      <c r="K108" s="9" t="str">
        <f t="shared" si="9"/>
        <v>-</v>
      </c>
    </row>
    <row r="109" spans="1:11" x14ac:dyDescent="0.25">
      <c r="A109" s="7" t="s">
        <v>385</v>
      </c>
      <c r="B109" s="65">
        <v>0</v>
      </c>
      <c r="C109" s="34">
        <f>IF(B117=0, "-", B109/B117)</f>
        <v>0</v>
      </c>
      <c r="D109" s="65">
        <v>2</v>
      </c>
      <c r="E109" s="9">
        <f>IF(D117=0, "-", D109/D117)</f>
        <v>3.5087719298245612E-2</v>
      </c>
      <c r="F109" s="81">
        <v>5</v>
      </c>
      <c r="G109" s="34">
        <f>IF(F117=0, "-", F109/F117)</f>
        <v>5.8548009367681503E-3</v>
      </c>
      <c r="H109" s="65">
        <v>7</v>
      </c>
      <c r="I109" s="9">
        <f>IF(H117=0, "-", H109/H117)</f>
        <v>1.263537906137184E-2</v>
      </c>
      <c r="J109" s="8">
        <f t="shared" si="8"/>
        <v>-1</v>
      </c>
      <c r="K109" s="9">
        <f t="shared" si="9"/>
        <v>-0.2857142857142857</v>
      </c>
    </row>
    <row r="110" spans="1:11" x14ac:dyDescent="0.25">
      <c r="A110" s="7" t="s">
        <v>386</v>
      </c>
      <c r="B110" s="65">
        <v>1</v>
      </c>
      <c r="C110" s="34">
        <f>IF(B117=0, "-", B110/B117)</f>
        <v>2.9411764705882353E-2</v>
      </c>
      <c r="D110" s="65">
        <v>6</v>
      </c>
      <c r="E110" s="9">
        <f>IF(D117=0, "-", D110/D117)</f>
        <v>0.10526315789473684</v>
      </c>
      <c r="F110" s="81">
        <v>21</v>
      </c>
      <c r="G110" s="34">
        <f>IF(F117=0, "-", F110/F117)</f>
        <v>2.4590163934426229E-2</v>
      </c>
      <c r="H110" s="65">
        <v>47</v>
      </c>
      <c r="I110" s="9">
        <f>IF(H117=0, "-", H110/H117)</f>
        <v>8.4837545126353789E-2</v>
      </c>
      <c r="J110" s="8">
        <f t="shared" si="8"/>
        <v>-0.83333333333333337</v>
      </c>
      <c r="K110" s="9">
        <f t="shared" si="9"/>
        <v>-0.55319148936170215</v>
      </c>
    </row>
    <row r="111" spans="1:11" x14ac:dyDescent="0.25">
      <c r="A111" s="7" t="s">
        <v>387</v>
      </c>
      <c r="B111" s="65">
        <v>0</v>
      </c>
      <c r="C111" s="34">
        <f>IF(B117=0, "-", B111/B117)</f>
        <v>0</v>
      </c>
      <c r="D111" s="65">
        <v>0</v>
      </c>
      <c r="E111" s="9">
        <f>IF(D117=0, "-", D111/D117)</f>
        <v>0</v>
      </c>
      <c r="F111" s="81">
        <v>16</v>
      </c>
      <c r="G111" s="34">
        <f>IF(F117=0, "-", F111/F117)</f>
        <v>1.873536299765808E-2</v>
      </c>
      <c r="H111" s="65">
        <v>5</v>
      </c>
      <c r="I111" s="9">
        <f>IF(H117=0, "-", H111/H117)</f>
        <v>9.0252707581227436E-3</v>
      </c>
      <c r="J111" s="8" t="str">
        <f t="shared" si="8"/>
        <v>-</v>
      </c>
      <c r="K111" s="9">
        <f t="shared" si="9"/>
        <v>2.2000000000000002</v>
      </c>
    </row>
    <row r="112" spans="1:11" x14ac:dyDescent="0.25">
      <c r="A112" s="7" t="s">
        <v>388</v>
      </c>
      <c r="B112" s="65">
        <v>3</v>
      </c>
      <c r="C112" s="34">
        <f>IF(B117=0, "-", B112/B117)</f>
        <v>8.8235294117647065E-2</v>
      </c>
      <c r="D112" s="65">
        <v>9</v>
      </c>
      <c r="E112" s="9">
        <f>IF(D117=0, "-", D112/D117)</f>
        <v>0.15789473684210525</v>
      </c>
      <c r="F112" s="81">
        <v>57</v>
      </c>
      <c r="G112" s="34">
        <f>IF(F117=0, "-", F112/F117)</f>
        <v>6.6744730679156913E-2</v>
      </c>
      <c r="H112" s="65">
        <v>48</v>
      </c>
      <c r="I112" s="9">
        <f>IF(H117=0, "-", H112/H117)</f>
        <v>8.6642599277978335E-2</v>
      </c>
      <c r="J112" s="8">
        <f t="shared" si="8"/>
        <v>-0.66666666666666663</v>
      </c>
      <c r="K112" s="9">
        <f t="shared" si="9"/>
        <v>0.1875</v>
      </c>
    </row>
    <row r="113" spans="1:11" x14ac:dyDescent="0.25">
      <c r="A113" s="7" t="s">
        <v>389</v>
      </c>
      <c r="B113" s="65">
        <v>5</v>
      </c>
      <c r="C113" s="34">
        <f>IF(B117=0, "-", B113/B117)</f>
        <v>0.14705882352941177</v>
      </c>
      <c r="D113" s="65">
        <v>3</v>
      </c>
      <c r="E113" s="9">
        <f>IF(D117=0, "-", D113/D117)</f>
        <v>5.2631578947368418E-2</v>
      </c>
      <c r="F113" s="81">
        <v>62</v>
      </c>
      <c r="G113" s="34">
        <f>IF(F117=0, "-", F113/F117)</f>
        <v>7.2599531615925056E-2</v>
      </c>
      <c r="H113" s="65">
        <v>49</v>
      </c>
      <c r="I113" s="9">
        <f>IF(H117=0, "-", H113/H117)</f>
        <v>8.8447653429602882E-2</v>
      </c>
      <c r="J113" s="8">
        <f t="shared" si="8"/>
        <v>0.66666666666666663</v>
      </c>
      <c r="K113" s="9">
        <f t="shared" si="9"/>
        <v>0.26530612244897961</v>
      </c>
    </row>
    <row r="114" spans="1:11" x14ac:dyDescent="0.25">
      <c r="A114" s="7" t="s">
        <v>390</v>
      </c>
      <c r="B114" s="65">
        <v>6</v>
      </c>
      <c r="C114" s="34">
        <f>IF(B117=0, "-", B114/B117)</f>
        <v>0.17647058823529413</v>
      </c>
      <c r="D114" s="65">
        <v>0</v>
      </c>
      <c r="E114" s="9">
        <f>IF(D117=0, "-", D114/D117)</f>
        <v>0</v>
      </c>
      <c r="F114" s="81">
        <v>299</v>
      </c>
      <c r="G114" s="34">
        <f>IF(F117=0, "-", F114/F117)</f>
        <v>0.35011709601873536</v>
      </c>
      <c r="H114" s="65">
        <v>0</v>
      </c>
      <c r="I114" s="9">
        <f>IF(H117=0, "-", H114/H117)</f>
        <v>0</v>
      </c>
      <c r="J114" s="8" t="str">
        <f t="shared" si="8"/>
        <v>-</v>
      </c>
      <c r="K114" s="9" t="str">
        <f t="shared" si="9"/>
        <v>-</v>
      </c>
    </row>
    <row r="115" spans="1:11" x14ac:dyDescent="0.25">
      <c r="A115" s="7" t="s">
        <v>391</v>
      </c>
      <c r="B115" s="65">
        <v>4</v>
      </c>
      <c r="C115" s="34">
        <f>IF(B117=0, "-", B115/B117)</f>
        <v>0.11764705882352941</v>
      </c>
      <c r="D115" s="65">
        <v>10</v>
      </c>
      <c r="E115" s="9">
        <f>IF(D117=0, "-", D115/D117)</f>
        <v>0.17543859649122806</v>
      </c>
      <c r="F115" s="81">
        <v>74</v>
      </c>
      <c r="G115" s="34">
        <f>IF(F117=0, "-", F115/F117)</f>
        <v>8.6651053864168617E-2</v>
      </c>
      <c r="H115" s="65">
        <v>99</v>
      </c>
      <c r="I115" s="9">
        <f>IF(H117=0, "-", H115/H117)</f>
        <v>0.17870036101083034</v>
      </c>
      <c r="J115" s="8">
        <f t="shared" si="8"/>
        <v>-0.6</v>
      </c>
      <c r="K115" s="9">
        <f t="shared" si="9"/>
        <v>-0.25252525252525254</v>
      </c>
    </row>
    <row r="116" spans="1:11" x14ac:dyDescent="0.25">
      <c r="A116" s="2"/>
      <c r="B116" s="68"/>
      <c r="C116" s="33"/>
      <c r="D116" s="68"/>
      <c r="E116" s="6"/>
      <c r="F116" s="82"/>
      <c r="G116" s="33"/>
      <c r="H116" s="68"/>
      <c r="I116" s="6"/>
      <c r="J116" s="5"/>
      <c r="K116" s="6"/>
    </row>
    <row r="117" spans="1:11" s="43" customFormat="1" x14ac:dyDescent="0.25">
      <c r="A117" s="162" t="s">
        <v>541</v>
      </c>
      <c r="B117" s="71">
        <f>SUM(B97:B116)</f>
        <v>34</v>
      </c>
      <c r="C117" s="40">
        <f>B117/1254</f>
        <v>2.7113237639553429E-2</v>
      </c>
      <c r="D117" s="71">
        <f>SUM(D97:D116)</f>
        <v>57</v>
      </c>
      <c r="E117" s="41">
        <f>D117/1259</f>
        <v>4.5274027005559971E-2</v>
      </c>
      <c r="F117" s="77">
        <f>SUM(F97:F116)</f>
        <v>854</v>
      </c>
      <c r="G117" s="42">
        <f>F117/16228</f>
        <v>5.2625092432832143E-2</v>
      </c>
      <c r="H117" s="71">
        <f>SUM(H97:H116)</f>
        <v>554</v>
      </c>
      <c r="I117" s="41">
        <f>H117/16002</f>
        <v>3.4620672415948003E-2</v>
      </c>
      <c r="J117" s="37">
        <f>IF(D117=0, "-", IF((B117-D117)/D117&lt;10, (B117-D117)/D117, "&gt;999%"))</f>
        <v>-0.40350877192982454</v>
      </c>
      <c r="K117" s="38">
        <f>IF(H117=0, "-", IF((F117-H117)/H117&lt;10, (F117-H117)/H117, "&gt;999%"))</f>
        <v>0.54151624548736466</v>
      </c>
    </row>
    <row r="118" spans="1:11" x14ac:dyDescent="0.25">
      <c r="B118" s="83"/>
      <c r="D118" s="83"/>
      <c r="F118" s="83"/>
      <c r="H118" s="83"/>
    </row>
    <row r="119" spans="1:11" s="43" customFormat="1" x14ac:dyDescent="0.25">
      <c r="A119" s="162" t="s">
        <v>540</v>
      </c>
      <c r="B119" s="71">
        <v>314</v>
      </c>
      <c r="C119" s="40">
        <f>B119/1254</f>
        <v>0.25039872408293462</v>
      </c>
      <c r="D119" s="71">
        <v>280</v>
      </c>
      <c r="E119" s="41">
        <f>D119/1259</f>
        <v>0.22239872915011913</v>
      </c>
      <c r="F119" s="77">
        <v>3615</v>
      </c>
      <c r="G119" s="42">
        <f>F119/16228</f>
        <v>0.22276312546216417</v>
      </c>
      <c r="H119" s="71">
        <v>3107</v>
      </c>
      <c r="I119" s="41">
        <f>H119/16002</f>
        <v>0.19416322959630047</v>
      </c>
      <c r="J119" s="37">
        <f>IF(D119=0, "-", IF((B119-D119)/D119&lt;10, (B119-D119)/D119, "&gt;999%"))</f>
        <v>0.12142857142857143</v>
      </c>
      <c r="K119" s="38">
        <f>IF(H119=0, "-", IF((F119-H119)/H119&lt;10, (F119-H119)/H119, "&gt;999%"))</f>
        <v>0.16350177019633086</v>
      </c>
    </row>
    <row r="120" spans="1:11" x14ac:dyDescent="0.25">
      <c r="B120" s="83"/>
      <c r="D120" s="83"/>
      <c r="F120" s="83"/>
      <c r="H120" s="83"/>
    </row>
    <row r="121" spans="1:11" ht="15.6" x14ac:dyDescent="0.3">
      <c r="A121" s="164" t="s">
        <v>109</v>
      </c>
      <c r="B121" s="196" t="s">
        <v>1</v>
      </c>
      <c r="C121" s="200"/>
      <c r="D121" s="200"/>
      <c r="E121" s="197"/>
      <c r="F121" s="196" t="s">
        <v>14</v>
      </c>
      <c r="G121" s="200"/>
      <c r="H121" s="200"/>
      <c r="I121" s="197"/>
      <c r="J121" s="196" t="s">
        <v>15</v>
      </c>
      <c r="K121" s="197"/>
    </row>
    <row r="122" spans="1:11" x14ac:dyDescent="0.25">
      <c r="A122" s="22"/>
      <c r="B122" s="196">
        <f>VALUE(RIGHT($B$2, 4))</f>
        <v>2022</v>
      </c>
      <c r="C122" s="197"/>
      <c r="D122" s="196">
        <f>B122-1</f>
        <v>2021</v>
      </c>
      <c r="E122" s="204"/>
      <c r="F122" s="196">
        <f>B122</f>
        <v>2022</v>
      </c>
      <c r="G122" s="204"/>
      <c r="H122" s="196">
        <f>D122</f>
        <v>2021</v>
      </c>
      <c r="I122" s="204"/>
      <c r="J122" s="140" t="s">
        <v>4</v>
      </c>
      <c r="K122" s="141" t="s">
        <v>2</v>
      </c>
    </row>
    <row r="123" spans="1:11" x14ac:dyDescent="0.25">
      <c r="A123" s="163" t="s">
        <v>139</v>
      </c>
      <c r="B123" s="61" t="s">
        <v>12</v>
      </c>
      <c r="C123" s="62" t="s">
        <v>13</v>
      </c>
      <c r="D123" s="61" t="s">
        <v>12</v>
      </c>
      <c r="E123" s="63" t="s">
        <v>13</v>
      </c>
      <c r="F123" s="62" t="s">
        <v>12</v>
      </c>
      <c r="G123" s="62" t="s">
        <v>13</v>
      </c>
      <c r="H123" s="61" t="s">
        <v>12</v>
      </c>
      <c r="I123" s="63" t="s">
        <v>13</v>
      </c>
      <c r="J123" s="61"/>
      <c r="K123" s="63"/>
    </row>
    <row r="124" spans="1:11" x14ac:dyDescent="0.25">
      <c r="A124" s="7" t="s">
        <v>392</v>
      </c>
      <c r="B124" s="65">
        <v>7</v>
      </c>
      <c r="C124" s="34">
        <f>IF(B147=0, "-", B124/B147)</f>
        <v>5.1470588235294115E-2</v>
      </c>
      <c r="D124" s="65">
        <v>7</v>
      </c>
      <c r="E124" s="9">
        <f>IF(D147=0, "-", D124/D147)</f>
        <v>5.6910569105691054E-2</v>
      </c>
      <c r="F124" s="81">
        <v>118</v>
      </c>
      <c r="G124" s="34">
        <f>IF(F147=0, "-", F124/F147)</f>
        <v>6.5958636109558419E-2</v>
      </c>
      <c r="H124" s="65">
        <v>101</v>
      </c>
      <c r="I124" s="9">
        <f>IF(H147=0, "-", H124/H147)</f>
        <v>5.8449074074074077E-2</v>
      </c>
      <c r="J124" s="8">
        <f t="shared" ref="J124:J145" si="10">IF(D124=0, "-", IF((B124-D124)/D124&lt;10, (B124-D124)/D124, "&gt;999%"))</f>
        <v>0</v>
      </c>
      <c r="K124" s="9">
        <f t="shared" ref="K124:K145" si="11">IF(H124=0, "-", IF((F124-H124)/H124&lt;10, (F124-H124)/H124, "&gt;999%"))</f>
        <v>0.16831683168316833</v>
      </c>
    </row>
    <row r="125" spans="1:11" x14ac:dyDescent="0.25">
      <c r="A125" s="7" t="s">
        <v>393</v>
      </c>
      <c r="B125" s="65">
        <v>0</v>
      </c>
      <c r="C125" s="34">
        <f>IF(B147=0, "-", B125/B147)</f>
        <v>0</v>
      </c>
      <c r="D125" s="65">
        <v>0</v>
      </c>
      <c r="E125" s="9">
        <f>IF(D147=0, "-", D125/D147)</f>
        <v>0</v>
      </c>
      <c r="F125" s="81">
        <v>0</v>
      </c>
      <c r="G125" s="34">
        <f>IF(F147=0, "-", F125/F147)</f>
        <v>0</v>
      </c>
      <c r="H125" s="65">
        <v>4</v>
      </c>
      <c r="I125" s="9">
        <f>IF(H147=0, "-", H125/H147)</f>
        <v>2.3148148148148147E-3</v>
      </c>
      <c r="J125" s="8" t="str">
        <f t="shared" si="10"/>
        <v>-</v>
      </c>
      <c r="K125" s="9">
        <f t="shared" si="11"/>
        <v>-1</v>
      </c>
    </row>
    <row r="126" spans="1:11" x14ac:dyDescent="0.25">
      <c r="A126" s="7" t="s">
        <v>394</v>
      </c>
      <c r="B126" s="65">
        <v>5</v>
      </c>
      <c r="C126" s="34">
        <f>IF(B147=0, "-", B126/B147)</f>
        <v>3.6764705882352942E-2</v>
      </c>
      <c r="D126" s="65">
        <v>10</v>
      </c>
      <c r="E126" s="9">
        <f>IF(D147=0, "-", D126/D147)</f>
        <v>8.1300813008130079E-2</v>
      </c>
      <c r="F126" s="81">
        <v>85</v>
      </c>
      <c r="G126" s="34">
        <f>IF(F147=0, "-", F126/F147)</f>
        <v>4.7512576858580215E-2</v>
      </c>
      <c r="H126" s="65">
        <v>71</v>
      </c>
      <c r="I126" s="9">
        <f>IF(H147=0, "-", H126/H147)</f>
        <v>4.1087962962962965E-2</v>
      </c>
      <c r="J126" s="8">
        <f t="shared" si="10"/>
        <v>-0.5</v>
      </c>
      <c r="K126" s="9">
        <f t="shared" si="11"/>
        <v>0.19718309859154928</v>
      </c>
    </row>
    <row r="127" spans="1:11" x14ac:dyDescent="0.25">
      <c r="A127" s="7" t="s">
        <v>395</v>
      </c>
      <c r="B127" s="65">
        <v>7</v>
      </c>
      <c r="C127" s="34">
        <f>IF(B147=0, "-", B127/B147)</f>
        <v>5.1470588235294115E-2</v>
      </c>
      <c r="D127" s="65">
        <v>16</v>
      </c>
      <c r="E127" s="9">
        <f>IF(D147=0, "-", D127/D147)</f>
        <v>0.13008130081300814</v>
      </c>
      <c r="F127" s="81">
        <v>100</v>
      </c>
      <c r="G127" s="34">
        <f>IF(F147=0, "-", F127/F147)</f>
        <v>5.5897149245388487E-2</v>
      </c>
      <c r="H127" s="65">
        <v>173</v>
      </c>
      <c r="I127" s="9">
        <f>IF(H147=0, "-", H127/H147)</f>
        <v>0.10011574074074074</v>
      </c>
      <c r="J127" s="8">
        <f t="shared" si="10"/>
        <v>-0.5625</v>
      </c>
      <c r="K127" s="9">
        <f t="shared" si="11"/>
        <v>-0.42196531791907516</v>
      </c>
    </row>
    <row r="128" spans="1:11" x14ac:dyDescent="0.25">
      <c r="A128" s="7" t="s">
        <v>396</v>
      </c>
      <c r="B128" s="65">
        <v>10</v>
      </c>
      <c r="C128" s="34">
        <f>IF(B147=0, "-", B128/B147)</f>
        <v>7.3529411764705885E-2</v>
      </c>
      <c r="D128" s="65">
        <v>6</v>
      </c>
      <c r="E128" s="9">
        <f>IF(D147=0, "-", D128/D147)</f>
        <v>4.878048780487805E-2</v>
      </c>
      <c r="F128" s="81">
        <v>127</v>
      </c>
      <c r="G128" s="34">
        <f>IF(F147=0, "-", F128/F147)</f>
        <v>7.0989379541643374E-2</v>
      </c>
      <c r="H128" s="65">
        <v>86</v>
      </c>
      <c r="I128" s="9">
        <f>IF(H147=0, "-", H128/H147)</f>
        <v>4.9768518518518517E-2</v>
      </c>
      <c r="J128" s="8">
        <f t="shared" si="10"/>
        <v>0.66666666666666663</v>
      </c>
      <c r="K128" s="9">
        <f t="shared" si="11"/>
        <v>0.47674418604651164</v>
      </c>
    </row>
    <row r="129" spans="1:11" x14ac:dyDescent="0.25">
      <c r="A129" s="7" t="s">
        <v>397</v>
      </c>
      <c r="B129" s="65">
        <v>5</v>
      </c>
      <c r="C129" s="34">
        <f>IF(B147=0, "-", B129/B147)</f>
        <v>3.6764705882352942E-2</v>
      </c>
      <c r="D129" s="65">
        <v>5</v>
      </c>
      <c r="E129" s="9">
        <f>IF(D147=0, "-", D129/D147)</f>
        <v>4.065040650406504E-2</v>
      </c>
      <c r="F129" s="81">
        <v>36</v>
      </c>
      <c r="G129" s="34">
        <f>IF(F147=0, "-", F129/F147)</f>
        <v>2.0122973728339856E-2</v>
      </c>
      <c r="H129" s="65">
        <v>43</v>
      </c>
      <c r="I129" s="9">
        <f>IF(H147=0, "-", H129/H147)</f>
        <v>2.4884259259259259E-2</v>
      </c>
      <c r="J129" s="8">
        <f t="shared" si="10"/>
        <v>0</v>
      </c>
      <c r="K129" s="9">
        <f t="shared" si="11"/>
        <v>-0.16279069767441862</v>
      </c>
    </row>
    <row r="130" spans="1:11" x14ac:dyDescent="0.25">
      <c r="A130" s="7" t="s">
        <v>398</v>
      </c>
      <c r="B130" s="65">
        <v>1</v>
      </c>
      <c r="C130" s="34">
        <f>IF(B147=0, "-", B130/B147)</f>
        <v>7.3529411764705881E-3</v>
      </c>
      <c r="D130" s="65">
        <v>1</v>
      </c>
      <c r="E130" s="9">
        <f>IF(D147=0, "-", D130/D147)</f>
        <v>8.130081300813009E-3</v>
      </c>
      <c r="F130" s="81">
        <v>24</v>
      </c>
      <c r="G130" s="34">
        <f>IF(F147=0, "-", F130/F147)</f>
        <v>1.3415315818893237E-2</v>
      </c>
      <c r="H130" s="65">
        <v>31</v>
      </c>
      <c r="I130" s="9">
        <f>IF(H147=0, "-", H130/H147)</f>
        <v>1.7939814814814815E-2</v>
      </c>
      <c r="J130" s="8">
        <f t="shared" si="10"/>
        <v>0</v>
      </c>
      <c r="K130" s="9">
        <f t="shared" si="11"/>
        <v>-0.22580645161290322</v>
      </c>
    </row>
    <row r="131" spans="1:11" x14ac:dyDescent="0.25">
      <c r="A131" s="7" t="s">
        <v>399</v>
      </c>
      <c r="B131" s="65">
        <v>25</v>
      </c>
      <c r="C131" s="34">
        <f>IF(B147=0, "-", B131/B147)</f>
        <v>0.18382352941176472</v>
      </c>
      <c r="D131" s="65">
        <v>7</v>
      </c>
      <c r="E131" s="9">
        <f>IF(D147=0, "-", D131/D147)</f>
        <v>5.6910569105691054E-2</v>
      </c>
      <c r="F131" s="81">
        <v>154</v>
      </c>
      <c r="G131" s="34">
        <f>IF(F147=0, "-", F131/F147)</f>
        <v>8.6081609837898268E-2</v>
      </c>
      <c r="H131" s="65">
        <v>96</v>
      </c>
      <c r="I131" s="9">
        <f>IF(H147=0, "-", H131/H147)</f>
        <v>5.5555555555555552E-2</v>
      </c>
      <c r="J131" s="8">
        <f t="shared" si="10"/>
        <v>2.5714285714285716</v>
      </c>
      <c r="K131" s="9">
        <f t="shared" si="11"/>
        <v>0.60416666666666663</v>
      </c>
    </row>
    <row r="132" spans="1:11" x14ac:dyDescent="0.25">
      <c r="A132" s="7" t="s">
        <v>400</v>
      </c>
      <c r="B132" s="65">
        <v>2</v>
      </c>
      <c r="C132" s="34">
        <f>IF(B147=0, "-", B132/B147)</f>
        <v>1.4705882352941176E-2</v>
      </c>
      <c r="D132" s="65">
        <v>3</v>
      </c>
      <c r="E132" s="9">
        <f>IF(D147=0, "-", D132/D147)</f>
        <v>2.4390243902439025E-2</v>
      </c>
      <c r="F132" s="81">
        <v>31</v>
      </c>
      <c r="G132" s="34">
        <f>IF(F147=0, "-", F132/F147)</f>
        <v>1.7328116266070431E-2</v>
      </c>
      <c r="H132" s="65">
        <v>13</v>
      </c>
      <c r="I132" s="9">
        <f>IF(H147=0, "-", H132/H147)</f>
        <v>7.5231481481481477E-3</v>
      </c>
      <c r="J132" s="8">
        <f t="shared" si="10"/>
        <v>-0.33333333333333331</v>
      </c>
      <c r="K132" s="9">
        <f t="shared" si="11"/>
        <v>1.3846153846153846</v>
      </c>
    </row>
    <row r="133" spans="1:11" x14ac:dyDescent="0.25">
      <c r="A133" s="7" t="s">
        <v>401</v>
      </c>
      <c r="B133" s="65">
        <v>10</v>
      </c>
      <c r="C133" s="34">
        <f>IF(B147=0, "-", B133/B147)</f>
        <v>7.3529411764705885E-2</v>
      </c>
      <c r="D133" s="65">
        <v>7</v>
      </c>
      <c r="E133" s="9">
        <f>IF(D147=0, "-", D133/D147)</f>
        <v>5.6910569105691054E-2</v>
      </c>
      <c r="F133" s="81">
        <v>80</v>
      </c>
      <c r="G133" s="34">
        <f>IF(F147=0, "-", F133/F147)</f>
        <v>4.4717719396310786E-2</v>
      </c>
      <c r="H133" s="65">
        <v>82</v>
      </c>
      <c r="I133" s="9">
        <f>IF(H147=0, "-", H133/H147)</f>
        <v>4.7453703703703706E-2</v>
      </c>
      <c r="J133" s="8">
        <f t="shared" si="10"/>
        <v>0.42857142857142855</v>
      </c>
      <c r="K133" s="9">
        <f t="shared" si="11"/>
        <v>-2.4390243902439025E-2</v>
      </c>
    </row>
    <row r="134" spans="1:11" x14ac:dyDescent="0.25">
      <c r="A134" s="7" t="s">
        <v>402</v>
      </c>
      <c r="B134" s="65">
        <v>3</v>
      </c>
      <c r="C134" s="34">
        <f>IF(B147=0, "-", B134/B147)</f>
        <v>2.2058823529411766E-2</v>
      </c>
      <c r="D134" s="65">
        <v>13</v>
      </c>
      <c r="E134" s="9">
        <f>IF(D147=0, "-", D134/D147)</f>
        <v>0.10569105691056911</v>
      </c>
      <c r="F134" s="81">
        <v>116</v>
      </c>
      <c r="G134" s="34">
        <f>IF(F147=0, "-", F134/F147)</f>
        <v>6.4840693124650642E-2</v>
      </c>
      <c r="H134" s="65">
        <v>129</v>
      </c>
      <c r="I134" s="9">
        <f>IF(H147=0, "-", H134/H147)</f>
        <v>7.4652777777777776E-2</v>
      </c>
      <c r="J134" s="8">
        <f t="shared" si="10"/>
        <v>-0.76923076923076927</v>
      </c>
      <c r="K134" s="9">
        <f t="shared" si="11"/>
        <v>-0.10077519379844961</v>
      </c>
    </row>
    <row r="135" spans="1:11" x14ac:dyDescent="0.25">
      <c r="A135" s="7" t="s">
        <v>403</v>
      </c>
      <c r="B135" s="65">
        <v>0</v>
      </c>
      <c r="C135" s="34">
        <f>IF(B147=0, "-", B135/B147)</f>
        <v>0</v>
      </c>
      <c r="D135" s="65">
        <v>0</v>
      </c>
      <c r="E135" s="9">
        <f>IF(D147=0, "-", D135/D147)</f>
        <v>0</v>
      </c>
      <c r="F135" s="81">
        <v>0</v>
      </c>
      <c r="G135" s="34">
        <f>IF(F147=0, "-", F135/F147)</f>
        <v>0</v>
      </c>
      <c r="H135" s="65">
        <v>15</v>
      </c>
      <c r="I135" s="9">
        <f>IF(H147=0, "-", H135/H147)</f>
        <v>8.6805555555555559E-3</v>
      </c>
      <c r="J135" s="8" t="str">
        <f t="shared" si="10"/>
        <v>-</v>
      </c>
      <c r="K135" s="9">
        <f t="shared" si="11"/>
        <v>-1</v>
      </c>
    </row>
    <row r="136" spans="1:11" x14ac:dyDescent="0.25">
      <c r="A136" s="7" t="s">
        <v>404</v>
      </c>
      <c r="B136" s="65">
        <v>2</v>
      </c>
      <c r="C136" s="34">
        <f>IF(B147=0, "-", B136/B147)</f>
        <v>1.4705882352941176E-2</v>
      </c>
      <c r="D136" s="65">
        <v>2</v>
      </c>
      <c r="E136" s="9">
        <f>IF(D147=0, "-", D136/D147)</f>
        <v>1.6260162601626018E-2</v>
      </c>
      <c r="F136" s="81">
        <v>96</v>
      </c>
      <c r="G136" s="34">
        <f>IF(F147=0, "-", F136/F147)</f>
        <v>5.3661263275572947E-2</v>
      </c>
      <c r="H136" s="65">
        <v>89</v>
      </c>
      <c r="I136" s="9">
        <f>IF(H147=0, "-", H136/H147)</f>
        <v>5.1504629629629629E-2</v>
      </c>
      <c r="J136" s="8">
        <f t="shared" si="10"/>
        <v>0</v>
      </c>
      <c r="K136" s="9">
        <f t="shared" si="11"/>
        <v>7.8651685393258425E-2</v>
      </c>
    </row>
    <row r="137" spans="1:11" x14ac:dyDescent="0.25">
      <c r="A137" s="7" t="s">
        <v>405</v>
      </c>
      <c r="B137" s="65">
        <v>1</v>
      </c>
      <c r="C137" s="34">
        <f>IF(B147=0, "-", B137/B147)</f>
        <v>7.3529411764705881E-3</v>
      </c>
      <c r="D137" s="65">
        <v>0</v>
      </c>
      <c r="E137" s="9">
        <f>IF(D147=0, "-", D137/D147)</f>
        <v>0</v>
      </c>
      <c r="F137" s="81">
        <v>3</v>
      </c>
      <c r="G137" s="34">
        <f>IF(F147=0, "-", F137/F147)</f>
        <v>1.6769144773616546E-3</v>
      </c>
      <c r="H137" s="65">
        <v>2</v>
      </c>
      <c r="I137" s="9">
        <f>IF(H147=0, "-", H137/H147)</f>
        <v>1.1574074074074073E-3</v>
      </c>
      <c r="J137" s="8" t="str">
        <f t="shared" si="10"/>
        <v>-</v>
      </c>
      <c r="K137" s="9">
        <f t="shared" si="11"/>
        <v>0.5</v>
      </c>
    </row>
    <row r="138" spans="1:11" x14ac:dyDescent="0.25">
      <c r="A138" s="7" t="s">
        <v>406</v>
      </c>
      <c r="B138" s="65">
        <v>3</v>
      </c>
      <c r="C138" s="34">
        <f>IF(B147=0, "-", B138/B147)</f>
        <v>2.2058823529411766E-2</v>
      </c>
      <c r="D138" s="65">
        <v>0</v>
      </c>
      <c r="E138" s="9">
        <f>IF(D147=0, "-", D138/D147)</f>
        <v>0</v>
      </c>
      <c r="F138" s="81">
        <v>71</v>
      </c>
      <c r="G138" s="34">
        <f>IF(F147=0, "-", F138/F147)</f>
        <v>3.9686975964225824E-2</v>
      </c>
      <c r="H138" s="65">
        <v>68</v>
      </c>
      <c r="I138" s="9">
        <f>IF(H147=0, "-", H138/H147)</f>
        <v>3.9351851851851853E-2</v>
      </c>
      <c r="J138" s="8" t="str">
        <f t="shared" si="10"/>
        <v>-</v>
      </c>
      <c r="K138" s="9">
        <f t="shared" si="11"/>
        <v>4.4117647058823532E-2</v>
      </c>
    </row>
    <row r="139" spans="1:11" x14ac:dyDescent="0.25">
      <c r="A139" s="7" t="s">
        <v>407</v>
      </c>
      <c r="B139" s="65">
        <v>1</v>
      </c>
      <c r="C139" s="34">
        <f>IF(B147=0, "-", B139/B147)</f>
        <v>7.3529411764705881E-3</v>
      </c>
      <c r="D139" s="65">
        <v>1</v>
      </c>
      <c r="E139" s="9">
        <f>IF(D147=0, "-", D139/D147)</f>
        <v>8.130081300813009E-3</v>
      </c>
      <c r="F139" s="81">
        <v>11</v>
      </c>
      <c r="G139" s="34">
        <f>IF(F147=0, "-", F139/F147)</f>
        <v>6.1486864169927333E-3</v>
      </c>
      <c r="H139" s="65">
        <v>2</v>
      </c>
      <c r="I139" s="9">
        <f>IF(H147=0, "-", H139/H147)</f>
        <v>1.1574074074074073E-3</v>
      </c>
      <c r="J139" s="8">
        <f t="shared" si="10"/>
        <v>0</v>
      </c>
      <c r="K139" s="9">
        <f t="shared" si="11"/>
        <v>4.5</v>
      </c>
    </row>
    <row r="140" spans="1:11" x14ac:dyDescent="0.25">
      <c r="A140" s="7" t="s">
        <v>408</v>
      </c>
      <c r="B140" s="65">
        <v>10</v>
      </c>
      <c r="C140" s="34">
        <f>IF(B147=0, "-", B140/B147)</f>
        <v>7.3529411764705885E-2</v>
      </c>
      <c r="D140" s="65">
        <v>15</v>
      </c>
      <c r="E140" s="9">
        <f>IF(D147=0, "-", D140/D147)</f>
        <v>0.12195121951219512</v>
      </c>
      <c r="F140" s="81">
        <v>221</v>
      </c>
      <c r="G140" s="34">
        <f>IF(F147=0, "-", F140/F147)</f>
        <v>0.12353269983230855</v>
      </c>
      <c r="H140" s="65">
        <v>277</v>
      </c>
      <c r="I140" s="9">
        <f>IF(H147=0, "-", H140/H147)</f>
        <v>0.16030092592592593</v>
      </c>
      <c r="J140" s="8">
        <f t="shared" si="10"/>
        <v>-0.33333333333333331</v>
      </c>
      <c r="K140" s="9">
        <f t="shared" si="11"/>
        <v>-0.20216606498194944</v>
      </c>
    </row>
    <row r="141" spans="1:11" x14ac:dyDescent="0.25">
      <c r="A141" s="7" t="s">
        <v>409</v>
      </c>
      <c r="B141" s="65">
        <v>1</v>
      </c>
      <c r="C141" s="34">
        <f>IF(B147=0, "-", B141/B147)</f>
        <v>7.3529411764705881E-3</v>
      </c>
      <c r="D141" s="65">
        <v>0</v>
      </c>
      <c r="E141" s="9">
        <f>IF(D147=0, "-", D141/D147)</f>
        <v>0</v>
      </c>
      <c r="F141" s="81">
        <v>32</v>
      </c>
      <c r="G141" s="34">
        <f>IF(F147=0, "-", F141/F147)</f>
        <v>1.7887087758524316E-2</v>
      </c>
      <c r="H141" s="65">
        <v>29</v>
      </c>
      <c r="I141" s="9">
        <f>IF(H147=0, "-", H141/H147)</f>
        <v>1.6782407407407409E-2</v>
      </c>
      <c r="J141" s="8" t="str">
        <f t="shared" si="10"/>
        <v>-</v>
      </c>
      <c r="K141" s="9">
        <f t="shared" si="11"/>
        <v>0.10344827586206896</v>
      </c>
    </row>
    <row r="142" spans="1:11" x14ac:dyDescent="0.25">
      <c r="A142" s="7" t="s">
        <v>410</v>
      </c>
      <c r="B142" s="65">
        <v>15</v>
      </c>
      <c r="C142" s="34">
        <f>IF(B147=0, "-", B142/B147)</f>
        <v>0.11029411764705882</v>
      </c>
      <c r="D142" s="65">
        <v>11</v>
      </c>
      <c r="E142" s="9">
        <f>IF(D147=0, "-", D142/D147)</f>
        <v>8.943089430894309E-2</v>
      </c>
      <c r="F142" s="81">
        <v>217</v>
      </c>
      <c r="G142" s="34">
        <f>IF(F147=0, "-", F142/F147)</f>
        <v>0.12129681386249301</v>
      </c>
      <c r="H142" s="65">
        <v>136</v>
      </c>
      <c r="I142" s="9">
        <f>IF(H147=0, "-", H142/H147)</f>
        <v>7.8703703703703706E-2</v>
      </c>
      <c r="J142" s="8">
        <f t="shared" si="10"/>
        <v>0.36363636363636365</v>
      </c>
      <c r="K142" s="9">
        <f t="shared" si="11"/>
        <v>0.59558823529411764</v>
      </c>
    </row>
    <row r="143" spans="1:11" x14ac:dyDescent="0.25">
      <c r="A143" s="7" t="s">
        <v>411</v>
      </c>
      <c r="B143" s="65">
        <v>7</v>
      </c>
      <c r="C143" s="34">
        <f>IF(B147=0, "-", B143/B147)</f>
        <v>5.1470588235294115E-2</v>
      </c>
      <c r="D143" s="65">
        <v>14</v>
      </c>
      <c r="E143" s="9">
        <f>IF(D147=0, "-", D143/D147)</f>
        <v>0.11382113821138211</v>
      </c>
      <c r="F143" s="81">
        <v>165</v>
      </c>
      <c r="G143" s="34">
        <f>IF(F147=0, "-", F143/F147)</f>
        <v>9.2230296254891E-2</v>
      </c>
      <c r="H143" s="65">
        <v>165</v>
      </c>
      <c r="I143" s="9">
        <f>IF(H147=0, "-", H143/H147)</f>
        <v>9.5486111111111105E-2</v>
      </c>
      <c r="J143" s="8">
        <f t="shared" si="10"/>
        <v>-0.5</v>
      </c>
      <c r="K143" s="9">
        <f t="shared" si="11"/>
        <v>0</v>
      </c>
    </row>
    <row r="144" spans="1:11" x14ac:dyDescent="0.25">
      <c r="A144" s="7" t="s">
        <v>412</v>
      </c>
      <c r="B144" s="65">
        <v>0</v>
      </c>
      <c r="C144" s="34">
        <f>IF(B147=0, "-", B144/B147)</f>
        <v>0</v>
      </c>
      <c r="D144" s="65">
        <v>1</v>
      </c>
      <c r="E144" s="9">
        <f>IF(D147=0, "-", D144/D147)</f>
        <v>8.130081300813009E-3</v>
      </c>
      <c r="F144" s="81">
        <v>4</v>
      </c>
      <c r="G144" s="34">
        <f>IF(F147=0, "-", F144/F147)</f>
        <v>2.2358859698155395E-3</v>
      </c>
      <c r="H144" s="65">
        <v>9</v>
      </c>
      <c r="I144" s="9">
        <f>IF(H147=0, "-", H144/H147)</f>
        <v>5.208333333333333E-3</v>
      </c>
      <c r="J144" s="8">
        <f t="shared" si="10"/>
        <v>-1</v>
      </c>
      <c r="K144" s="9">
        <f t="shared" si="11"/>
        <v>-0.55555555555555558</v>
      </c>
    </row>
    <row r="145" spans="1:11" x14ac:dyDescent="0.25">
      <c r="A145" s="7" t="s">
        <v>413</v>
      </c>
      <c r="B145" s="65">
        <v>21</v>
      </c>
      <c r="C145" s="34">
        <f>IF(B147=0, "-", B145/B147)</f>
        <v>0.15441176470588236</v>
      </c>
      <c r="D145" s="65">
        <v>4</v>
      </c>
      <c r="E145" s="9">
        <f>IF(D147=0, "-", D145/D147)</f>
        <v>3.2520325203252036E-2</v>
      </c>
      <c r="F145" s="81">
        <v>98</v>
      </c>
      <c r="G145" s="34">
        <f>IF(F147=0, "-", F145/F147)</f>
        <v>5.4779206260480717E-2</v>
      </c>
      <c r="H145" s="65">
        <v>107</v>
      </c>
      <c r="I145" s="9">
        <f>IF(H147=0, "-", H145/H147)</f>
        <v>6.1921296296296294E-2</v>
      </c>
      <c r="J145" s="8">
        <f t="shared" si="10"/>
        <v>4.25</v>
      </c>
      <c r="K145" s="9">
        <f t="shared" si="11"/>
        <v>-8.4112149532710276E-2</v>
      </c>
    </row>
    <row r="146" spans="1:11" x14ac:dyDescent="0.25">
      <c r="A146" s="2"/>
      <c r="B146" s="68"/>
      <c r="C146" s="33"/>
      <c r="D146" s="68"/>
      <c r="E146" s="6"/>
      <c r="F146" s="82"/>
      <c r="G146" s="33"/>
      <c r="H146" s="68"/>
      <c r="I146" s="6"/>
      <c r="J146" s="5"/>
      <c r="K146" s="6"/>
    </row>
    <row r="147" spans="1:11" s="43" customFormat="1" x14ac:dyDescent="0.25">
      <c r="A147" s="162" t="s">
        <v>539</v>
      </c>
      <c r="B147" s="71">
        <f>SUM(B124:B146)</f>
        <v>136</v>
      </c>
      <c r="C147" s="40">
        <f>B147/1254</f>
        <v>0.10845295055821372</v>
      </c>
      <c r="D147" s="71">
        <f>SUM(D124:D146)</f>
        <v>123</v>
      </c>
      <c r="E147" s="41">
        <f>D147/1259</f>
        <v>9.7696584590945199E-2</v>
      </c>
      <c r="F147" s="77">
        <f>SUM(F124:F146)</f>
        <v>1789</v>
      </c>
      <c r="G147" s="42">
        <f>F147/16228</f>
        <v>0.11024155780133103</v>
      </c>
      <c r="H147" s="71">
        <f>SUM(H124:H146)</f>
        <v>1728</v>
      </c>
      <c r="I147" s="41">
        <f>H147/16002</f>
        <v>0.10798650168728909</v>
      </c>
      <c r="J147" s="37">
        <f>IF(D147=0, "-", IF((B147-D147)/D147&lt;10, (B147-D147)/D147, "&gt;999%"))</f>
        <v>0.10569105691056911</v>
      </c>
      <c r="K147" s="38">
        <f>IF(H147=0, "-", IF((F147-H147)/H147&lt;10, (F147-H147)/H147, "&gt;999%"))</f>
        <v>3.5300925925925923E-2</v>
      </c>
    </row>
    <row r="148" spans="1:11" x14ac:dyDescent="0.25">
      <c r="B148" s="83"/>
      <c r="D148" s="83"/>
      <c r="F148" s="83"/>
      <c r="H148" s="83"/>
    </row>
    <row r="149" spans="1:11" x14ac:dyDescent="0.25">
      <c r="A149" s="163" t="s">
        <v>140</v>
      </c>
      <c r="B149" s="61" t="s">
        <v>12</v>
      </c>
      <c r="C149" s="62" t="s">
        <v>13</v>
      </c>
      <c r="D149" s="61" t="s">
        <v>12</v>
      </c>
      <c r="E149" s="63" t="s">
        <v>13</v>
      </c>
      <c r="F149" s="62" t="s">
        <v>12</v>
      </c>
      <c r="G149" s="62" t="s">
        <v>13</v>
      </c>
      <c r="H149" s="61" t="s">
        <v>12</v>
      </c>
      <c r="I149" s="63" t="s">
        <v>13</v>
      </c>
      <c r="J149" s="61"/>
      <c r="K149" s="63"/>
    </row>
    <row r="150" spans="1:11" x14ac:dyDescent="0.25">
      <c r="A150" s="7" t="s">
        <v>414</v>
      </c>
      <c r="B150" s="65">
        <v>0</v>
      </c>
      <c r="C150" s="34">
        <f>IF(B171=0, "-", B150/B171)</f>
        <v>0</v>
      </c>
      <c r="D150" s="65">
        <v>0</v>
      </c>
      <c r="E150" s="9">
        <f>IF(D171=0, "-", D150/D171)</f>
        <v>0</v>
      </c>
      <c r="F150" s="81">
        <v>3</v>
      </c>
      <c r="G150" s="34">
        <f>IF(F171=0, "-", F150/F171)</f>
        <v>8.5714285714285719E-3</v>
      </c>
      <c r="H150" s="65">
        <v>1</v>
      </c>
      <c r="I150" s="9">
        <f>IF(H171=0, "-", H150/H171)</f>
        <v>2.8011204481792717E-3</v>
      </c>
      <c r="J150" s="8" t="str">
        <f t="shared" ref="J150:J169" si="12">IF(D150=0, "-", IF((B150-D150)/D150&lt;10, (B150-D150)/D150, "&gt;999%"))</f>
        <v>-</v>
      </c>
      <c r="K150" s="9">
        <f t="shared" ref="K150:K169" si="13">IF(H150=0, "-", IF((F150-H150)/H150&lt;10, (F150-H150)/H150, "&gt;999%"))</f>
        <v>2</v>
      </c>
    </row>
    <row r="151" spans="1:11" x14ac:dyDescent="0.25">
      <c r="A151" s="7" t="s">
        <v>415</v>
      </c>
      <c r="B151" s="65">
        <v>1</v>
      </c>
      <c r="C151" s="34">
        <f>IF(B171=0, "-", B151/B171)</f>
        <v>0.04</v>
      </c>
      <c r="D151" s="65">
        <v>4</v>
      </c>
      <c r="E151" s="9">
        <f>IF(D171=0, "-", D151/D171)</f>
        <v>0.11428571428571428</v>
      </c>
      <c r="F151" s="81">
        <v>15</v>
      </c>
      <c r="G151" s="34">
        <f>IF(F171=0, "-", F151/F171)</f>
        <v>4.2857142857142858E-2</v>
      </c>
      <c r="H151" s="65">
        <v>20</v>
      </c>
      <c r="I151" s="9">
        <f>IF(H171=0, "-", H151/H171)</f>
        <v>5.6022408963585436E-2</v>
      </c>
      <c r="J151" s="8">
        <f t="shared" si="12"/>
        <v>-0.75</v>
      </c>
      <c r="K151" s="9">
        <f t="shared" si="13"/>
        <v>-0.25</v>
      </c>
    </row>
    <row r="152" spans="1:11" x14ac:dyDescent="0.25">
      <c r="A152" s="7" t="s">
        <v>416</v>
      </c>
      <c r="B152" s="65">
        <v>2</v>
      </c>
      <c r="C152" s="34">
        <f>IF(B171=0, "-", B152/B171)</f>
        <v>0.08</v>
      </c>
      <c r="D152" s="65">
        <v>2</v>
      </c>
      <c r="E152" s="9">
        <f>IF(D171=0, "-", D152/D171)</f>
        <v>5.7142857142857141E-2</v>
      </c>
      <c r="F152" s="81">
        <v>16</v>
      </c>
      <c r="G152" s="34">
        <f>IF(F171=0, "-", F152/F171)</f>
        <v>4.5714285714285714E-2</v>
      </c>
      <c r="H152" s="65">
        <v>2</v>
      </c>
      <c r="I152" s="9">
        <f>IF(H171=0, "-", H152/H171)</f>
        <v>5.6022408963585435E-3</v>
      </c>
      <c r="J152" s="8">
        <f t="shared" si="12"/>
        <v>0</v>
      </c>
      <c r="K152" s="9">
        <f t="shared" si="13"/>
        <v>7</v>
      </c>
    </row>
    <row r="153" spans="1:11" x14ac:dyDescent="0.25">
      <c r="A153" s="7" t="s">
        <v>417</v>
      </c>
      <c r="B153" s="65">
        <v>3</v>
      </c>
      <c r="C153" s="34">
        <f>IF(B171=0, "-", B153/B171)</f>
        <v>0.12</v>
      </c>
      <c r="D153" s="65">
        <v>5</v>
      </c>
      <c r="E153" s="9">
        <f>IF(D171=0, "-", D153/D171)</f>
        <v>0.14285714285714285</v>
      </c>
      <c r="F153" s="81">
        <v>52</v>
      </c>
      <c r="G153" s="34">
        <f>IF(F171=0, "-", F153/F171)</f>
        <v>0.14857142857142858</v>
      </c>
      <c r="H153" s="65">
        <v>55</v>
      </c>
      <c r="I153" s="9">
        <f>IF(H171=0, "-", H153/H171)</f>
        <v>0.15406162464985995</v>
      </c>
      <c r="J153" s="8">
        <f t="shared" si="12"/>
        <v>-0.4</v>
      </c>
      <c r="K153" s="9">
        <f t="shared" si="13"/>
        <v>-5.4545454545454543E-2</v>
      </c>
    </row>
    <row r="154" spans="1:11" x14ac:dyDescent="0.25">
      <c r="A154" s="7" t="s">
        <v>418</v>
      </c>
      <c r="B154" s="65">
        <v>0</v>
      </c>
      <c r="C154" s="34">
        <f>IF(B171=0, "-", B154/B171)</f>
        <v>0</v>
      </c>
      <c r="D154" s="65">
        <v>1</v>
      </c>
      <c r="E154" s="9">
        <f>IF(D171=0, "-", D154/D171)</f>
        <v>2.8571428571428571E-2</v>
      </c>
      <c r="F154" s="81">
        <v>6</v>
      </c>
      <c r="G154" s="34">
        <f>IF(F171=0, "-", F154/F171)</f>
        <v>1.7142857142857144E-2</v>
      </c>
      <c r="H154" s="65">
        <v>7</v>
      </c>
      <c r="I154" s="9">
        <f>IF(H171=0, "-", H154/H171)</f>
        <v>1.9607843137254902E-2</v>
      </c>
      <c r="J154" s="8">
        <f t="shared" si="12"/>
        <v>-1</v>
      </c>
      <c r="K154" s="9">
        <f t="shared" si="13"/>
        <v>-0.14285714285714285</v>
      </c>
    </row>
    <row r="155" spans="1:11" x14ac:dyDescent="0.25">
      <c r="A155" s="7" t="s">
        <v>419</v>
      </c>
      <c r="B155" s="65">
        <v>1</v>
      </c>
      <c r="C155" s="34">
        <f>IF(B171=0, "-", B155/B171)</f>
        <v>0.04</v>
      </c>
      <c r="D155" s="65">
        <v>0</v>
      </c>
      <c r="E155" s="9">
        <f>IF(D171=0, "-", D155/D171)</f>
        <v>0</v>
      </c>
      <c r="F155" s="81">
        <v>2</v>
      </c>
      <c r="G155" s="34">
        <f>IF(F171=0, "-", F155/F171)</f>
        <v>5.7142857142857143E-3</v>
      </c>
      <c r="H155" s="65">
        <v>3</v>
      </c>
      <c r="I155" s="9">
        <f>IF(H171=0, "-", H155/H171)</f>
        <v>8.4033613445378148E-3</v>
      </c>
      <c r="J155" s="8" t="str">
        <f t="shared" si="12"/>
        <v>-</v>
      </c>
      <c r="K155" s="9">
        <f t="shared" si="13"/>
        <v>-0.33333333333333331</v>
      </c>
    </row>
    <row r="156" spans="1:11" x14ac:dyDescent="0.25">
      <c r="A156" s="7" t="s">
        <v>420</v>
      </c>
      <c r="B156" s="65">
        <v>0</v>
      </c>
      <c r="C156" s="34">
        <f>IF(B171=0, "-", B156/B171)</f>
        <v>0</v>
      </c>
      <c r="D156" s="65">
        <v>0</v>
      </c>
      <c r="E156" s="9">
        <f>IF(D171=0, "-", D156/D171)</f>
        <v>0</v>
      </c>
      <c r="F156" s="81">
        <v>12</v>
      </c>
      <c r="G156" s="34">
        <f>IF(F171=0, "-", F156/F171)</f>
        <v>3.4285714285714287E-2</v>
      </c>
      <c r="H156" s="65">
        <v>9</v>
      </c>
      <c r="I156" s="9">
        <f>IF(H171=0, "-", H156/H171)</f>
        <v>2.5210084033613446E-2</v>
      </c>
      <c r="J156" s="8" t="str">
        <f t="shared" si="12"/>
        <v>-</v>
      </c>
      <c r="K156" s="9">
        <f t="shared" si="13"/>
        <v>0.33333333333333331</v>
      </c>
    </row>
    <row r="157" spans="1:11" x14ac:dyDescent="0.25">
      <c r="A157" s="7" t="s">
        <v>421</v>
      </c>
      <c r="B157" s="65">
        <v>0</v>
      </c>
      <c r="C157" s="34">
        <f>IF(B171=0, "-", B157/B171)</f>
        <v>0</v>
      </c>
      <c r="D157" s="65">
        <v>0</v>
      </c>
      <c r="E157" s="9">
        <f>IF(D171=0, "-", D157/D171)</f>
        <v>0</v>
      </c>
      <c r="F157" s="81">
        <v>0</v>
      </c>
      <c r="G157" s="34">
        <f>IF(F171=0, "-", F157/F171)</f>
        <v>0</v>
      </c>
      <c r="H157" s="65">
        <v>1</v>
      </c>
      <c r="I157" s="9">
        <f>IF(H171=0, "-", H157/H171)</f>
        <v>2.8011204481792717E-3</v>
      </c>
      <c r="J157" s="8" t="str">
        <f t="shared" si="12"/>
        <v>-</v>
      </c>
      <c r="K157" s="9">
        <f t="shared" si="13"/>
        <v>-1</v>
      </c>
    </row>
    <row r="158" spans="1:11" x14ac:dyDescent="0.25">
      <c r="A158" s="7" t="s">
        <v>422</v>
      </c>
      <c r="B158" s="65">
        <v>1</v>
      </c>
      <c r="C158" s="34">
        <f>IF(B171=0, "-", B158/B171)</f>
        <v>0.04</v>
      </c>
      <c r="D158" s="65">
        <v>0</v>
      </c>
      <c r="E158" s="9">
        <f>IF(D171=0, "-", D158/D171)</f>
        <v>0</v>
      </c>
      <c r="F158" s="81">
        <v>11</v>
      </c>
      <c r="G158" s="34">
        <f>IF(F171=0, "-", F158/F171)</f>
        <v>3.1428571428571431E-2</v>
      </c>
      <c r="H158" s="65">
        <v>0</v>
      </c>
      <c r="I158" s="9">
        <f>IF(H171=0, "-", H158/H171)</f>
        <v>0</v>
      </c>
      <c r="J158" s="8" t="str">
        <f t="shared" si="12"/>
        <v>-</v>
      </c>
      <c r="K158" s="9" t="str">
        <f t="shared" si="13"/>
        <v>-</v>
      </c>
    </row>
    <row r="159" spans="1:11" x14ac:dyDescent="0.25">
      <c r="A159" s="7" t="s">
        <v>423</v>
      </c>
      <c r="B159" s="65">
        <v>1</v>
      </c>
      <c r="C159" s="34">
        <f>IF(B171=0, "-", B159/B171)</f>
        <v>0.04</v>
      </c>
      <c r="D159" s="65">
        <v>2</v>
      </c>
      <c r="E159" s="9">
        <f>IF(D171=0, "-", D159/D171)</f>
        <v>5.7142857142857141E-2</v>
      </c>
      <c r="F159" s="81">
        <v>36</v>
      </c>
      <c r="G159" s="34">
        <f>IF(F171=0, "-", F159/F171)</f>
        <v>0.10285714285714286</v>
      </c>
      <c r="H159" s="65">
        <v>25</v>
      </c>
      <c r="I159" s="9">
        <f>IF(H171=0, "-", H159/H171)</f>
        <v>7.0028011204481794E-2</v>
      </c>
      <c r="J159" s="8">
        <f t="shared" si="12"/>
        <v>-0.5</v>
      </c>
      <c r="K159" s="9">
        <f t="shared" si="13"/>
        <v>0.44</v>
      </c>
    </row>
    <row r="160" spans="1:11" x14ac:dyDescent="0.25">
      <c r="A160" s="7" t="s">
        <v>424</v>
      </c>
      <c r="B160" s="65">
        <v>2</v>
      </c>
      <c r="C160" s="34">
        <f>IF(B171=0, "-", B160/B171)</f>
        <v>0.08</v>
      </c>
      <c r="D160" s="65">
        <v>0</v>
      </c>
      <c r="E160" s="9">
        <f>IF(D171=0, "-", D160/D171)</f>
        <v>0</v>
      </c>
      <c r="F160" s="81">
        <v>24</v>
      </c>
      <c r="G160" s="34">
        <f>IF(F171=0, "-", F160/F171)</f>
        <v>6.8571428571428575E-2</v>
      </c>
      <c r="H160" s="65">
        <v>39</v>
      </c>
      <c r="I160" s="9">
        <f>IF(H171=0, "-", H160/H171)</f>
        <v>0.1092436974789916</v>
      </c>
      <c r="J160" s="8" t="str">
        <f t="shared" si="12"/>
        <v>-</v>
      </c>
      <c r="K160" s="9">
        <f t="shared" si="13"/>
        <v>-0.38461538461538464</v>
      </c>
    </row>
    <row r="161" spans="1:11" x14ac:dyDescent="0.25">
      <c r="A161" s="7" t="s">
        <v>425</v>
      </c>
      <c r="B161" s="65">
        <v>0</v>
      </c>
      <c r="C161" s="34">
        <f>IF(B171=0, "-", B161/B171)</f>
        <v>0</v>
      </c>
      <c r="D161" s="65">
        <v>0</v>
      </c>
      <c r="E161" s="9">
        <f>IF(D171=0, "-", D161/D171)</f>
        <v>0</v>
      </c>
      <c r="F161" s="81">
        <v>6</v>
      </c>
      <c r="G161" s="34">
        <f>IF(F171=0, "-", F161/F171)</f>
        <v>1.7142857142857144E-2</v>
      </c>
      <c r="H161" s="65">
        <v>16</v>
      </c>
      <c r="I161" s="9">
        <f>IF(H171=0, "-", H161/H171)</f>
        <v>4.4817927170868348E-2</v>
      </c>
      <c r="J161" s="8" t="str">
        <f t="shared" si="12"/>
        <v>-</v>
      </c>
      <c r="K161" s="9">
        <f t="shared" si="13"/>
        <v>-0.625</v>
      </c>
    </row>
    <row r="162" spans="1:11" x14ac:dyDescent="0.25">
      <c r="A162" s="7" t="s">
        <v>426</v>
      </c>
      <c r="B162" s="65">
        <v>0</v>
      </c>
      <c r="C162" s="34">
        <f>IF(B171=0, "-", B162/B171)</f>
        <v>0</v>
      </c>
      <c r="D162" s="65">
        <v>4</v>
      </c>
      <c r="E162" s="9">
        <f>IF(D171=0, "-", D162/D171)</f>
        <v>0.11428571428571428</v>
      </c>
      <c r="F162" s="81">
        <v>23</v>
      </c>
      <c r="G162" s="34">
        <f>IF(F171=0, "-", F162/F171)</f>
        <v>6.5714285714285711E-2</v>
      </c>
      <c r="H162" s="65">
        <v>31</v>
      </c>
      <c r="I162" s="9">
        <f>IF(H171=0, "-", H162/H171)</f>
        <v>8.683473389355742E-2</v>
      </c>
      <c r="J162" s="8">
        <f t="shared" si="12"/>
        <v>-1</v>
      </c>
      <c r="K162" s="9">
        <f t="shared" si="13"/>
        <v>-0.25806451612903225</v>
      </c>
    </row>
    <row r="163" spans="1:11" x14ac:dyDescent="0.25">
      <c r="A163" s="7" t="s">
        <v>427</v>
      </c>
      <c r="B163" s="65">
        <v>1</v>
      </c>
      <c r="C163" s="34">
        <f>IF(B171=0, "-", B163/B171)</f>
        <v>0.04</v>
      </c>
      <c r="D163" s="65">
        <v>1</v>
      </c>
      <c r="E163" s="9">
        <f>IF(D171=0, "-", D163/D171)</f>
        <v>2.8571428571428571E-2</v>
      </c>
      <c r="F163" s="81">
        <v>6</v>
      </c>
      <c r="G163" s="34">
        <f>IF(F171=0, "-", F163/F171)</f>
        <v>1.7142857142857144E-2</v>
      </c>
      <c r="H163" s="65">
        <v>8</v>
      </c>
      <c r="I163" s="9">
        <f>IF(H171=0, "-", H163/H171)</f>
        <v>2.2408963585434174E-2</v>
      </c>
      <c r="J163" s="8">
        <f t="shared" si="12"/>
        <v>0</v>
      </c>
      <c r="K163" s="9">
        <f t="shared" si="13"/>
        <v>-0.25</v>
      </c>
    </row>
    <row r="164" spans="1:11" x14ac:dyDescent="0.25">
      <c r="A164" s="7" t="s">
        <v>428</v>
      </c>
      <c r="B164" s="65">
        <v>0</v>
      </c>
      <c r="C164" s="34">
        <f>IF(B171=0, "-", B164/B171)</f>
        <v>0</v>
      </c>
      <c r="D164" s="65">
        <v>2</v>
      </c>
      <c r="E164" s="9">
        <f>IF(D171=0, "-", D164/D171)</f>
        <v>5.7142857142857141E-2</v>
      </c>
      <c r="F164" s="81">
        <v>6</v>
      </c>
      <c r="G164" s="34">
        <f>IF(F171=0, "-", F164/F171)</f>
        <v>1.7142857142857144E-2</v>
      </c>
      <c r="H164" s="65">
        <v>13</v>
      </c>
      <c r="I164" s="9">
        <f>IF(H171=0, "-", H164/H171)</f>
        <v>3.6414565826330535E-2</v>
      </c>
      <c r="J164" s="8">
        <f t="shared" si="12"/>
        <v>-1</v>
      </c>
      <c r="K164" s="9">
        <f t="shared" si="13"/>
        <v>-0.53846153846153844</v>
      </c>
    </row>
    <row r="165" spans="1:11" x14ac:dyDescent="0.25">
      <c r="A165" s="7" t="s">
        <v>429</v>
      </c>
      <c r="B165" s="65">
        <v>4</v>
      </c>
      <c r="C165" s="34">
        <f>IF(B171=0, "-", B165/B171)</f>
        <v>0.16</v>
      </c>
      <c r="D165" s="65">
        <v>8</v>
      </c>
      <c r="E165" s="9">
        <f>IF(D171=0, "-", D165/D171)</f>
        <v>0.22857142857142856</v>
      </c>
      <c r="F165" s="81">
        <v>40</v>
      </c>
      <c r="G165" s="34">
        <f>IF(F171=0, "-", F165/F171)</f>
        <v>0.11428571428571428</v>
      </c>
      <c r="H165" s="65">
        <v>43</v>
      </c>
      <c r="I165" s="9">
        <f>IF(H171=0, "-", H165/H171)</f>
        <v>0.12044817927170869</v>
      </c>
      <c r="J165" s="8">
        <f t="shared" si="12"/>
        <v>-0.5</v>
      </c>
      <c r="K165" s="9">
        <f t="shared" si="13"/>
        <v>-6.9767441860465115E-2</v>
      </c>
    </row>
    <row r="166" spans="1:11" x14ac:dyDescent="0.25">
      <c r="A166" s="7" t="s">
        <v>430</v>
      </c>
      <c r="B166" s="65">
        <v>0</v>
      </c>
      <c r="C166" s="34">
        <f>IF(B171=0, "-", B166/B171)</f>
        <v>0</v>
      </c>
      <c r="D166" s="65">
        <v>0</v>
      </c>
      <c r="E166" s="9">
        <f>IF(D171=0, "-", D166/D171)</f>
        <v>0</v>
      </c>
      <c r="F166" s="81">
        <v>16</v>
      </c>
      <c r="G166" s="34">
        <f>IF(F171=0, "-", F166/F171)</f>
        <v>4.5714285714285714E-2</v>
      </c>
      <c r="H166" s="65">
        <v>9</v>
      </c>
      <c r="I166" s="9">
        <f>IF(H171=0, "-", H166/H171)</f>
        <v>2.5210084033613446E-2</v>
      </c>
      <c r="J166" s="8" t="str">
        <f t="shared" si="12"/>
        <v>-</v>
      </c>
      <c r="K166" s="9">
        <f t="shared" si="13"/>
        <v>0.77777777777777779</v>
      </c>
    </row>
    <row r="167" spans="1:11" x14ac:dyDescent="0.25">
      <c r="A167" s="7" t="s">
        <v>431</v>
      </c>
      <c r="B167" s="65">
        <v>4</v>
      </c>
      <c r="C167" s="34">
        <f>IF(B171=0, "-", B167/B171)</f>
        <v>0.16</v>
      </c>
      <c r="D167" s="65">
        <v>2</v>
      </c>
      <c r="E167" s="9">
        <f>IF(D171=0, "-", D167/D171)</f>
        <v>5.7142857142857141E-2</v>
      </c>
      <c r="F167" s="81">
        <v>23</v>
      </c>
      <c r="G167" s="34">
        <f>IF(F171=0, "-", F167/F171)</f>
        <v>6.5714285714285711E-2</v>
      </c>
      <c r="H167" s="65">
        <v>12</v>
      </c>
      <c r="I167" s="9">
        <f>IF(H171=0, "-", H167/H171)</f>
        <v>3.3613445378151259E-2</v>
      </c>
      <c r="J167" s="8">
        <f t="shared" si="12"/>
        <v>1</v>
      </c>
      <c r="K167" s="9">
        <f t="shared" si="13"/>
        <v>0.91666666666666663</v>
      </c>
    </row>
    <row r="168" spans="1:11" x14ac:dyDescent="0.25">
      <c r="A168" s="7" t="s">
        <v>432</v>
      </c>
      <c r="B168" s="65">
        <v>5</v>
      </c>
      <c r="C168" s="34">
        <f>IF(B171=0, "-", B168/B171)</f>
        <v>0.2</v>
      </c>
      <c r="D168" s="65">
        <v>3</v>
      </c>
      <c r="E168" s="9">
        <f>IF(D171=0, "-", D168/D171)</f>
        <v>8.5714285714285715E-2</v>
      </c>
      <c r="F168" s="81">
        <v>28</v>
      </c>
      <c r="G168" s="34">
        <f>IF(F171=0, "-", F168/F171)</f>
        <v>0.08</v>
      </c>
      <c r="H168" s="65">
        <v>33</v>
      </c>
      <c r="I168" s="9">
        <f>IF(H171=0, "-", H168/H171)</f>
        <v>9.2436974789915971E-2</v>
      </c>
      <c r="J168" s="8">
        <f t="shared" si="12"/>
        <v>0.66666666666666663</v>
      </c>
      <c r="K168" s="9">
        <f t="shared" si="13"/>
        <v>-0.15151515151515152</v>
      </c>
    </row>
    <row r="169" spans="1:11" x14ac:dyDescent="0.25">
      <c r="A169" s="7" t="s">
        <v>433</v>
      </c>
      <c r="B169" s="65">
        <v>0</v>
      </c>
      <c r="C169" s="34">
        <f>IF(B171=0, "-", B169/B171)</f>
        <v>0</v>
      </c>
      <c r="D169" s="65">
        <v>1</v>
      </c>
      <c r="E169" s="9">
        <f>IF(D171=0, "-", D169/D171)</f>
        <v>2.8571428571428571E-2</v>
      </c>
      <c r="F169" s="81">
        <v>25</v>
      </c>
      <c r="G169" s="34">
        <f>IF(F171=0, "-", F169/F171)</f>
        <v>7.1428571428571425E-2</v>
      </c>
      <c r="H169" s="65">
        <v>30</v>
      </c>
      <c r="I169" s="9">
        <f>IF(H171=0, "-", H169/H171)</f>
        <v>8.4033613445378158E-2</v>
      </c>
      <c r="J169" s="8">
        <f t="shared" si="12"/>
        <v>-1</v>
      </c>
      <c r="K169" s="9">
        <f t="shared" si="13"/>
        <v>-0.16666666666666666</v>
      </c>
    </row>
    <row r="170" spans="1:11" x14ac:dyDescent="0.25">
      <c r="A170" s="2"/>
      <c r="B170" s="68"/>
      <c r="C170" s="33"/>
      <c r="D170" s="68"/>
      <c r="E170" s="6"/>
      <c r="F170" s="82"/>
      <c r="G170" s="33"/>
      <c r="H170" s="68"/>
      <c r="I170" s="6"/>
      <c r="J170" s="5"/>
      <c r="K170" s="6"/>
    </row>
    <row r="171" spans="1:11" s="43" customFormat="1" x14ac:dyDescent="0.25">
      <c r="A171" s="162" t="s">
        <v>538</v>
      </c>
      <c r="B171" s="71">
        <f>SUM(B150:B170)</f>
        <v>25</v>
      </c>
      <c r="C171" s="40">
        <f>B171/1254</f>
        <v>1.9936204146730464E-2</v>
      </c>
      <c r="D171" s="71">
        <f>SUM(D150:D170)</f>
        <v>35</v>
      </c>
      <c r="E171" s="41">
        <f>D171/1259</f>
        <v>2.7799841143764891E-2</v>
      </c>
      <c r="F171" s="77">
        <f>SUM(F150:F170)</f>
        <v>350</v>
      </c>
      <c r="G171" s="42">
        <f>F171/16228</f>
        <v>2.1567660833127927E-2</v>
      </c>
      <c r="H171" s="71">
        <f>SUM(H150:H170)</f>
        <v>357</v>
      </c>
      <c r="I171" s="41">
        <f>H171/16002</f>
        <v>2.2309711286089239E-2</v>
      </c>
      <c r="J171" s="37">
        <f>IF(D171=0, "-", IF((B171-D171)/D171&lt;10, (B171-D171)/D171, "&gt;999%"))</f>
        <v>-0.2857142857142857</v>
      </c>
      <c r="K171" s="38">
        <f>IF(H171=0, "-", IF((F171-H171)/H171&lt;10, (F171-H171)/H171, "&gt;999%"))</f>
        <v>-1.9607843137254902E-2</v>
      </c>
    </row>
    <row r="172" spans="1:11" x14ac:dyDescent="0.25">
      <c r="B172" s="83"/>
      <c r="D172" s="83"/>
      <c r="F172" s="83"/>
      <c r="H172" s="83"/>
    </row>
    <row r="173" spans="1:11" s="43" customFormat="1" x14ac:dyDescent="0.25">
      <c r="A173" s="162" t="s">
        <v>537</v>
      </c>
      <c r="B173" s="71">
        <v>161</v>
      </c>
      <c r="C173" s="40">
        <f>B173/1254</f>
        <v>0.12838915470494419</v>
      </c>
      <c r="D173" s="71">
        <v>158</v>
      </c>
      <c r="E173" s="41">
        <f>D173/1259</f>
        <v>0.12549642573471009</v>
      </c>
      <c r="F173" s="77">
        <v>2139</v>
      </c>
      <c r="G173" s="42">
        <f>F173/16228</f>
        <v>0.13180921863445896</v>
      </c>
      <c r="H173" s="71">
        <v>2085</v>
      </c>
      <c r="I173" s="41">
        <f>H173/16002</f>
        <v>0.13029621297337832</v>
      </c>
      <c r="J173" s="37">
        <f>IF(D173=0, "-", IF((B173-D173)/D173&lt;10, (B173-D173)/D173, "&gt;999%"))</f>
        <v>1.8987341772151899E-2</v>
      </c>
      <c r="K173" s="38">
        <f>IF(H173=0, "-", IF((F173-H173)/H173&lt;10, (F173-H173)/H173, "&gt;999%"))</f>
        <v>2.5899280575539568E-2</v>
      </c>
    </row>
    <row r="174" spans="1:11" x14ac:dyDescent="0.25">
      <c r="B174" s="83"/>
      <c r="D174" s="83"/>
      <c r="F174" s="83"/>
      <c r="H174" s="83"/>
    </row>
    <row r="175" spans="1:11" ht="15.6" x14ac:dyDescent="0.3">
      <c r="A175" s="164" t="s">
        <v>110</v>
      </c>
      <c r="B175" s="196" t="s">
        <v>1</v>
      </c>
      <c r="C175" s="200"/>
      <c r="D175" s="200"/>
      <c r="E175" s="197"/>
      <c r="F175" s="196" t="s">
        <v>14</v>
      </c>
      <c r="G175" s="200"/>
      <c r="H175" s="200"/>
      <c r="I175" s="197"/>
      <c r="J175" s="196" t="s">
        <v>15</v>
      </c>
      <c r="K175" s="197"/>
    </row>
    <row r="176" spans="1:11" x14ac:dyDescent="0.25">
      <c r="A176" s="22"/>
      <c r="B176" s="196">
        <f>VALUE(RIGHT($B$2, 4))</f>
        <v>2022</v>
      </c>
      <c r="C176" s="197"/>
      <c r="D176" s="196">
        <f>B176-1</f>
        <v>2021</v>
      </c>
      <c r="E176" s="204"/>
      <c r="F176" s="196">
        <f>B176</f>
        <v>2022</v>
      </c>
      <c r="G176" s="204"/>
      <c r="H176" s="196">
        <f>D176</f>
        <v>2021</v>
      </c>
      <c r="I176" s="204"/>
      <c r="J176" s="140" t="s">
        <v>4</v>
      </c>
      <c r="K176" s="141" t="s">
        <v>2</v>
      </c>
    </row>
    <row r="177" spans="1:11" x14ac:dyDescent="0.25">
      <c r="A177" s="163" t="s">
        <v>141</v>
      </c>
      <c r="B177" s="61" t="s">
        <v>12</v>
      </c>
      <c r="C177" s="62" t="s">
        <v>13</v>
      </c>
      <c r="D177" s="61" t="s">
        <v>12</v>
      </c>
      <c r="E177" s="63" t="s">
        <v>13</v>
      </c>
      <c r="F177" s="62" t="s">
        <v>12</v>
      </c>
      <c r="G177" s="62" t="s">
        <v>13</v>
      </c>
      <c r="H177" s="61" t="s">
        <v>12</v>
      </c>
      <c r="I177" s="63" t="s">
        <v>13</v>
      </c>
      <c r="J177" s="61"/>
      <c r="K177" s="63"/>
    </row>
    <row r="178" spans="1:11" x14ac:dyDescent="0.25">
      <c r="A178" s="7" t="s">
        <v>434</v>
      </c>
      <c r="B178" s="65">
        <v>5</v>
      </c>
      <c r="C178" s="34">
        <f>IF(B181=0, "-", B178/B181)</f>
        <v>0.3125</v>
      </c>
      <c r="D178" s="65">
        <v>0</v>
      </c>
      <c r="E178" s="9">
        <f>IF(D181=0, "-", D178/D181)</f>
        <v>0</v>
      </c>
      <c r="F178" s="81">
        <v>46</v>
      </c>
      <c r="G178" s="34">
        <f>IF(F181=0, "-", F178/F181)</f>
        <v>0.27878787878787881</v>
      </c>
      <c r="H178" s="65">
        <v>22</v>
      </c>
      <c r="I178" s="9">
        <f>IF(H181=0, "-", H178/H181)</f>
        <v>0.18032786885245902</v>
      </c>
      <c r="J178" s="8" t="str">
        <f>IF(D178=0, "-", IF((B178-D178)/D178&lt;10, (B178-D178)/D178, "&gt;999%"))</f>
        <v>-</v>
      </c>
      <c r="K178" s="9">
        <f>IF(H178=0, "-", IF((F178-H178)/H178&lt;10, (F178-H178)/H178, "&gt;999%"))</f>
        <v>1.0909090909090908</v>
      </c>
    </row>
    <row r="179" spans="1:11" x14ac:dyDescent="0.25">
      <c r="A179" s="7" t="s">
        <v>435</v>
      </c>
      <c r="B179" s="65">
        <v>11</v>
      </c>
      <c r="C179" s="34">
        <f>IF(B181=0, "-", B179/B181)</f>
        <v>0.6875</v>
      </c>
      <c r="D179" s="65">
        <v>6</v>
      </c>
      <c r="E179" s="9">
        <f>IF(D181=0, "-", D179/D181)</f>
        <v>1</v>
      </c>
      <c r="F179" s="81">
        <v>119</v>
      </c>
      <c r="G179" s="34">
        <f>IF(F181=0, "-", F179/F181)</f>
        <v>0.72121212121212119</v>
      </c>
      <c r="H179" s="65">
        <v>100</v>
      </c>
      <c r="I179" s="9">
        <f>IF(H181=0, "-", H179/H181)</f>
        <v>0.81967213114754101</v>
      </c>
      <c r="J179" s="8">
        <f>IF(D179=0, "-", IF((B179-D179)/D179&lt;10, (B179-D179)/D179, "&gt;999%"))</f>
        <v>0.83333333333333337</v>
      </c>
      <c r="K179" s="9">
        <f>IF(H179=0, "-", IF((F179-H179)/H179&lt;10, (F179-H179)/H179, "&gt;999%"))</f>
        <v>0.19</v>
      </c>
    </row>
    <row r="180" spans="1:11" x14ac:dyDescent="0.25">
      <c r="A180" s="2"/>
      <c r="B180" s="68"/>
      <c r="C180" s="33"/>
      <c r="D180" s="68"/>
      <c r="E180" s="6"/>
      <c r="F180" s="82"/>
      <c r="G180" s="33"/>
      <c r="H180" s="68"/>
      <c r="I180" s="6"/>
      <c r="J180" s="5"/>
      <c r="K180" s="6"/>
    </row>
    <row r="181" spans="1:11" s="43" customFormat="1" x14ac:dyDescent="0.25">
      <c r="A181" s="162" t="s">
        <v>536</v>
      </c>
      <c r="B181" s="71">
        <f>SUM(B178:B180)</f>
        <v>16</v>
      </c>
      <c r="C181" s="40">
        <f>B181/1254</f>
        <v>1.2759170653907496E-2</v>
      </c>
      <c r="D181" s="71">
        <f>SUM(D178:D180)</f>
        <v>6</v>
      </c>
      <c r="E181" s="41">
        <f>D181/1259</f>
        <v>4.7656870532168391E-3</v>
      </c>
      <c r="F181" s="77">
        <f>SUM(F178:F180)</f>
        <v>165</v>
      </c>
      <c r="G181" s="42">
        <f>F181/16228</f>
        <v>1.0167611535617451E-2</v>
      </c>
      <c r="H181" s="71">
        <f>SUM(H178:H180)</f>
        <v>122</v>
      </c>
      <c r="I181" s="41">
        <f>H181/16002</f>
        <v>7.6240469941257346E-3</v>
      </c>
      <c r="J181" s="37">
        <f>IF(D181=0, "-", IF((B181-D181)/D181&lt;10, (B181-D181)/D181, "&gt;999%"))</f>
        <v>1.6666666666666667</v>
      </c>
      <c r="K181" s="38">
        <f>IF(H181=0, "-", IF((F181-H181)/H181&lt;10, (F181-H181)/H181, "&gt;999%"))</f>
        <v>0.35245901639344263</v>
      </c>
    </row>
    <row r="182" spans="1:11" x14ac:dyDescent="0.25">
      <c r="B182" s="83"/>
      <c r="D182" s="83"/>
      <c r="F182" s="83"/>
      <c r="H182" s="83"/>
    </row>
    <row r="183" spans="1:11" x14ac:dyDescent="0.25">
      <c r="A183" s="163" t="s">
        <v>142</v>
      </c>
      <c r="B183" s="61" t="s">
        <v>12</v>
      </c>
      <c r="C183" s="62" t="s">
        <v>13</v>
      </c>
      <c r="D183" s="61" t="s">
        <v>12</v>
      </c>
      <c r="E183" s="63" t="s">
        <v>13</v>
      </c>
      <c r="F183" s="62" t="s">
        <v>12</v>
      </c>
      <c r="G183" s="62" t="s">
        <v>13</v>
      </c>
      <c r="H183" s="61" t="s">
        <v>12</v>
      </c>
      <c r="I183" s="63" t="s">
        <v>13</v>
      </c>
      <c r="J183" s="61"/>
      <c r="K183" s="63"/>
    </row>
    <row r="184" spans="1:11" x14ac:dyDescent="0.25">
      <c r="A184" s="7" t="s">
        <v>436</v>
      </c>
      <c r="B184" s="65">
        <v>0</v>
      </c>
      <c r="C184" s="34">
        <f>IF(B194=0, "-", B184/B194)</f>
        <v>0</v>
      </c>
      <c r="D184" s="65">
        <v>1</v>
      </c>
      <c r="E184" s="9">
        <f>IF(D194=0, "-", D184/D194)</f>
        <v>0.14285714285714285</v>
      </c>
      <c r="F184" s="81">
        <v>6</v>
      </c>
      <c r="G184" s="34">
        <f>IF(F194=0, "-", F184/F194)</f>
        <v>0.15</v>
      </c>
      <c r="H184" s="65">
        <v>5</v>
      </c>
      <c r="I184" s="9">
        <f>IF(H194=0, "-", H184/H194)</f>
        <v>0.10416666666666667</v>
      </c>
      <c r="J184" s="8">
        <f t="shared" ref="J184:J192" si="14">IF(D184=0, "-", IF((B184-D184)/D184&lt;10, (B184-D184)/D184, "&gt;999%"))</f>
        <v>-1</v>
      </c>
      <c r="K184" s="9">
        <f t="shared" ref="K184:K192" si="15">IF(H184=0, "-", IF((F184-H184)/H184&lt;10, (F184-H184)/H184, "&gt;999%"))</f>
        <v>0.2</v>
      </c>
    </row>
    <row r="185" spans="1:11" x14ac:dyDescent="0.25">
      <c r="A185" s="7" t="s">
        <v>437</v>
      </c>
      <c r="B185" s="65">
        <v>0</v>
      </c>
      <c r="C185" s="34">
        <f>IF(B194=0, "-", B185/B194)</f>
        <v>0</v>
      </c>
      <c r="D185" s="65">
        <v>0</v>
      </c>
      <c r="E185" s="9">
        <f>IF(D194=0, "-", D185/D194)</f>
        <v>0</v>
      </c>
      <c r="F185" s="81">
        <v>1</v>
      </c>
      <c r="G185" s="34">
        <f>IF(F194=0, "-", F185/F194)</f>
        <v>2.5000000000000001E-2</v>
      </c>
      <c r="H185" s="65">
        <v>0</v>
      </c>
      <c r="I185" s="9">
        <f>IF(H194=0, "-", H185/H194)</f>
        <v>0</v>
      </c>
      <c r="J185" s="8" t="str">
        <f t="shared" si="14"/>
        <v>-</v>
      </c>
      <c r="K185" s="9" t="str">
        <f t="shared" si="15"/>
        <v>-</v>
      </c>
    </row>
    <row r="186" spans="1:11" x14ac:dyDescent="0.25">
      <c r="A186" s="7" t="s">
        <v>438</v>
      </c>
      <c r="B186" s="65">
        <v>0</v>
      </c>
      <c r="C186" s="34">
        <f>IF(B194=0, "-", B186/B194)</f>
        <v>0</v>
      </c>
      <c r="D186" s="65">
        <v>0</v>
      </c>
      <c r="E186" s="9">
        <f>IF(D194=0, "-", D186/D194)</f>
        <v>0</v>
      </c>
      <c r="F186" s="81">
        <v>15</v>
      </c>
      <c r="G186" s="34">
        <f>IF(F194=0, "-", F186/F194)</f>
        <v>0.375</v>
      </c>
      <c r="H186" s="65">
        <v>11</v>
      </c>
      <c r="I186" s="9">
        <f>IF(H194=0, "-", H186/H194)</f>
        <v>0.22916666666666666</v>
      </c>
      <c r="J186" s="8" t="str">
        <f t="shared" si="14"/>
        <v>-</v>
      </c>
      <c r="K186" s="9">
        <f t="shared" si="15"/>
        <v>0.36363636363636365</v>
      </c>
    </row>
    <row r="187" spans="1:11" x14ac:dyDescent="0.25">
      <c r="A187" s="7" t="s">
        <v>439</v>
      </c>
      <c r="B187" s="65">
        <v>0</v>
      </c>
      <c r="C187" s="34">
        <f>IF(B194=0, "-", B187/B194)</f>
        <v>0</v>
      </c>
      <c r="D187" s="65">
        <v>1</v>
      </c>
      <c r="E187" s="9">
        <f>IF(D194=0, "-", D187/D194)</f>
        <v>0.14285714285714285</v>
      </c>
      <c r="F187" s="81">
        <v>0</v>
      </c>
      <c r="G187" s="34">
        <f>IF(F194=0, "-", F187/F194)</f>
        <v>0</v>
      </c>
      <c r="H187" s="65">
        <v>3</v>
      </c>
      <c r="I187" s="9">
        <f>IF(H194=0, "-", H187/H194)</f>
        <v>6.25E-2</v>
      </c>
      <c r="J187" s="8">
        <f t="shared" si="14"/>
        <v>-1</v>
      </c>
      <c r="K187" s="9">
        <f t="shared" si="15"/>
        <v>-1</v>
      </c>
    </row>
    <row r="188" spans="1:11" x14ac:dyDescent="0.25">
      <c r="A188" s="7" t="s">
        <v>440</v>
      </c>
      <c r="B188" s="65">
        <v>0</v>
      </c>
      <c r="C188" s="34">
        <f>IF(B194=0, "-", B188/B194)</f>
        <v>0</v>
      </c>
      <c r="D188" s="65">
        <v>0</v>
      </c>
      <c r="E188" s="9">
        <f>IF(D194=0, "-", D188/D194)</f>
        <v>0</v>
      </c>
      <c r="F188" s="81">
        <v>1</v>
      </c>
      <c r="G188" s="34">
        <f>IF(F194=0, "-", F188/F194)</f>
        <v>2.5000000000000001E-2</v>
      </c>
      <c r="H188" s="65">
        <v>7</v>
      </c>
      <c r="I188" s="9">
        <f>IF(H194=0, "-", H188/H194)</f>
        <v>0.14583333333333334</v>
      </c>
      <c r="J188" s="8" t="str">
        <f t="shared" si="14"/>
        <v>-</v>
      </c>
      <c r="K188" s="9">
        <f t="shared" si="15"/>
        <v>-0.8571428571428571</v>
      </c>
    </row>
    <row r="189" spans="1:11" x14ac:dyDescent="0.25">
      <c r="A189" s="7" t="s">
        <v>441</v>
      </c>
      <c r="B189" s="65">
        <v>0</v>
      </c>
      <c r="C189" s="34">
        <f>IF(B194=0, "-", B189/B194)</f>
        <v>0</v>
      </c>
      <c r="D189" s="65">
        <v>0</v>
      </c>
      <c r="E189" s="9">
        <f>IF(D194=0, "-", D189/D194)</f>
        <v>0</v>
      </c>
      <c r="F189" s="81">
        <v>1</v>
      </c>
      <c r="G189" s="34">
        <f>IF(F194=0, "-", F189/F194)</f>
        <v>2.5000000000000001E-2</v>
      </c>
      <c r="H189" s="65">
        <v>0</v>
      </c>
      <c r="I189" s="9">
        <f>IF(H194=0, "-", H189/H194)</f>
        <v>0</v>
      </c>
      <c r="J189" s="8" t="str">
        <f t="shared" si="14"/>
        <v>-</v>
      </c>
      <c r="K189" s="9" t="str">
        <f t="shared" si="15"/>
        <v>-</v>
      </c>
    </row>
    <row r="190" spans="1:11" x14ac:dyDescent="0.25">
      <c r="A190" s="7" t="s">
        <v>442</v>
      </c>
      <c r="B190" s="65">
        <v>0</v>
      </c>
      <c r="C190" s="34">
        <f>IF(B194=0, "-", B190/B194)</f>
        <v>0</v>
      </c>
      <c r="D190" s="65">
        <v>0</v>
      </c>
      <c r="E190" s="9">
        <f>IF(D194=0, "-", D190/D194)</f>
        <v>0</v>
      </c>
      <c r="F190" s="81">
        <v>3</v>
      </c>
      <c r="G190" s="34">
        <f>IF(F194=0, "-", F190/F194)</f>
        <v>7.4999999999999997E-2</v>
      </c>
      <c r="H190" s="65">
        <v>1</v>
      </c>
      <c r="I190" s="9">
        <f>IF(H194=0, "-", H190/H194)</f>
        <v>2.0833333333333332E-2</v>
      </c>
      <c r="J190" s="8" t="str">
        <f t="shared" si="14"/>
        <v>-</v>
      </c>
      <c r="K190" s="9">
        <f t="shared" si="15"/>
        <v>2</v>
      </c>
    </row>
    <row r="191" spans="1:11" x14ac:dyDescent="0.25">
      <c r="A191" s="7" t="s">
        <v>443</v>
      </c>
      <c r="B191" s="65">
        <v>0</v>
      </c>
      <c r="C191" s="34">
        <f>IF(B194=0, "-", B191/B194)</f>
        <v>0</v>
      </c>
      <c r="D191" s="65">
        <v>0</v>
      </c>
      <c r="E191" s="9">
        <f>IF(D194=0, "-", D191/D194)</f>
        <v>0</v>
      </c>
      <c r="F191" s="81">
        <v>3</v>
      </c>
      <c r="G191" s="34">
        <f>IF(F194=0, "-", F191/F194)</f>
        <v>7.4999999999999997E-2</v>
      </c>
      <c r="H191" s="65">
        <v>7</v>
      </c>
      <c r="I191" s="9">
        <f>IF(H194=0, "-", H191/H194)</f>
        <v>0.14583333333333334</v>
      </c>
      <c r="J191" s="8" t="str">
        <f t="shared" si="14"/>
        <v>-</v>
      </c>
      <c r="K191" s="9">
        <f t="shared" si="15"/>
        <v>-0.5714285714285714</v>
      </c>
    </row>
    <row r="192" spans="1:11" x14ac:dyDescent="0.25">
      <c r="A192" s="7" t="s">
        <v>444</v>
      </c>
      <c r="B192" s="65">
        <v>2</v>
      </c>
      <c r="C192" s="34">
        <f>IF(B194=0, "-", B192/B194)</f>
        <v>1</v>
      </c>
      <c r="D192" s="65">
        <v>5</v>
      </c>
      <c r="E192" s="9">
        <f>IF(D194=0, "-", D192/D194)</f>
        <v>0.7142857142857143</v>
      </c>
      <c r="F192" s="81">
        <v>10</v>
      </c>
      <c r="G192" s="34">
        <f>IF(F194=0, "-", F192/F194)</f>
        <v>0.25</v>
      </c>
      <c r="H192" s="65">
        <v>14</v>
      </c>
      <c r="I192" s="9">
        <f>IF(H194=0, "-", H192/H194)</f>
        <v>0.29166666666666669</v>
      </c>
      <c r="J192" s="8">
        <f t="shared" si="14"/>
        <v>-0.6</v>
      </c>
      <c r="K192" s="9">
        <f t="shared" si="15"/>
        <v>-0.2857142857142857</v>
      </c>
    </row>
    <row r="193" spans="1:11" x14ac:dyDescent="0.25">
      <c r="A193" s="2"/>
      <c r="B193" s="68"/>
      <c r="C193" s="33"/>
      <c r="D193" s="68"/>
      <c r="E193" s="6"/>
      <c r="F193" s="82"/>
      <c r="G193" s="33"/>
      <c r="H193" s="68"/>
      <c r="I193" s="6"/>
      <c r="J193" s="5"/>
      <c r="K193" s="6"/>
    </row>
    <row r="194" spans="1:11" s="43" customFormat="1" x14ac:dyDescent="0.25">
      <c r="A194" s="162" t="s">
        <v>535</v>
      </c>
      <c r="B194" s="71">
        <f>SUM(B184:B193)</f>
        <v>2</v>
      </c>
      <c r="C194" s="40">
        <f>B194/1254</f>
        <v>1.594896331738437E-3</v>
      </c>
      <c r="D194" s="71">
        <f>SUM(D184:D193)</f>
        <v>7</v>
      </c>
      <c r="E194" s="41">
        <f>D194/1259</f>
        <v>5.5599682287529786E-3</v>
      </c>
      <c r="F194" s="77">
        <f>SUM(F184:F193)</f>
        <v>40</v>
      </c>
      <c r="G194" s="42">
        <f>F194/16228</f>
        <v>2.4648755237860489E-3</v>
      </c>
      <c r="H194" s="71">
        <f>SUM(H184:H193)</f>
        <v>48</v>
      </c>
      <c r="I194" s="41">
        <f>H194/16002</f>
        <v>2.9996250468691415E-3</v>
      </c>
      <c r="J194" s="37">
        <f>IF(D194=0, "-", IF((B194-D194)/D194&lt;10, (B194-D194)/D194, "&gt;999%"))</f>
        <v>-0.7142857142857143</v>
      </c>
      <c r="K194" s="38">
        <f>IF(H194=0, "-", IF((F194-H194)/H194&lt;10, (F194-H194)/H194, "&gt;999%"))</f>
        <v>-0.16666666666666666</v>
      </c>
    </row>
    <row r="195" spans="1:11" x14ac:dyDescent="0.25">
      <c r="B195" s="83"/>
      <c r="D195" s="83"/>
      <c r="F195" s="83"/>
      <c r="H195" s="83"/>
    </row>
    <row r="196" spans="1:11" s="43" customFormat="1" x14ac:dyDescent="0.25">
      <c r="A196" s="162" t="s">
        <v>534</v>
      </c>
      <c r="B196" s="71">
        <v>18</v>
      </c>
      <c r="C196" s="40">
        <f>B196/1254</f>
        <v>1.4354066985645933E-2</v>
      </c>
      <c r="D196" s="71">
        <v>13</v>
      </c>
      <c r="E196" s="41">
        <f>D196/1259</f>
        <v>1.0325655281969817E-2</v>
      </c>
      <c r="F196" s="77">
        <v>205</v>
      </c>
      <c r="G196" s="42">
        <f>F196/16228</f>
        <v>1.2632487059403501E-2</v>
      </c>
      <c r="H196" s="71">
        <v>170</v>
      </c>
      <c r="I196" s="41">
        <f>H196/16002</f>
        <v>1.0623672040994875E-2</v>
      </c>
      <c r="J196" s="37">
        <f>IF(D196=0, "-", IF((B196-D196)/D196&lt;10, (B196-D196)/D196, "&gt;999%"))</f>
        <v>0.38461538461538464</v>
      </c>
      <c r="K196" s="38">
        <f>IF(H196=0, "-", IF((F196-H196)/H196&lt;10, (F196-H196)/H196, "&gt;999%"))</f>
        <v>0.20588235294117646</v>
      </c>
    </row>
    <row r="197" spans="1:11" x14ac:dyDescent="0.25">
      <c r="B197" s="83"/>
      <c r="D197" s="83"/>
      <c r="F197" s="83"/>
      <c r="H197" s="83"/>
    </row>
    <row r="198" spans="1:11" x14ac:dyDescent="0.25">
      <c r="A198" s="27" t="s">
        <v>532</v>
      </c>
      <c r="B198" s="71">
        <f>B202-B200</f>
        <v>662</v>
      </c>
      <c r="C198" s="40">
        <f>B198/1254</f>
        <v>0.52791068580542266</v>
      </c>
      <c r="D198" s="71">
        <f>D202-D200</f>
        <v>600</v>
      </c>
      <c r="E198" s="41">
        <f>D198/1259</f>
        <v>0.47656870532168388</v>
      </c>
      <c r="F198" s="77">
        <f>F202-F200</f>
        <v>7700</v>
      </c>
      <c r="G198" s="42">
        <f>F198/16228</f>
        <v>0.47448853832881438</v>
      </c>
      <c r="H198" s="71">
        <f>H202-H200</f>
        <v>7394</v>
      </c>
      <c r="I198" s="41">
        <f>H198/16002</f>
        <v>0.46206724159480067</v>
      </c>
      <c r="J198" s="37">
        <f>IF(D198=0, "-", IF((B198-D198)/D198&lt;10, (B198-D198)/D198, "&gt;999%"))</f>
        <v>0.10333333333333333</v>
      </c>
      <c r="K198" s="38">
        <f>IF(H198=0, "-", IF((F198-H198)/H198&lt;10, (F198-H198)/H198, "&gt;999%"))</f>
        <v>4.1384906681092778E-2</v>
      </c>
    </row>
    <row r="199" spans="1:11" x14ac:dyDescent="0.25">
      <c r="A199" s="27"/>
      <c r="B199" s="71"/>
      <c r="C199" s="40"/>
      <c r="D199" s="71"/>
      <c r="E199" s="41"/>
      <c r="F199" s="77"/>
      <c r="G199" s="42"/>
      <c r="H199" s="71"/>
      <c r="I199" s="41"/>
      <c r="J199" s="37"/>
      <c r="K199" s="38"/>
    </row>
    <row r="200" spans="1:11" x14ac:dyDescent="0.25">
      <c r="A200" s="27" t="s">
        <v>533</v>
      </c>
      <c r="B200" s="71">
        <v>100</v>
      </c>
      <c r="C200" s="40">
        <f>B200/1254</f>
        <v>7.9744816586921854E-2</v>
      </c>
      <c r="D200" s="71">
        <v>145</v>
      </c>
      <c r="E200" s="41">
        <f>D200/1259</f>
        <v>0.11517077045274027</v>
      </c>
      <c r="F200" s="77">
        <v>1654</v>
      </c>
      <c r="G200" s="42">
        <f>F200/16228</f>
        <v>0.10192260290855312</v>
      </c>
      <c r="H200" s="71">
        <v>1393</v>
      </c>
      <c r="I200" s="41">
        <f>H200/16002</f>
        <v>8.7051618547681536E-2</v>
      </c>
      <c r="J200" s="37">
        <f>IF(D200=0, "-", IF((B200-D200)/D200&lt;10, (B200-D200)/D200, "&gt;999%"))</f>
        <v>-0.31034482758620691</v>
      </c>
      <c r="K200" s="38">
        <f>IF(H200=0, "-", IF((F200-H200)/H200&lt;10, (F200-H200)/H200, "&gt;999%"))</f>
        <v>0.18736539842067479</v>
      </c>
    </row>
    <row r="201" spans="1:11" x14ac:dyDescent="0.25">
      <c r="A201" s="27"/>
      <c r="B201" s="71"/>
      <c r="C201" s="40"/>
      <c r="D201" s="71"/>
      <c r="E201" s="41"/>
      <c r="F201" s="77"/>
      <c r="G201" s="42"/>
      <c r="H201" s="71"/>
      <c r="I201" s="41"/>
      <c r="J201" s="37"/>
      <c r="K201" s="38"/>
    </row>
    <row r="202" spans="1:11" x14ac:dyDescent="0.25">
      <c r="A202" s="27" t="s">
        <v>531</v>
      </c>
      <c r="B202" s="71">
        <v>762</v>
      </c>
      <c r="C202" s="40">
        <f>B202/1254</f>
        <v>0.60765550239234445</v>
      </c>
      <c r="D202" s="71">
        <v>745</v>
      </c>
      <c r="E202" s="41">
        <f>D202/1259</f>
        <v>0.5917394757744241</v>
      </c>
      <c r="F202" s="77">
        <v>9354</v>
      </c>
      <c r="G202" s="42">
        <f>F202/16228</f>
        <v>0.57641114123736747</v>
      </c>
      <c r="H202" s="71">
        <v>8787</v>
      </c>
      <c r="I202" s="41">
        <f>H202/16002</f>
        <v>0.54911886014248223</v>
      </c>
      <c r="J202" s="37">
        <f>IF(D202=0, "-", IF((B202-D202)/D202&lt;10, (B202-D202)/D202, "&gt;999%"))</f>
        <v>2.2818791946308724E-2</v>
      </c>
      <c r="K202" s="38">
        <f>IF(H202=0, "-", IF((F202-H202)/H202&lt;10, (F202-H202)/H202, "&gt;999%"))</f>
        <v>6.452714236940936E-2</v>
      </c>
    </row>
  </sheetData>
  <mergeCells count="37">
    <mergeCell ref="B1:K1"/>
    <mergeCell ref="B2:K2"/>
    <mergeCell ref="B175:E175"/>
    <mergeCell ref="F175:I175"/>
    <mergeCell ref="J175:K175"/>
    <mergeCell ref="B176:C176"/>
    <mergeCell ref="D176:E176"/>
    <mergeCell ref="F176:G176"/>
    <mergeCell ref="H176:I176"/>
    <mergeCell ref="B121:E121"/>
    <mergeCell ref="F121:I121"/>
    <mergeCell ref="J121:K121"/>
    <mergeCell ref="B122:C122"/>
    <mergeCell ref="D122:E122"/>
    <mergeCell ref="F122:G122"/>
    <mergeCell ref="H122:I122"/>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20" max="16383" man="1"/>
    <brk id="17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557</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IF(B46=0, "-", B7/B46)</f>
        <v>1.3123359580052493E-3</v>
      </c>
      <c r="D7" s="65">
        <v>1</v>
      </c>
      <c r="E7" s="21">
        <f>IF(D46=0, "-", D7/D46)</f>
        <v>1.3422818791946308E-3</v>
      </c>
      <c r="F7" s="81">
        <v>13</v>
      </c>
      <c r="G7" s="39">
        <f>IF(F46=0, "-", F7/F46)</f>
        <v>1.3897797733589908E-3</v>
      </c>
      <c r="H7" s="65">
        <v>8</v>
      </c>
      <c r="I7" s="21">
        <f>IF(H46=0, "-", H7/H46)</f>
        <v>9.1043587117332425E-4</v>
      </c>
      <c r="J7" s="20">
        <f t="shared" ref="J7:J44" si="0">IF(D7=0, "-", IF((B7-D7)/D7&lt;10, (B7-D7)/D7, "&gt;999%"))</f>
        <v>0</v>
      </c>
      <c r="K7" s="21">
        <f t="shared" ref="K7:K44" si="1">IF(H7=0, "-", IF((F7-H7)/H7&lt;10, (F7-H7)/H7, "&gt;999%"))</f>
        <v>0.625</v>
      </c>
    </row>
    <row r="8" spans="1:11" x14ac:dyDescent="0.25">
      <c r="A8" s="7" t="s">
        <v>33</v>
      </c>
      <c r="B8" s="65">
        <v>7</v>
      </c>
      <c r="C8" s="39">
        <f>IF(B46=0, "-", B8/B46)</f>
        <v>9.1863517060367453E-3</v>
      </c>
      <c r="D8" s="65">
        <v>38</v>
      </c>
      <c r="E8" s="21">
        <f>IF(D46=0, "-", D8/D46)</f>
        <v>5.1006711409395972E-2</v>
      </c>
      <c r="F8" s="81">
        <v>166</v>
      </c>
      <c r="G8" s="39">
        <f>IF(F46=0, "-", F8/F46)</f>
        <v>1.774641864443019E-2</v>
      </c>
      <c r="H8" s="65">
        <v>240</v>
      </c>
      <c r="I8" s="21">
        <f>IF(H46=0, "-", H8/H46)</f>
        <v>2.7313076135199729E-2</v>
      </c>
      <c r="J8" s="20">
        <f t="shared" si="0"/>
        <v>-0.81578947368421051</v>
      </c>
      <c r="K8" s="21">
        <f t="shared" si="1"/>
        <v>-0.30833333333333335</v>
      </c>
    </row>
    <row r="9" spans="1:11" x14ac:dyDescent="0.25">
      <c r="A9" s="7" t="s">
        <v>34</v>
      </c>
      <c r="B9" s="65">
        <v>0</v>
      </c>
      <c r="C9" s="39">
        <f>IF(B46=0, "-", B9/B46)</f>
        <v>0</v>
      </c>
      <c r="D9" s="65">
        <v>0</v>
      </c>
      <c r="E9" s="21">
        <f>IF(D46=0, "-", D9/D46)</f>
        <v>0</v>
      </c>
      <c r="F9" s="81">
        <v>1</v>
      </c>
      <c r="G9" s="39">
        <f>IF(F46=0, "-", F9/F46)</f>
        <v>1.0690613641223006E-4</v>
      </c>
      <c r="H9" s="65">
        <v>0</v>
      </c>
      <c r="I9" s="21">
        <f>IF(H46=0, "-", H9/H46)</f>
        <v>0</v>
      </c>
      <c r="J9" s="20" t="str">
        <f t="shared" si="0"/>
        <v>-</v>
      </c>
      <c r="K9" s="21" t="str">
        <f t="shared" si="1"/>
        <v>-</v>
      </c>
    </row>
    <row r="10" spans="1:11" x14ac:dyDescent="0.25">
      <c r="A10" s="7" t="s">
        <v>35</v>
      </c>
      <c r="B10" s="65">
        <v>10</v>
      </c>
      <c r="C10" s="39">
        <f>IF(B46=0, "-", B10/B46)</f>
        <v>1.3123359580052493E-2</v>
      </c>
      <c r="D10" s="65">
        <v>18</v>
      </c>
      <c r="E10" s="21">
        <f>IF(D46=0, "-", D10/D46)</f>
        <v>2.4161073825503355E-2</v>
      </c>
      <c r="F10" s="81">
        <v>236</v>
      </c>
      <c r="G10" s="39">
        <f>IF(F46=0, "-", F10/F46)</f>
        <v>2.5229848193286296E-2</v>
      </c>
      <c r="H10" s="65">
        <v>240</v>
      </c>
      <c r="I10" s="21">
        <f>IF(H46=0, "-", H10/H46)</f>
        <v>2.7313076135199729E-2</v>
      </c>
      <c r="J10" s="20">
        <f t="shared" si="0"/>
        <v>-0.44444444444444442</v>
      </c>
      <c r="K10" s="21">
        <f t="shared" si="1"/>
        <v>-1.6666666666666666E-2</v>
      </c>
    </row>
    <row r="11" spans="1:11" x14ac:dyDescent="0.25">
      <c r="A11" s="7" t="s">
        <v>36</v>
      </c>
      <c r="B11" s="65">
        <v>69</v>
      </c>
      <c r="C11" s="39">
        <f>IF(B46=0, "-", B11/B46)</f>
        <v>9.055118110236221E-2</v>
      </c>
      <c r="D11" s="65">
        <v>0</v>
      </c>
      <c r="E11" s="21">
        <f>IF(D46=0, "-", D11/D46)</f>
        <v>0</v>
      </c>
      <c r="F11" s="81">
        <v>70</v>
      </c>
      <c r="G11" s="39">
        <f>IF(F46=0, "-", F11/F46)</f>
        <v>7.4834295488561044E-3</v>
      </c>
      <c r="H11" s="65">
        <v>0</v>
      </c>
      <c r="I11" s="21">
        <f>IF(H46=0, "-", H11/H46)</f>
        <v>0</v>
      </c>
      <c r="J11" s="20" t="str">
        <f t="shared" si="0"/>
        <v>-</v>
      </c>
      <c r="K11" s="21" t="str">
        <f t="shared" si="1"/>
        <v>-</v>
      </c>
    </row>
    <row r="12" spans="1:11" x14ac:dyDescent="0.25">
      <c r="A12" s="7" t="s">
        <v>39</v>
      </c>
      <c r="B12" s="65">
        <v>1</v>
      </c>
      <c r="C12" s="39">
        <f>IF(B46=0, "-", B12/B46)</f>
        <v>1.3123359580052493E-3</v>
      </c>
      <c r="D12" s="65">
        <v>0</v>
      </c>
      <c r="E12" s="21">
        <f>IF(D46=0, "-", D12/D46)</f>
        <v>0</v>
      </c>
      <c r="F12" s="81">
        <v>11</v>
      </c>
      <c r="G12" s="39">
        <f>IF(F46=0, "-", F12/F46)</f>
        <v>1.1759675005345307E-3</v>
      </c>
      <c r="H12" s="65">
        <v>0</v>
      </c>
      <c r="I12" s="21">
        <f>IF(H46=0, "-", H12/H46)</f>
        <v>0</v>
      </c>
      <c r="J12" s="20" t="str">
        <f t="shared" si="0"/>
        <v>-</v>
      </c>
      <c r="K12" s="21" t="str">
        <f t="shared" si="1"/>
        <v>-</v>
      </c>
    </row>
    <row r="13" spans="1:11" x14ac:dyDescent="0.25">
      <c r="A13" s="7" t="s">
        <v>40</v>
      </c>
      <c r="B13" s="65">
        <v>7</v>
      </c>
      <c r="C13" s="39">
        <f>IF(B46=0, "-", B13/B46)</f>
        <v>9.1863517060367453E-3</v>
      </c>
      <c r="D13" s="65">
        <v>0</v>
      </c>
      <c r="E13" s="21">
        <f>IF(D46=0, "-", D13/D46)</f>
        <v>0</v>
      </c>
      <c r="F13" s="81">
        <v>31</v>
      </c>
      <c r="G13" s="39">
        <f>IF(F46=0, "-", F13/F46)</f>
        <v>3.3140902287791319E-3</v>
      </c>
      <c r="H13" s="65">
        <v>0</v>
      </c>
      <c r="I13" s="21">
        <f>IF(H46=0, "-", H13/H46)</f>
        <v>0</v>
      </c>
      <c r="J13" s="20" t="str">
        <f t="shared" si="0"/>
        <v>-</v>
      </c>
      <c r="K13" s="21" t="str">
        <f t="shared" si="1"/>
        <v>-</v>
      </c>
    </row>
    <row r="14" spans="1:11" x14ac:dyDescent="0.25">
      <c r="A14" s="7" t="s">
        <v>44</v>
      </c>
      <c r="B14" s="65">
        <v>9</v>
      </c>
      <c r="C14" s="39">
        <f>IF(B46=0, "-", B14/B46)</f>
        <v>1.1811023622047244E-2</v>
      </c>
      <c r="D14" s="65">
        <v>12</v>
      </c>
      <c r="E14" s="21">
        <f>IF(D46=0, "-", D14/D46)</f>
        <v>1.6107382550335572E-2</v>
      </c>
      <c r="F14" s="81">
        <v>155</v>
      </c>
      <c r="G14" s="39">
        <f>IF(F46=0, "-", F14/F46)</f>
        <v>1.6570451143895659E-2</v>
      </c>
      <c r="H14" s="65">
        <v>172</v>
      </c>
      <c r="I14" s="21">
        <f>IF(H46=0, "-", H14/H46)</f>
        <v>1.957437123022647E-2</v>
      </c>
      <c r="J14" s="20">
        <f t="shared" si="0"/>
        <v>-0.25</v>
      </c>
      <c r="K14" s="21">
        <f t="shared" si="1"/>
        <v>-9.8837209302325577E-2</v>
      </c>
    </row>
    <row r="15" spans="1:11" x14ac:dyDescent="0.25">
      <c r="A15" s="7" t="s">
        <v>46</v>
      </c>
      <c r="B15" s="65">
        <v>2</v>
      </c>
      <c r="C15" s="39">
        <f>IF(B46=0, "-", B15/B46)</f>
        <v>2.6246719160104987E-3</v>
      </c>
      <c r="D15" s="65">
        <v>1</v>
      </c>
      <c r="E15" s="21">
        <f>IF(D46=0, "-", D15/D46)</f>
        <v>1.3422818791946308E-3</v>
      </c>
      <c r="F15" s="81">
        <v>7</v>
      </c>
      <c r="G15" s="39">
        <f>IF(F46=0, "-", F15/F46)</f>
        <v>7.483429548856104E-4</v>
      </c>
      <c r="H15" s="65">
        <v>4</v>
      </c>
      <c r="I15" s="21">
        <f>IF(H46=0, "-", H15/H46)</f>
        <v>4.5521793558666213E-4</v>
      </c>
      <c r="J15" s="20">
        <f t="shared" si="0"/>
        <v>1</v>
      </c>
      <c r="K15" s="21">
        <f t="shared" si="1"/>
        <v>0.75</v>
      </c>
    </row>
    <row r="16" spans="1:11" x14ac:dyDescent="0.25">
      <c r="A16" s="7" t="s">
        <v>47</v>
      </c>
      <c r="B16" s="65">
        <v>33</v>
      </c>
      <c r="C16" s="39">
        <f>IF(B46=0, "-", B16/B46)</f>
        <v>4.3307086614173228E-2</v>
      </c>
      <c r="D16" s="65">
        <v>6</v>
      </c>
      <c r="E16" s="21">
        <f>IF(D46=0, "-", D16/D46)</f>
        <v>8.0536912751677861E-3</v>
      </c>
      <c r="F16" s="81">
        <v>232</v>
      </c>
      <c r="G16" s="39">
        <f>IF(F46=0, "-", F16/F46)</f>
        <v>2.4802223647637376E-2</v>
      </c>
      <c r="H16" s="65">
        <v>138</v>
      </c>
      <c r="I16" s="21">
        <f>IF(H46=0, "-", H16/H46)</f>
        <v>1.5705018777739842E-2</v>
      </c>
      <c r="J16" s="20">
        <f t="shared" si="0"/>
        <v>4.5</v>
      </c>
      <c r="K16" s="21">
        <f t="shared" si="1"/>
        <v>0.6811594202898551</v>
      </c>
    </row>
    <row r="17" spans="1:11" x14ac:dyDescent="0.25">
      <c r="A17" s="7" t="s">
        <v>49</v>
      </c>
      <c r="B17" s="65">
        <v>9</v>
      </c>
      <c r="C17" s="39">
        <f>IF(B46=0, "-", B17/B46)</f>
        <v>1.1811023622047244E-2</v>
      </c>
      <c r="D17" s="65">
        <v>27</v>
      </c>
      <c r="E17" s="21">
        <f>IF(D46=0, "-", D17/D46)</f>
        <v>3.6241610738255034E-2</v>
      </c>
      <c r="F17" s="81">
        <v>169</v>
      </c>
      <c r="G17" s="39">
        <f>IF(F46=0, "-", F17/F46)</f>
        <v>1.806713705366688E-2</v>
      </c>
      <c r="H17" s="65">
        <v>295</v>
      </c>
      <c r="I17" s="21">
        <f>IF(H46=0, "-", H17/H46)</f>
        <v>3.3572322749516333E-2</v>
      </c>
      <c r="J17" s="20">
        <f t="shared" si="0"/>
        <v>-0.66666666666666663</v>
      </c>
      <c r="K17" s="21">
        <f t="shared" si="1"/>
        <v>-0.42711864406779659</v>
      </c>
    </row>
    <row r="18" spans="1:11" x14ac:dyDescent="0.25">
      <c r="A18" s="7" t="s">
        <v>50</v>
      </c>
      <c r="B18" s="65">
        <v>44</v>
      </c>
      <c r="C18" s="39">
        <f>IF(B46=0, "-", B18/B46)</f>
        <v>5.774278215223097E-2</v>
      </c>
      <c r="D18" s="65">
        <v>82</v>
      </c>
      <c r="E18" s="21">
        <f>IF(D46=0, "-", D18/D46)</f>
        <v>0.11006711409395974</v>
      </c>
      <c r="F18" s="81">
        <v>787</v>
      </c>
      <c r="G18" s="39">
        <f>IF(F46=0, "-", F18/F46)</f>
        <v>8.4135129356425059E-2</v>
      </c>
      <c r="H18" s="65">
        <v>809</v>
      </c>
      <c r="I18" s="21">
        <f>IF(H46=0, "-", H18/H46)</f>
        <v>9.2067827472402414E-2</v>
      </c>
      <c r="J18" s="20">
        <f t="shared" si="0"/>
        <v>-0.46341463414634149</v>
      </c>
      <c r="K18" s="21">
        <f t="shared" si="1"/>
        <v>-2.7194066749072928E-2</v>
      </c>
    </row>
    <row r="19" spans="1:11" x14ac:dyDescent="0.25">
      <c r="A19" s="7" t="s">
        <v>53</v>
      </c>
      <c r="B19" s="65">
        <v>10</v>
      </c>
      <c r="C19" s="39">
        <f>IF(B46=0, "-", B19/B46)</f>
        <v>1.3123359580052493E-2</v>
      </c>
      <c r="D19" s="65">
        <v>6</v>
      </c>
      <c r="E19" s="21">
        <f>IF(D46=0, "-", D19/D46)</f>
        <v>8.0536912751677861E-3</v>
      </c>
      <c r="F19" s="81">
        <v>127</v>
      </c>
      <c r="G19" s="39">
        <f>IF(F46=0, "-", F19/F46)</f>
        <v>1.3577079324353218E-2</v>
      </c>
      <c r="H19" s="65">
        <v>86</v>
      </c>
      <c r="I19" s="21">
        <f>IF(H46=0, "-", H19/H46)</f>
        <v>9.787185615113235E-3</v>
      </c>
      <c r="J19" s="20">
        <f t="shared" si="0"/>
        <v>0.66666666666666663</v>
      </c>
      <c r="K19" s="21">
        <f t="shared" si="1"/>
        <v>0.47674418604651164</v>
      </c>
    </row>
    <row r="20" spans="1:11" x14ac:dyDescent="0.25">
      <c r="A20" s="7" t="s">
        <v>55</v>
      </c>
      <c r="B20" s="65">
        <v>0</v>
      </c>
      <c r="C20" s="39">
        <f>IF(B46=0, "-", B20/B46)</f>
        <v>0</v>
      </c>
      <c r="D20" s="65">
        <v>0</v>
      </c>
      <c r="E20" s="21">
        <f>IF(D46=0, "-", D20/D46)</f>
        <v>0</v>
      </c>
      <c r="F20" s="81">
        <v>22</v>
      </c>
      <c r="G20" s="39">
        <f>IF(F46=0, "-", F20/F46)</f>
        <v>2.3519350010690614E-3</v>
      </c>
      <c r="H20" s="65">
        <v>39</v>
      </c>
      <c r="I20" s="21">
        <f>IF(H46=0, "-", H20/H46)</f>
        <v>4.4383748719699556E-3</v>
      </c>
      <c r="J20" s="20" t="str">
        <f t="shared" si="0"/>
        <v>-</v>
      </c>
      <c r="K20" s="21">
        <f t="shared" si="1"/>
        <v>-0.4358974358974359</v>
      </c>
    </row>
    <row r="21" spans="1:11" x14ac:dyDescent="0.25">
      <c r="A21" s="7" t="s">
        <v>56</v>
      </c>
      <c r="B21" s="65">
        <v>9</v>
      </c>
      <c r="C21" s="39">
        <f>IF(B46=0, "-", B21/B46)</f>
        <v>1.1811023622047244E-2</v>
      </c>
      <c r="D21" s="65">
        <v>7</v>
      </c>
      <c r="E21" s="21">
        <f>IF(D46=0, "-", D21/D46)</f>
        <v>9.3959731543624154E-3</v>
      </c>
      <c r="F21" s="81">
        <v>99</v>
      </c>
      <c r="G21" s="39">
        <f>IF(F46=0, "-", F21/F46)</f>
        <v>1.0583707504810776E-2</v>
      </c>
      <c r="H21" s="65">
        <v>101</v>
      </c>
      <c r="I21" s="21">
        <f>IF(H46=0, "-", H21/H46)</f>
        <v>1.1494252873563218E-2</v>
      </c>
      <c r="J21" s="20">
        <f t="shared" si="0"/>
        <v>0.2857142857142857</v>
      </c>
      <c r="K21" s="21">
        <f t="shared" si="1"/>
        <v>-1.9801980198019802E-2</v>
      </c>
    </row>
    <row r="22" spans="1:11" x14ac:dyDescent="0.25">
      <c r="A22" s="7" t="s">
        <v>57</v>
      </c>
      <c r="B22" s="65">
        <v>51</v>
      </c>
      <c r="C22" s="39">
        <f>IF(B46=0, "-", B22/B46)</f>
        <v>6.6929133858267723E-2</v>
      </c>
      <c r="D22" s="65">
        <v>49</v>
      </c>
      <c r="E22" s="21">
        <f>IF(D46=0, "-", D22/D46)</f>
        <v>6.5771812080536909E-2</v>
      </c>
      <c r="F22" s="81">
        <v>726</v>
      </c>
      <c r="G22" s="39">
        <f>IF(F46=0, "-", F22/F46)</f>
        <v>7.7613855035279025E-2</v>
      </c>
      <c r="H22" s="65">
        <v>414</v>
      </c>
      <c r="I22" s="21">
        <f>IF(H46=0, "-", H22/H46)</f>
        <v>4.7115056333219531E-2</v>
      </c>
      <c r="J22" s="20">
        <f t="shared" si="0"/>
        <v>4.0816326530612242E-2</v>
      </c>
      <c r="K22" s="21">
        <f t="shared" si="1"/>
        <v>0.75362318840579712</v>
      </c>
    </row>
    <row r="23" spans="1:11" x14ac:dyDescent="0.25">
      <c r="A23" s="7" t="s">
        <v>58</v>
      </c>
      <c r="B23" s="65">
        <v>0</v>
      </c>
      <c r="C23" s="39">
        <f>IF(B46=0, "-", B23/B46)</f>
        <v>0</v>
      </c>
      <c r="D23" s="65">
        <v>1</v>
      </c>
      <c r="E23" s="21">
        <f>IF(D46=0, "-", D23/D46)</f>
        <v>1.3422818791946308E-3</v>
      </c>
      <c r="F23" s="81">
        <v>0</v>
      </c>
      <c r="G23" s="39">
        <f>IF(F46=0, "-", F23/F46)</f>
        <v>0</v>
      </c>
      <c r="H23" s="65">
        <v>3</v>
      </c>
      <c r="I23" s="21">
        <f>IF(H46=0, "-", H23/H46)</f>
        <v>3.414134516899966E-4</v>
      </c>
      <c r="J23" s="20">
        <f t="shared" si="0"/>
        <v>-1</v>
      </c>
      <c r="K23" s="21">
        <f t="shared" si="1"/>
        <v>-1</v>
      </c>
    </row>
    <row r="24" spans="1:11" x14ac:dyDescent="0.25">
      <c r="A24" s="7" t="s">
        <v>59</v>
      </c>
      <c r="B24" s="65">
        <v>3</v>
      </c>
      <c r="C24" s="39">
        <f>IF(B46=0, "-", B24/B46)</f>
        <v>3.937007874015748E-3</v>
      </c>
      <c r="D24" s="65">
        <v>3</v>
      </c>
      <c r="E24" s="21">
        <f>IF(D46=0, "-", D24/D46)</f>
        <v>4.0268456375838931E-3</v>
      </c>
      <c r="F24" s="81">
        <v>104</v>
      </c>
      <c r="G24" s="39">
        <f>IF(F46=0, "-", F24/F46)</f>
        <v>1.1118238186871927E-2</v>
      </c>
      <c r="H24" s="65">
        <v>147</v>
      </c>
      <c r="I24" s="21">
        <f>IF(H46=0, "-", H24/H46)</f>
        <v>1.6729259132809832E-2</v>
      </c>
      <c r="J24" s="20">
        <f t="shared" si="0"/>
        <v>0</v>
      </c>
      <c r="K24" s="21">
        <f t="shared" si="1"/>
        <v>-0.29251700680272108</v>
      </c>
    </row>
    <row r="25" spans="1:11" x14ac:dyDescent="0.25">
      <c r="A25" s="7" t="s">
        <v>60</v>
      </c>
      <c r="B25" s="65">
        <v>2</v>
      </c>
      <c r="C25" s="39">
        <f>IF(B46=0, "-", B25/B46)</f>
        <v>2.6246719160104987E-3</v>
      </c>
      <c r="D25" s="65">
        <v>3</v>
      </c>
      <c r="E25" s="21">
        <f>IF(D46=0, "-", D25/D46)</f>
        <v>4.0268456375838931E-3</v>
      </c>
      <c r="F25" s="81">
        <v>31</v>
      </c>
      <c r="G25" s="39">
        <f>IF(F46=0, "-", F25/F46)</f>
        <v>3.3140902287791319E-3</v>
      </c>
      <c r="H25" s="65">
        <v>13</v>
      </c>
      <c r="I25" s="21">
        <f>IF(H46=0, "-", H25/H46)</f>
        <v>1.4794582906566519E-3</v>
      </c>
      <c r="J25" s="20">
        <f t="shared" si="0"/>
        <v>-0.33333333333333331</v>
      </c>
      <c r="K25" s="21">
        <f t="shared" si="1"/>
        <v>1.3846153846153846</v>
      </c>
    </row>
    <row r="26" spans="1:11" x14ac:dyDescent="0.25">
      <c r="A26" s="7" t="s">
        <v>61</v>
      </c>
      <c r="B26" s="65">
        <v>5</v>
      </c>
      <c r="C26" s="39">
        <f>IF(B46=0, "-", B26/B46)</f>
        <v>6.5616797900262466E-3</v>
      </c>
      <c r="D26" s="65">
        <v>13</v>
      </c>
      <c r="E26" s="21">
        <f>IF(D46=0, "-", D26/D46)</f>
        <v>1.74496644295302E-2</v>
      </c>
      <c r="F26" s="81">
        <v>119</v>
      </c>
      <c r="G26" s="39">
        <f>IF(F46=0, "-", F26/F46)</f>
        <v>1.2721830233055377E-2</v>
      </c>
      <c r="H26" s="65">
        <v>120</v>
      </c>
      <c r="I26" s="21">
        <f>IF(H46=0, "-", H26/H46)</f>
        <v>1.3656538067599864E-2</v>
      </c>
      <c r="J26" s="20">
        <f t="shared" si="0"/>
        <v>-0.61538461538461542</v>
      </c>
      <c r="K26" s="21">
        <f t="shared" si="1"/>
        <v>-8.3333333333333332E-3</v>
      </c>
    </row>
    <row r="27" spans="1:11" x14ac:dyDescent="0.25">
      <c r="A27" s="7" t="s">
        <v>63</v>
      </c>
      <c r="B27" s="65">
        <v>1</v>
      </c>
      <c r="C27" s="39">
        <f>IF(B46=0, "-", B27/B46)</f>
        <v>1.3123359580052493E-3</v>
      </c>
      <c r="D27" s="65">
        <v>1</v>
      </c>
      <c r="E27" s="21">
        <f>IF(D46=0, "-", D27/D46)</f>
        <v>1.3422818791946308E-3</v>
      </c>
      <c r="F27" s="81">
        <v>6</v>
      </c>
      <c r="G27" s="39">
        <f>IF(F46=0, "-", F27/F46)</f>
        <v>6.4143681847338033E-4</v>
      </c>
      <c r="H27" s="65">
        <v>8</v>
      </c>
      <c r="I27" s="21">
        <f>IF(H46=0, "-", H27/H46)</f>
        <v>9.1043587117332425E-4</v>
      </c>
      <c r="J27" s="20">
        <f t="shared" si="0"/>
        <v>0</v>
      </c>
      <c r="K27" s="21">
        <f t="shared" si="1"/>
        <v>-0.25</v>
      </c>
    </row>
    <row r="28" spans="1:11" x14ac:dyDescent="0.25">
      <c r="A28" s="7" t="s">
        <v>64</v>
      </c>
      <c r="B28" s="65">
        <v>106</v>
      </c>
      <c r="C28" s="39">
        <f>IF(B46=0, "-", B28/B46)</f>
        <v>0.13910761154855644</v>
      </c>
      <c r="D28" s="65">
        <v>91</v>
      </c>
      <c r="E28" s="21">
        <f>IF(D46=0, "-", D28/D46)</f>
        <v>0.12214765100671141</v>
      </c>
      <c r="F28" s="81">
        <v>1242</v>
      </c>
      <c r="G28" s="39">
        <f>IF(F46=0, "-", F28/F46)</f>
        <v>0.13277742142398974</v>
      </c>
      <c r="H28" s="65">
        <v>1254</v>
      </c>
      <c r="I28" s="21">
        <f>IF(H46=0, "-", H28/H46)</f>
        <v>0.14271082280641859</v>
      </c>
      <c r="J28" s="20">
        <f t="shared" si="0"/>
        <v>0.16483516483516483</v>
      </c>
      <c r="K28" s="21">
        <f t="shared" si="1"/>
        <v>-9.5693779904306216E-3</v>
      </c>
    </row>
    <row r="29" spans="1:11" x14ac:dyDescent="0.25">
      <c r="A29" s="7" t="s">
        <v>66</v>
      </c>
      <c r="B29" s="65">
        <v>10</v>
      </c>
      <c r="C29" s="39">
        <f>IF(B46=0, "-", B29/B46)</f>
        <v>1.3123359580052493E-2</v>
      </c>
      <c r="D29" s="65">
        <v>35</v>
      </c>
      <c r="E29" s="21">
        <f>IF(D46=0, "-", D29/D46)</f>
        <v>4.6979865771812082E-2</v>
      </c>
      <c r="F29" s="81">
        <v>202</v>
      </c>
      <c r="G29" s="39">
        <f>IF(F46=0, "-", F29/F46)</f>
        <v>2.1595039555270472E-2</v>
      </c>
      <c r="H29" s="65">
        <v>220</v>
      </c>
      <c r="I29" s="21">
        <f>IF(H46=0, "-", H29/H46)</f>
        <v>2.5036986457266416E-2</v>
      </c>
      <c r="J29" s="20">
        <f t="shared" si="0"/>
        <v>-0.7142857142857143</v>
      </c>
      <c r="K29" s="21">
        <f t="shared" si="1"/>
        <v>-8.1818181818181818E-2</v>
      </c>
    </row>
    <row r="30" spans="1:11" x14ac:dyDescent="0.25">
      <c r="A30" s="7" t="s">
        <v>68</v>
      </c>
      <c r="B30" s="65">
        <v>45</v>
      </c>
      <c r="C30" s="39">
        <f>IF(B46=0, "-", B30/B46)</f>
        <v>5.905511811023622E-2</v>
      </c>
      <c r="D30" s="65">
        <v>32</v>
      </c>
      <c r="E30" s="21">
        <f>IF(D46=0, "-", D30/D46)</f>
        <v>4.2953020134228186E-2</v>
      </c>
      <c r="F30" s="81">
        <v>384</v>
      </c>
      <c r="G30" s="39">
        <f>IF(F46=0, "-", F30/F46)</f>
        <v>4.1051956382296341E-2</v>
      </c>
      <c r="H30" s="65">
        <v>281</v>
      </c>
      <c r="I30" s="21">
        <f>IF(H46=0, "-", H30/H46)</f>
        <v>3.197905997496301E-2</v>
      </c>
      <c r="J30" s="20">
        <f t="shared" si="0"/>
        <v>0.40625</v>
      </c>
      <c r="K30" s="21">
        <f t="shared" si="1"/>
        <v>0.36654804270462632</v>
      </c>
    </row>
    <row r="31" spans="1:11" x14ac:dyDescent="0.25">
      <c r="A31" s="7" t="s">
        <v>69</v>
      </c>
      <c r="B31" s="65">
        <v>0</v>
      </c>
      <c r="C31" s="39">
        <f>IF(B46=0, "-", B31/B46)</f>
        <v>0</v>
      </c>
      <c r="D31" s="65">
        <v>1</v>
      </c>
      <c r="E31" s="21">
        <f>IF(D46=0, "-", D31/D46)</f>
        <v>1.3422818791946308E-3</v>
      </c>
      <c r="F31" s="81">
        <v>14</v>
      </c>
      <c r="G31" s="39">
        <f>IF(F46=0, "-", F31/F46)</f>
        <v>1.4966859097712208E-3</v>
      </c>
      <c r="H31" s="65">
        <v>17</v>
      </c>
      <c r="I31" s="21">
        <f>IF(H46=0, "-", H31/H46)</f>
        <v>1.934676226243314E-3</v>
      </c>
      <c r="J31" s="20">
        <f t="shared" si="0"/>
        <v>-1</v>
      </c>
      <c r="K31" s="21">
        <f t="shared" si="1"/>
        <v>-0.17647058823529413</v>
      </c>
    </row>
    <row r="32" spans="1:11" x14ac:dyDescent="0.25">
      <c r="A32" s="7" t="s">
        <v>70</v>
      </c>
      <c r="B32" s="65">
        <v>37</v>
      </c>
      <c r="C32" s="39">
        <f>IF(B46=0, "-", B32/B46)</f>
        <v>4.8556430446194225E-2</v>
      </c>
      <c r="D32" s="65">
        <v>36</v>
      </c>
      <c r="E32" s="21">
        <f>IF(D46=0, "-", D32/D46)</f>
        <v>4.832214765100671E-2</v>
      </c>
      <c r="F32" s="81">
        <v>599</v>
      </c>
      <c r="G32" s="39">
        <f>IF(F46=0, "-", F32/F46)</f>
        <v>6.4036775710925808E-2</v>
      </c>
      <c r="H32" s="65">
        <v>470</v>
      </c>
      <c r="I32" s="21">
        <f>IF(H46=0, "-", H32/H46)</f>
        <v>5.3488107431432799E-2</v>
      </c>
      <c r="J32" s="20">
        <f t="shared" si="0"/>
        <v>2.7777777777777776E-2</v>
      </c>
      <c r="K32" s="21">
        <f t="shared" si="1"/>
        <v>0.27446808510638299</v>
      </c>
    </row>
    <row r="33" spans="1:11" x14ac:dyDescent="0.25">
      <c r="A33" s="7" t="s">
        <v>71</v>
      </c>
      <c r="B33" s="65">
        <v>14</v>
      </c>
      <c r="C33" s="39">
        <f>IF(B46=0, "-", B33/B46)</f>
        <v>1.8372703412073491E-2</v>
      </c>
      <c r="D33" s="65">
        <v>9</v>
      </c>
      <c r="E33" s="21">
        <f>IF(D46=0, "-", D33/D46)</f>
        <v>1.2080536912751677E-2</v>
      </c>
      <c r="F33" s="81">
        <v>167</v>
      </c>
      <c r="G33" s="39">
        <f>IF(F46=0, "-", F33/F46)</f>
        <v>1.7853324780842419E-2</v>
      </c>
      <c r="H33" s="65">
        <v>315</v>
      </c>
      <c r="I33" s="21">
        <f>IF(H46=0, "-", H33/H46)</f>
        <v>3.5848412427449641E-2</v>
      </c>
      <c r="J33" s="20">
        <f t="shared" si="0"/>
        <v>0.55555555555555558</v>
      </c>
      <c r="K33" s="21">
        <f t="shared" si="1"/>
        <v>-0.46984126984126984</v>
      </c>
    </row>
    <row r="34" spans="1:11" x14ac:dyDescent="0.25">
      <c r="A34" s="7" t="s">
        <v>72</v>
      </c>
      <c r="B34" s="65">
        <v>3</v>
      </c>
      <c r="C34" s="39">
        <f>IF(B46=0, "-", B34/B46)</f>
        <v>3.937007874015748E-3</v>
      </c>
      <c r="D34" s="65">
        <v>2</v>
      </c>
      <c r="E34" s="21">
        <f>IF(D46=0, "-", D34/D46)</f>
        <v>2.6845637583892616E-3</v>
      </c>
      <c r="F34" s="81">
        <v>26</v>
      </c>
      <c r="G34" s="39">
        <f>IF(F46=0, "-", F34/F46)</f>
        <v>2.7795595467179817E-3</v>
      </c>
      <c r="H34" s="65">
        <v>24</v>
      </c>
      <c r="I34" s="21">
        <f>IF(H46=0, "-", H34/H46)</f>
        <v>2.7313076135199728E-3</v>
      </c>
      <c r="J34" s="20">
        <f t="shared" si="0"/>
        <v>0.5</v>
      </c>
      <c r="K34" s="21">
        <f t="shared" si="1"/>
        <v>8.3333333333333329E-2</v>
      </c>
    </row>
    <row r="35" spans="1:11" x14ac:dyDescent="0.25">
      <c r="A35" s="7" t="s">
        <v>74</v>
      </c>
      <c r="B35" s="65">
        <v>9</v>
      </c>
      <c r="C35" s="39">
        <f>IF(B46=0, "-", B35/B46)</f>
        <v>1.1811023622047244E-2</v>
      </c>
      <c r="D35" s="65">
        <v>5</v>
      </c>
      <c r="E35" s="21">
        <f>IF(D46=0, "-", D35/D46)</f>
        <v>6.7114093959731542E-3</v>
      </c>
      <c r="F35" s="81">
        <v>101</v>
      </c>
      <c r="G35" s="39">
        <f>IF(F46=0, "-", F35/F46)</f>
        <v>1.0797519777635236E-2</v>
      </c>
      <c r="H35" s="65">
        <v>70</v>
      </c>
      <c r="I35" s="21">
        <f>IF(H46=0, "-", H35/H46)</f>
        <v>7.9663138727665873E-3</v>
      </c>
      <c r="J35" s="20">
        <f t="shared" si="0"/>
        <v>0.8</v>
      </c>
      <c r="K35" s="21">
        <f t="shared" si="1"/>
        <v>0.44285714285714284</v>
      </c>
    </row>
    <row r="36" spans="1:11" x14ac:dyDescent="0.25">
      <c r="A36" s="7" t="s">
        <v>76</v>
      </c>
      <c r="B36" s="65">
        <v>3</v>
      </c>
      <c r="C36" s="39">
        <f>IF(B46=0, "-", B36/B46)</f>
        <v>3.937007874015748E-3</v>
      </c>
      <c r="D36" s="65">
        <v>0</v>
      </c>
      <c r="E36" s="21">
        <f>IF(D46=0, "-", D36/D46)</f>
        <v>0</v>
      </c>
      <c r="F36" s="81">
        <v>25</v>
      </c>
      <c r="G36" s="39">
        <f>IF(F46=0, "-", F36/F46)</f>
        <v>2.6726534103057517E-3</v>
      </c>
      <c r="H36" s="65">
        <v>16</v>
      </c>
      <c r="I36" s="21">
        <f>IF(H46=0, "-", H36/H46)</f>
        <v>1.8208717423466485E-3</v>
      </c>
      <c r="J36" s="20" t="str">
        <f t="shared" si="0"/>
        <v>-</v>
      </c>
      <c r="K36" s="21">
        <f t="shared" si="1"/>
        <v>0.5625</v>
      </c>
    </row>
    <row r="37" spans="1:11" x14ac:dyDescent="0.25">
      <c r="A37" s="7" t="s">
        <v>77</v>
      </c>
      <c r="B37" s="65">
        <v>10</v>
      </c>
      <c r="C37" s="39">
        <f>IF(B46=0, "-", B37/B46)</f>
        <v>1.3123359580052493E-2</v>
      </c>
      <c r="D37" s="65">
        <v>12</v>
      </c>
      <c r="E37" s="21">
        <f>IF(D46=0, "-", D37/D46)</f>
        <v>1.6107382550335572E-2</v>
      </c>
      <c r="F37" s="81">
        <v>190</v>
      </c>
      <c r="G37" s="39">
        <f>IF(F46=0, "-", F37/F46)</f>
        <v>2.0312165918323712E-2</v>
      </c>
      <c r="H37" s="65">
        <v>268</v>
      </c>
      <c r="I37" s="21">
        <f>IF(H46=0, "-", H37/H46)</f>
        <v>3.0499601684306363E-2</v>
      </c>
      <c r="J37" s="20">
        <f t="shared" si="0"/>
        <v>-0.16666666666666666</v>
      </c>
      <c r="K37" s="21">
        <f t="shared" si="1"/>
        <v>-0.29104477611940299</v>
      </c>
    </row>
    <row r="38" spans="1:11" x14ac:dyDescent="0.25">
      <c r="A38" s="7" t="s">
        <v>78</v>
      </c>
      <c r="B38" s="65">
        <v>1</v>
      </c>
      <c r="C38" s="39">
        <f>IF(B46=0, "-", B38/B46)</f>
        <v>1.3123359580052493E-3</v>
      </c>
      <c r="D38" s="65">
        <v>1</v>
      </c>
      <c r="E38" s="21">
        <f>IF(D46=0, "-", D38/D46)</f>
        <v>1.3422818791946308E-3</v>
      </c>
      <c r="F38" s="81">
        <v>11</v>
      </c>
      <c r="G38" s="39">
        <f>IF(F46=0, "-", F38/F46)</f>
        <v>1.1759675005345307E-3</v>
      </c>
      <c r="H38" s="65">
        <v>3</v>
      </c>
      <c r="I38" s="21">
        <f>IF(H46=0, "-", H38/H46)</f>
        <v>3.414134516899966E-4</v>
      </c>
      <c r="J38" s="20">
        <f t="shared" si="0"/>
        <v>0</v>
      </c>
      <c r="K38" s="21">
        <f t="shared" si="1"/>
        <v>2.6666666666666665</v>
      </c>
    </row>
    <row r="39" spans="1:11" x14ac:dyDescent="0.25">
      <c r="A39" s="7" t="s">
        <v>79</v>
      </c>
      <c r="B39" s="65">
        <v>62</v>
      </c>
      <c r="C39" s="39">
        <f>IF(B46=0, "-", B39/B46)</f>
        <v>8.1364829396325458E-2</v>
      </c>
      <c r="D39" s="65">
        <v>61</v>
      </c>
      <c r="E39" s="21">
        <f>IF(D46=0, "-", D39/D46)</f>
        <v>8.1879194630872482E-2</v>
      </c>
      <c r="F39" s="81">
        <v>638</v>
      </c>
      <c r="G39" s="39">
        <f>IF(F46=0, "-", F39/F46)</f>
        <v>6.8206115031002781E-2</v>
      </c>
      <c r="H39" s="65">
        <v>808</v>
      </c>
      <c r="I39" s="21">
        <f>IF(H46=0, "-", H39/H46)</f>
        <v>9.1954022988505746E-2</v>
      </c>
      <c r="J39" s="20">
        <f t="shared" si="0"/>
        <v>1.6393442622950821E-2</v>
      </c>
      <c r="K39" s="21">
        <f t="shared" si="1"/>
        <v>-0.21039603960396039</v>
      </c>
    </row>
    <row r="40" spans="1:11" x14ac:dyDescent="0.25">
      <c r="A40" s="7" t="s">
        <v>80</v>
      </c>
      <c r="B40" s="65">
        <v>6</v>
      </c>
      <c r="C40" s="39">
        <f>IF(B46=0, "-", B40/B46)</f>
        <v>7.874015748031496E-3</v>
      </c>
      <c r="D40" s="65">
        <v>31</v>
      </c>
      <c r="E40" s="21">
        <f>IF(D46=0, "-", D40/D46)</f>
        <v>4.1610738255033558E-2</v>
      </c>
      <c r="F40" s="81">
        <v>169</v>
      </c>
      <c r="G40" s="39">
        <f>IF(F46=0, "-", F40/F46)</f>
        <v>1.806713705366688E-2</v>
      </c>
      <c r="H40" s="65">
        <v>134</v>
      </c>
      <c r="I40" s="21">
        <f>IF(H46=0, "-", H40/H46)</f>
        <v>1.5249800842153181E-2</v>
      </c>
      <c r="J40" s="20">
        <f t="shared" si="0"/>
        <v>-0.80645161290322576</v>
      </c>
      <c r="K40" s="21">
        <f t="shared" si="1"/>
        <v>0.26119402985074625</v>
      </c>
    </row>
    <row r="41" spans="1:11" x14ac:dyDescent="0.25">
      <c r="A41" s="7" t="s">
        <v>81</v>
      </c>
      <c r="B41" s="65">
        <v>6</v>
      </c>
      <c r="C41" s="39">
        <f>IF(B46=0, "-", B41/B46)</f>
        <v>7.874015748031496E-3</v>
      </c>
      <c r="D41" s="65">
        <v>0</v>
      </c>
      <c r="E41" s="21">
        <f>IF(D46=0, "-", D41/D46)</f>
        <v>0</v>
      </c>
      <c r="F41" s="81">
        <v>299</v>
      </c>
      <c r="G41" s="39">
        <f>IF(F46=0, "-", F41/F46)</f>
        <v>3.1964934787256788E-2</v>
      </c>
      <c r="H41" s="65">
        <v>0</v>
      </c>
      <c r="I41" s="21">
        <f>IF(H46=0, "-", H41/H46)</f>
        <v>0</v>
      </c>
      <c r="J41" s="20" t="str">
        <f t="shared" si="0"/>
        <v>-</v>
      </c>
      <c r="K41" s="21" t="str">
        <f t="shared" si="1"/>
        <v>-</v>
      </c>
    </row>
    <row r="42" spans="1:11" x14ac:dyDescent="0.25">
      <c r="A42" s="7" t="s">
        <v>82</v>
      </c>
      <c r="B42" s="65">
        <v>95</v>
      </c>
      <c r="C42" s="39">
        <f>IF(B46=0, "-", B42/B46)</f>
        <v>0.12467191601049869</v>
      </c>
      <c r="D42" s="65">
        <v>105</v>
      </c>
      <c r="E42" s="21">
        <f>IF(D46=0, "-", D42/D46)</f>
        <v>0.14093959731543623</v>
      </c>
      <c r="F42" s="81">
        <v>1433</v>
      </c>
      <c r="G42" s="39">
        <f>IF(F46=0, "-", F42/F46)</f>
        <v>0.15319649347872569</v>
      </c>
      <c r="H42" s="65">
        <v>1301</v>
      </c>
      <c r="I42" s="21">
        <f>IF(H46=0, "-", H42/H46)</f>
        <v>0.14805963354956186</v>
      </c>
      <c r="J42" s="20">
        <f t="shared" si="0"/>
        <v>-9.5238095238095233E-2</v>
      </c>
      <c r="K42" s="21">
        <f t="shared" si="1"/>
        <v>0.10146041506533436</v>
      </c>
    </row>
    <row r="43" spans="1:11" x14ac:dyDescent="0.25">
      <c r="A43" s="7" t="s">
        <v>83</v>
      </c>
      <c r="B43" s="65">
        <v>47</v>
      </c>
      <c r="C43" s="39">
        <f>IF(B46=0, "-", B43/B46)</f>
        <v>6.1679790026246718E-2</v>
      </c>
      <c r="D43" s="65">
        <v>37</v>
      </c>
      <c r="E43" s="21">
        <f>IF(D46=0, "-", D43/D46)</f>
        <v>4.9664429530201344E-2</v>
      </c>
      <c r="F43" s="81">
        <v>472</v>
      </c>
      <c r="G43" s="39">
        <f>IF(F46=0, "-", F43/F46)</f>
        <v>5.0459696386572592E-2</v>
      </c>
      <c r="H43" s="65">
        <v>538</v>
      </c>
      <c r="I43" s="21">
        <f>IF(H46=0, "-", H43/H46)</f>
        <v>6.1226812336406054E-2</v>
      </c>
      <c r="J43" s="20">
        <f t="shared" si="0"/>
        <v>0.27027027027027029</v>
      </c>
      <c r="K43" s="21">
        <f t="shared" si="1"/>
        <v>-0.12267657992565056</v>
      </c>
    </row>
    <row r="44" spans="1:11" x14ac:dyDescent="0.25">
      <c r="A44" s="7" t="s">
        <v>84</v>
      </c>
      <c r="B44" s="65">
        <v>35</v>
      </c>
      <c r="C44" s="39">
        <f>IF(B46=0, "-", B44/B46)</f>
        <v>4.5931758530183726E-2</v>
      </c>
      <c r="D44" s="65">
        <v>19</v>
      </c>
      <c r="E44" s="21">
        <f>IF(D46=0, "-", D44/D46)</f>
        <v>2.5503355704697986E-2</v>
      </c>
      <c r="F44" s="81">
        <v>270</v>
      </c>
      <c r="G44" s="39">
        <f>IF(F46=0, "-", F44/F46)</f>
        <v>2.8864656831302116E-2</v>
      </c>
      <c r="H44" s="65">
        <v>231</v>
      </c>
      <c r="I44" s="21">
        <f>IF(H46=0, "-", H44/H46)</f>
        <v>2.6288835780129739E-2</v>
      </c>
      <c r="J44" s="20">
        <f t="shared" si="0"/>
        <v>0.84210526315789469</v>
      </c>
      <c r="K44" s="21">
        <f t="shared" si="1"/>
        <v>0.16883116883116883</v>
      </c>
    </row>
    <row r="45" spans="1:11" x14ac:dyDescent="0.25">
      <c r="A45" s="2"/>
      <c r="B45" s="68"/>
      <c r="C45" s="33"/>
      <c r="D45" s="68"/>
      <c r="E45" s="6"/>
      <c r="F45" s="82"/>
      <c r="G45" s="33"/>
      <c r="H45" s="68"/>
      <c r="I45" s="6"/>
      <c r="J45" s="5"/>
      <c r="K45" s="6"/>
    </row>
    <row r="46" spans="1:11" s="43" customFormat="1" x14ac:dyDescent="0.25">
      <c r="A46" s="162" t="s">
        <v>531</v>
      </c>
      <c r="B46" s="71">
        <f>SUM(B7:B45)</f>
        <v>762</v>
      </c>
      <c r="C46" s="40">
        <v>1</v>
      </c>
      <c r="D46" s="71">
        <f>SUM(D7:D45)</f>
        <v>745</v>
      </c>
      <c r="E46" s="41">
        <v>1</v>
      </c>
      <c r="F46" s="77">
        <f>SUM(F7:F45)</f>
        <v>9354</v>
      </c>
      <c r="G46" s="42">
        <v>1</v>
      </c>
      <c r="H46" s="71">
        <f>SUM(H7:H45)</f>
        <v>8787</v>
      </c>
      <c r="I46" s="41">
        <v>1</v>
      </c>
      <c r="J46" s="37">
        <f>IF(D46=0, "-", (B46-D46)/D46)</f>
        <v>2.2818791946308724E-2</v>
      </c>
      <c r="K46" s="38">
        <f>IF(H46=0, "-", (F46-H46)/H46)</f>
        <v>6.452714236940936E-2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7"/>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113</v>
      </c>
      <c r="B6" s="61" t="s">
        <v>12</v>
      </c>
      <c r="C6" s="62" t="s">
        <v>13</v>
      </c>
      <c r="D6" s="61" t="s">
        <v>12</v>
      </c>
      <c r="E6" s="63" t="s">
        <v>13</v>
      </c>
      <c r="F6" s="62" t="s">
        <v>12</v>
      </c>
      <c r="G6" s="62" t="s">
        <v>13</v>
      </c>
      <c r="H6" s="61" t="s">
        <v>12</v>
      </c>
      <c r="I6" s="63" t="s">
        <v>13</v>
      </c>
      <c r="J6" s="61"/>
      <c r="K6" s="63"/>
    </row>
    <row r="7" spans="1:11" x14ac:dyDescent="0.25">
      <c r="A7" s="7" t="s">
        <v>445</v>
      </c>
      <c r="B7" s="65">
        <v>0</v>
      </c>
      <c r="C7" s="34">
        <f>IF(B13=0, "-", B7/B13)</f>
        <v>0</v>
      </c>
      <c r="D7" s="65">
        <v>0</v>
      </c>
      <c r="E7" s="9">
        <f>IF(D13=0, "-", D7/D13)</f>
        <v>0</v>
      </c>
      <c r="F7" s="81">
        <v>0</v>
      </c>
      <c r="G7" s="34">
        <f>IF(F13=0, "-", F7/F13)</f>
        <v>0</v>
      </c>
      <c r="H7" s="65">
        <v>2</v>
      </c>
      <c r="I7" s="9">
        <f>IF(H13=0, "-", H7/H13)</f>
        <v>9.5238095238095233E-2</v>
      </c>
      <c r="J7" s="8" t="str">
        <f>IF(D7=0, "-", IF((B7-D7)/D7&lt;10, (B7-D7)/D7, "&gt;999%"))</f>
        <v>-</v>
      </c>
      <c r="K7" s="9">
        <f>IF(H7=0, "-", IF((F7-H7)/H7&lt;10, (F7-H7)/H7, "&gt;999%"))</f>
        <v>-1</v>
      </c>
    </row>
    <row r="8" spans="1:11" x14ac:dyDescent="0.25">
      <c r="A8" s="7" t="s">
        <v>446</v>
      </c>
      <c r="B8" s="65">
        <v>0</v>
      </c>
      <c r="C8" s="34">
        <f>IF(B13=0, "-", B8/B13)</f>
        <v>0</v>
      </c>
      <c r="D8" s="65">
        <v>1</v>
      </c>
      <c r="E8" s="9">
        <f>IF(D13=0, "-", D8/D13)</f>
        <v>1</v>
      </c>
      <c r="F8" s="81">
        <v>3</v>
      </c>
      <c r="G8" s="34">
        <f>IF(F13=0, "-", F8/F13)</f>
        <v>0.14285714285714285</v>
      </c>
      <c r="H8" s="65">
        <v>2</v>
      </c>
      <c r="I8" s="9">
        <f>IF(H13=0, "-", H8/H13)</f>
        <v>9.5238095238095233E-2</v>
      </c>
      <c r="J8" s="8">
        <f>IF(D8=0, "-", IF((B8-D8)/D8&lt;10, (B8-D8)/D8, "&gt;999%"))</f>
        <v>-1</v>
      </c>
      <c r="K8" s="9">
        <f>IF(H8=0, "-", IF((F8-H8)/H8&lt;10, (F8-H8)/H8, "&gt;999%"))</f>
        <v>0.5</v>
      </c>
    </row>
    <row r="9" spans="1:11" x14ac:dyDescent="0.25">
      <c r="A9" s="7" t="s">
        <v>447</v>
      </c>
      <c r="B9" s="65">
        <v>0</v>
      </c>
      <c r="C9" s="34">
        <f>IF(B13=0, "-", B9/B13)</f>
        <v>0</v>
      </c>
      <c r="D9" s="65">
        <v>0</v>
      </c>
      <c r="E9" s="9">
        <f>IF(D13=0, "-", D9/D13)</f>
        <v>0</v>
      </c>
      <c r="F9" s="81">
        <v>1</v>
      </c>
      <c r="G9" s="34">
        <f>IF(F13=0, "-", F9/F13)</f>
        <v>4.7619047619047616E-2</v>
      </c>
      <c r="H9" s="65">
        <v>1</v>
      </c>
      <c r="I9" s="9">
        <f>IF(H13=0, "-", H9/H13)</f>
        <v>4.7619047619047616E-2</v>
      </c>
      <c r="J9" s="8" t="str">
        <f>IF(D9=0, "-", IF((B9-D9)/D9&lt;10, (B9-D9)/D9, "&gt;999%"))</f>
        <v>-</v>
      </c>
      <c r="K9" s="9">
        <f>IF(H9=0, "-", IF((F9-H9)/H9&lt;10, (F9-H9)/H9, "&gt;999%"))</f>
        <v>0</v>
      </c>
    </row>
    <row r="10" spans="1:11" x14ac:dyDescent="0.25">
      <c r="A10" s="7" t="s">
        <v>448</v>
      </c>
      <c r="B10" s="65">
        <v>1</v>
      </c>
      <c r="C10" s="34">
        <f>IF(B13=0, "-", B10/B13)</f>
        <v>1</v>
      </c>
      <c r="D10" s="65">
        <v>0</v>
      </c>
      <c r="E10" s="9">
        <f>IF(D13=0, "-", D10/D13)</f>
        <v>0</v>
      </c>
      <c r="F10" s="81">
        <v>14</v>
      </c>
      <c r="G10" s="34">
        <f>IF(F13=0, "-", F10/F13)</f>
        <v>0.66666666666666663</v>
      </c>
      <c r="H10" s="65">
        <v>16</v>
      </c>
      <c r="I10" s="9">
        <f>IF(H13=0, "-", H10/H13)</f>
        <v>0.76190476190476186</v>
      </c>
      <c r="J10" s="8" t="str">
        <f>IF(D10=0, "-", IF((B10-D10)/D10&lt;10, (B10-D10)/D10, "&gt;999%"))</f>
        <v>-</v>
      </c>
      <c r="K10" s="9">
        <f>IF(H10=0, "-", IF((F10-H10)/H10&lt;10, (F10-H10)/H10, "&gt;999%"))</f>
        <v>-0.125</v>
      </c>
    </row>
    <row r="11" spans="1:11" x14ac:dyDescent="0.25">
      <c r="A11" s="7" t="s">
        <v>449</v>
      </c>
      <c r="B11" s="65">
        <v>0</v>
      </c>
      <c r="C11" s="34">
        <f>IF(B13=0, "-", B11/B13)</f>
        <v>0</v>
      </c>
      <c r="D11" s="65">
        <v>0</v>
      </c>
      <c r="E11" s="9">
        <f>IF(D13=0, "-", D11/D13)</f>
        <v>0</v>
      </c>
      <c r="F11" s="81">
        <v>3</v>
      </c>
      <c r="G11" s="34">
        <f>IF(F13=0, "-", F11/F13)</f>
        <v>0.14285714285714285</v>
      </c>
      <c r="H11" s="65">
        <v>0</v>
      </c>
      <c r="I11" s="9">
        <f>IF(H13=0, "-", H11/H13)</f>
        <v>0</v>
      </c>
      <c r="J11" s="8" t="str">
        <f>IF(D11=0, "-", IF((B11-D11)/D11&lt;10, (B11-D11)/D11, "&gt;999%"))</f>
        <v>-</v>
      </c>
      <c r="K11" s="9" t="str">
        <f>IF(H11=0, "-", IF((F11-H11)/H11&lt;10, (F11-H11)/H11, "&gt;999%"))</f>
        <v>-</v>
      </c>
    </row>
    <row r="12" spans="1:11" x14ac:dyDescent="0.25">
      <c r="A12" s="2"/>
      <c r="B12" s="68"/>
      <c r="C12" s="33"/>
      <c r="D12" s="68"/>
      <c r="E12" s="6"/>
      <c r="F12" s="82"/>
      <c r="G12" s="33"/>
      <c r="H12" s="68"/>
      <c r="I12" s="6"/>
      <c r="J12" s="5"/>
      <c r="K12" s="6"/>
    </row>
    <row r="13" spans="1:11" s="43" customFormat="1" x14ac:dyDescent="0.25">
      <c r="A13" s="162" t="s">
        <v>553</v>
      </c>
      <c r="B13" s="71">
        <f>SUM(B7:B12)</f>
        <v>1</v>
      </c>
      <c r="C13" s="40">
        <f>B13/1254</f>
        <v>7.9744816586921851E-4</v>
      </c>
      <c r="D13" s="71">
        <f>SUM(D7:D12)</f>
        <v>1</v>
      </c>
      <c r="E13" s="41">
        <f>D13/1259</f>
        <v>7.9428117553613975E-4</v>
      </c>
      <c r="F13" s="77">
        <f>SUM(F7:F12)</f>
        <v>21</v>
      </c>
      <c r="G13" s="42">
        <f>F13/16228</f>
        <v>1.2940596499876756E-3</v>
      </c>
      <c r="H13" s="71">
        <f>SUM(H7:H12)</f>
        <v>21</v>
      </c>
      <c r="I13" s="41">
        <f>H13/16002</f>
        <v>1.3123359580052493E-3</v>
      </c>
      <c r="J13" s="37">
        <f>IF(D13=0, "-", IF((B13-D13)/D13&lt;10, (B13-D13)/D13, "&gt;999%"))</f>
        <v>0</v>
      </c>
      <c r="K13" s="38">
        <f>IF(H13=0, "-", IF((F13-H13)/H13&lt;10, (F13-H13)/H13, "&gt;999%"))</f>
        <v>0</v>
      </c>
    </row>
    <row r="14" spans="1:11" x14ac:dyDescent="0.25">
      <c r="B14" s="83"/>
      <c r="D14" s="83"/>
      <c r="F14" s="83"/>
      <c r="H14" s="83"/>
    </row>
    <row r="15" spans="1:11" x14ac:dyDescent="0.25">
      <c r="A15" s="163" t="s">
        <v>114</v>
      </c>
      <c r="B15" s="61" t="s">
        <v>12</v>
      </c>
      <c r="C15" s="62" t="s">
        <v>13</v>
      </c>
      <c r="D15" s="61" t="s">
        <v>12</v>
      </c>
      <c r="E15" s="63" t="s">
        <v>13</v>
      </c>
      <c r="F15" s="62" t="s">
        <v>12</v>
      </c>
      <c r="G15" s="62" t="s">
        <v>13</v>
      </c>
      <c r="H15" s="61" t="s">
        <v>12</v>
      </c>
      <c r="I15" s="63" t="s">
        <v>13</v>
      </c>
      <c r="J15" s="61"/>
      <c r="K15" s="63"/>
    </row>
    <row r="16" spans="1:11" x14ac:dyDescent="0.25">
      <c r="A16" s="7" t="s">
        <v>450</v>
      </c>
      <c r="B16" s="65">
        <v>0</v>
      </c>
      <c r="C16" s="34" t="str">
        <f>IF(B18=0, "-", B16/B18)</f>
        <v>-</v>
      </c>
      <c r="D16" s="65">
        <v>2</v>
      </c>
      <c r="E16" s="9">
        <f>IF(D18=0, "-", D16/D18)</f>
        <v>1</v>
      </c>
      <c r="F16" s="81">
        <v>0</v>
      </c>
      <c r="G16" s="34" t="str">
        <f>IF(F18=0, "-", F16/F18)</f>
        <v>-</v>
      </c>
      <c r="H16" s="65">
        <v>5</v>
      </c>
      <c r="I16" s="9">
        <f>IF(H18=0, "-", H16/H18)</f>
        <v>1</v>
      </c>
      <c r="J16" s="8">
        <f>IF(D16=0, "-", IF((B16-D16)/D16&lt;10, (B16-D16)/D16, "&gt;999%"))</f>
        <v>-1</v>
      </c>
      <c r="K16" s="9">
        <f>IF(H16=0, "-", IF((F16-H16)/H16&lt;10, (F16-H16)/H16, "&gt;999%"))</f>
        <v>-1</v>
      </c>
    </row>
    <row r="17" spans="1:11" x14ac:dyDescent="0.25">
      <c r="A17" s="2"/>
      <c r="B17" s="68"/>
      <c r="C17" s="33"/>
      <c r="D17" s="68"/>
      <c r="E17" s="6"/>
      <c r="F17" s="82"/>
      <c r="G17" s="33"/>
      <c r="H17" s="68"/>
      <c r="I17" s="6"/>
      <c r="J17" s="5"/>
      <c r="K17" s="6"/>
    </row>
    <row r="18" spans="1:11" s="43" customFormat="1" x14ac:dyDescent="0.25">
      <c r="A18" s="162" t="s">
        <v>552</v>
      </c>
      <c r="B18" s="71">
        <f>SUM(B16:B17)</f>
        <v>0</v>
      </c>
      <c r="C18" s="40">
        <f>B18/1254</f>
        <v>0</v>
      </c>
      <c r="D18" s="71">
        <f>SUM(D16:D17)</f>
        <v>2</v>
      </c>
      <c r="E18" s="41">
        <f>D18/1259</f>
        <v>1.5885623510722795E-3</v>
      </c>
      <c r="F18" s="77">
        <f>SUM(F16:F17)</f>
        <v>0</v>
      </c>
      <c r="G18" s="42">
        <f>F18/16228</f>
        <v>0</v>
      </c>
      <c r="H18" s="71">
        <f>SUM(H16:H17)</f>
        <v>5</v>
      </c>
      <c r="I18" s="41">
        <f>H18/16002</f>
        <v>3.1246094238220225E-4</v>
      </c>
      <c r="J18" s="37">
        <f>IF(D18=0, "-", IF((B18-D18)/D18&lt;10, (B18-D18)/D18, "&gt;999%"))</f>
        <v>-1</v>
      </c>
      <c r="K18" s="38">
        <f>IF(H18=0, "-", IF((F18-H18)/H18&lt;10, (F18-H18)/H18, "&gt;999%"))</f>
        <v>-1</v>
      </c>
    </row>
    <row r="19" spans="1:11" x14ac:dyDescent="0.25">
      <c r="B19" s="83"/>
      <c r="D19" s="83"/>
      <c r="F19" s="83"/>
      <c r="H19" s="83"/>
    </row>
    <row r="20" spans="1:11" x14ac:dyDescent="0.25">
      <c r="A20" s="163" t="s">
        <v>115</v>
      </c>
      <c r="B20" s="61" t="s">
        <v>12</v>
      </c>
      <c r="C20" s="62" t="s">
        <v>13</v>
      </c>
      <c r="D20" s="61" t="s">
        <v>12</v>
      </c>
      <c r="E20" s="63" t="s">
        <v>13</v>
      </c>
      <c r="F20" s="62" t="s">
        <v>12</v>
      </c>
      <c r="G20" s="62" t="s">
        <v>13</v>
      </c>
      <c r="H20" s="61" t="s">
        <v>12</v>
      </c>
      <c r="I20" s="63" t="s">
        <v>13</v>
      </c>
      <c r="J20" s="61"/>
      <c r="K20" s="63"/>
    </row>
    <row r="21" spans="1:11" x14ac:dyDescent="0.25">
      <c r="A21" s="7" t="s">
        <v>451</v>
      </c>
      <c r="B21" s="65">
        <v>1</v>
      </c>
      <c r="C21" s="34">
        <f>IF(B25=0, "-", B21/B25)</f>
        <v>1</v>
      </c>
      <c r="D21" s="65">
        <v>0</v>
      </c>
      <c r="E21" s="9">
        <f>IF(D25=0, "-", D21/D25)</f>
        <v>0</v>
      </c>
      <c r="F21" s="81">
        <v>5</v>
      </c>
      <c r="G21" s="34">
        <f>IF(F25=0, "-", F21/F25)</f>
        <v>0.26315789473684209</v>
      </c>
      <c r="H21" s="65">
        <v>1</v>
      </c>
      <c r="I21" s="9">
        <f>IF(H25=0, "-", H21/H25)</f>
        <v>5.8823529411764705E-2</v>
      </c>
      <c r="J21" s="8" t="str">
        <f>IF(D21=0, "-", IF((B21-D21)/D21&lt;10, (B21-D21)/D21, "&gt;999%"))</f>
        <v>-</v>
      </c>
      <c r="K21" s="9">
        <f>IF(H21=0, "-", IF((F21-H21)/H21&lt;10, (F21-H21)/H21, "&gt;999%"))</f>
        <v>4</v>
      </c>
    </row>
    <row r="22" spans="1:11" x14ac:dyDescent="0.25">
      <c r="A22" s="7" t="s">
        <v>452</v>
      </c>
      <c r="B22" s="65">
        <v>0</v>
      </c>
      <c r="C22" s="34">
        <f>IF(B25=0, "-", B22/B25)</f>
        <v>0</v>
      </c>
      <c r="D22" s="65">
        <v>0</v>
      </c>
      <c r="E22" s="9">
        <f>IF(D25=0, "-", D22/D25)</f>
        <v>0</v>
      </c>
      <c r="F22" s="81">
        <v>4</v>
      </c>
      <c r="G22" s="34">
        <f>IF(F25=0, "-", F22/F25)</f>
        <v>0.21052631578947367</v>
      </c>
      <c r="H22" s="65">
        <v>4</v>
      </c>
      <c r="I22" s="9">
        <f>IF(H25=0, "-", H22/H25)</f>
        <v>0.23529411764705882</v>
      </c>
      <c r="J22" s="8" t="str">
        <f>IF(D22=0, "-", IF((B22-D22)/D22&lt;10, (B22-D22)/D22, "&gt;999%"))</f>
        <v>-</v>
      </c>
      <c r="K22" s="9">
        <f>IF(H22=0, "-", IF((F22-H22)/H22&lt;10, (F22-H22)/H22, "&gt;999%"))</f>
        <v>0</v>
      </c>
    </row>
    <row r="23" spans="1:11" x14ac:dyDescent="0.25">
      <c r="A23" s="7" t="s">
        <v>453</v>
      </c>
      <c r="B23" s="65">
        <v>0</v>
      </c>
      <c r="C23" s="34">
        <f>IF(B25=0, "-", B23/B25)</f>
        <v>0</v>
      </c>
      <c r="D23" s="65">
        <v>1</v>
      </c>
      <c r="E23" s="9">
        <f>IF(D25=0, "-", D23/D25)</f>
        <v>1</v>
      </c>
      <c r="F23" s="81">
        <v>10</v>
      </c>
      <c r="G23" s="34">
        <f>IF(F25=0, "-", F23/F25)</f>
        <v>0.52631578947368418</v>
      </c>
      <c r="H23" s="65">
        <v>12</v>
      </c>
      <c r="I23" s="9">
        <f>IF(H25=0, "-", H23/H25)</f>
        <v>0.70588235294117652</v>
      </c>
      <c r="J23" s="8">
        <f>IF(D23=0, "-", IF((B23-D23)/D23&lt;10, (B23-D23)/D23, "&gt;999%"))</f>
        <v>-1</v>
      </c>
      <c r="K23" s="9">
        <f>IF(H23=0, "-", IF((F23-H23)/H23&lt;10, (F23-H23)/H23, "&gt;999%"))</f>
        <v>-0.16666666666666666</v>
      </c>
    </row>
    <row r="24" spans="1:11" x14ac:dyDescent="0.25">
      <c r="A24" s="2"/>
      <c r="B24" s="68"/>
      <c r="C24" s="33"/>
      <c r="D24" s="68"/>
      <c r="E24" s="6"/>
      <c r="F24" s="82"/>
      <c r="G24" s="33"/>
      <c r="H24" s="68"/>
      <c r="I24" s="6"/>
      <c r="J24" s="5"/>
      <c r="K24" s="6"/>
    </row>
    <row r="25" spans="1:11" s="43" customFormat="1" x14ac:dyDescent="0.25">
      <c r="A25" s="162" t="s">
        <v>551</v>
      </c>
      <c r="B25" s="71">
        <f>SUM(B21:B24)</f>
        <v>1</v>
      </c>
      <c r="C25" s="40">
        <f>B25/1254</f>
        <v>7.9744816586921851E-4</v>
      </c>
      <c r="D25" s="71">
        <f>SUM(D21:D24)</f>
        <v>1</v>
      </c>
      <c r="E25" s="41">
        <f>D25/1259</f>
        <v>7.9428117553613975E-4</v>
      </c>
      <c r="F25" s="77">
        <f>SUM(F21:F24)</f>
        <v>19</v>
      </c>
      <c r="G25" s="42">
        <f>F25/16228</f>
        <v>1.1708158737983732E-3</v>
      </c>
      <c r="H25" s="71">
        <f>SUM(H21:H24)</f>
        <v>17</v>
      </c>
      <c r="I25" s="41">
        <f>H25/16002</f>
        <v>1.0623672040994876E-3</v>
      </c>
      <c r="J25" s="37">
        <f>IF(D25=0, "-", IF((B25-D25)/D25&lt;10, (B25-D25)/D25, "&gt;999%"))</f>
        <v>0</v>
      </c>
      <c r="K25" s="38">
        <f>IF(H25=0, "-", IF((F25-H25)/H25&lt;10, (F25-H25)/H25, "&gt;999%"))</f>
        <v>0.11764705882352941</v>
      </c>
    </row>
    <row r="26" spans="1:11" x14ac:dyDescent="0.25">
      <c r="B26" s="83"/>
      <c r="D26" s="83"/>
      <c r="F26" s="83"/>
      <c r="H26" s="83"/>
    </row>
    <row r="27" spans="1:11" x14ac:dyDescent="0.25">
      <c r="A27" s="163" t="s">
        <v>116</v>
      </c>
      <c r="B27" s="61" t="s">
        <v>12</v>
      </c>
      <c r="C27" s="62" t="s">
        <v>13</v>
      </c>
      <c r="D27" s="61" t="s">
        <v>12</v>
      </c>
      <c r="E27" s="63" t="s">
        <v>13</v>
      </c>
      <c r="F27" s="62" t="s">
        <v>12</v>
      </c>
      <c r="G27" s="62" t="s">
        <v>13</v>
      </c>
      <c r="H27" s="61" t="s">
        <v>12</v>
      </c>
      <c r="I27" s="63" t="s">
        <v>13</v>
      </c>
      <c r="J27" s="61"/>
      <c r="K27" s="63"/>
    </row>
    <row r="28" spans="1:11" x14ac:dyDescent="0.25">
      <c r="A28" s="7" t="s">
        <v>454</v>
      </c>
      <c r="B28" s="65">
        <v>1</v>
      </c>
      <c r="C28" s="34">
        <f>IF(B40=0, "-", B28/B40)</f>
        <v>7.6923076923076927E-2</v>
      </c>
      <c r="D28" s="65">
        <v>0</v>
      </c>
      <c r="E28" s="9">
        <f>IF(D40=0, "-", D28/D40)</f>
        <v>0</v>
      </c>
      <c r="F28" s="81">
        <v>26</v>
      </c>
      <c r="G28" s="34">
        <f>IF(F40=0, "-", F28/F40)</f>
        <v>8.6092715231788075E-2</v>
      </c>
      <c r="H28" s="65">
        <v>39</v>
      </c>
      <c r="I28" s="9">
        <f>IF(H40=0, "-", H28/H40)</f>
        <v>0.10483870967741936</v>
      </c>
      <c r="J28" s="8" t="str">
        <f t="shared" ref="J28:J38" si="0">IF(D28=0, "-", IF((B28-D28)/D28&lt;10, (B28-D28)/D28, "&gt;999%"))</f>
        <v>-</v>
      </c>
      <c r="K28" s="9">
        <f t="shared" ref="K28:K38" si="1">IF(H28=0, "-", IF((F28-H28)/H28&lt;10, (F28-H28)/H28, "&gt;999%"))</f>
        <v>-0.33333333333333331</v>
      </c>
    </row>
    <row r="29" spans="1:11" x14ac:dyDescent="0.25">
      <c r="A29" s="7" t="s">
        <v>455</v>
      </c>
      <c r="B29" s="65">
        <v>0</v>
      </c>
      <c r="C29" s="34">
        <f>IF(B40=0, "-", B29/B40)</f>
        <v>0</v>
      </c>
      <c r="D29" s="65">
        <v>0</v>
      </c>
      <c r="E29" s="9">
        <f>IF(D40=0, "-", D29/D40)</f>
        <v>0</v>
      </c>
      <c r="F29" s="81">
        <v>0</v>
      </c>
      <c r="G29" s="34">
        <f>IF(F40=0, "-", F29/F40)</f>
        <v>0</v>
      </c>
      <c r="H29" s="65">
        <v>61</v>
      </c>
      <c r="I29" s="9">
        <f>IF(H40=0, "-", H29/H40)</f>
        <v>0.16397849462365591</v>
      </c>
      <c r="J29" s="8" t="str">
        <f t="shared" si="0"/>
        <v>-</v>
      </c>
      <c r="K29" s="9">
        <f t="shared" si="1"/>
        <v>-1</v>
      </c>
    </row>
    <row r="30" spans="1:11" x14ac:dyDescent="0.25">
      <c r="A30" s="7" t="s">
        <v>456</v>
      </c>
      <c r="B30" s="65">
        <v>4</v>
      </c>
      <c r="C30" s="34">
        <f>IF(B40=0, "-", B30/B40)</f>
        <v>0.30769230769230771</v>
      </c>
      <c r="D30" s="65">
        <v>1</v>
      </c>
      <c r="E30" s="9">
        <f>IF(D40=0, "-", D30/D40)</f>
        <v>3.125E-2</v>
      </c>
      <c r="F30" s="81">
        <v>58</v>
      </c>
      <c r="G30" s="34">
        <f>IF(F40=0, "-", F30/F40)</f>
        <v>0.19205298013245034</v>
      </c>
      <c r="H30" s="65">
        <v>7</v>
      </c>
      <c r="I30" s="9">
        <f>IF(H40=0, "-", H30/H40)</f>
        <v>1.8817204301075269E-2</v>
      </c>
      <c r="J30" s="8">
        <f t="shared" si="0"/>
        <v>3</v>
      </c>
      <c r="K30" s="9">
        <f t="shared" si="1"/>
        <v>7.2857142857142856</v>
      </c>
    </row>
    <row r="31" spans="1:11" x14ac:dyDescent="0.25">
      <c r="A31" s="7" t="s">
        <v>457</v>
      </c>
      <c r="B31" s="65">
        <v>2</v>
      </c>
      <c r="C31" s="34">
        <f>IF(B40=0, "-", B31/B40)</f>
        <v>0.15384615384615385</v>
      </c>
      <c r="D31" s="65">
        <v>10</v>
      </c>
      <c r="E31" s="9">
        <f>IF(D40=0, "-", D31/D40)</f>
        <v>0.3125</v>
      </c>
      <c r="F31" s="81">
        <v>22</v>
      </c>
      <c r="G31" s="34">
        <f>IF(F40=0, "-", F31/F40)</f>
        <v>7.2847682119205295E-2</v>
      </c>
      <c r="H31" s="65">
        <v>31</v>
      </c>
      <c r="I31" s="9">
        <f>IF(H40=0, "-", H31/H40)</f>
        <v>8.3333333333333329E-2</v>
      </c>
      <c r="J31" s="8">
        <f t="shared" si="0"/>
        <v>-0.8</v>
      </c>
      <c r="K31" s="9">
        <f t="shared" si="1"/>
        <v>-0.29032258064516131</v>
      </c>
    </row>
    <row r="32" spans="1:11" x14ac:dyDescent="0.25">
      <c r="A32" s="7" t="s">
        <v>458</v>
      </c>
      <c r="B32" s="65">
        <v>1</v>
      </c>
      <c r="C32" s="34">
        <f>IF(B40=0, "-", B32/B40)</f>
        <v>7.6923076923076927E-2</v>
      </c>
      <c r="D32" s="65">
        <v>1</v>
      </c>
      <c r="E32" s="9">
        <f>IF(D40=0, "-", D32/D40)</f>
        <v>3.125E-2</v>
      </c>
      <c r="F32" s="81">
        <v>8</v>
      </c>
      <c r="G32" s="34">
        <f>IF(F40=0, "-", F32/F40)</f>
        <v>2.6490066225165563E-2</v>
      </c>
      <c r="H32" s="65">
        <v>4</v>
      </c>
      <c r="I32" s="9">
        <f>IF(H40=0, "-", H32/H40)</f>
        <v>1.0752688172043012E-2</v>
      </c>
      <c r="J32" s="8">
        <f t="shared" si="0"/>
        <v>0</v>
      </c>
      <c r="K32" s="9">
        <f t="shared" si="1"/>
        <v>1</v>
      </c>
    </row>
    <row r="33" spans="1:11" x14ac:dyDescent="0.25">
      <c r="A33" s="7" t="s">
        <v>459</v>
      </c>
      <c r="B33" s="65">
        <v>1</v>
      </c>
      <c r="C33" s="34">
        <f>IF(B40=0, "-", B33/B40)</f>
        <v>7.6923076923076927E-2</v>
      </c>
      <c r="D33" s="65">
        <v>1</v>
      </c>
      <c r="E33" s="9">
        <f>IF(D40=0, "-", D33/D40)</f>
        <v>3.125E-2</v>
      </c>
      <c r="F33" s="81">
        <v>12</v>
      </c>
      <c r="G33" s="34">
        <f>IF(F40=0, "-", F33/F40)</f>
        <v>3.9735099337748346E-2</v>
      </c>
      <c r="H33" s="65">
        <v>2</v>
      </c>
      <c r="I33" s="9">
        <f>IF(H40=0, "-", H33/H40)</f>
        <v>5.3763440860215058E-3</v>
      </c>
      <c r="J33" s="8">
        <f t="shared" si="0"/>
        <v>0</v>
      </c>
      <c r="K33" s="9">
        <f t="shared" si="1"/>
        <v>5</v>
      </c>
    </row>
    <row r="34" spans="1:11" x14ac:dyDescent="0.25">
      <c r="A34" s="7" t="s">
        <v>460</v>
      </c>
      <c r="B34" s="65">
        <v>0</v>
      </c>
      <c r="C34" s="34">
        <f>IF(B40=0, "-", B34/B40)</f>
        <v>0</v>
      </c>
      <c r="D34" s="65">
        <v>1</v>
      </c>
      <c r="E34" s="9">
        <f>IF(D40=0, "-", D34/D40)</f>
        <v>3.125E-2</v>
      </c>
      <c r="F34" s="81">
        <v>6</v>
      </c>
      <c r="G34" s="34">
        <f>IF(F40=0, "-", F34/F40)</f>
        <v>1.9867549668874173E-2</v>
      </c>
      <c r="H34" s="65">
        <v>15</v>
      </c>
      <c r="I34" s="9">
        <f>IF(H40=0, "-", H34/H40)</f>
        <v>4.0322580645161289E-2</v>
      </c>
      <c r="J34" s="8">
        <f t="shared" si="0"/>
        <v>-1</v>
      </c>
      <c r="K34" s="9">
        <f t="shared" si="1"/>
        <v>-0.6</v>
      </c>
    </row>
    <row r="35" spans="1:11" x14ac:dyDescent="0.25">
      <c r="A35" s="7" t="s">
        <v>461</v>
      </c>
      <c r="B35" s="65">
        <v>0</v>
      </c>
      <c r="C35" s="34">
        <f>IF(B40=0, "-", B35/B40)</f>
        <v>0</v>
      </c>
      <c r="D35" s="65">
        <v>0</v>
      </c>
      <c r="E35" s="9">
        <f>IF(D40=0, "-", D35/D40)</f>
        <v>0</v>
      </c>
      <c r="F35" s="81">
        <v>6</v>
      </c>
      <c r="G35" s="34">
        <f>IF(F40=0, "-", F35/F40)</f>
        <v>1.9867549668874173E-2</v>
      </c>
      <c r="H35" s="65">
        <v>2</v>
      </c>
      <c r="I35" s="9">
        <f>IF(H40=0, "-", H35/H40)</f>
        <v>5.3763440860215058E-3</v>
      </c>
      <c r="J35" s="8" t="str">
        <f t="shared" si="0"/>
        <v>-</v>
      </c>
      <c r="K35" s="9">
        <f t="shared" si="1"/>
        <v>2</v>
      </c>
    </row>
    <row r="36" spans="1:11" x14ac:dyDescent="0.25">
      <c r="A36" s="7" t="s">
        <v>462</v>
      </c>
      <c r="B36" s="65">
        <v>0</v>
      </c>
      <c r="C36" s="34">
        <f>IF(B40=0, "-", B36/B40)</f>
        <v>0</v>
      </c>
      <c r="D36" s="65">
        <v>3</v>
      </c>
      <c r="E36" s="9">
        <f>IF(D40=0, "-", D36/D40)</f>
        <v>9.375E-2</v>
      </c>
      <c r="F36" s="81">
        <v>24</v>
      </c>
      <c r="G36" s="34">
        <f>IF(F40=0, "-", F36/F40)</f>
        <v>7.9470198675496692E-2</v>
      </c>
      <c r="H36" s="65">
        <v>23</v>
      </c>
      <c r="I36" s="9">
        <f>IF(H40=0, "-", H36/H40)</f>
        <v>6.1827956989247312E-2</v>
      </c>
      <c r="J36" s="8">
        <f t="shared" si="0"/>
        <v>-1</v>
      </c>
      <c r="K36" s="9">
        <f t="shared" si="1"/>
        <v>4.3478260869565216E-2</v>
      </c>
    </row>
    <row r="37" spans="1:11" x14ac:dyDescent="0.25">
      <c r="A37" s="7" t="s">
        <v>463</v>
      </c>
      <c r="B37" s="65">
        <v>2</v>
      </c>
      <c r="C37" s="34">
        <f>IF(B40=0, "-", B37/B40)</f>
        <v>0.15384615384615385</v>
      </c>
      <c r="D37" s="65">
        <v>14</v>
      </c>
      <c r="E37" s="9">
        <f>IF(D40=0, "-", D37/D40)</f>
        <v>0.4375</v>
      </c>
      <c r="F37" s="81">
        <v>113</v>
      </c>
      <c r="G37" s="34">
        <f>IF(F40=0, "-", F37/F40)</f>
        <v>0.3741721854304636</v>
      </c>
      <c r="H37" s="65">
        <v>156</v>
      </c>
      <c r="I37" s="9">
        <f>IF(H40=0, "-", H37/H40)</f>
        <v>0.41935483870967744</v>
      </c>
      <c r="J37" s="8">
        <f t="shared" si="0"/>
        <v>-0.8571428571428571</v>
      </c>
      <c r="K37" s="9">
        <f t="shared" si="1"/>
        <v>-0.27564102564102566</v>
      </c>
    </row>
    <row r="38" spans="1:11" x14ac:dyDescent="0.25">
      <c r="A38" s="7" t="s">
        <v>464</v>
      </c>
      <c r="B38" s="65">
        <v>2</v>
      </c>
      <c r="C38" s="34">
        <f>IF(B40=0, "-", B38/B40)</f>
        <v>0.15384615384615385</v>
      </c>
      <c r="D38" s="65">
        <v>1</v>
      </c>
      <c r="E38" s="9">
        <f>IF(D40=0, "-", D38/D40)</f>
        <v>3.125E-2</v>
      </c>
      <c r="F38" s="81">
        <v>27</v>
      </c>
      <c r="G38" s="34">
        <f>IF(F40=0, "-", F38/F40)</f>
        <v>8.9403973509933773E-2</v>
      </c>
      <c r="H38" s="65">
        <v>32</v>
      </c>
      <c r="I38" s="9">
        <f>IF(H40=0, "-", H38/H40)</f>
        <v>8.6021505376344093E-2</v>
      </c>
      <c r="J38" s="8">
        <f t="shared" si="0"/>
        <v>1</v>
      </c>
      <c r="K38" s="9">
        <f t="shared" si="1"/>
        <v>-0.15625</v>
      </c>
    </row>
    <row r="39" spans="1:11" x14ac:dyDescent="0.25">
      <c r="A39" s="2"/>
      <c r="B39" s="68"/>
      <c r="C39" s="33"/>
      <c r="D39" s="68"/>
      <c r="E39" s="6"/>
      <c r="F39" s="82"/>
      <c r="G39" s="33"/>
      <c r="H39" s="68"/>
      <c r="I39" s="6"/>
      <c r="J39" s="5"/>
      <c r="K39" s="6"/>
    </row>
    <row r="40" spans="1:11" s="43" customFormat="1" x14ac:dyDescent="0.25">
      <c r="A40" s="162" t="s">
        <v>550</v>
      </c>
      <c r="B40" s="71">
        <f>SUM(B28:B39)</f>
        <v>13</v>
      </c>
      <c r="C40" s="40">
        <f>B40/1254</f>
        <v>1.036682615629984E-2</v>
      </c>
      <c r="D40" s="71">
        <f>SUM(D28:D39)</f>
        <v>32</v>
      </c>
      <c r="E40" s="41">
        <f>D40/1259</f>
        <v>2.5416997617156472E-2</v>
      </c>
      <c r="F40" s="77">
        <f>SUM(F28:F39)</f>
        <v>302</v>
      </c>
      <c r="G40" s="42">
        <f>F40/16228</f>
        <v>1.860981020458467E-2</v>
      </c>
      <c r="H40" s="71">
        <f>SUM(H28:H39)</f>
        <v>372</v>
      </c>
      <c r="I40" s="41">
        <f>H40/16002</f>
        <v>2.3247094113235847E-2</v>
      </c>
      <c r="J40" s="37">
        <f>IF(D40=0, "-", IF((B40-D40)/D40&lt;10, (B40-D40)/D40, "&gt;999%"))</f>
        <v>-0.59375</v>
      </c>
      <c r="K40" s="38">
        <f>IF(H40=0, "-", IF((F40-H40)/H40&lt;10, (F40-H40)/H40, "&gt;999%"))</f>
        <v>-0.18817204301075269</v>
      </c>
    </row>
    <row r="41" spans="1:11" x14ac:dyDescent="0.25">
      <c r="B41" s="83"/>
      <c r="D41" s="83"/>
      <c r="F41" s="83"/>
      <c r="H41" s="83"/>
    </row>
    <row r="42" spans="1:11" x14ac:dyDescent="0.25">
      <c r="A42" s="163" t="s">
        <v>117</v>
      </c>
      <c r="B42" s="61" t="s">
        <v>12</v>
      </c>
      <c r="C42" s="62" t="s">
        <v>13</v>
      </c>
      <c r="D42" s="61" t="s">
        <v>12</v>
      </c>
      <c r="E42" s="63" t="s">
        <v>13</v>
      </c>
      <c r="F42" s="62" t="s">
        <v>12</v>
      </c>
      <c r="G42" s="62" t="s">
        <v>13</v>
      </c>
      <c r="H42" s="61" t="s">
        <v>12</v>
      </c>
      <c r="I42" s="63" t="s">
        <v>13</v>
      </c>
      <c r="J42" s="61"/>
      <c r="K42" s="63"/>
    </row>
    <row r="43" spans="1:11" x14ac:dyDescent="0.25">
      <c r="A43" s="7" t="s">
        <v>465</v>
      </c>
      <c r="B43" s="65">
        <v>16</v>
      </c>
      <c r="C43" s="34">
        <f>IF(B52=0, "-", B43/B52)</f>
        <v>0.48484848484848486</v>
      </c>
      <c r="D43" s="65">
        <v>2</v>
      </c>
      <c r="E43" s="9">
        <f>IF(D52=0, "-", D43/D52)</f>
        <v>5.2631578947368418E-2</v>
      </c>
      <c r="F43" s="81">
        <v>56</v>
      </c>
      <c r="G43" s="34">
        <f>IF(F52=0, "-", F43/F52)</f>
        <v>0.14854111405835543</v>
      </c>
      <c r="H43" s="65">
        <v>20</v>
      </c>
      <c r="I43" s="9">
        <f>IF(H52=0, "-", H43/H52)</f>
        <v>6.9930069930069935E-2</v>
      </c>
      <c r="J43" s="8">
        <f t="shared" ref="J43:J50" si="2">IF(D43=0, "-", IF((B43-D43)/D43&lt;10, (B43-D43)/D43, "&gt;999%"))</f>
        <v>7</v>
      </c>
      <c r="K43" s="9">
        <f t="shared" ref="K43:K50" si="3">IF(H43=0, "-", IF((F43-H43)/H43&lt;10, (F43-H43)/H43, "&gt;999%"))</f>
        <v>1.8</v>
      </c>
    </row>
    <row r="44" spans="1:11" x14ac:dyDescent="0.25">
      <c r="A44" s="7" t="s">
        <v>466</v>
      </c>
      <c r="B44" s="65">
        <v>0</v>
      </c>
      <c r="C44" s="34">
        <f>IF(B52=0, "-", B44/B52)</f>
        <v>0</v>
      </c>
      <c r="D44" s="65">
        <v>0</v>
      </c>
      <c r="E44" s="9">
        <f>IF(D52=0, "-", D44/D52)</f>
        <v>0</v>
      </c>
      <c r="F44" s="81">
        <v>0</v>
      </c>
      <c r="G44" s="34">
        <f>IF(F52=0, "-", F44/F52)</f>
        <v>0</v>
      </c>
      <c r="H44" s="65">
        <v>5</v>
      </c>
      <c r="I44" s="9">
        <f>IF(H52=0, "-", H44/H52)</f>
        <v>1.7482517482517484E-2</v>
      </c>
      <c r="J44" s="8" t="str">
        <f t="shared" si="2"/>
        <v>-</v>
      </c>
      <c r="K44" s="9">
        <f t="shared" si="3"/>
        <v>-1</v>
      </c>
    </row>
    <row r="45" spans="1:11" x14ac:dyDescent="0.25">
      <c r="A45" s="7" t="s">
        <v>467</v>
      </c>
      <c r="B45" s="65">
        <v>0</v>
      </c>
      <c r="C45" s="34">
        <f>IF(B52=0, "-", B45/B52)</f>
        <v>0</v>
      </c>
      <c r="D45" s="65">
        <v>0</v>
      </c>
      <c r="E45" s="9">
        <f>IF(D52=0, "-", D45/D52)</f>
        <v>0</v>
      </c>
      <c r="F45" s="81">
        <v>2</v>
      </c>
      <c r="G45" s="34">
        <f>IF(F52=0, "-", F45/F52)</f>
        <v>5.3050397877984082E-3</v>
      </c>
      <c r="H45" s="65">
        <v>0</v>
      </c>
      <c r="I45" s="9">
        <f>IF(H52=0, "-", H45/H52)</f>
        <v>0</v>
      </c>
      <c r="J45" s="8" t="str">
        <f t="shared" si="2"/>
        <v>-</v>
      </c>
      <c r="K45" s="9" t="str">
        <f t="shared" si="3"/>
        <v>-</v>
      </c>
    </row>
    <row r="46" spans="1:11" x14ac:dyDescent="0.25">
      <c r="A46" s="7" t="s">
        <v>468</v>
      </c>
      <c r="B46" s="65">
        <v>1</v>
      </c>
      <c r="C46" s="34">
        <f>IF(B52=0, "-", B46/B52)</f>
        <v>3.0303030303030304E-2</v>
      </c>
      <c r="D46" s="65">
        <v>11</v>
      </c>
      <c r="E46" s="9">
        <f>IF(D52=0, "-", D46/D52)</f>
        <v>0.28947368421052633</v>
      </c>
      <c r="F46" s="81">
        <v>28</v>
      </c>
      <c r="G46" s="34">
        <f>IF(F52=0, "-", F46/F52)</f>
        <v>7.4270557029177717E-2</v>
      </c>
      <c r="H46" s="65">
        <v>61</v>
      </c>
      <c r="I46" s="9">
        <f>IF(H52=0, "-", H46/H52)</f>
        <v>0.21328671328671328</v>
      </c>
      <c r="J46" s="8">
        <f t="shared" si="2"/>
        <v>-0.90909090909090906</v>
      </c>
      <c r="K46" s="9">
        <f t="shared" si="3"/>
        <v>-0.54098360655737709</v>
      </c>
    </row>
    <row r="47" spans="1:11" x14ac:dyDescent="0.25">
      <c r="A47" s="7" t="s">
        <v>469</v>
      </c>
      <c r="B47" s="65">
        <v>0</v>
      </c>
      <c r="C47" s="34">
        <f>IF(B52=0, "-", B47/B52)</f>
        <v>0</v>
      </c>
      <c r="D47" s="65">
        <v>0</v>
      </c>
      <c r="E47" s="9">
        <f>IF(D52=0, "-", D47/D52)</f>
        <v>0</v>
      </c>
      <c r="F47" s="81">
        <v>14</v>
      </c>
      <c r="G47" s="34">
        <f>IF(F52=0, "-", F47/F52)</f>
        <v>3.7135278514588858E-2</v>
      </c>
      <c r="H47" s="65">
        <v>15</v>
      </c>
      <c r="I47" s="9">
        <f>IF(H52=0, "-", H47/H52)</f>
        <v>5.2447552447552448E-2</v>
      </c>
      <c r="J47" s="8" t="str">
        <f t="shared" si="2"/>
        <v>-</v>
      </c>
      <c r="K47" s="9">
        <f t="shared" si="3"/>
        <v>-6.6666666666666666E-2</v>
      </c>
    </row>
    <row r="48" spans="1:11" x14ac:dyDescent="0.25">
      <c r="A48" s="7" t="s">
        <v>470</v>
      </c>
      <c r="B48" s="65">
        <v>1</v>
      </c>
      <c r="C48" s="34">
        <f>IF(B52=0, "-", B48/B52)</f>
        <v>3.0303030303030304E-2</v>
      </c>
      <c r="D48" s="65">
        <v>4</v>
      </c>
      <c r="E48" s="9">
        <f>IF(D52=0, "-", D48/D52)</f>
        <v>0.10526315789473684</v>
      </c>
      <c r="F48" s="81">
        <v>35</v>
      </c>
      <c r="G48" s="34">
        <f>IF(F52=0, "-", F48/F52)</f>
        <v>9.2838196286472149E-2</v>
      </c>
      <c r="H48" s="65">
        <v>21</v>
      </c>
      <c r="I48" s="9">
        <f>IF(H52=0, "-", H48/H52)</f>
        <v>7.3426573426573424E-2</v>
      </c>
      <c r="J48" s="8">
        <f t="shared" si="2"/>
        <v>-0.75</v>
      </c>
      <c r="K48" s="9">
        <f t="shared" si="3"/>
        <v>0.66666666666666663</v>
      </c>
    </row>
    <row r="49" spans="1:11" x14ac:dyDescent="0.25">
      <c r="A49" s="7" t="s">
        <v>471</v>
      </c>
      <c r="B49" s="65">
        <v>0</v>
      </c>
      <c r="C49" s="34">
        <f>IF(B52=0, "-", B49/B52)</f>
        <v>0</v>
      </c>
      <c r="D49" s="65">
        <v>1</v>
      </c>
      <c r="E49" s="9">
        <f>IF(D52=0, "-", D49/D52)</f>
        <v>2.6315789473684209E-2</v>
      </c>
      <c r="F49" s="81">
        <v>12</v>
      </c>
      <c r="G49" s="34">
        <f>IF(F52=0, "-", F49/F52)</f>
        <v>3.1830238726790451E-2</v>
      </c>
      <c r="H49" s="65">
        <v>11</v>
      </c>
      <c r="I49" s="9">
        <f>IF(H52=0, "-", H49/H52)</f>
        <v>3.8461538461538464E-2</v>
      </c>
      <c r="J49" s="8">
        <f t="shared" si="2"/>
        <v>-1</v>
      </c>
      <c r="K49" s="9">
        <f t="shared" si="3"/>
        <v>9.0909090909090912E-2</v>
      </c>
    </row>
    <row r="50" spans="1:11" x14ac:dyDescent="0.25">
      <c r="A50" s="7" t="s">
        <v>472</v>
      </c>
      <c r="B50" s="65">
        <v>15</v>
      </c>
      <c r="C50" s="34">
        <f>IF(B52=0, "-", B50/B52)</f>
        <v>0.45454545454545453</v>
      </c>
      <c r="D50" s="65">
        <v>20</v>
      </c>
      <c r="E50" s="9">
        <f>IF(D52=0, "-", D50/D52)</f>
        <v>0.52631578947368418</v>
      </c>
      <c r="F50" s="81">
        <v>230</v>
      </c>
      <c r="G50" s="34">
        <f>IF(F52=0, "-", F50/F52)</f>
        <v>0.61007957559681703</v>
      </c>
      <c r="H50" s="65">
        <v>153</v>
      </c>
      <c r="I50" s="9">
        <f>IF(H52=0, "-", H50/H52)</f>
        <v>0.534965034965035</v>
      </c>
      <c r="J50" s="8">
        <f t="shared" si="2"/>
        <v>-0.25</v>
      </c>
      <c r="K50" s="9">
        <f t="shared" si="3"/>
        <v>0.50326797385620914</v>
      </c>
    </row>
    <row r="51" spans="1:11" x14ac:dyDescent="0.25">
      <c r="A51" s="2"/>
      <c r="B51" s="68"/>
      <c r="C51" s="33"/>
      <c r="D51" s="68"/>
      <c r="E51" s="6"/>
      <c r="F51" s="82"/>
      <c r="G51" s="33"/>
      <c r="H51" s="68"/>
      <c r="I51" s="6"/>
      <c r="J51" s="5"/>
      <c r="K51" s="6"/>
    </row>
    <row r="52" spans="1:11" s="43" customFormat="1" x14ac:dyDescent="0.25">
      <c r="A52" s="162" t="s">
        <v>549</v>
      </c>
      <c r="B52" s="71">
        <f>SUM(B43:B51)</f>
        <v>33</v>
      </c>
      <c r="C52" s="40">
        <f>B52/1254</f>
        <v>2.6315789473684209E-2</v>
      </c>
      <c r="D52" s="71">
        <f>SUM(D43:D51)</f>
        <v>38</v>
      </c>
      <c r="E52" s="41">
        <f>D52/1259</f>
        <v>3.0182684670373314E-2</v>
      </c>
      <c r="F52" s="77">
        <f>SUM(F43:F51)</f>
        <v>377</v>
      </c>
      <c r="G52" s="42">
        <f>F52/16228</f>
        <v>2.3231451811683509E-2</v>
      </c>
      <c r="H52" s="71">
        <f>SUM(H43:H51)</f>
        <v>286</v>
      </c>
      <c r="I52" s="41">
        <f>H52/16002</f>
        <v>1.7872765904261966E-2</v>
      </c>
      <c r="J52" s="37">
        <f>IF(D52=0, "-", IF((B52-D52)/D52&lt;10, (B52-D52)/D52, "&gt;999%"))</f>
        <v>-0.13157894736842105</v>
      </c>
      <c r="K52" s="38">
        <f>IF(H52=0, "-", IF((F52-H52)/H52&lt;10, (F52-H52)/H52, "&gt;999%"))</f>
        <v>0.31818181818181818</v>
      </c>
    </row>
    <row r="53" spans="1:11" x14ac:dyDescent="0.25">
      <c r="B53" s="83"/>
      <c r="D53" s="83"/>
      <c r="F53" s="83"/>
      <c r="H53" s="83"/>
    </row>
    <row r="54" spans="1:11" x14ac:dyDescent="0.25">
      <c r="A54" s="163" t="s">
        <v>118</v>
      </c>
      <c r="B54" s="61" t="s">
        <v>12</v>
      </c>
      <c r="C54" s="62" t="s">
        <v>13</v>
      </c>
      <c r="D54" s="61" t="s">
        <v>12</v>
      </c>
      <c r="E54" s="63" t="s">
        <v>13</v>
      </c>
      <c r="F54" s="62" t="s">
        <v>12</v>
      </c>
      <c r="G54" s="62" t="s">
        <v>13</v>
      </c>
      <c r="H54" s="61" t="s">
        <v>12</v>
      </c>
      <c r="I54" s="63" t="s">
        <v>13</v>
      </c>
      <c r="J54" s="61"/>
      <c r="K54" s="63"/>
    </row>
    <row r="55" spans="1:11" x14ac:dyDescent="0.25">
      <c r="A55" s="7" t="s">
        <v>473</v>
      </c>
      <c r="B55" s="65">
        <v>4</v>
      </c>
      <c r="C55" s="34">
        <f>IF(B75=0, "-", B55/B75)</f>
        <v>2.5157232704402517E-2</v>
      </c>
      <c r="D55" s="65">
        <v>3</v>
      </c>
      <c r="E55" s="9">
        <f>IF(D75=0, "-", D55/D75)</f>
        <v>2.0547945205479451E-2</v>
      </c>
      <c r="F55" s="81">
        <v>22</v>
      </c>
      <c r="G55" s="34">
        <f>IF(F75=0, "-", F55/F75)</f>
        <v>1.0999999999999999E-2</v>
      </c>
      <c r="H55" s="65">
        <v>35</v>
      </c>
      <c r="I55" s="9">
        <f>IF(H75=0, "-", H55/H75)</f>
        <v>1.6818837097549257E-2</v>
      </c>
      <c r="J55" s="8">
        <f t="shared" ref="J55:J73" si="4">IF(D55=0, "-", IF((B55-D55)/D55&lt;10, (B55-D55)/D55, "&gt;999%"))</f>
        <v>0.33333333333333331</v>
      </c>
      <c r="K55" s="9">
        <f t="shared" ref="K55:K73" si="5">IF(H55=0, "-", IF((F55-H55)/H55&lt;10, (F55-H55)/H55, "&gt;999%"))</f>
        <v>-0.37142857142857144</v>
      </c>
    </row>
    <row r="56" spans="1:11" x14ac:dyDescent="0.25">
      <c r="A56" s="7" t="s">
        <v>474</v>
      </c>
      <c r="B56" s="65">
        <v>0</v>
      </c>
      <c r="C56" s="34">
        <f>IF(B75=0, "-", B56/B75)</f>
        <v>0</v>
      </c>
      <c r="D56" s="65">
        <v>0</v>
      </c>
      <c r="E56" s="9">
        <f>IF(D75=0, "-", D56/D75)</f>
        <v>0</v>
      </c>
      <c r="F56" s="81">
        <v>2</v>
      </c>
      <c r="G56" s="34">
        <f>IF(F75=0, "-", F56/F75)</f>
        <v>1E-3</v>
      </c>
      <c r="H56" s="65">
        <v>0</v>
      </c>
      <c r="I56" s="9">
        <f>IF(H75=0, "-", H56/H75)</f>
        <v>0</v>
      </c>
      <c r="J56" s="8" t="str">
        <f t="shared" si="4"/>
        <v>-</v>
      </c>
      <c r="K56" s="9" t="str">
        <f t="shared" si="5"/>
        <v>-</v>
      </c>
    </row>
    <row r="57" spans="1:11" x14ac:dyDescent="0.25">
      <c r="A57" s="7" t="s">
        <v>475</v>
      </c>
      <c r="B57" s="65">
        <v>49</v>
      </c>
      <c r="C57" s="34">
        <f>IF(B75=0, "-", B57/B75)</f>
        <v>0.3081761006289308</v>
      </c>
      <c r="D57" s="65">
        <v>36</v>
      </c>
      <c r="E57" s="9">
        <f>IF(D75=0, "-", D57/D75)</f>
        <v>0.24657534246575341</v>
      </c>
      <c r="F57" s="81">
        <v>454</v>
      </c>
      <c r="G57" s="34">
        <f>IF(F75=0, "-", F57/F75)</f>
        <v>0.22700000000000001</v>
      </c>
      <c r="H57" s="65">
        <v>560</v>
      </c>
      <c r="I57" s="9">
        <f>IF(H75=0, "-", H57/H75)</f>
        <v>0.2691013935607881</v>
      </c>
      <c r="J57" s="8">
        <f t="shared" si="4"/>
        <v>0.3611111111111111</v>
      </c>
      <c r="K57" s="9">
        <f t="shared" si="5"/>
        <v>-0.18928571428571428</v>
      </c>
    </row>
    <row r="58" spans="1:11" x14ac:dyDescent="0.25">
      <c r="A58" s="7" t="s">
        <v>476</v>
      </c>
      <c r="B58" s="65">
        <v>0</v>
      </c>
      <c r="C58" s="34">
        <f>IF(B75=0, "-", B58/B75)</f>
        <v>0</v>
      </c>
      <c r="D58" s="65">
        <v>0</v>
      </c>
      <c r="E58" s="9">
        <f>IF(D75=0, "-", D58/D75)</f>
        <v>0</v>
      </c>
      <c r="F58" s="81">
        <v>0</v>
      </c>
      <c r="G58" s="34">
        <f>IF(F75=0, "-", F58/F75)</f>
        <v>0</v>
      </c>
      <c r="H58" s="65">
        <v>4</v>
      </c>
      <c r="I58" s="9">
        <f>IF(H75=0, "-", H58/H75)</f>
        <v>1.9221528111484864E-3</v>
      </c>
      <c r="J58" s="8" t="str">
        <f t="shared" si="4"/>
        <v>-</v>
      </c>
      <c r="K58" s="9">
        <f t="shared" si="5"/>
        <v>-1</v>
      </c>
    </row>
    <row r="59" spans="1:11" x14ac:dyDescent="0.25">
      <c r="A59" s="7" t="s">
        <v>477</v>
      </c>
      <c r="B59" s="65">
        <v>10</v>
      </c>
      <c r="C59" s="34">
        <f>IF(B75=0, "-", B59/B75)</f>
        <v>6.2893081761006289E-2</v>
      </c>
      <c r="D59" s="65">
        <v>8</v>
      </c>
      <c r="E59" s="9">
        <f>IF(D75=0, "-", D59/D75)</f>
        <v>5.4794520547945202E-2</v>
      </c>
      <c r="F59" s="81">
        <v>96</v>
      </c>
      <c r="G59" s="34">
        <f>IF(F75=0, "-", F59/F75)</f>
        <v>4.8000000000000001E-2</v>
      </c>
      <c r="H59" s="65">
        <v>91</v>
      </c>
      <c r="I59" s="9">
        <f>IF(H75=0, "-", H59/H75)</f>
        <v>4.3728976453628061E-2</v>
      </c>
      <c r="J59" s="8">
        <f t="shared" si="4"/>
        <v>0.25</v>
      </c>
      <c r="K59" s="9">
        <f t="shared" si="5"/>
        <v>5.4945054945054944E-2</v>
      </c>
    </row>
    <row r="60" spans="1:11" x14ac:dyDescent="0.25">
      <c r="A60" s="7" t="s">
        <v>478</v>
      </c>
      <c r="B60" s="65">
        <v>11</v>
      </c>
      <c r="C60" s="34">
        <f>IF(B75=0, "-", B60/B75)</f>
        <v>6.9182389937106917E-2</v>
      </c>
      <c r="D60" s="65">
        <v>18</v>
      </c>
      <c r="E60" s="9">
        <f>IF(D75=0, "-", D60/D75)</f>
        <v>0.12328767123287671</v>
      </c>
      <c r="F60" s="81">
        <v>236</v>
      </c>
      <c r="G60" s="34">
        <f>IF(F75=0, "-", F60/F75)</f>
        <v>0.11799999999999999</v>
      </c>
      <c r="H60" s="65">
        <v>192</v>
      </c>
      <c r="I60" s="9">
        <f>IF(H75=0, "-", H60/H75)</f>
        <v>9.2263334935127339E-2</v>
      </c>
      <c r="J60" s="8">
        <f t="shared" si="4"/>
        <v>-0.3888888888888889</v>
      </c>
      <c r="K60" s="9">
        <f t="shared" si="5"/>
        <v>0.22916666666666666</v>
      </c>
    </row>
    <row r="61" spans="1:11" x14ac:dyDescent="0.25">
      <c r="A61" s="7" t="s">
        <v>479</v>
      </c>
      <c r="B61" s="65">
        <v>0</v>
      </c>
      <c r="C61" s="34">
        <f>IF(B75=0, "-", B61/B75)</f>
        <v>0</v>
      </c>
      <c r="D61" s="65">
        <v>2</v>
      </c>
      <c r="E61" s="9">
        <f>IF(D75=0, "-", D61/D75)</f>
        <v>1.3698630136986301E-2</v>
      </c>
      <c r="F61" s="81">
        <v>19</v>
      </c>
      <c r="G61" s="34">
        <f>IF(F75=0, "-", F61/F75)</f>
        <v>9.4999999999999998E-3</v>
      </c>
      <c r="H61" s="65">
        <v>18</v>
      </c>
      <c r="I61" s="9">
        <f>IF(H75=0, "-", H61/H75)</f>
        <v>8.649687650168188E-3</v>
      </c>
      <c r="J61" s="8">
        <f t="shared" si="4"/>
        <v>-1</v>
      </c>
      <c r="K61" s="9">
        <f t="shared" si="5"/>
        <v>5.5555555555555552E-2</v>
      </c>
    </row>
    <row r="62" spans="1:11" x14ac:dyDescent="0.25">
      <c r="A62" s="7" t="s">
        <v>480</v>
      </c>
      <c r="B62" s="65">
        <v>11</v>
      </c>
      <c r="C62" s="34">
        <f>IF(B75=0, "-", B62/B75)</f>
        <v>6.9182389937106917E-2</v>
      </c>
      <c r="D62" s="65">
        <v>1</v>
      </c>
      <c r="E62" s="9">
        <f>IF(D75=0, "-", D62/D75)</f>
        <v>6.8493150684931503E-3</v>
      </c>
      <c r="F62" s="81">
        <v>47</v>
      </c>
      <c r="G62" s="34">
        <f>IF(F75=0, "-", F62/F75)</f>
        <v>2.35E-2</v>
      </c>
      <c r="H62" s="65">
        <v>55</v>
      </c>
      <c r="I62" s="9">
        <f>IF(H75=0, "-", H62/H75)</f>
        <v>2.6429601153291685E-2</v>
      </c>
      <c r="J62" s="8" t="str">
        <f t="shared" si="4"/>
        <v>&gt;999%</v>
      </c>
      <c r="K62" s="9">
        <f t="shared" si="5"/>
        <v>-0.14545454545454545</v>
      </c>
    </row>
    <row r="63" spans="1:11" x14ac:dyDescent="0.25">
      <c r="A63" s="7" t="s">
        <v>481</v>
      </c>
      <c r="B63" s="65">
        <v>5</v>
      </c>
      <c r="C63" s="34">
        <f>IF(B75=0, "-", B63/B75)</f>
        <v>3.1446540880503145E-2</v>
      </c>
      <c r="D63" s="65">
        <v>12</v>
      </c>
      <c r="E63" s="9">
        <f>IF(D75=0, "-", D63/D75)</f>
        <v>8.2191780821917804E-2</v>
      </c>
      <c r="F63" s="81">
        <v>74</v>
      </c>
      <c r="G63" s="34">
        <f>IF(F75=0, "-", F63/F75)</f>
        <v>3.6999999999999998E-2</v>
      </c>
      <c r="H63" s="65">
        <v>130</v>
      </c>
      <c r="I63" s="9">
        <f>IF(H75=0, "-", H63/H75)</f>
        <v>6.2469966362325803E-2</v>
      </c>
      <c r="J63" s="8">
        <f t="shared" si="4"/>
        <v>-0.58333333333333337</v>
      </c>
      <c r="K63" s="9">
        <f t="shared" si="5"/>
        <v>-0.43076923076923079</v>
      </c>
    </row>
    <row r="64" spans="1:11" x14ac:dyDescent="0.25">
      <c r="A64" s="7" t="s">
        <v>482</v>
      </c>
      <c r="B64" s="65">
        <v>0</v>
      </c>
      <c r="C64" s="34">
        <f>IF(B75=0, "-", B64/B75)</f>
        <v>0</v>
      </c>
      <c r="D64" s="65">
        <v>0</v>
      </c>
      <c r="E64" s="9">
        <f>IF(D75=0, "-", D64/D75)</f>
        <v>0</v>
      </c>
      <c r="F64" s="81">
        <v>0</v>
      </c>
      <c r="G64" s="34">
        <f>IF(F75=0, "-", F64/F75)</f>
        <v>0</v>
      </c>
      <c r="H64" s="65">
        <v>1</v>
      </c>
      <c r="I64" s="9">
        <f>IF(H75=0, "-", H64/H75)</f>
        <v>4.8053820278712159E-4</v>
      </c>
      <c r="J64" s="8" t="str">
        <f t="shared" si="4"/>
        <v>-</v>
      </c>
      <c r="K64" s="9">
        <f t="shared" si="5"/>
        <v>-1</v>
      </c>
    </row>
    <row r="65" spans="1:11" x14ac:dyDescent="0.25">
      <c r="A65" s="7" t="s">
        <v>483</v>
      </c>
      <c r="B65" s="65">
        <v>8</v>
      </c>
      <c r="C65" s="34">
        <f>IF(B75=0, "-", B65/B75)</f>
        <v>5.0314465408805034E-2</v>
      </c>
      <c r="D65" s="65">
        <v>15</v>
      </c>
      <c r="E65" s="9">
        <f>IF(D75=0, "-", D65/D75)</f>
        <v>0.10273972602739725</v>
      </c>
      <c r="F65" s="81">
        <v>275</v>
      </c>
      <c r="G65" s="34">
        <f>IF(F75=0, "-", F65/F75)</f>
        <v>0.13750000000000001</v>
      </c>
      <c r="H65" s="65">
        <v>180</v>
      </c>
      <c r="I65" s="9">
        <f>IF(H75=0, "-", H65/H75)</f>
        <v>8.6496876501681877E-2</v>
      </c>
      <c r="J65" s="8">
        <f t="shared" si="4"/>
        <v>-0.46666666666666667</v>
      </c>
      <c r="K65" s="9">
        <f t="shared" si="5"/>
        <v>0.52777777777777779</v>
      </c>
    </row>
    <row r="66" spans="1:11" x14ac:dyDescent="0.25">
      <c r="A66" s="7" t="s">
        <v>484</v>
      </c>
      <c r="B66" s="65">
        <v>7</v>
      </c>
      <c r="C66" s="34">
        <f>IF(B75=0, "-", B66/B75)</f>
        <v>4.40251572327044E-2</v>
      </c>
      <c r="D66" s="65">
        <v>15</v>
      </c>
      <c r="E66" s="9">
        <f>IF(D75=0, "-", D66/D75)</f>
        <v>0.10273972602739725</v>
      </c>
      <c r="F66" s="81">
        <v>112</v>
      </c>
      <c r="G66" s="34">
        <f>IF(F75=0, "-", F66/F75)</f>
        <v>5.6000000000000001E-2</v>
      </c>
      <c r="H66" s="65">
        <v>147</v>
      </c>
      <c r="I66" s="9">
        <f>IF(H75=0, "-", H66/H75)</f>
        <v>7.0639115809706873E-2</v>
      </c>
      <c r="J66" s="8">
        <f t="shared" si="4"/>
        <v>-0.53333333333333333</v>
      </c>
      <c r="K66" s="9">
        <f t="shared" si="5"/>
        <v>-0.23809523809523808</v>
      </c>
    </row>
    <row r="67" spans="1:11" x14ac:dyDescent="0.25">
      <c r="A67" s="7" t="s">
        <v>485</v>
      </c>
      <c r="B67" s="65">
        <v>6</v>
      </c>
      <c r="C67" s="34">
        <f>IF(B75=0, "-", B67/B75)</f>
        <v>3.7735849056603772E-2</v>
      </c>
      <c r="D67" s="65">
        <v>1</v>
      </c>
      <c r="E67" s="9">
        <f>IF(D75=0, "-", D67/D75)</f>
        <v>6.8493150684931503E-3</v>
      </c>
      <c r="F67" s="81">
        <v>71</v>
      </c>
      <c r="G67" s="34">
        <f>IF(F75=0, "-", F67/F75)</f>
        <v>3.5499999999999997E-2</v>
      </c>
      <c r="H67" s="65">
        <v>42</v>
      </c>
      <c r="I67" s="9">
        <f>IF(H75=0, "-", H67/H75)</f>
        <v>2.0182604517059107E-2</v>
      </c>
      <c r="J67" s="8">
        <f t="shared" si="4"/>
        <v>5</v>
      </c>
      <c r="K67" s="9">
        <f t="shared" si="5"/>
        <v>0.69047619047619047</v>
      </c>
    </row>
    <row r="68" spans="1:11" x14ac:dyDescent="0.25">
      <c r="A68" s="7" t="s">
        <v>486</v>
      </c>
      <c r="B68" s="65">
        <v>0</v>
      </c>
      <c r="C68" s="34">
        <f>IF(B75=0, "-", B68/B75)</f>
        <v>0</v>
      </c>
      <c r="D68" s="65">
        <v>0</v>
      </c>
      <c r="E68" s="9">
        <f>IF(D75=0, "-", D68/D75)</f>
        <v>0</v>
      </c>
      <c r="F68" s="81">
        <v>5</v>
      </c>
      <c r="G68" s="34">
        <f>IF(F75=0, "-", F68/F75)</f>
        <v>2.5000000000000001E-3</v>
      </c>
      <c r="H68" s="65">
        <v>3</v>
      </c>
      <c r="I68" s="9">
        <f>IF(H75=0, "-", H68/H75)</f>
        <v>1.4416146083613647E-3</v>
      </c>
      <c r="J68" s="8" t="str">
        <f t="shared" si="4"/>
        <v>-</v>
      </c>
      <c r="K68" s="9">
        <f t="shared" si="5"/>
        <v>0.66666666666666663</v>
      </c>
    </row>
    <row r="69" spans="1:11" x14ac:dyDescent="0.25">
      <c r="A69" s="7" t="s">
        <v>487</v>
      </c>
      <c r="B69" s="65">
        <v>0</v>
      </c>
      <c r="C69" s="34">
        <f>IF(B75=0, "-", B69/B75)</f>
        <v>0</v>
      </c>
      <c r="D69" s="65">
        <v>0</v>
      </c>
      <c r="E69" s="9">
        <f>IF(D75=0, "-", D69/D75)</f>
        <v>0</v>
      </c>
      <c r="F69" s="81">
        <v>0</v>
      </c>
      <c r="G69" s="34">
        <f>IF(F75=0, "-", F69/F75)</f>
        <v>0</v>
      </c>
      <c r="H69" s="65">
        <v>1</v>
      </c>
      <c r="I69" s="9">
        <f>IF(H75=0, "-", H69/H75)</f>
        <v>4.8053820278712159E-4</v>
      </c>
      <c r="J69" s="8" t="str">
        <f t="shared" si="4"/>
        <v>-</v>
      </c>
      <c r="K69" s="9">
        <f t="shared" si="5"/>
        <v>-1</v>
      </c>
    </row>
    <row r="70" spans="1:11" x14ac:dyDescent="0.25">
      <c r="A70" s="7" t="s">
        <v>488</v>
      </c>
      <c r="B70" s="65">
        <v>2</v>
      </c>
      <c r="C70" s="34">
        <f>IF(B75=0, "-", B70/B75)</f>
        <v>1.2578616352201259E-2</v>
      </c>
      <c r="D70" s="65">
        <v>2</v>
      </c>
      <c r="E70" s="9">
        <f>IF(D75=0, "-", D70/D75)</f>
        <v>1.3698630136986301E-2</v>
      </c>
      <c r="F70" s="81">
        <v>19</v>
      </c>
      <c r="G70" s="34">
        <f>IF(F75=0, "-", F70/F75)</f>
        <v>9.4999999999999998E-3</v>
      </c>
      <c r="H70" s="65">
        <v>8</v>
      </c>
      <c r="I70" s="9">
        <f>IF(H75=0, "-", H70/H75)</f>
        <v>3.8443056222969728E-3</v>
      </c>
      <c r="J70" s="8">
        <f t="shared" si="4"/>
        <v>0</v>
      </c>
      <c r="K70" s="9">
        <f t="shared" si="5"/>
        <v>1.375</v>
      </c>
    </row>
    <row r="71" spans="1:11" x14ac:dyDescent="0.25">
      <c r="A71" s="7" t="s">
        <v>489</v>
      </c>
      <c r="B71" s="65">
        <v>34</v>
      </c>
      <c r="C71" s="34">
        <f>IF(B75=0, "-", B71/B75)</f>
        <v>0.21383647798742139</v>
      </c>
      <c r="D71" s="65">
        <v>23</v>
      </c>
      <c r="E71" s="9">
        <f>IF(D75=0, "-", D71/D75)</f>
        <v>0.15753424657534246</v>
      </c>
      <c r="F71" s="81">
        <v>431</v>
      </c>
      <c r="G71" s="34">
        <f>IF(F75=0, "-", F71/F75)</f>
        <v>0.2155</v>
      </c>
      <c r="H71" s="65">
        <v>384</v>
      </c>
      <c r="I71" s="9">
        <f>IF(H75=0, "-", H71/H75)</f>
        <v>0.18452666987025468</v>
      </c>
      <c r="J71" s="8">
        <f t="shared" si="4"/>
        <v>0.47826086956521741</v>
      </c>
      <c r="K71" s="9">
        <f t="shared" si="5"/>
        <v>0.12239583333333333</v>
      </c>
    </row>
    <row r="72" spans="1:11" x14ac:dyDescent="0.25">
      <c r="A72" s="7" t="s">
        <v>490</v>
      </c>
      <c r="B72" s="65">
        <v>3</v>
      </c>
      <c r="C72" s="34">
        <f>IF(B75=0, "-", B72/B75)</f>
        <v>1.8867924528301886E-2</v>
      </c>
      <c r="D72" s="65">
        <v>5</v>
      </c>
      <c r="E72" s="9">
        <f>IF(D75=0, "-", D72/D75)</f>
        <v>3.4246575342465752E-2</v>
      </c>
      <c r="F72" s="81">
        <v>43</v>
      </c>
      <c r="G72" s="34">
        <f>IF(F75=0, "-", F72/F75)</f>
        <v>2.1499999999999998E-2</v>
      </c>
      <c r="H72" s="65">
        <v>60</v>
      </c>
      <c r="I72" s="9">
        <f>IF(H75=0, "-", H72/H75)</f>
        <v>2.8832292167227293E-2</v>
      </c>
      <c r="J72" s="8">
        <f t="shared" si="4"/>
        <v>-0.4</v>
      </c>
      <c r="K72" s="9">
        <f t="shared" si="5"/>
        <v>-0.28333333333333333</v>
      </c>
    </row>
    <row r="73" spans="1:11" x14ac:dyDescent="0.25">
      <c r="A73" s="7" t="s">
        <v>491</v>
      </c>
      <c r="B73" s="65">
        <v>9</v>
      </c>
      <c r="C73" s="34">
        <f>IF(B75=0, "-", B73/B75)</f>
        <v>5.6603773584905662E-2</v>
      </c>
      <c r="D73" s="65">
        <v>5</v>
      </c>
      <c r="E73" s="9">
        <f>IF(D75=0, "-", D73/D75)</f>
        <v>3.4246575342465752E-2</v>
      </c>
      <c r="F73" s="81">
        <v>94</v>
      </c>
      <c r="G73" s="34">
        <f>IF(F75=0, "-", F73/F75)</f>
        <v>4.7E-2</v>
      </c>
      <c r="H73" s="65">
        <v>170</v>
      </c>
      <c r="I73" s="9">
        <f>IF(H75=0, "-", H73/H75)</f>
        <v>8.1691494473810675E-2</v>
      </c>
      <c r="J73" s="8">
        <f t="shared" si="4"/>
        <v>0.8</v>
      </c>
      <c r="K73" s="9">
        <f t="shared" si="5"/>
        <v>-0.44705882352941179</v>
      </c>
    </row>
    <row r="74" spans="1:11" x14ac:dyDescent="0.25">
      <c r="A74" s="2"/>
      <c r="B74" s="68"/>
      <c r="C74" s="33"/>
      <c r="D74" s="68"/>
      <c r="E74" s="6"/>
      <c r="F74" s="82"/>
      <c r="G74" s="33"/>
      <c r="H74" s="68"/>
      <c r="I74" s="6"/>
      <c r="J74" s="5"/>
      <c r="K74" s="6"/>
    </row>
    <row r="75" spans="1:11" s="43" customFormat="1" x14ac:dyDescent="0.25">
      <c r="A75" s="162" t="s">
        <v>548</v>
      </c>
      <c r="B75" s="71">
        <f>SUM(B55:B74)</f>
        <v>159</v>
      </c>
      <c r="C75" s="40">
        <f>B75/1254</f>
        <v>0.12679425837320574</v>
      </c>
      <c r="D75" s="71">
        <f>SUM(D55:D74)</f>
        <v>146</v>
      </c>
      <c r="E75" s="41">
        <f>D75/1259</f>
        <v>0.11596505162827642</v>
      </c>
      <c r="F75" s="77">
        <f>SUM(F55:F74)</f>
        <v>2000</v>
      </c>
      <c r="G75" s="42">
        <f>F75/16228</f>
        <v>0.12324377618930243</v>
      </c>
      <c r="H75" s="71">
        <f>SUM(H55:H74)</f>
        <v>2081</v>
      </c>
      <c r="I75" s="41">
        <f>H75/16002</f>
        <v>0.13004624421947256</v>
      </c>
      <c r="J75" s="37">
        <f>IF(D75=0, "-", IF((B75-D75)/D75&lt;10, (B75-D75)/D75, "&gt;999%"))</f>
        <v>8.9041095890410954E-2</v>
      </c>
      <c r="K75" s="38">
        <f>IF(H75=0, "-", IF((F75-H75)/H75&lt;10, (F75-H75)/H75, "&gt;999%"))</f>
        <v>-3.8923594425756845E-2</v>
      </c>
    </row>
    <row r="76" spans="1:11" x14ac:dyDescent="0.25">
      <c r="B76" s="83"/>
      <c r="D76" s="83"/>
      <c r="F76" s="83"/>
      <c r="H76" s="83"/>
    </row>
    <row r="77" spans="1:11" x14ac:dyDescent="0.25">
      <c r="A77" s="27" t="s">
        <v>547</v>
      </c>
      <c r="B77" s="71">
        <v>207</v>
      </c>
      <c r="C77" s="40">
        <f>B77/1254</f>
        <v>0.16507177033492823</v>
      </c>
      <c r="D77" s="71">
        <v>220</v>
      </c>
      <c r="E77" s="41">
        <f>D77/1259</f>
        <v>0.17474185861795075</v>
      </c>
      <c r="F77" s="77">
        <v>2719</v>
      </c>
      <c r="G77" s="42">
        <f>F77/16228</f>
        <v>0.16754991372935668</v>
      </c>
      <c r="H77" s="71">
        <v>2782</v>
      </c>
      <c r="I77" s="41">
        <f>H77/16002</f>
        <v>0.17385326834145731</v>
      </c>
      <c r="J77" s="37">
        <f>IF(D77=0, "-", IF((B77-D77)/D77&lt;10, (B77-D77)/D77, "&gt;999%"))</f>
        <v>-5.909090909090909E-2</v>
      </c>
      <c r="K77" s="38">
        <f>IF(H77=0, "-", IF((F77-H77)/H77&lt;10, (F77-H77)/H77, "&gt;999%"))</f>
        <v>-2.2645578720345075E-2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558</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4</v>
      </c>
      <c r="C7" s="39">
        <f>IF(B25=0, "-", B7/B25)</f>
        <v>1.932367149758454E-2</v>
      </c>
      <c r="D7" s="65">
        <v>3</v>
      </c>
      <c r="E7" s="21">
        <f>IF(D25=0, "-", D7/D25)</f>
        <v>1.3636363636363636E-2</v>
      </c>
      <c r="F7" s="81">
        <v>24</v>
      </c>
      <c r="G7" s="39">
        <f>IF(F25=0, "-", F7/F25)</f>
        <v>8.826774549466716E-3</v>
      </c>
      <c r="H7" s="65">
        <v>35</v>
      </c>
      <c r="I7" s="21">
        <f>IF(H25=0, "-", H7/H25)</f>
        <v>1.2580877066858375E-2</v>
      </c>
      <c r="J7" s="20">
        <f t="shared" ref="J7:J23" si="0">IF(D7=0, "-", IF((B7-D7)/D7&lt;10, (B7-D7)/D7, "&gt;999%"))</f>
        <v>0.33333333333333331</v>
      </c>
      <c r="K7" s="21">
        <f t="shared" ref="K7:K23" si="1">IF(H7=0, "-", IF((F7-H7)/H7&lt;10, (F7-H7)/H7, "&gt;999%"))</f>
        <v>-0.31428571428571428</v>
      </c>
    </row>
    <row r="8" spans="1:11" x14ac:dyDescent="0.25">
      <c r="A8" s="7" t="s">
        <v>44</v>
      </c>
      <c r="B8" s="65">
        <v>66</v>
      </c>
      <c r="C8" s="39">
        <f>IF(B25=0, "-", B8/B25)</f>
        <v>0.3188405797101449</v>
      </c>
      <c r="D8" s="65">
        <v>38</v>
      </c>
      <c r="E8" s="21">
        <f>IF(D25=0, "-", D8/D25)</f>
        <v>0.17272727272727273</v>
      </c>
      <c r="F8" s="81">
        <v>536</v>
      </c>
      <c r="G8" s="39">
        <f>IF(F25=0, "-", F8/F25)</f>
        <v>0.19713129827142331</v>
      </c>
      <c r="H8" s="65">
        <v>621</v>
      </c>
      <c r="I8" s="21">
        <f>IF(H25=0, "-", H8/H25)</f>
        <v>0.22322070452911574</v>
      </c>
      <c r="J8" s="20">
        <f t="shared" si="0"/>
        <v>0.73684210526315785</v>
      </c>
      <c r="K8" s="21">
        <f t="shared" si="1"/>
        <v>-0.13687600644122383</v>
      </c>
    </row>
    <row r="9" spans="1:11" x14ac:dyDescent="0.25">
      <c r="A9" s="7" t="s">
        <v>47</v>
      </c>
      <c r="B9" s="65">
        <v>10</v>
      </c>
      <c r="C9" s="39">
        <f>IF(B25=0, "-", B9/B25)</f>
        <v>4.8309178743961352E-2</v>
      </c>
      <c r="D9" s="65">
        <v>8</v>
      </c>
      <c r="E9" s="21">
        <f>IF(D25=0, "-", D9/D25)</f>
        <v>3.6363636363636362E-2</v>
      </c>
      <c r="F9" s="81">
        <v>98</v>
      </c>
      <c r="G9" s="39">
        <f>IF(F25=0, "-", F9/F25)</f>
        <v>3.6042662743655758E-2</v>
      </c>
      <c r="H9" s="65">
        <v>100</v>
      </c>
      <c r="I9" s="21">
        <f>IF(H25=0, "-", H9/H25)</f>
        <v>3.5945363048166784E-2</v>
      </c>
      <c r="J9" s="20">
        <f t="shared" si="0"/>
        <v>0.25</v>
      </c>
      <c r="K9" s="21">
        <f t="shared" si="1"/>
        <v>-0.02</v>
      </c>
    </row>
    <row r="10" spans="1:11" x14ac:dyDescent="0.25">
      <c r="A10" s="7" t="s">
        <v>50</v>
      </c>
      <c r="B10" s="65">
        <v>4</v>
      </c>
      <c r="C10" s="39">
        <f>IF(B25=0, "-", B10/B25)</f>
        <v>1.932367149758454E-2</v>
      </c>
      <c r="D10" s="65">
        <v>1</v>
      </c>
      <c r="E10" s="21">
        <f>IF(D25=0, "-", D10/D25)</f>
        <v>4.5454545454545452E-3</v>
      </c>
      <c r="F10" s="81">
        <v>58</v>
      </c>
      <c r="G10" s="39">
        <f>IF(F25=0, "-", F10/F25)</f>
        <v>2.1331371827877896E-2</v>
      </c>
      <c r="H10" s="65">
        <v>68</v>
      </c>
      <c r="I10" s="21">
        <f>IF(H25=0, "-", H10/H25)</f>
        <v>2.4442846872753415E-2</v>
      </c>
      <c r="J10" s="20">
        <f t="shared" si="0"/>
        <v>3</v>
      </c>
      <c r="K10" s="21">
        <f t="shared" si="1"/>
        <v>-0.14705882352941177</v>
      </c>
    </row>
    <row r="11" spans="1:11" x14ac:dyDescent="0.25">
      <c r="A11" s="7" t="s">
        <v>53</v>
      </c>
      <c r="B11" s="65">
        <v>12</v>
      </c>
      <c r="C11" s="39">
        <f>IF(B25=0, "-", B11/B25)</f>
        <v>5.7971014492753624E-2</v>
      </c>
      <c r="D11" s="65">
        <v>29</v>
      </c>
      <c r="E11" s="21">
        <f>IF(D25=0, "-", D11/D25)</f>
        <v>0.13181818181818181</v>
      </c>
      <c r="F11" s="81">
        <v>264</v>
      </c>
      <c r="G11" s="39">
        <f>IF(F25=0, "-", F11/F25)</f>
        <v>9.7094520044133867E-2</v>
      </c>
      <c r="H11" s="65">
        <v>253</v>
      </c>
      <c r="I11" s="21">
        <f>IF(H25=0, "-", H11/H25)</f>
        <v>9.0941768511861976E-2</v>
      </c>
      <c r="J11" s="20">
        <f t="shared" si="0"/>
        <v>-0.58620689655172409</v>
      </c>
      <c r="K11" s="21">
        <f t="shared" si="1"/>
        <v>4.3478260869565216E-2</v>
      </c>
    </row>
    <row r="12" spans="1:11" x14ac:dyDescent="0.25">
      <c r="A12" s="7" t="s">
        <v>56</v>
      </c>
      <c r="B12" s="65">
        <v>0</v>
      </c>
      <c r="C12" s="39">
        <f>IF(B25=0, "-", B12/B25)</f>
        <v>0</v>
      </c>
      <c r="D12" s="65">
        <v>2</v>
      </c>
      <c r="E12" s="21">
        <f>IF(D25=0, "-", D12/D25)</f>
        <v>9.0909090909090905E-3</v>
      </c>
      <c r="F12" s="81">
        <v>19</v>
      </c>
      <c r="G12" s="39">
        <f>IF(F25=0, "-", F12/F25)</f>
        <v>6.9878631849944837E-3</v>
      </c>
      <c r="H12" s="65">
        <v>18</v>
      </c>
      <c r="I12" s="21">
        <f>IF(H25=0, "-", H12/H25)</f>
        <v>6.4701653486700216E-3</v>
      </c>
      <c r="J12" s="20">
        <f t="shared" si="0"/>
        <v>-1</v>
      </c>
      <c r="K12" s="21">
        <f t="shared" si="1"/>
        <v>5.5555555555555552E-2</v>
      </c>
    </row>
    <row r="13" spans="1:11" x14ac:dyDescent="0.25">
      <c r="A13" s="7" t="s">
        <v>60</v>
      </c>
      <c r="B13" s="65">
        <v>14</v>
      </c>
      <c r="C13" s="39">
        <f>IF(B25=0, "-", B13/B25)</f>
        <v>6.7632850241545889E-2</v>
      </c>
      <c r="D13" s="65">
        <v>13</v>
      </c>
      <c r="E13" s="21">
        <f>IF(D25=0, "-", D13/D25)</f>
        <v>5.909090909090909E-2</v>
      </c>
      <c r="F13" s="81">
        <v>80</v>
      </c>
      <c r="G13" s="39">
        <f>IF(F25=0, "-", F13/F25)</f>
        <v>2.942258183155572E-2</v>
      </c>
      <c r="H13" s="65">
        <v>92</v>
      </c>
      <c r="I13" s="21">
        <f>IF(H25=0, "-", H13/H25)</f>
        <v>3.3069734004313442E-2</v>
      </c>
      <c r="J13" s="20">
        <f t="shared" si="0"/>
        <v>7.6923076923076927E-2</v>
      </c>
      <c r="K13" s="21">
        <f t="shared" si="1"/>
        <v>-0.13043478260869565</v>
      </c>
    </row>
    <row r="14" spans="1:11" x14ac:dyDescent="0.25">
      <c r="A14" s="7" t="s">
        <v>64</v>
      </c>
      <c r="B14" s="65">
        <v>5</v>
      </c>
      <c r="C14" s="39">
        <f>IF(B25=0, "-", B14/B25)</f>
        <v>2.4154589371980676E-2</v>
      </c>
      <c r="D14" s="65">
        <v>12</v>
      </c>
      <c r="E14" s="21">
        <f>IF(D25=0, "-", D14/D25)</f>
        <v>5.4545454545454543E-2</v>
      </c>
      <c r="F14" s="81">
        <v>88</v>
      </c>
      <c r="G14" s="39">
        <f>IF(F25=0, "-", F14/F25)</f>
        <v>3.2364840014711294E-2</v>
      </c>
      <c r="H14" s="65">
        <v>145</v>
      </c>
      <c r="I14" s="21">
        <f>IF(H25=0, "-", H14/H25)</f>
        <v>5.2120776419841842E-2</v>
      </c>
      <c r="J14" s="20">
        <f t="shared" si="0"/>
        <v>-0.58333333333333337</v>
      </c>
      <c r="K14" s="21">
        <f t="shared" si="1"/>
        <v>-0.39310344827586208</v>
      </c>
    </row>
    <row r="15" spans="1:11" x14ac:dyDescent="0.25">
      <c r="A15" s="7" t="s">
        <v>67</v>
      </c>
      <c r="B15" s="65">
        <v>1</v>
      </c>
      <c r="C15" s="39">
        <f>IF(B25=0, "-", B15/B25)</f>
        <v>4.830917874396135E-3</v>
      </c>
      <c r="D15" s="65">
        <v>1</v>
      </c>
      <c r="E15" s="21">
        <f>IF(D25=0, "-", D15/D25)</f>
        <v>4.5454545454545452E-3</v>
      </c>
      <c r="F15" s="81">
        <v>13</v>
      </c>
      <c r="G15" s="39">
        <f>IF(F25=0, "-", F15/F25)</f>
        <v>4.7811695476278043E-3</v>
      </c>
      <c r="H15" s="65">
        <v>4</v>
      </c>
      <c r="I15" s="21">
        <f>IF(H25=0, "-", H15/H25)</f>
        <v>1.4378145219266715E-3</v>
      </c>
      <c r="J15" s="20">
        <f t="shared" si="0"/>
        <v>0</v>
      </c>
      <c r="K15" s="21">
        <f t="shared" si="1"/>
        <v>2.25</v>
      </c>
    </row>
    <row r="16" spans="1:11" x14ac:dyDescent="0.25">
      <c r="A16" s="7" t="s">
        <v>70</v>
      </c>
      <c r="B16" s="65">
        <v>9</v>
      </c>
      <c r="C16" s="39">
        <f>IF(B25=0, "-", B16/B25)</f>
        <v>4.3478260869565216E-2</v>
      </c>
      <c r="D16" s="65">
        <v>20</v>
      </c>
      <c r="E16" s="21">
        <f>IF(D25=0, "-", D16/D25)</f>
        <v>9.0909090909090912E-2</v>
      </c>
      <c r="F16" s="81">
        <v>316</v>
      </c>
      <c r="G16" s="39">
        <f>IF(F25=0, "-", F16/F25)</f>
        <v>0.11621919823464509</v>
      </c>
      <c r="H16" s="65">
        <v>216</v>
      </c>
      <c r="I16" s="21">
        <f>IF(H25=0, "-", H16/H25)</f>
        <v>7.7641984184040252E-2</v>
      </c>
      <c r="J16" s="20">
        <f t="shared" si="0"/>
        <v>-0.55000000000000004</v>
      </c>
      <c r="K16" s="21">
        <f t="shared" si="1"/>
        <v>0.46296296296296297</v>
      </c>
    </row>
    <row r="17" spans="1:11" x14ac:dyDescent="0.25">
      <c r="A17" s="7" t="s">
        <v>71</v>
      </c>
      <c r="B17" s="65">
        <v>7</v>
      </c>
      <c r="C17" s="39">
        <f>IF(B25=0, "-", B17/B25)</f>
        <v>3.3816425120772944E-2</v>
      </c>
      <c r="D17" s="65">
        <v>16</v>
      </c>
      <c r="E17" s="21">
        <f>IF(D25=0, "-", D17/D25)</f>
        <v>7.2727272727272724E-2</v>
      </c>
      <c r="F17" s="81">
        <v>124</v>
      </c>
      <c r="G17" s="39">
        <f>IF(F25=0, "-", F17/F25)</f>
        <v>4.5605001838911363E-2</v>
      </c>
      <c r="H17" s="65">
        <v>158</v>
      </c>
      <c r="I17" s="21">
        <f>IF(H25=0, "-", H17/H25)</f>
        <v>5.6793673616103525E-2</v>
      </c>
      <c r="J17" s="20">
        <f t="shared" si="0"/>
        <v>-0.5625</v>
      </c>
      <c r="K17" s="21">
        <f t="shared" si="1"/>
        <v>-0.21518987341772153</v>
      </c>
    </row>
    <row r="18" spans="1:11" x14ac:dyDescent="0.25">
      <c r="A18" s="7" t="s">
        <v>72</v>
      </c>
      <c r="B18" s="65">
        <v>1</v>
      </c>
      <c r="C18" s="39">
        <f>IF(B25=0, "-", B18/B25)</f>
        <v>4.830917874396135E-3</v>
      </c>
      <c r="D18" s="65">
        <v>0</v>
      </c>
      <c r="E18" s="21">
        <f>IF(D25=0, "-", D18/D25)</f>
        <v>0</v>
      </c>
      <c r="F18" s="81">
        <v>11</v>
      </c>
      <c r="G18" s="39">
        <f>IF(F25=0, "-", F18/F25)</f>
        <v>4.0456050018389117E-3</v>
      </c>
      <c r="H18" s="65">
        <v>3</v>
      </c>
      <c r="I18" s="21">
        <f>IF(H25=0, "-", H18/H25)</f>
        <v>1.0783608914450035E-3</v>
      </c>
      <c r="J18" s="20" t="str">
        <f t="shared" si="0"/>
        <v>-</v>
      </c>
      <c r="K18" s="21">
        <f t="shared" si="1"/>
        <v>2.6666666666666665</v>
      </c>
    </row>
    <row r="19" spans="1:11" x14ac:dyDescent="0.25">
      <c r="A19" s="7" t="s">
        <v>75</v>
      </c>
      <c r="B19" s="65">
        <v>6</v>
      </c>
      <c r="C19" s="39">
        <f>IF(B25=0, "-", B19/B25)</f>
        <v>2.8985507246376812E-2</v>
      </c>
      <c r="D19" s="65">
        <v>1</v>
      </c>
      <c r="E19" s="21">
        <f>IF(D25=0, "-", D19/D25)</f>
        <v>4.5454545454545452E-3</v>
      </c>
      <c r="F19" s="81">
        <v>76</v>
      </c>
      <c r="G19" s="39">
        <f>IF(F25=0, "-", F19/F25)</f>
        <v>2.7951452739977935E-2</v>
      </c>
      <c r="H19" s="65">
        <v>46</v>
      </c>
      <c r="I19" s="21">
        <f>IF(H25=0, "-", H19/H25)</f>
        <v>1.6534867002156721E-2</v>
      </c>
      <c r="J19" s="20">
        <f t="shared" si="0"/>
        <v>5</v>
      </c>
      <c r="K19" s="21">
        <f t="shared" si="1"/>
        <v>0.65217391304347827</v>
      </c>
    </row>
    <row r="20" spans="1:11" x14ac:dyDescent="0.25">
      <c r="A20" s="7" t="s">
        <v>76</v>
      </c>
      <c r="B20" s="65">
        <v>0</v>
      </c>
      <c r="C20" s="39">
        <f>IF(B25=0, "-", B20/B25)</f>
        <v>0</v>
      </c>
      <c r="D20" s="65">
        <v>3</v>
      </c>
      <c r="E20" s="21">
        <f>IF(D25=0, "-", D20/D25)</f>
        <v>1.3636363636363636E-2</v>
      </c>
      <c r="F20" s="81">
        <v>28</v>
      </c>
      <c r="G20" s="39">
        <f>IF(F25=0, "-", F20/F25)</f>
        <v>1.0297903641044501E-2</v>
      </c>
      <c r="H20" s="65">
        <v>27</v>
      </c>
      <c r="I20" s="21">
        <f>IF(H25=0, "-", H20/H25)</f>
        <v>9.7052480230050316E-3</v>
      </c>
      <c r="J20" s="20">
        <f t="shared" si="0"/>
        <v>-1</v>
      </c>
      <c r="K20" s="21">
        <f t="shared" si="1"/>
        <v>3.7037037037037035E-2</v>
      </c>
    </row>
    <row r="21" spans="1:11" x14ac:dyDescent="0.25">
      <c r="A21" s="7" t="s">
        <v>78</v>
      </c>
      <c r="B21" s="65">
        <v>2</v>
      </c>
      <c r="C21" s="39">
        <f>IF(B25=0, "-", B21/B25)</f>
        <v>9.6618357487922701E-3</v>
      </c>
      <c r="D21" s="65">
        <v>2</v>
      </c>
      <c r="E21" s="21">
        <f>IF(D25=0, "-", D21/D25)</f>
        <v>9.0909090909090905E-3</v>
      </c>
      <c r="F21" s="81">
        <v>19</v>
      </c>
      <c r="G21" s="39">
        <f>IF(F25=0, "-", F21/F25)</f>
        <v>6.9878631849944837E-3</v>
      </c>
      <c r="H21" s="65">
        <v>8</v>
      </c>
      <c r="I21" s="21">
        <f>IF(H25=0, "-", H21/H25)</f>
        <v>2.875629043853343E-3</v>
      </c>
      <c r="J21" s="20">
        <f t="shared" si="0"/>
        <v>0</v>
      </c>
      <c r="K21" s="21">
        <f t="shared" si="1"/>
        <v>1.375</v>
      </c>
    </row>
    <row r="22" spans="1:11" x14ac:dyDescent="0.25">
      <c r="A22" s="7" t="s">
        <v>82</v>
      </c>
      <c r="B22" s="65">
        <v>55</v>
      </c>
      <c r="C22" s="39">
        <f>IF(B25=0, "-", B22/B25)</f>
        <v>0.26570048309178745</v>
      </c>
      <c r="D22" s="65">
        <v>64</v>
      </c>
      <c r="E22" s="21">
        <f>IF(D25=0, "-", D22/D25)</f>
        <v>0.29090909090909089</v>
      </c>
      <c r="F22" s="81">
        <v>831</v>
      </c>
      <c r="G22" s="39">
        <f>IF(F25=0, "-", F22/F25)</f>
        <v>0.305627068775285</v>
      </c>
      <c r="H22" s="65">
        <v>774</v>
      </c>
      <c r="I22" s="21">
        <f>IF(H25=0, "-", H22/H25)</f>
        <v>0.27821710999281091</v>
      </c>
      <c r="J22" s="20">
        <f t="shared" si="0"/>
        <v>-0.140625</v>
      </c>
      <c r="K22" s="21">
        <f t="shared" si="1"/>
        <v>7.3643410852713184E-2</v>
      </c>
    </row>
    <row r="23" spans="1:11" x14ac:dyDescent="0.25">
      <c r="A23" s="7" t="s">
        <v>83</v>
      </c>
      <c r="B23" s="65">
        <v>11</v>
      </c>
      <c r="C23" s="39">
        <f>IF(B25=0, "-", B23/B25)</f>
        <v>5.3140096618357488E-2</v>
      </c>
      <c r="D23" s="65">
        <v>7</v>
      </c>
      <c r="E23" s="21">
        <f>IF(D25=0, "-", D23/D25)</f>
        <v>3.1818181818181815E-2</v>
      </c>
      <c r="F23" s="81">
        <v>134</v>
      </c>
      <c r="G23" s="39">
        <f>IF(F25=0, "-", F23/F25)</f>
        <v>4.9282824567855828E-2</v>
      </c>
      <c r="H23" s="65">
        <v>214</v>
      </c>
      <c r="I23" s="21">
        <f>IF(H25=0, "-", H23/H25)</f>
        <v>7.6923076923076927E-2</v>
      </c>
      <c r="J23" s="20">
        <f t="shared" si="0"/>
        <v>0.5714285714285714</v>
      </c>
      <c r="K23" s="21">
        <f t="shared" si="1"/>
        <v>-0.37383177570093457</v>
      </c>
    </row>
    <row r="24" spans="1:11" x14ac:dyDescent="0.25">
      <c r="A24" s="2"/>
      <c r="B24" s="68"/>
      <c r="C24" s="33"/>
      <c r="D24" s="68"/>
      <c r="E24" s="6"/>
      <c r="F24" s="82"/>
      <c r="G24" s="33"/>
      <c r="H24" s="68"/>
      <c r="I24" s="6"/>
      <c r="J24" s="5"/>
      <c r="K24" s="6"/>
    </row>
    <row r="25" spans="1:11" s="43" customFormat="1" x14ac:dyDescent="0.25">
      <c r="A25" s="162" t="s">
        <v>547</v>
      </c>
      <c r="B25" s="71">
        <f>SUM(B7:B24)</f>
        <v>207</v>
      </c>
      <c r="C25" s="40">
        <v>1</v>
      </c>
      <c r="D25" s="71">
        <f>SUM(D7:D24)</f>
        <v>220</v>
      </c>
      <c r="E25" s="41">
        <v>1</v>
      </c>
      <c r="F25" s="77">
        <f>SUM(F7:F24)</f>
        <v>2719</v>
      </c>
      <c r="G25" s="42">
        <v>1</v>
      </c>
      <c r="H25" s="71">
        <f>SUM(H7:H24)</f>
        <v>2782</v>
      </c>
      <c r="I25" s="41">
        <v>1</v>
      </c>
      <c r="J25" s="37">
        <f>IF(D25=0, "-", (B25-D25)/D25)</f>
        <v>-5.909090909090909E-2</v>
      </c>
      <c r="K25" s="38">
        <f>IF(H25=0, "-", (F25-H25)/H25)</f>
        <v>-2.2645578720345075E-2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3"/>
  <sheetViews>
    <sheetView tabSelected="1" zoomScaleNormal="100" workbookViewId="0">
      <selection activeCell="M1" sqref="M1"/>
    </sheetView>
  </sheetViews>
  <sheetFormatPr defaultRowHeight="13.2" x14ac:dyDescent="0.25"/>
  <cols>
    <col min="1" max="1" width="26.3320312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164" t="s">
        <v>112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119</v>
      </c>
      <c r="B6" s="61" t="s">
        <v>12</v>
      </c>
      <c r="C6" s="62" t="s">
        <v>13</v>
      </c>
      <c r="D6" s="61" t="s">
        <v>12</v>
      </c>
      <c r="E6" s="63" t="s">
        <v>13</v>
      </c>
      <c r="F6" s="62" t="s">
        <v>12</v>
      </c>
      <c r="G6" s="62" t="s">
        <v>13</v>
      </c>
      <c r="H6" s="61" t="s">
        <v>12</v>
      </c>
      <c r="I6" s="63" t="s">
        <v>13</v>
      </c>
      <c r="J6" s="61"/>
      <c r="K6" s="63"/>
    </row>
    <row r="7" spans="1:11" x14ac:dyDescent="0.25">
      <c r="A7" s="7" t="s">
        <v>492</v>
      </c>
      <c r="B7" s="65">
        <v>0</v>
      </c>
      <c r="C7" s="34">
        <f>IF(B21=0, "-", B7/B21)</f>
        <v>0</v>
      </c>
      <c r="D7" s="65">
        <v>0</v>
      </c>
      <c r="E7" s="9">
        <f>IF(D21=0, "-", D7/D21)</f>
        <v>0</v>
      </c>
      <c r="F7" s="81">
        <v>4</v>
      </c>
      <c r="G7" s="34">
        <f>IF(F21=0, "-", F7/F21)</f>
        <v>2.1505376344086023E-2</v>
      </c>
      <c r="H7" s="65">
        <v>7</v>
      </c>
      <c r="I7" s="9">
        <f>IF(H21=0, "-", H7/H21)</f>
        <v>3.9772727272727272E-2</v>
      </c>
      <c r="J7" s="8" t="str">
        <f t="shared" ref="J7:J19" si="0">IF(D7=0, "-", IF((B7-D7)/D7&lt;10, (B7-D7)/D7, "&gt;999%"))</f>
        <v>-</v>
      </c>
      <c r="K7" s="9">
        <f t="shared" ref="K7:K19" si="1">IF(H7=0, "-", IF((F7-H7)/H7&lt;10, (F7-H7)/H7, "&gt;999%"))</f>
        <v>-0.42857142857142855</v>
      </c>
    </row>
    <row r="8" spans="1:11" x14ac:dyDescent="0.25">
      <c r="A8" s="7" t="s">
        <v>493</v>
      </c>
      <c r="B8" s="65">
        <v>0</v>
      </c>
      <c r="C8" s="34">
        <f>IF(B21=0, "-", B8/B21)</f>
        <v>0</v>
      </c>
      <c r="D8" s="65">
        <v>0</v>
      </c>
      <c r="E8" s="9">
        <f>IF(D21=0, "-", D8/D21)</f>
        <v>0</v>
      </c>
      <c r="F8" s="81">
        <v>3</v>
      </c>
      <c r="G8" s="34">
        <f>IF(F21=0, "-", F8/F21)</f>
        <v>1.6129032258064516E-2</v>
      </c>
      <c r="H8" s="65">
        <v>9</v>
      </c>
      <c r="I8" s="9">
        <f>IF(H21=0, "-", H8/H21)</f>
        <v>5.113636363636364E-2</v>
      </c>
      <c r="J8" s="8" t="str">
        <f t="shared" si="0"/>
        <v>-</v>
      </c>
      <c r="K8" s="9">
        <f t="shared" si="1"/>
        <v>-0.66666666666666663</v>
      </c>
    </row>
    <row r="9" spans="1:11" x14ac:dyDescent="0.25">
      <c r="A9" s="7" t="s">
        <v>494</v>
      </c>
      <c r="B9" s="65">
        <v>0</v>
      </c>
      <c r="C9" s="34">
        <f>IF(B21=0, "-", B9/B21)</f>
        <v>0</v>
      </c>
      <c r="D9" s="65">
        <v>1</v>
      </c>
      <c r="E9" s="9">
        <f>IF(D21=0, "-", D9/D21)</f>
        <v>9.0909090909090912E-2</v>
      </c>
      <c r="F9" s="81">
        <v>14</v>
      </c>
      <c r="G9" s="34">
        <f>IF(F21=0, "-", F9/F21)</f>
        <v>7.5268817204301078E-2</v>
      </c>
      <c r="H9" s="65">
        <v>7</v>
      </c>
      <c r="I9" s="9">
        <f>IF(H21=0, "-", H9/H21)</f>
        <v>3.9772727272727272E-2</v>
      </c>
      <c r="J9" s="8">
        <f t="shared" si="0"/>
        <v>-1</v>
      </c>
      <c r="K9" s="9">
        <f t="shared" si="1"/>
        <v>1</v>
      </c>
    </row>
    <row r="10" spans="1:11" x14ac:dyDescent="0.25">
      <c r="A10" s="7" t="s">
        <v>495</v>
      </c>
      <c r="B10" s="65">
        <v>0</v>
      </c>
      <c r="C10" s="34">
        <f>IF(B21=0, "-", B10/B21)</f>
        <v>0</v>
      </c>
      <c r="D10" s="65">
        <v>0</v>
      </c>
      <c r="E10" s="9">
        <f>IF(D21=0, "-", D10/D21)</f>
        <v>0</v>
      </c>
      <c r="F10" s="81">
        <v>7</v>
      </c>
      <c r="G10" s="34">
        <f>IF(F21=0, "-", F10/F21)</f>
        <v>3.7634408602150539E-2</v>
      </c>
      <c r="H10" s="65">
        <v>11</v>
      </c>
      <c r="I10" s="9">
        <f>IF(H21=0, "-", H10/H21)</f>
        <v>6.25E-2</v>
      </c>
      <c r="J10" s="8" t="str">
        <f t="shared" si="0"/>
        <v>-</v>
      </c>
      <c r="K10" s="9">
        <f t="shared" si="1"/>
        <v>-0.36363636363636365</v>
      </c>
    </row>
    <row r="11" spans="1:11" x14ac:dyDescent="0.25">
      <c r="A11" s="7" t="s">
        <v>496</v>
      </c>
      <c r="B11" s="65">
        <v>0</v>
      </c>
      <c r="C11" s="34">
        <f>IF(B21=0, "-", B11/B21)</f>
        <v>0</v>
      </c>
      <c r="D11" s="65">
        <v>0</v>
      </c>
      <c r="E11" s="9">
        <f>IF(D21=0, "-", D11/D21)</f>
        <v>0</v>
      </c>
      <c r="F11" s="81">
        <v>0</v>
      </c>
      <c r="G11" s="34">
        <f>IF(F21=0, "-", F11/F21)</f>
        <v>0</v>
      </c>
      <c r="H11" s="65">
        <v>1</v>
      </c>
      <c r="I11" s="9">
        <f>IF(H21=0, "-", H11/H21)</f>
        <v>5.681818181818182E-3</v>
      </c>
      <c r="J11" s="8" t="str">
        <f t="shared" si="0"/>
        <v>-</v>
      </c>
      <c r="K11" s="9">
        <f t="shared" si="1"/>
        <v>-1</v>
      </c>
    </row>
    <row r="12" spans="1:11" x14ac:dyDescent="0.25">
      <c r="A12" s="7" t="s">
        <v>497</v>
      </c>
      <c r="B12" s="65">
        <v>8</v>
      </c>
      <c r="C12" s="34">
        <f>IF(B21=0, "-", B12/B21)</f>
        <v>0.5714285714285714</v>
      </c>
      <c r="D12" s="65">
        <v>2</v>
      </c>
      <c r="E12" s="9">
        <f>IF(D21=0, "-", D12/D21)</f>
        <v>0.18181818181818182</v>
      </c>
      <c r="F12" s="81">
        <v>92</v>
      </c>
      <c r="G12" s="34">
        <f>IF(F21=0, "-", F12/F21)</f>
        <v>0.4946236559139785</v>
      </c>
      <c r="H12" s="65">
        <v>83</v>
      </c>
      <c r="I12" s="9">
        <f>IF(H21=0, "-", H12/H21)</f>
        <v>0.47159090909090912</v>
      </c>
      <c r="J12" s="8">
        <f t="shared" si="0"/>
        <v>3</v>
      </c>
      <c r="K12" s="9">
        <f t="shared" si="1"/>
        <v>0.10843373493975904</v>
      </c>
    </row>
    <row r="13" spans="1:11" x14ac:dyDescent="0.25">
      <c r="A13" s="7" t="s">
        <v>498</v>
      </c>
      <c r="B13" s="65">
        <v>0</v>
      </c>
      <c r="C13" s="34">
        <f>IF(B21=0, "-", B13/B21)</f>
        <v>0</v>
      </c>
      <c r="D13" s="65">
        <v>0</v>
      </c>
      <c r="E13" s="9">
        <f>IF(D21=0, "-", D13/D21)</f>
        <v>0</v>
      </c>
      <c r="F13" s="81">
        <v>0</v>
      </c>
      <c r="G13" s="34">
        <f>IF(F21=0, "-", F13/F21)</f>
        <v>0</v>
      </c>
      <c r="H13" s="65">
        <v>1</v>
      </c>
      <c r="I13" s="9">
        <f>IF(H21=0, "-", H13/H21)</f>
        <v>5.681818181818182E-3</v>
      </c>
      <c r="J13" s="8" t="str">
        <f t="shared" si="0"/>
        <v>-</v>
      </c>
      <c r="K13" s="9">
        <f t="shared" si="1"/>
        <v>-1</v>
      </c>
    </row>
    <row r="14" spans="1:11" x14ac:dyDescent="0.25">
      <c r="A14" s="7" t="s">
        <v>499</v>
      </c>
      <c r="B14" s="65">
        <v>0</v>
      </c>
      <c r="C14" s="34">
        <f>IF(B21=0, "-", B14/B21)</f>
        <v>0</v>
      </c>
      <c r="D14" s="65">
        <v>0</v>
      </c>
      <c r="E14" s="9">
        <f>IF(D21=0, "-", D14/D21)</f>
        <v>0</v>
      </c>
      <c r="F14" s="81">
        <v>0</v>
      </c>
      <c r="G14" s="34">
        <f>IF(F21=0, "-", F14/F21)</f>
        <v>0</v>
      </c>
      <c r="H14" s="65">
        <v>2</v>
      </c>
      <c r="I14" s="9">
        <f>IF(H21=0, "-", H14/H21)</f>
        <v>1.1363636363636364E-2</v>
      </c>
      <c r="J14" s="8" t="str">
        <f t="shared" si="0"/>
        <v>-</v>
      </c>
      <c r="K14" s="9">
        <f t="shared" si="1"/>
        <v>-1</v>
      </c>
    </row>
    <row r="15" spans="1:11" x14ac:dyDescent="0.25">
      <c r="A15" s="7" t="s">
        <v>500</v>
      </c>
      <c r="B15" s="65">
        <v>1</v>
      </c>
      <c r="C15" s="34">
        <f>IF(B21=0, "-", B15/B21)</f>
        <v>7.1428571428571425E-2</v>
      </c>
      <c r="D15" s="65">
        <v>2</v>
      </c>
      <c r="E15" s="9">
        <f>IF(D21=0, "-", D15/D21)</f>
        <v>0.18181818181818182</v>
      </c>
      <c r="F15" s="81">
        <v>23</v>
      </c>
      <c r="G15" s="34">
        <f>IF(F21=0, "-", F15/F21)</f>
        <v>0.12365591397849462</v>
      </c>
      <c r="H15" s="65">
        <v>15</v>
      </c>
      <c r="I15" s="9">
        <f>IF(H21=0, "-", H15/H21)</f>
        <v>8.5227272727272721E-2</v>
      </c>
      <c r="J15" s="8">
        <f t="shared" si="0"/>
        <v>-0.5</v>
      </c>
      <c r="K15" s="9">
        <f t="shared" si="1"/>
        <v>0.53333333333333333</v>
      </c>
    </row>
    <row r="16" spans="1:11" x14ac:dyDescent="0.25">
      <c r="A16" s="7" t="s">
        <v>501</v>
      </c>
      <c r="B16" s="65">
        <v>3</v>
      </c>
      <c r="C16" s="34">
        <f>IF(B21=0, "-", B16/B21)</f>
        <v>0.21428571428571427</v>
      </c>
      <c r="D16" s="65">
        <v>2</v>
      </c>
      <c r="E16" s="9">
        <f>IF(D21=0, "-", D16/D21)</f>
        <v>0.18181818181818182</v>
      </c>
      <c r="F16" s="81">
        <v>17</v>
      </c>
      <c r="G16" s="34">
        <f>IF(F21=0, "-", F16/F21)</f>
        <v>9.1397849462365593E-2</v>
      </c>
      <c r="H16" s="65">
        <v>19</v>
      </c>
      <c r="I16" s="9">
        <f>IF(H21=0, "-", H16/H21)</f>
        <v>0.10795454545454546</v>
      </c>
      <c r="J16" s="8">
        <f t="shared" si="0"/>
        <v>0.5</v>
      </c>
      <c r="K16" s="9">
        <f t="shared" si="1"/>
        <v>-0.10526315789473684</v>
      </c>
    </row>
    <row r="17" spans="1:11" x14ac:dyDescent="0.25">
      <c r="A17" s="7" t="s">
        <v>502</v>
      </c>
      <c r="B17" s="65">
        <v>0</v>
      </c>
      <c r="C17" s="34">
        <f>IF(B21=0, "-", B17/B21)</f>
        <v>0</v>
      </c>
      <c r="D17" s="65">
        <v>0</v>
      </c>
      <c r="E17" s="9">
        <f>IF(D21=0, "-", D17/D21)</f>
        <v>0</v>
      </c>
      <c r="F17" s="81">
        <v>0</v>
      </c>
      <c r="G17" s="34">
        <f>IF(F21=0, "-", F17/F21)</f>
        <v>0</v>
      </c>
      <c r="H17" s="65">
        <v>1</v>
      </c>
      <c r="I17" s="9">
        <f>IF(H21=0, "-", H17/H21)</f>
        <v>5.681818181818182E-3</v>
      </c>
      <c r="J17" s="8" t="str">
        <f t="shared" si="0"/>
        <v>-</v>
      </c>
      <c r="K17" s="9">
        <f t="shared" si="1"/>
        <v>-1</v>
      </c>
    </row>
    <row r="18" spans="1:11" x14ac:dyDescent="0.25">
      <c r="A18" s="7" t="s">
        <v>503</v>
      </c>
      <c r="B18" s="65">
        <v>2</v>
      </c>
      <c r="C18" s="34">
        <f>IF(B21=0, "-", B18/B21)</f>
        <v>0.14285714285714285</v>
      </c>
      <c r="D18" s="65">
        <v>0</v>
      </c>
      <c r="E18" s="9">
        <f>IF(D21=0, "-", D18/D21)</f>
        <v>0</v>
      </c>
      <c r="F18" s="81">
        <v>7</v>
      </c>
      <c r="G18" s="34">
        <f>IF(F21=0, "-", F18/F21)</f>
        <v>3.7634408602150539E-2</v>
      </c>
      <c r="H18" s="65">
        <v>7</v>
      </c>
      <c r="I18" s="9">
        <f>IF(H21=0, "-", H18/H21)</f>
        <v>3.9772727272727272E-2</v>
      </c>
      <c r="J18" s="8" t="str">
        <f t="shared" si="0"/>
        <v>-</v>
      </c>
      <c r="K18" s="9">
        <f t="shared" si="1"/>
        <v>0</v>
      </c>
    </row>
    <row r="19" spans="1:11" x14ac:dyDescent="0.25">
      <c r="A19" s="7" t="s">
        <v>504</v>
      </c>
      <c r="B19" s="65">
        <v>0</v>
      </c>
      <c r="C19" s="34">
        <f>IF(B21=0, "-", B19/B21)</f>
        <v>0</v>
      </c>
      <c r="D19" s="65">
        <v>4</v>
      </c>
      <c r="E19" s="9">
        <f>IF(D21=0, "-", D19/D21)</f>
        <v>0.36363636363636365</v>
      </c>
      <c r="F19" s="81">
        <v>19</v>
      </c>
      <c r="G19" s="34">
        <f>IF(F21=0, "-", F19/F21)</f>
        <v>0.10215053763440861</v>
      </c>
      <c r="H19" s="65">
        <v>13</v>
      </c>
      <c r="I19" s="9">
        <f>IF(H21=0, "-", H19/H21)</f>
        <v>7.3863636363636367E-2</v>
      </c>
      <c r="J19" s="8">
        <f t="shared" si="0"/>
        <v>-1</v>
      </c>
      <c r="K19" s="9">
        <f t="shared" si="1"/>
        <v>0.46153846153846156</v>
      </c>
    </row>
    <row r="20" spans="1:11" x14ac:dyDescent="0.25">
      <c r="A20" s="2"/>
      <c r="B20" s="68"/>
      <c r="C20" s="33"/>
      <c r="D20" s="68"/>
      <c r="E20" s="6"/>
      <c r="F20" s="82"/>
      <c r="G20" s="33"/>
      <c r="H20" s="68"/>
      <c r="I20" s="6"/>
      <c r="J20" s="5"/>
      <c r="K20" s="6"/>
    </row>
    <row r="21" spans="1:11" s="43" customFormat="1" x14ac:dyDescent="0.25">
      <c r="A21" s="162" t="s">
        <v>555</v>
      </c>
      <c r="B21" s="71">
        <f>SUM(B7:B20)</f>
        <v>14</v>
      </c>
      <c r="C21" s="40">
        <f>B21/1254</f>
        <v>1.1164274322169059E-2</v>
      </c>
      <c r="D21" s="71">
        <f>SUM(D7:D20)</f>
        <v>11</v>
      </c>
      <c r="E21" s="41">
        <f>D21/1259</f>
        <v>8.737092930897538E-3</v>
      </c>
      <c r="F21" s="77">
        <f>SUM(F7:F20)</f>
        <v>186</v>
      </c>
      <c r="G21" s="42">
        <f>F21/16228</f>
        <v>1.1461671185605126E-2</v>
      </c>
      <c r="H21" s="71">
        <f>SUM(H7:H20)</f>
        <v>176</v>
      </c>
      <c r="I21" s="41">
        <f>H21/16002</f>
        <v>1.0998625171853519E-2</v>
      </c>
      <c r="J21" s="37">
        <f>IF(D21=0, "-", IF((B21-D21)/D21&lt;10, (B21-D21)/D21, "&gt;999%"))</f>
        <v>0.27272727272727271</v>
      </c>
      <c r="K21" s="38">
        <f>IF(H21=0, "-", IF((F21-H21)/H21&lt;10, (F21-H21)/H21, "&gt;999%"))</f>
        <v>5.6818181818181816E-2</v>
      </c>
    </row>
    <row r="22" spans="1:11" x14ac:dyDescent="0.25">
      <c r="B22" s="83"/>
      <c r="D22" s="83"/>
      <c r="F22" s="83"/>
      <c r="H22" s="83"/>
    </row>
    <row r="23" spans="1:11" x14ac:dyDescent="0.25">
      <c r="A23" s="27" t="s">
        <v>554</v>
      </c>
      <c r="B23" s="71">
        <v>14</v>
      </c>
      <c r="C23" s="40">
        <f>B23/1254</f>
        <v>1.1164274322169059E-2</v>
      </c>
      <c r="D23" s="71">
        <v>11</v>
      </c>
      <c r="E23" s="41">
        <f>D23/1259</f>
        <v>8.737092930897538E-3</v>
      </c>
      <c r="F23" s="77">
        <v>186</v>
      </c>
      <c r="G23" s="42">
        <f>F23/16228</f>
        <v>1.1461671185605126E-2</v>
      </c>
      <c r="H23" s="71">
        <v>176</v>
      </c>
      <c r="I23" s="41">
        <f>H23/16002</f>
        <v>1.0998625171853519E-2</v>
      </c>
      <c r="J23" s="37">
        <f>IF(D23=0, "-", IF((B23-D23)/D23&lt;10, (B23-D23)/D23, "&gt;999%"))</f>
        <v>0.27272727272727271</v>
      </c>
      <c r="K23" s="38">
        <f>IF(H23=0, "-", IF((F23-H23)/H23&lt;10, (F23-H23)/H23, "&gt;999%"))</f>
        <v>5.6818181818181816E-2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3.2" x14ac:dyDescent="0.25"/>
  <cols>
    <col min="1" max="1" width="25.109375" customWidth="1"/>
    <col min="2" max="11" width="8.44140625" customWidth="1"/>
  </cols>
  <sheetData>
    <row r="1" spans="1:11" s="52" customFormat="1" ht="20.399999999999999" x14ac:dyDescent="0.35">
      <c r="A1" s="4" t="s">
        <v>10</v>
      </c>
      <c r="B1" s="198" t="s">
        <v>559</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43</v>
      </c>
      <c r="B7" s="65">
        <v>0</v>
      </c>
      <c r="C7" s="39">
        <f>IF(B20=0, "-", B7/B20)</f>
        <v>0</v>
      </c>
      <c r="D7" s="65">
        <v>0</v>
      </c>
      <c r="E7" s="21">
        <f>IF(D20=0, "-", D7/D20)</f>
        <v>0</v>
      </c>
      <c r="F7" s="81">
        <v>4</v>
      </c>
      <c r="G7" s="39">
        <f>IF(F20=0, "-", F7/F20)</f>
        <v>2.1505376344086023E-2</v>
      </c>
      <c r="H7" s="65">
        <v>7</v>
      </c>
      <c r="I7" s="21">
        <f>IF(H20=0, "-", H7/H20)</f>
        <v>3.9772727272727272E-2</v>
      </c>
      <c r="J7" s="20" t="str">
        <f t="shared" ref="J7:J18" si="0">IF(D7=0, "-", IF((B7-D7)/D7&lt;10, (B7-D7)/D7, "&gt;999%"))</f>
        <v>-</v>
      </c>
      <c r="K7" s="21">
        <f t="shared" ref="K7:K18" si="1">IF(H7=0, "-", IF((F7-H7)/H7&lt;10, (F7-H7)/H7, "&gt;999%"))</f>
        <v>-0.42857142857142855</v>
      </c>
    </row>
    <row r="8" spans="1:11" x14ac:dyDescent="0.25">
      <c r="A8" s="7" t="s">
        <v>44</v>
      </c>
      <c r="B8" s="65">
        <v>0</v>
      </c>
      <c r="C8" s="39">
        <f>IF(B20=0, "-", B8/B20)</f>
        <v>0</v>
      </c>
      <c r="D8" s="65">
        <v>0</v>
      </c>
      <c r="E8" s="21">
        <f>IF(D20=0, "-", D8/D20)</f>
        <v>0</v>
      </c>
      <c r="F8" s="81">
        <v>3</v>
      </c>
      <c r="G8" s="39">
        <f>IF(F20=0, "-", F8/F20)</f>
        <v>1.6129032258064516E-2</v>
      </c>
      <c r="H8" s="65">
        <v>9</v>
      </c>
      <c r="I8" s="21">
        <f>IF(H20=0, "-", H8/H20)</f>
        <v>5.113636363636364E-2</v>
      </c>
      <c r="J8" s="20" t="str">
        <f t="shared" si="0"/>
        <v>-</v>
      </c>
      <c r="K8" s="21">
        <f t="shared" si="1"/>
        <v>-0.66666666666666663</v>
      </c>
    </row>
    <row r="9" spans="1:11" x14ac:dyDescent="0.25">
      <c r="A9" s="7" t="s">
        <v>45</v>
      </c>
      <c r="B9" s="65">
        <v>0</v>
      </c>
      <c r="C9" s="39">
        <f>IF(B20=0, "-", B9/B20)</f>
        <v>0</v>
      </c>
      <c r="D9" s="65">
        <v>1</v>
      </c>
      <c r="E9" s="21">
        <f>IF(D20=0, "-", D9/D20)</f>
        <v>9.0909090909090912E-2</v>
      </c>
      <c r="F9" s="81">
        <v>14</v>
      </c>
      <c r="G9" s="39">
        <f>IF(F20=0, "-", F9/F20)</f>
        <v>7.5268817204301078E-2</v>
      </c>
      <c r="H9" s="65">
        <v>7</v>
      </c>
      <c r="I9" s="21">
        <f>IF(H20=0, "-", H9/H20)</f>
        <v>3.9772727272727272E-2</v>
      </c>
      <c r="J9" s="20">
        <f t="shared" si="0"/>
        <v>-1</v>
      </c>
      <c r="K9" s="21">
        <f t="shared" si="1"/>
        <v>1</v>
      </c>
    </row>
    <row r="10" spans="1:11" x14ac:dyDescent="0.25">
      <c r="A10" s="7" t="s">
        <v>48</v>
      </c>
      <c r="B10" s="65">
        <v>0</v>
      </c>
      <c r="C10" s="39">
        <f>IF(B20=0, "-", B10/B20)</f>
        <v>0</v>
      </c>
      <c r="D10" s="65">
        <v>0</v>
      </c>
      <c r="E10" s="21">
        <f>IF(D20=0, "-", D10/D20)</f>
        <v>0</v>
      </c>
      <c r="F10" s="81">
        <v>7</v>
      </c>
      <c r="G10" s="39">
        <f>IF(F20=0, "-", F10/F20)</f>
        <v>3.7634408602150539E-2</v>
      </c>
      <c r="H10" s="65">
        <v>11</v>
      </c>
      <c r="I10" s="21">
        <f>IF(H20=0, "-", H10/H20)</f>
        <v>6.25E-2</v>
      </c>
      <c r="J10" s="20" t="str">
        <f t="shared" si="0"/>
        <v>-</v>
      </c>
      <c r="K10" s="21">
        <f t="shared" si="1"/>
        <v>-0.36363636363636365</v>
      </c>
    </row>
    <row r="11" spans="1:11" x14ac:dyDescent="0.25">
      <c r="A11" s="7" t="s">
        <v>51</v>
      </c>
      <c r="B11" s="65">
        <v>0</v>
      </c>
      <c r="C11" s="39">
        <f>IF(B20=0, "-", B11/B20)</f>
        <v>0</v>
      </c>
      <c r="D11" s="65">
        <v>0</v>
      </c>
      <c r="E11" s="21">
        <f>IF(D20=0, "-", D11/D20)</f>
        <v>0</v>
      </c>
      <c r="F11" s="81">
        <v>0</v>
      </c>
      <c r="G11" s="39">
        <f>IF(F20=0, "-", F11/F20)</f>
        <v>0</v>
      </c>
      <c r="H11" s="65">
        <v>1</v>
      </c>
      <c r="I11" s="21">
        <f>IF(H20=0, "-", H11/H20)</f>
        <v>5.681818181818182E-3</v>
      </c>
      <c r="J11" s="20" t="str">
        <f t="shared" si="0"/>
        <v>-</v>
      </c>
      <c r="K11" s="21">
        <f t="shared" si="1"/>
        <v>-1</v>
      </c>
    </row>
    <row r="12" spans="1:11" x14ac:dyDescent="0.25">
      <c r="A12" s="7" t="s">
        <v>52</v>
      </c>
      <c r="B12" s="65">
        <v>8</v>
      </c>
      <c r="C12" s="39">
        <f>IF(B20=0, "-", B12/B20)</f>
        <v>0.5714285714285714</v>
      </c>
      <c r="D12" s="65">
        <v>2</v>
      </c>
      <c r="E12" s="21">
        <f>IF(D20=0, "-", D12/D20)</f>
        <v>0.18181818181818182</v>
      </c>
      <c r="F12" s="81">
        <v>92</v>
      </c>
      <c r="G12" s="39">
        <f>IF(F20=0, "-", F12/F20)</f>
        <v>0.4946236559139785</v>
      </c>
      <c r="H12" s="65">
        <v>83</v>
      </c>
      <c r="I12" s="21">
        <f>IF(H20=0, "-", H12/H20)</f>
        <v>0.47159090909090912</v>
      </c>
      <c r="J12" s="20">
        <f t="shared" si="0"/>
        <v>3</v>
      </c>
      <c r="K12" s="21">
        <f t="shared" si="1"/>
        <v>0.10843373493975904</v>
      </c>
    </row>
    <row r="13" spans="1:11" x14ac:dyDescent="0.25">
      <c r="A13" s="7" t="s">
        <v>54</v>
      </c>
      <c r="B13" s="65">
        <v>0</v>
      </c>
      <c r="C13" s="39">
        <f>IF(B20=0, "-", B13/B20)</f>
        <v>0</v>
      </c>
      <c r="D13" s="65">
        <v>0</v>
      </c>
      <c r="E13" s="21">
        <f>IF(D20=0, "-", D13/D20)</f>
        <v>0</v>
      </c>
      <c r="F13" s="81">
        <v>0</v>
      </c>
      <c r="G13" s="39">
        <f>IF(F20=0, "-", F13/F20)</f>
        <v>0</v>
      </c>
      <c r="H13" s="65">
        <v>3</v>
      </c>
      <c r="I13" s="21">
        <f>IF(H20=0, "-", H13/H20)</f>
        <v>1.7045454545454544E-2</v>
      </c>
      <c r="J13" s="20" t="str">
        <f t="shared" si="0"/>
        <v>-</v>
      </c>
      <c r="K13" s="21">
        <f t="shared" si="1"/>
        <v>-1</v>
      </c>
    </row>
    <row r="14" spans="1:11" x14ac:dyDescent="0.25">
      <c r="A14" s="7" t="s">
        <v>60</v>
      </c>
      <c r="B14" s="65">
        <v>1</v>
      </c>
      <c r="C14" s="39">
        <f>IF(B20=0, "-", B14/B20)</f>
        <v>7.1428571428571425E-2</v>
      </c>
      <c r="D14" s="65">
        <v>2</v>
      </c>
      <c r="E14" s="21">
        <f>IF(D20=0, "-", D14/D20)</f>
        <v>0.18181818181818182</v>
      </c>
      <c r="F14" s="81">
        <v>23</v>
      </c>
      <c r="G14" s="39">
        <f>IF(F20=0, "-", F14/F20)</f>
        <v>0.12365591397849462</v>
      </c>
      <c r="H14" s="65">
        <v>15</v>
      </c>
      <c r="I14" s="21">
        <f>IF(H20=0, "-", H14/H20)</f>
        <v>8.5227272727272721E-2</v>
      </c>
      <c r="J14" s="20">
        <f t="shared" si="0"/>
        <v>-0.5</v>
      </c>
      <c r="K14" s="21">
        <f t="shared" si="1"/>
        <v>0.53333333333333333</v>
      </c>
    </row>
    <row r="15" spans="1:11" x14ac:dyDescent="0.25">
      <c r="A15" s="7" t="s">
        <v>67</v>
      </c>
      <c r="B15" s="65">
        <v>3</v>
      </c>
      <c r="C15" s="39">
        <f>IF(B20=0, "-", B15/B20)</f>
        <v>0.21428571428571427</v>
      </c>
      <c r="D15" s="65">
        <v>2</v>
      </c>
      <c r="E15" s="21">
        <f>IF(D20=0, "-", D15/D20)</f>
        <v>0.18181818181818182</v>
      </c>
      <c r="F15" s="81">
        <v>17</v>
      </c>
      <c r="G15" s="39">
        <f>IF(F20=0, "-", F15/F20)</f>
        <v>9.1397849462365593E-2</v>
      </c>
      <c r="H15" s="65">
        <v>19</v>
      </c>
      <c r="I15" s="21">
        <f>IF(H20=0, "-", H15/H20)</f>
        <v>0.10795454545454546</v>
      </c>
      <c r="J15" s="20">
        <f t="shared" si="0"/>
        <v>0.5</v>
      </c>
      <c r="K15" s="21">
        <f t="shared" si="1"/>
        <v>-0.10526315789473684</v>
      </c>
    </row>
    <row r="16" spans="1:11" x14ac:dyDescent="0.25">
      <c r="A16" s="7" t="s">
        <v>72</v>
      </c>
      <c r="B16" s="65">
        <v>0</v>
      </c>
      <c r="C16" s="39">
        <f>IF(B20=0, "-", B16/B20)</f>
        <v>0</v>
      </c>
      <c r="D16" s="65">
        <v>0</v>
      </c>
      <c r="E16" s="21">
        <f>IF(D20=0, "-", D16/D20)</f>
        <v>0</v>
      </c>
      <c r="F16" s="81">
        <v>0</v>
      </c>
      <c r="G16" s="39">
        <f>IF(F20=0, "-", F16/F20)</f>
        <v>0</v>
      </c>
      <c r="H16" s="65">
        <v>1</v>
      </c>
      <c r="I16" s="21">
        <f>IF(H20=0, "-", H16/H20)</f>
        <v>5.681818181818182E-3</v>
      </c>
      <c r="J16" s="20" t="str">
        <f t="shared" si="0"/>
        <v>-</v>
      </c>
      <c r="K16" s="21">
        <f t="shared" si="1"/>
        <v>-1</v>
      </c>
    </row>
    <row r="17" spans="1:11" x14ac:dyDescent="0.25">
      <c r="A17" s="7" t="s">
        <v>76</v>
      </c>
      <c r="B17" s="65">
        <v>2</v>
      </c>
      <c r="C17" s="39">
        <f>IF(B20=0, "-", B17/B20)</f>
        <v>0.14285714285714285</v>
      </c>
      <c r="D17" s="65">
        <v>0</v>
      </c>
      <c r="E17" s="21">
        <f>IF(D20=0, "-", D17/D20)</f>
        <v>0</v>
      </c>
      <c r="F17" s="81">
        <v>7</v>
      </c>
      <c r="G17" s="39">
        <f>IF(F20=0, "-", F17/F20)</f>
        <v>3.7634408602150539E-2</v>
      </c>
      <c r="H17" s="65">
        <v>7</v>
      </c>
      <c r="I17" s="21">
        <f>IF(H20=0, "-", H17/H20)</f>
        <v>3.9772727272727272E-2</v>
      </c>
      <c r="J17" s="20" t="str">
        <f t="shared" si="0"/>
        <v>-</v>
      </c>
      <c r="K17" s="21">
        <f t="shared" si="1"/>
        <v>0</v>
      </c>
    </row>
    <row r="18" spans="1:11" x14ac:dyDescent="0.25">
      <c r="A18" s="7" t="s">
        <v>83</v>
      </c>
      <c r="B18" s="65">
        <v>0</v>
      </c>
      <c r="C18" s="39">
        <f>IF(B20=0, "-", B18/B20)</f>
        <v>0</v>
      </c>
      <c r="D18" s="65">
        <v>4</v>
      </c>
      <c r="E18" s="21">
        <f>IF(D20=0, "-", D18/D20)</f>
        <v>0.36363636363636365</v>
      </c>
      <c r="F18" s="81">
        <v>19</v>
      </c>
      <c r="G18" s="39">
        <f>IF(F20=0, "-", F18/F20)</f>
        <v>0.10215053763440861</v>
      </c>
      <c r="H18" s="65">
        <v>13</v>
      </c>
      <c r="I18" s="21">
        <f>IF(H20=0, "-", H18/H20)</f>
        <v>7.3863636363636367E-2</v>
      </c>
      <c r="J18" s="20">
        <f t="shared" si="0"/>
        <v>-1</v>
      </c>
      <c r="K18" s="21">
        <f t="shared" si="1"/>
        <v>0.46153846153846156</v>
      </c>
    </row>
    <row r="19" spans="1:11" x14ac:dyDescent="0.25">
      <c r="A19" s="2"/>
      <c r="B19" s="68"/>
      <c r="C19" s="33"/>
      <c r="D19" s="68"/>
      <c r="E19" s="6"/>
      <c r="F19" s="82"/>
      <c r="G19" s="33"/>
      <c r="H19" s="68"/>
      <c r="I19" s="6"/>
      <c r="J19" s="5"/>
      <c r="K19" s="6"/>
    </row>
    <row r="20" spans="1:11" s="43" customFormat="1" x14ac:dyDescent="0.25">
      <c r="A20" s="162" t="s">
        <v>554</v>
      </c>
      <c r="B20" s="71">
        <f>SUM(B7:B19)</f>
        <v>14</v>
      </c>
      <c r="C20" s="40">
        <v>1</v>
      </c>
      <c r="D20" s="71">
        <f>SUM(D7:D19)</f>
        <v>11</v>
      </c>
      <c r="E20" s="41">
        <v>1</v>
      </c>
      <c r="F20" s="77">
        <f>SUM(F7:F19)</f>
        <v>186</v>
      </c>
      <c r="G20" s="42">
        <v>1</v>
      </c>
      <c r="H20" s="71">
        <f>SUM(H7:H19)</f>
        <v>176</v>
      </c>
      <c r="I20" s="41">
        <v>1</v>
      </c>
      <c r="J20" s="37">
        <f>IF(D20=0, "-", (B20-D20)/D20)</f>
        <v>0.27272727272727271</v>
      </c>
      <c r="K20" s="38">
        <f>IF(H20=0, "-", (F20-H20)/H20)</f>
        <v>5.6818181818181816E-2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94"/>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230</v>
      </c>
      <c r="B8" s="143">
        <v>1</v>
      </c>
      <c r="C8" s="144">
        <v>1</v>
      </c>
      <c r="D8" s="143">
        <v>10</v>
      </c>
      <c r="E8" s="144">
        <v>11</v>
      </c>
      <c r="F8" s="145"/>
      <c r="G8" s="143">
        <f>B8-C8</f>
        <v>0</v>
      </c>
      <c r="H8" s="144">
        <f>D8-E8</f>
        <v>-1</v>
      </c>
      <c r="I8" s="151">
        <f>IF(C8=0, "-", IF(G8/C8&lt;10, G8/C8, "&gt;999%"))</f>
        <v>0</v>
      </c>
      <c r="J8" s="152">
        <f>IF(E8=0, "-", IF(H8/E8&lt;10, H8/E8, "&gt;999%"))</f>
        <v>-9.0909090909090912E-2</v>
      </c>
    </row>
    <row r="9" spans="1:10" x14ac:dyDescent="0.25">
      <c r="A9" s="158" t="s">
        <v>197</v>
      </c>
      <c r="B9" s="65">
        <v>0</v>
      </c>
      <c r="C9" s="66">
        <v>0</v>
      </c>
      <c r="D9" s="65">
        <v>0</v>
      </c>
      <c r="E9" s="66">
        <v>3</v>
      </c>
      <c r="F9" s="67"/>
      <c r="G9" s="65">
        <f>B9-C9</f>
        <v>0</v>
      </c>
      <c r="H9" s="66">
        <f>D9-E9</f>
        <v>-3</v>
      </c>
      <c r="I9" s="20" t="str">
        <f>IF(C9=0, "-", IF(G9/C9&lt;10, G9/C9, "&gt;999%"))</f>
        <v>-</v>
      </c>
      <c r="J9" s="21">
        <f>IF(E9=0, "-", IF(H9/E9&lt;10, H9/E9, "&gt;999%"))</f>
        <v>-1</v>
      </c>
    </row>
    <row r="10" spans="1:10" x14ac:dyDescent="0.25">
      <c r="A10" s="158" t="s">
        <v>373</v>
      </c>
      <c r="B10" s="65">
        <v>1</v>
      </c>
      <c r="C10" s="66">
        <v>1</v>
      </c>
      <c r="D10" s="65">
        <v>13</v>
      </c>
      <c r="E10" s="66">
        <v>8</v>
      </c>
      <c r="F10" s="67"/>
      <c r="G10" s="65">
        <f>B10-C10</f>
        <v>0</v>
      </c>
      <c r="H10" s="66">
        <f>D10-E10</f>
        <v>5</v>
      </c>
      <c r="I10" s="20">
        <f>IF(C10=0, "-", IF(G10/C10&lt;10, G10/C10, "&gt;999%"))</f>
        <v>0</v>
      </c>
      <c r="J10" s="21">
        <f>IF(E10=0, "-", IF(H10/E10&lt;10, H10/E10, "&gt;999%"))</f>
        <v>0.625</v>
      </c>
    </row>
    <row r="11" spans="1:10" s="160" customFormat="1" x14ac:dyDescent="0.25">
      <c r="A11" s="178" t="s">
        <v>560</v>
      </c>
      <c r="B11" s="71">
        <v>2</v>
      </c>
      <c r="C11" s="72">
        <v>2</v>
      </c>
      <c r="D11" s="71">
        <v>23</v>
      </c>
      <c r="E11" s="72">
        <v>22</v>
      </c>
      <c r="F11" s="73"/>
      <c r="G11" s="71">
        <f>B11-C11</f>
        <v>0</v>
      </c>
      <c r="H11" s="72">
        <f>D11-E11</f>
        <v>1</v>
      </c>
      <c r="I11" s="37">
        <f>IF(C11=0, "-", IF(G11/C11&lt;10, G11/C11, "&gt;999%"))</f>
        <v>0</v>
      </c>
      <c r="J11" s="38">
        <f>IF(E11=0, "-", IF(H11/E11&lt;10, H11/E11, "&gt;999%"))</f>
        <v>4.5454545454545456E-2</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287</v>
      </c>
      <c r="B14" s="65">
        <v>0</v>
      </c>
      <c r="C14" s="66">
        <v>0</v>
      </c>
      <c r="D14" s="65">
        <v>0</v>
      </c>
      <c r="E14" s="66">
        <v>2</v>
      </c>
      <c r="F14" s="67"/>
      <c r="G14" s="65">
        <f>B14-C14</f>
        <v>0</v>
      </c>
      <c r="H14" s="66">
        <f>D14-E14</f>
        <v>-2</v>
      </c>
      <c r="I14" s="20" t="str">
        <f>IF(C14=0, "-", IF(G14/C14&lt;10, G14/C14, "&gt;999%"))</f>
        <v>-</v>
      </c>
      <c r="J14" s="21">
        <f>IF(E14=0, "-", IF(H14/E14&lt;10, H14/E14, "&gt;999%"))</f>
        <v>-1</v>
      </c>
    </row>
    <row r="15" spans="1:10" s="160" customFormat="1" x14ac:dyDescent="0.25">
      <c r="A15" s="178" t="s">
        <v>561</v>
      </c>
      <c r="B15" s="71">
        <v>0</v>
      </c>
      <c r="C15" s="72">
        <v>0</v>
      </c>
      <c r="D15" s="71">
        <v>0</v>
      </c>
      <c r="E15" s="72">
        <v>2</v>
      </c>
      <c r="F15" s="73"/>
      <c r="G15" s="71">
        <f>B15-C15</f>
        <v>0</v>
      </c>
      <c r="H15" s="72">
        <f>D15-E15</f>
        <v>-2</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x14ac:dyDescent="0.25">
      <c r="A17" s="159" t="s">
        <v>33</v>
      </c>
      <c r="B17" s="65"/>
      <c r="C17" s="66"/>
      <c r="D17" s="65"/>
      <c r="E17" s="66"/>
      <c r="F17" s="67"/>
      <c r="G17" s="65"/>
      <c r="H17" s="66"/>
      <c r="I17" s="20"/>
      <c r="J17" s="21"/>
    </row>
    <row r="18" spans="1:10" x14ac:dyDescent="0.25">
      <c r="A18" s="158" t="s">
        <v>194</v>
      </c>
      <c r="B18" s="65">
        <v>0</v>
      </c>
      <c r="C18" s="66">
        <v>1</v>
      </c>
      <c r="D18" s="65">
        <v>9</v>
      </c>
      <c r="E18" s="66">
        <v>26</v>
      </c>
      <c r="F18" s="67"/>
      <c r="G18" s="65">
        <f t="shared" ref="G18:G34" si="0">B18-C18</f>
        <v>-1</v>
      </c>
      <c r="H18" s="66">
        <f t="shared" ref="H18:H34" si="1">D18-E18</f>
        <v>-17</v>
      </c>
      <c r="I18" s="20">
        <f t="shared" ref="I18:I34" si="2">IF(C18=0, "-", IF(G18/C18&lt;10, G18/C18, "&gt;999%"))</f>
        <v>-1</v>
      </c>
      <c r="J18" s="21">
        <f t="shared" ref="J18:J34" si="3">IF(E18=0, "-", IF(H18/E18&lt;10, H18/E18, "&gt;999%"))</f>
        <v>-0.65384615384615385</v>
      </c>
    </row>
    <row r="19" spans="1:10" x14ac:dyDescent="0.25">
      <c r="A19" s="158" t="s">
        <v>213</v>
      </c>
      <c r="B19" s="65">
        <v>2</v>
      </c>
      <c r="C19" s="66">
        <v>0</v>
      </c>
      <c r="D19" s="65">
        <v>47</v>
      </c>
      <c r="E19" s="66">
        <v>5</v>
      </c>
      <c r="F19" s="67"/>
      <c r="G19" s="65">
        <f t="shared" si="0"/>
        <v>2</v>
      </c>
      <c r="H19" s="66">
        <f t="shared" si="1"/>
        <v>42</v>
      </c>
      <c r="I19" s="20" t="str">
        <f t="shared" si="2"/>
        <v>-</v>
      </c>
      <c r="J19" s="21">
        <f t="shared" si="3"/>
        <v>8.4</v>
      </c>
    </row>
    <row r="20" spans="1:10" x14ac:dyDescent="0.25">
      <c r="A20" s="158" t="s">
        <v>231</v>
      </c>
      <c r="B20" s="65">
        <v>1</v>
      </c>
      <c r="C20" s="66">
        <v>0</v>
      </c>
      <c r="D20" s="65">
        <v>12</v>
      </c>
      <c r="E20" s="66">
        <v>13</v>
      </c>
      <c r="F20" s="67"/>
      <c r="G20" s="65">
        <f t="shared" si="0"/>
        <v>1</v>
      </c>
      <c r="H20" s="66">
        <f t="shared" si="1"/>
        <v>-1</v>
      </c>
      <c r="I20" s="20" t="str">
        <f t="shared" si="2"/>
        <v>-</v>
      </c>
      <c r="J20" s="21">
        <f t="shared" si="3"/>
        <v>-7.6923076923076927E-2</v>
      </c>
    </row>
    <row r="21" spans="1:10" x14ac:dyDescent="0.25">
      <c r="A21" s="158" t="s">
        <v>288</v>
      </c>
      <c r="B21" s="65">
        <v>0</v>
      </c>
      <c r="C21" s="66">
        <v>0</v>
      </c>
      <c r="D21" s="65">
        <v>3</v>
      </c>
      <c r="E21" s="66">
        <v>2</v>
      </c>
      <c r="F21" s="67"/>
      <c r="G21" s="65">
        <f t="shared" si="0"/>
        <v>0</v>
      </c>
      <c r="H21" s="66">
        <f t="shared" si="1"/>
        <v>1</v>
      </c>
      <c r="I21" s="20" t="str">
        <f t="shared" si="2"/>
        <v>-</v>
      </c>
      <c r="J21" s="21">
        <f t="shared" si="3"/>
        <v>0.5</v>
      </c>
    </row>
    <row r="22" spans="1:10" x14ac:dyDescent="0.25">
      <c r="A22" s="158" t="s">
        <v>232</v>
      </c>
      <c r="B22" s="65">
        <v>0</v>
      </c>
      <c r="C22" s="66">
        <v>0</v>
      </c>
      <c r="D22" s="65">
        <v>8</v>
      </c>
      <c r="E22" s="66">
        <v>11</v>
      </c>
      <c r="F22" s="67"/>
      <c r="G22" s="65">
        <f t="shared" si="0"/>
        <v>0</v>
      </c>
      <c r="H22" s="66">
        <f t="shared" si="1"/>
        <v>-3</v>
      </c>
      <c r="I22" s="20" t="str">
        <f t="shared" si="2"/>
        <v>-</v>
      </c>
      <c r="J22" s="21">
        <f t="shared" si="3"/>
        <v>-0.27272727272727271</v>
      </c>
    </row>
    <row r="23" spans="1:10" x14ac:dyDescent="0.25">
      <c r="A23" s="158" t="s">
        <v>250</v>
      </c>
      <c r="B23" s="65">
        <v>0</v>
      </c>
      <c r="C23" s="66">
        <v>0</v>
      </c>
      <c r="D23" s="65">
        <v>2</v>
      </c>
      <c r="E23" s="66">
        <v>5</v>
      </c>
      <c r="F23" s="67"/>
      <c r="G23" s="65">
        <f t="shared" si="0"/>
        <v>0</v>
      </c>
      <c r="H23" s="66">
        <f t="shared" si="1"/>
        <v>-3</v>
      </c>
      <c r="I23" s="20" t="str">
        <f t="shared" si="2"/>
        <v>-</v>
      </c>
      <c r="J23" s="21">
        <f t="shared" si="3"/>
        <v>-0.6</v>
      </c>
    </row>
    <row r="24" spans="1:10" x14ac:dyDescent="0.25">
      <c r="A24" s="158" t="s">
        <v>251</v>
      </c>
      <c r="B24" s="65">
        <v>0</v>
      </c>
      <c r="C24" s="66">
        <v>0</v>
      </c>
      <c r="D24" s="65">
        <v>1</v>
      </c>
      <c r="E24" s="66">
        <v>2</v>
      </c>
      <c r="F24" s="67"/>
      <c r="G24" s="65">
        <f t="shared" si="0"/>
        <v>0</v>
      </c>
      <c r="H24" s="66">
        <f t="shared" si="1"/>
        <v>-1</v>
      </c>
      <c r="I24" s="20" t="str">
        <f t="shared" si="2"/>
        <v>-</v>
      </c>
      <c r="J24" s="21">
        <f t="shared" si="3"/>
        <v>-0.5</v>
      </c>
    </row>
    <row r="25" spans="1:10" x14ac:dyDescent="0.25">
      <c r="A25" s="158" t="s">
        <v>259</v>
      </c>
      <c r="B25" s="65">
        <v>0</v>
      </c>
      <c r="C25" s="66">
        <v>0</v>
      </c>
      <c r="D25" s="65">
        <v>1</v>
      </c>
      <c r="E25" s="66">
        <v>0</v>
      </c>
      <c r="F25" s="67"/>
      <c r="G25" s="65">
        <f t="shared" si="0"/>
        <v>0</v>
      </c>
      <c r="H25" s="66">
        <f t="shared" si="1"/>
        <v>1</v>
      </c>
      <c r="I25" s="20" t="str">
        <f t="shared" si="2"/>
        <v>-</v>
      </c>
      <c r="J25" s="21" t="str">
        <f t="shared" si="3"/>
        <v>-</v>
      </c>
    </row>
    <row r="26" spans="1:10" x14ac:dyDescent="0.25">
      <c r="A26" s="158" t="s">
        <v>414</v>
      </c>
      <c r="B26" s="65">
        <v>0</v>
      </c>
      <c r="C26" s="66">
        <v>0</v>
      </c>
      <c r="D26" s="65">
        <v>3</v>
      </c>
      <c r="E26" s="66">
        <v>1</v>
      </c>
      <c r="F26" s="67"/>
      <c r="G26" s="65">
        <f t="shared" si="0"/>
        <v>0</v>
      </c>
      <c r="H26" s="66">
        <f t="shared" si="1"/>
        <v>2</v>
      </c>
      <c r="I26" s="20" t="str">
        <f t="shared" si="2"/>
        <v>-</v>
      </c>
      <c r="J26" s="21">
        <f t="shared" si="3"/>
        <v>2</v>
      </c>
    </row>
    <row r="27" spans="1:10" x14ac:dyDescent="0.25">
      <c r="A27" s="158" t="s">
        <v>340</v>
      </c>
      <c r="B27" s="65">
        <v>0</v>
      </c>
      <c r="C27" s="66">
        <v>4</v>
      </c>
      <c r="D27" s="65">
        <v>15</v>
      </c>
      <c r="E27" s="66">
        <v>40</v>
      </c>
      <c r="F27" s="67"/>
      <c r="G27" s="65">
        <f t="shared" si="0"/>
        <v>-4</v>
      </c>
      <c r="H27" s="66">
        <f t="shared" si="1"/>
        <v>-25</v>
      </c>
      <c r="I27" s="20">
        <f t="shared" si="2"/>
        <v>-1</v>
      </c>
      <c r="J27" s="21">
        <f t="shared" si="3"/>
        <v>-0.625</v>
      </c>
    </row>
    <row r="28" spans="1:10" x14ac:dyDescent="0.25">
      <c r="A28" s="158" t="s">
        <v>341</v>
      </c>
      <c r="B28" s="65">
        <v>5</v>
      </c>
      <c r="C28" s="66">
        <v>20</v>
      </c>
      <c r="D28" s="65">
        <v>76</v>
      </c>
      <c r="E28" s="66">
        <v>113</v>
      </c>
      <c r="F28" s="67"/>
      <c r="G28" s="65">
        <f t="shared" si="0"/>
        <v>-15</v>
      </c>
      <c r="H28" s="66">
        <f t="shared" si="1"/>
        <v>-37</v>
      </c>
      <c r="I28" s="20">
        <f t="shared" si="2"/>
        <v>-0.75</v>
      </c>
      <c r="J28" s="21">
        <f t="shared" si="3"/>
        <v>-0.32743362831858408</v>
      </c>
    </row>
    <row r="29" spans="1:10" x14ac:dyDescent="0.25">
      <c r="A29" s="158" t="s">
        <v>374</v>
      </c>
      <c r="B29" s="65">
        <v>1</v>
      </c>
      <c r="C29" s="66">
        <v>9</v>
      </c>
      <c r="D29" s="65">
        <v>51</v>
      </c>
      <c r="E29" s="66">
        <v>61</v>
      </c>
      <c r="F29" s="67"/>
      <c r="G29" s="65">
        <f t="shared" si="0"/>
        <v>-8</v>
      </c>
      <c r="H29" s="66">
        <f t="shared" si="1"/>
        <v>-10</v>
      </c>
      <c r="I29" s="20">
        <f t="shared" si="2"/>
        <v>-0.88888888888888884</v>
      </c>
      <c r="J29" s="21">
        <f t="shared" si="3"/>
        <v>-0.16393442622950818</v>
      </c>
    </row>
    <row r="30" spans="1:10" x14ac:dyDescent="0.25">
      <c r="A30" s="158" t="s">
        <v>415</v>
      </c>
      <c r="B30" s="65">
        <v>1</v>
      </c>
      <c r="C30" s="66">
        <v>4</v>
      </c>
      <c r="D30" s="65">
        <v>15</v>
      </c>
      <c r="E30" s="66">
        <v>20</v>
      </c>
      <c r="F30" s="67"/>
      <c r="G30" s="65">
        <f t="shared" si="0"/>
        <v>-3</v>
      </c>
      <c r="H30" s="66">
        <f t="shared" si="1"/>
        <v>-5</v>
      </c>
      <c r="I30" s="20">
        <f t="shared" si="2"/>
        <v>-0.75</v>
      </c>
      <c r="J30" s="21">
        <f t="shared" si="3"/>
        <v>-0.25</v>
      </c>
    </row>
    <row r="31" spans="1:10" x14ac:dyDescent="0.25">
      <c r="A31" s="158" t="s">
        <v>436</v>
      </c>
      <c r="B31" s="65">
        <v>0</v>
      </c>
      <c r="C31" s="66">
        <v>1</v>
      </c>
      <c r="D31" s="65">
        <v>6</v>
      </c>
      <c r="E31" s="66">
        <v>5</v>
      </c>
      <c r="F31" s="67"/>
      <c r="G31" s="65">
        <f t="shared" si="0"/>
        <v>-1</v>
      </c>
      <c r="H31" s="66">
        <f t="shared" si="1"/>
        <v>1</v>
      </c>
      <c r="I31" s="20">
        <f t="shared" si="2"/>
        <v>-1</v>
      </c>
      <c r="J31" s="21">
        <f t="shared" si="3"/>
        <v>0.2</v>
      </c>
    </row>
    <row r="32" spans="1:10" x14ac:dyDescent="0.25">
      <c r="A32" s="158" t="s">
        <v>301</v>
      </c>
      <c r="B32" s="65">
        <v>0</v>
      </c>
      <c r="C32" s="66">
        <v>0</v>
      </c>
      <c r="D32" s="65">
        <v>0</v>
      </c>
      <c r="E32" s="66">
        <v>1</v>
      </c>
      <c r="F32" s="67"/>
      <c r="G32" s="65">
        <f t="shared" si="0"/>
        <v>0</v>
      </c>
      <c r="H32" s="66">
        <f t="shared" si="1"/>
        <v>-1</v>
      </c>
      <c r="I32" s="20" t="str">
        <f t="shared" si="2"/>
        <v>-</v>
      </c>
      <c r="J32" s="21">
        <f t="shared" si="3"/>
        <v>-1</v>
      </c>
    </row>
    <row r="33" spans="1:10" x14ac:dyDescent="0.25">
      <c r="A33" s="158" t="s">
        <v>289</v>
      </c>
      <c r="B33" s="65">
        <v>0</v>
      </c>
      <c r="C33" s="66">
        <v>1</v>
      </c>
      <c r="D33" s="65">
        <v>3</v>
      </c>
      <c r="E33" s="66">
        <v>1</v>
      </c>
      <c r="F33" s="67"/>
      <c r="G33" s="65">
        <f t="shared" si="0"/>
        <v>-1</v>
      </c>
      <c r="H33" s="66">
        <f t="shared" si="1"/>
        <v>2</v>
      </c>
      <c r="I33" s="20">
        <f t="shared" si="2"/>
        <v>-1</v>
      </c>
      <c r="J33" s="21">
        <f t="shared" si="3"/>
        <v>2</v>
      </c>
    </row>
    <row r="34" spans="1:10" s="160" customFormat="1" x14ac:dyDescent="0.25">
      <c r="A34" s="178" t="s">
        <v>562</v>
      </c>
      <c r="B34" s="71">
        <v>10</v>
      </c>
      <c r="C34" s="72">
        <v>40</v>
      </c>
      <c r="D34" s="71">
        <v>252</v>
      </c>
      <c r="E34" s="72">
        <v>306</v>
      </c>
      <c r="F34" s="73"/>
      <c r="G34" s="71">
        <f t="shared" si="0"/>
        <v>-30</v>
      </c>
      <c r="H34" s="72">
        <f t="shared" si="1"/>
        <v>-54</v>
      </c>
      <c r="I34" s="37">
        <f t="shared" si="2"/>
        <v>-0.75</v>
      </c>
      <c r="J34" s="38">
        <f t="shared" si="3"/>
        <v>-0.17647058823529413</v>
      </c>
    </row>
    <row r="35" spans="1:10" x14ac:dyDescent="0.25">
      <c r="A35" s="177"/>
      <c r="B35" s="143"/>
      <c r="C35" s="144"/>
      <c r="D35" s="143"/>
      <c r="E35" s="144"/>
      <c r="F35" s="145"/>
      <c r="G35" s="143"/>
      <c r="H35" s="144"/>
      <c r="I35" s="151"/>
      <c r="J35" s="152"/>
    </row>
    <row r="36" spans="1:10" s="139" customFormat="1" x14ac:dyDescent="0.25">
      <c r="A36" s="159" t="s">
        <v>34</v>
      </c>
      <c r="B36" s="65"/>
      <c r="C36" s="66"/>
      <c r="D36" s="65"/>
      <c r="E36" s="66"/>
      <c r="F36" s="67"/>
      <c r="G36" s="65"/>
      <c r="H36" s="66"/>
      <c r="I36" s="20"/>
      <c r="J36" s="21"/>
    </row>
    <row r="37" spans="1:10" x14ac:dyDescent="0.25">
      <c r="A37" s="158" t="s">
        <v>437</v>
      </c>
      <c r="B37" s="65">
        <v>0</v>
      </c>
      <c r="C37" s="66">
        <v>0</v>
      </c>
      <c r="D37" s="65">
        <v>1</v>
      </c>
      <c r="E37" s="66">
        <v>0</v>
      </c>
      <c r="F37" s="67"/>
      <c r="G37" s="65">
        <f>B37-C37</f>
        <v>0</v>
      </c>
      <c r="H37" s="66">
        <f>D37-E37</f>
        <v>1</v>
      </c>
      <c r="I37" s="20" t="str">
        <f>IF(C37=0, "-", IF(G37/C37&lt;10, G37/C37, "&gt;999%"))</f>
        <v>-</v>
      </c>
      <c r="J37" s="21" t="str">
        <f>IF(E37=0, "-", IF(H37/E37&lt;10, H37/E37, "&gt;999%"))</f>
        <v>-</v>
      </c>
    </row>
    <row r="38" spans="1:10" s="160" customFormat="1" x14ac:dyDescent="0.25">
      <c r="A38" s="178" t="s">
        <v>563</v>
      </c>
      <c r="B38" s="71">
        <v>0</v>
      </c>
      <c r="C38" s="72">
        <v>0</v>
      </c>
      <c r="D38" s="71">
        <v>1</v>
      </c>
      <c r="E38" s="72">
        <v>0</v>
      </c>
      <c r="F38" s="73"/>
      <c r="G38" s="71">
        <f>B38-C38</f>
        <v>0</v>
      </c>
      <c r="H38" s="72">
        <f>D38-E38</f>
        <v>1</v>
      </c>
      <c r="I38" s="37" t="str">
        <f>IF(C38=0, "-", IF(G38/C38&lt;10, G38/C38, "&gt;999%"))</f>
        <v>-</v>
      </c>
      <c r="J38" s="38" t="str">
        <f>IF(E38=0, "-", IF(H38/E38&lt;10, H38/E38, "&gt;999%"))</f>
        <v>-</v>
      </c>
    </row>
    <row r="39" spans="1:10" x14ac:dyDescent="0.25">
      <c r="A39" s="177"/>
      <c r="B39" s="143"/>
      <c r="C39" s="144"/>
      <c r="D39" s="143"/>
      <c r="E39" s="144"/>
      <c r="F39" s="145"/>
      <c r="G39" s="143"/>
      <c r="H39" s="144"/>
      <c r="I39" s="151"/>
      <c r="J39" s="152"/>
    </row>
    <row r="40" spans="1:10" s="139" customFormat="1" x14ac:dyDescent="0.25">
      <c r="A40" s="159" t="s">
        <v>35</v>
      </c>
      <c r="B40" s="65"/>
      <c r="C40" s="66"/>
      <c r="D40" s="65"/>
      <c r="E40" s="66"/>
      <c r="F40" s="67"/>
      <c r="G40" s="65"/>
      <c r="H40" s="66"/>
      <c r="I40" s="20"/>
      <c r="J40" s="21"/>
    </row>
    <row r="41" spans="1:10" x14ac:dyDescent="0.25">
      <c r="A41" s="158" t="s">
        <v>214</v>
      </c>
      <c r="B41" s="65">
        <v>2</v>
      </c>
      <c r="C41" s="66">
        <v>3</v>
      </c>
      <c r="D41" s="65">
        <v>29</v>
      </c>
      <c r="E41" s="66">
        <v>61</v>
      </c>
      <c r="F41" s="67"/>
      <c r="G41" s="65">
        <f t="shared" ref="G41:G60" si="4">B41-C41</f>
        <v>-1</v>
      </c>
      <c r="H41" s="66">
        <f t="shared" ref="H41:H60" si="5">D41-E41</f>
        <v>-32</v>
      </c>
      <c r="I41" s="20">
        <f t="shared" ref="I41:I60" si="6">IF(C41=0, "-", IF(G41/C41&lt;10, G41/C41, "&gt;999%"))</f>
        <v>-0.33333333333333331</v>
      </c>
      <c r="J41" s="21">
        <f t="shared" ref="J41:J60" si="7">IF(E41=0, "-", IF(H41/E41&lt;10, H41/E41, "&gt;999%"))</f>
        <v>-0.52459016393442626</v>
      </c>
    </row>
    <row r="42" spans="1:10" x14ac:dyDescent="0.25">
      <c r="A42" s="158" t="s">
        <v>278</v>
      </c>
      <c r="B42" s="65">
        <v>3</v>
      </c>
      <c r="C42" s="66">
        <v>0</v>
      </c>
      <c r="D42" s="65">
        <v>13</v>
      </c>
      <c r="E42" s="66">
        <v>5</v>
      </c>
      <c r="F42" s="67"/>
      <c r="G42" s="65">
        <f t="shared" si="4"/>
        <v>3</v>
      </c>
      <c r="H42" s="66">
        <f t="shared" si="5"/>
        <v>8</v>
      </c>
      <c r="I42" s="20" t="str">
        <f t="shared" si="6"/>
        <v>-</v>
      </c>
      <c r="J42" s="21">
        <f t="shared" si="7"/>
        <v>1.6</v>
      </c>
    </row>
    <row r="43" spans="1:10" x14ac:dyDescent="0.25">
      <c r="A43" s="158" t="s">
        <v>215</v>
      </c>
      <c r="B43" s="65">
        <v>2</v>
      </c>
      <c r="C43" s="66">
        <v>4</v>
      </c>
      <c r="D43" s="65">
        <v>20</v>
      </c>
      <c r="E43" s="66">
        <v>38</v>
      </c>
      <c r="F43" s="67"/>
      <c r="G43" s="65">
        <f t="shared" si="4"/>
        <v>-2</v>
      </c>
      <c r="H43" s="66">
        <f t="shared" si="5"/>
        <v>-18</v>
      </c>
      <c r="I43" s="20">
        <f t="shared" si="6"/>
        <v>-0.5</v>
      </c>
      <c r="J43" s="21">
        <f t="shared" si="7"/>
        <v>-0.47368421052631576</v>
      </c>
    </row>
    <row r="44" spans="1:10" x14ac:dyDescent="0.25">
      <c r="A44" s="158" t="s">
        <v>233</v>
      </c>
      <c r="B44" s="65">
        <v>3</v>
      </c>
      <c r="C44" s="66">
        <v>4</v>
      </c>
      <c r="D44" s="65">
        <v>44</v>
      </c>
      <c r="E44" s="66">
        <v>71</v>
      </c>
      <c r="F44" s="67"/>
      <c r="G44" s="65">
        <f t="shared" si="4"/>
        <v>-1</v>
      </c>
      <c r="H44" s="66">
        <f t="shared" si="5"/>
        <v>-27</v>
      </c>
      <c r="I44" s="20">
        <f t="shared" si="6"/>
        <v>-0.25</v>
      </c>
      <c r="J44" s="21">
        <f t="shared" si="7"/>
        <v>-0.38028169014084506</v>
      </c>
    </row>
    <row r="45" spans="1:10" x14ac:dyDescent="0.25">
      <c r="A45" s="158" t="s">
        <v>290</v>
      </c>
      <c r="B45" s="65">
        <v>0</v>
      </c>
      <c r="C45" s="66">
        <v>1</v>
      </c>
      <c r="D45" s="65">
        <v>14</v>
      </c>
      <c r="E45" s="66">
        <v>19</v>
      </c>
      <c r="F45" s="67"/>
      <c r="G45" s="65">
        <f t="shared" si="4"/>
        <v>-1</v>
      </c>
      <c r="H45" s="66">
        <f t="shared" si="5"/>
        <v>-5</v>
      </c>
      <c r="I45" s="20">
        <f t="shared" si="6"/>
        <v>-1</v>
      </c>
      <c r="J45" s="21">
        <f t="shared" si="7"/>
        <v>-0.26315789473684209</v>
      </c>
    </row>
    <row r="46" spans="1:10" x14ac:dyDescent="0.25">
      <c r="A46" s="158" t="s">
        <v>234</v>
      </c>
      <c r="B46" s="65">
        <v>2</v>
      </c>
      <c r="C46" s="66">
        <v>0</v>
      </c>
      <c r="D46" s="65">
        <v>21</v>
      </c>
      <c r="E46" s="66">
        <v>1</v>
      </c>
      <c r="F46" s="67"/>
      <c r="G46" s="65">
        <f t="shared" si="4"/>
        <v>2</v>
      </c>
      <c r="H46" s="66">
        <f t="shared" si="5"/>
        <v>20</v>
      </c>
      <c r="I46" s="20" t="str">
        <f t="shared" si="6"/>
        <v>-</v>
      </c>
      <c r="J46" s="21" t="str">
        <f t="shared" si="7"/>
        <v>&gt;999%</v>
      </c>
    </row>
    <row r="47" spans="1:10" x14ac:dyDescent="0.25">
      <c r="A47" s="158" t="s">
        <v>252</v>
      </c>
      <c r="B47" s="65">
        <v>0</v>
      </c>
      <c r="C47" s="66">
        <v>2</v>
      </c>
      <c r="D47" s="65">
        <v>3</v>
      </c>
      <c r="E47" s="66">
        <v>10</v>
      </c>
      <c r="F47" s="67"/>
      <c r="G47" s="65">
        <f t="shared" si="4"/>
        <v>-2</v>
      </c>
      <c r="H47" s="66">
        <f t="shared" si="5"/>
        <v>-7</v>
      </c>
      <c r="I47" s="20">
        <f t="shared" si="6"/>
        <v>-1</v>
      </c>
      <c r="J47" s="21">
        <f t="shared" si="7"/>
        <v>-0.7</v>
      </c>
    </row>
    <row r="48" spans="1:10" x14ac:dyDescent="0.25">
      <c r="A48" s="158" t="s">
        <v>260</v>
      </c>
      <c r="B48" s="65">
        <v>0</v>
      </c>
      <c r="C48" s="66">
        <v>0</v>
      </c>
      <c r="D48" s="65">
        <v>0</v>
      </c>
      <c r="E48" s="66">
        <v>18</v>
      </c>
      <c r="F48" s="67"/>
      <c r="G48" s="65">
        <f t="shared" si="4"/>
        <v>0</v>
      </c>
      <c r="H48" s="66">
        <f t="shared" si="5"/>
        <v>-18</v>
      </c>
      <c r="I48" s="20" t="str">
        <f t="shared" si="6"/>
        <v>-</v>
      </c>
      <c r="J48" s="21">
        <f t="shared" si="7"/>
        <v>-1</v>
      </c>
    </row>
    <row r="49" spans="1:10" x14ac:dyDescent="0.25">
      <c r="A49" s="158" t="s">
        <v>261</v>
      </c>
      <c r="B49" s="65">
        <v>0</v>
      </c>
      <c r="C49" s="66">
        <v>0</v>
      </c>
      <c r="D49" s="65">
        <v>1</v>
      </c>
      <c r="E49" s="66">
        <v>0</v>
      </c>
      <c r="F49" s="67"/>
      <c r="G49" s="65">
        <f t="shared" si="4"/>
        <v>0</v>
      </c>
      <c r="H49" s="66">
        <f t="shared" si="5"/>
        <v>1</v>
      </c>
      <c r="I49" s="20" t="str">
        <f t="shared" si="6"/>
        <v>-</v>
      </c>
      <c r="J49" s="21" t="str">
        <f t="shared" si="7"/>
        <v>-</v>
      </c>
    </row>
    <row r="50" spans="1:10" x14ac:dyDescent="0.25">
      <c r="A50" s="158" t="s">
        <v>302</v>
      </c>
      <c r="B50" s="65">
        <v>0</v>
      </c>
      <c r="C50" s="66">
        <v>0</v>
      </c>
      <c r="D50" s="65">
        <v>1</v>
      </c>
      <c r="E50" s="66">
        <v>0</v>
      </c>
      <c r="F50" s="67"/>
      <c r="G50" s="65">
        <f t="shared" si="4"/>
        <v>0</v>
      </c>
      <c r="H50" s="66">
        <f t="shared" si="5"/>
        <v>1</v>
      </c>
      <c r="I50" s="20" t="str">
        <f t="shared" si="6"/>
        <v>-</v>
      </c>
      <c r="J50" s="21" t="str">
        <f t="shared" si="7"/>
        <v>-</v>
      </c>
    </row>
    <row r="51" spans="1:10" x14ac:dyDescent="0.25">
      <c r="A51" s="158" t="s">
        <v>235</v>
      </c>
      <c r="B51" s="65">
        <v>0</v>
      </c>
      <c r="C51" s="66">
        <v>0</v>
      </c>
      <c r="D51" s="65">
        <v>10</v>
      </c>
      <c r="E51" s="66">
        <v>0</v>
      </c>
      <c r="F51" s="67"/>
      <c r="G51" s="65">
        <f t="shared" si="4"/>
        <v>0</v>
      </c>
      <c r="H51" s="66">
        <f t="shared" si="5"/>
        <v>10</v>
      </c>
      <c r="I51" s="20" t="str">
        <f t="shared" si="6"/>
        <v>-</v>
      </c>
      <c r="J51" s="21" t="str">
        <f t="shared" si="7"/>
        <v>-</v>
      </c>
    </row>
    <row r="52" spans="1:10" x14ac:dyDescent="0.25">
      <c r="A52" s="158" t="s">
        <v>416</v>
      </c>
      <c r="B52" s="65">
        <v>2</v>
      </c>
      <c r="C52" s="66">
        <v>2</v>
      </c>
      <c r="D52" s="65">
        <v>16</v>
      </c>
      <c r="E52" s="66">
        <v>2</v>
      </c>
      <c r="F52" s="67"/>
      <c r="G52" s="65">
        <f t="shared" si="4"/>
        <v>0</v>
      </c>
      <c r="H52" s="66">
        <f t="shared" si="5"/>
        <v>14</v>
      </c>
      <c r="I52" s="20">
        <f t="shared" si="6"/>
        <v>0</v>
      </c>
      <c r="J52" s="21">
        <f t="shared" si="7"/>
        <v>7</v>
      </c>
    </row>
    <row r="53" spans="1:10" x14ac:dyDescent="0.25">
      <c r="A53" s="158" t="s">
        <v>342</v>
      </c>
      <c r="B53" s="65">
        <v>2</v>
      </c>
      <c r="C53" s="66">
        <v>2</v>
      </c>
      <c r="D53" s="65">
        <v>42</v>
      </c>
      <c r="E53" s="66">
        <v>48</v>
      </c>
      <c r="F53" s="67"/>
      <c r="G53" s="65">
        <f t="shared" si="4"/>
        <v>0</v>
      </c>
      <c r="H53" s="66">
        <f t="shared" si="5"/>
        <v>-6</v>
      </c>
      <c r="I53" s="20">
        <f t="shared" si="6"/>
        <v>0</v>
      </c>
      <c r="J53" s="21">
        <f t="shared" si="7"/>
        <v>-0.125</v>
      </c>
    </row>
    <row r="54" spans="1:10" x14ac:dyDescent="0.25">
      <c r="A54" s="158" t="s">
        <v>343</v>
      </c>
      <c r="B54" s="65">
        <v>1</v>
      </c>
      <c r="C54" s="66">
        <v>0</v>
      </c>
      <c r="D54" s="65">
        <v>17</v>
      </c>
      <c r="E54" s="66">
        <v>13</v>
      </c>
      <c r="F54" s="67"/>
      <c r="G54" s="65">
        <f t="shared" si="4"/>
        <v>1</v>
      </c>
      <c r="H54" s="66">
        <f t="shared" si="5"/>
        <v>4</v>
      </c>
      <c r="I54" s="20" t="str">
        <f t="shared" si="6"/>
        <v>-</v>
      </c>
      <c r="J54" s="21">
        <f t="shared" si="7"/>
        <v>0.30769230769230771</v>
      </c>
    </row>
    <row r="55" spans="1:10" x14ac:dyDescent="0.25">
      <c r="A55" s="158" t="s">
        <v>375</v>
      </c>
      <c r="B55" s="65">
        <v>2</v>
      </c>
      <c r="C55" s="66">
        <v>6</v>
      </c>
      <c r="D55" s="65">
        <v>82</v>
      </c>
      <c r="E55" s="66">
        <v>88</v>
      </c>
      <c r="F55" s="67"/>
      <c r="G55" s="65">
        <f t="shared" si="4"/>
        <v>-4</v>
      </c>
      <c r="H55" s="66">
        <f t="shared" si="5"/>
        <v>-6</v>
      </c>
      <c r="I55" s="20">
        <f t="shared" si="6"/>
        <v>-0.66666666666666663</v>
      </c>
      <c r="J55" s="21">
        <f t="shared" si="7"/>
        <v>-6.8181818181818177E-2</v>
      </c>
    </row>
    <row r="56" spans="1:10" x14ac:dyDescent="0.25">
      <c r="A56" s="158" t="s">
        <v>376</v>
      </c>
      <c r="B56" s="65">
        <v>0</v>
      </c>
      <c r="C56" s="66">
        <v>2</v>
      </c>
      <c r="D56" s="65">
        <v>6</v>
      </c>
      <c r="E56" s="66">
        <v>16</v>
      </c>
      <c r="F56" s="67"/>
      <c r="G56" s="65">
        <f t="shared" si="4"/>
        <v>-2</v>
      </c>
      <c r="H56" s="66">
        <f t="shared" si="5"/>
        <v>-10</v>
      </c>
      <c r="I56" s="20">
        <f t="shared" si="6"/>
        <v>-1</v>
      </c>
      <c r="J56" s="21">
        <f t="shared" si="7"/>
        <v>-0.625</v>
      </c>
    </row>
    <row r="57" spans="1:10" x14ac:dyDescent="0.25">
      <c r="A57" s="158" t="s">
        <v>417</v>
      </c>
      <c r="B57" s="65">
        <v>3</v>
      </c>
      <c r="C57" s="66">
        <v>5</v>
      </c>
      <c r="D57" s="65">
        <v>52</v>
      </c>
      <c r="E57" s="66">
        <v>55</v>
      </c>
      <c r="F57" s="67"/>
      <c r="G57" s="65">
        <f t="shared" si="4"/>
        <v>-2</v>
      </c>
      <c r="H57" s="66">
        <f t="shared" si="5"/>
        <v>-3</v>
      </c>
      <c r="I57" s="20">
        <f t="shared" si="6"/>
        <v>-0.4</v>
      </c>
      <c r="J57" s="21">
        <f t="shared" si="7"/>
        <v>-5.4545454545454543E-2</v>
      </c>
    </row>
    <row r="58" spans="1:10" x14ac:dyDescent="0.25">
      <c r="A58" s="158" t="s">
        <v>418</v>
      </c>
      <c r="B58" s="65">
        <v>0</v>
      </c>
      <c r="C58" s="66">
        <v>1</v>
      </c>
      <c r="D58" s="65">
        <v>6</v>
      </c>
      <c r="E58" s="66">
        <v>7</v>
      </c>
      <c r="F58" s="67"/>
      <c r="G58" s="65">
        <f t="shared" si="4"/>
        <v>-1</v>
      </c>
      <c r="H58" s="66">
        <f t="shared" si="5"/>
        <v>-1</v>
      </c>
      <c r="I58" s="20">
        <f t="shared" si="6"/>
        <v>-1</v>
      </c>
      <c r="J58" s="21">
        <f t="shared" si="7"/>
        <v>-0.14285714285714285</v>
      </c>
    </row>
    <row r="59" spans="1:10" x14ac:dyDescent="0.25">
      <c r="A59" s="158" t="s">
        <v>438</v>
      </c>
      <c r="B59" s="65">
        <v>0</v>
      </c>
      <c r="C59" s="66">
        <v>0</v>
      </c>
      <c r="D59" s="65">
        <v>15</v>
      </c>
      <c r="E59" s="66">
        <v>11</v>
      </c>
      <c r="F59" s="67"/>
      <c r="G59" s="65">
        <f t="shared" si="4"/>
        <v>0</v>
      </c>
      <c r="H59" s="66">
        <f t="shared" si="5"/>
        <v>4</v>
      </c>
      <c r="I59" s="20" t="str">
        <f t="shared" si="6"/>
        <v>-</v>
      </c>
      <c r="J59" s="21">
        <f t="shared" si="7"/>
        <v>0.36363636363636365</v>
      </c>
    </row>
    <row r="60" spans="1:10" s="160" customFormat="1" x14ac:dyDescent="0.25">
      <c r="A60" s="178" t="s">
        <v>564</v>
      </c>
      <c r="B60" s="71">
        <v>22</v>
      </c>
      <c r="C60" s="72">
        <v>32</v>
      </c>
      <c r="D60" s="71">
        <v>392</v>
      </c>
      <c r="E60" s="72">
        <v>463</v>
      </c>
      <c r="F60" s="73"/>
      <c r="G60" s="71">
        <f t="shared" si="4"/>
        <v>-10</v>
      </c>
      <c r="H60" s="72">
        <f t="shared" si="5"/>
        <v>-71</v>
      </c>
      <c r="I60" s="37">
        <f t="shared" si="6"/>
        <v>-0.3125</v>
      </c>
      <c r="J60" s="38">
        <f t="shared" si="7"/>
        <v>-0.15334773218142547</v>
      </c>
    </row>
    <row r="61" spans="1:10" x14ac:dyDescent="0.25">
      <c r="A61" s="177"/>
      <c r="B61" s="143"/>
      <c r="C61" s="144"/>
      <c r="D61" s="143"/>
      <c r="E61" s="144"/>
      <c r="F61" s="145"/>
      <c r="G61" s="143"/>
      <c r="H61" s="144"/>
      <c r="I61" s="151"/>
      <c r="J61" s="152"/>
    </row>
    <row r="62" spans="1:10" s="139" customFormat="1" x14ac:dyDescent="0.25">
      <c r="A62" s="159" t="s">
        <v>36</v>
      </c>
      <c r="B62" s="65"/>
      <c r="C62" s="66"/>
      <c r="D62" s="65"/>
      <c r="E62" s="66"/>
      <c r="F62" s="67"/>
      <c r="G62" s="65"/>
      <c r="H62" s="66"/>
      <c r="I62" s="20"/>
      <c r="J62" s="21"/>
    </row>
    <row r="63" spans="1:10" x14ac:dyDescent="0.25">
      <c r="A63" s="158" t="s">
        <v>351</v>
      </c>
      <c r="B63" s="65">
        <v>69</v>
      </c>
      <c r="C63" s="66">
        <v>0</v>
      </c>
      <c r="D63" s="65">
        <v>70</v>
      </c>
      <c r="E63" s="66">
        <v>0</v>
      </c>
      <c r="F63" s="67"/>
      <c r="G63" s="65">
        <f>B63-C63</f>
        <v>69</v>
      </c>
      <c r="H63" s="66">
        <f>D63-E63</f>
        <v>70</v>
      </c>
      <c r="I63" s="20" t="str">
        <f>IF(C63=0, "-", IF(G63/C63&lt;10, G63/C63, "&gt;999%"))</f>
        <v>-</v>
      </c>
      <c r="J63" s="21" t="str">
        <f>IF(E63=0, "-", IF(H63/E63&lt;10, H63/E63, "&gt;999%"))</f>
        <v>-</v>
      </c>
    </row>
    <row r="64" spans="1:10" s="160" customFormat="1" x14ac:dyDescent="0.25">
      <c r="A64" s="178" t="s">
        <v>565</v>
      </c>
      <c r="B64" s="71">
        <v>69</v>
      </c>
      <c r="C64" s="72">
        <v>0</v>
      </c>
      <c r="D64" s="71">
        <v>70</v>
      </c>
      <c r="E64" s="72">
        <v>0</v>
      </c>
      <c r="F64" s="73"/>
      <c r="G64" s="71">
        <f>B64-C64</f>
        <v>69</v>
      </c>
      <c r="H64" s="72">
        <f>D64-E64</f>
        <v>70</v>
      </c>
      <c r="I64" s="37" t="str">
        <f>IF(C64=0, "-", IF(G64/C64&lt;10, G64/C64, "&gt;999%"))</f>
        <v>-</v>
      </c>
      <c r="J64" s="38" t="str">
        <f>IF(E64=0, "-", IF(H64/E64&lt;10, H64/E64, "&gt;999%"))</f>
        <v>-</v>
      </c>
    </row>
    <row r="65" spans="1:10" x14ac:dyDescent="0.25">
      <c r="A65" s="177"/>
      <c r="B65" s="143"/>
      <c r="C65" s="144"/>
      <c r="D65" s="143"/>
      <c r="E65" s="144"/>
      <c r="F65" s="145"/>
      <c r="G65" s="143"/>
      <c r="H65" s="144"/>
      <c r="I65" s="151"/>
      <c r="J65" s="152"/>
    </row>
    <row r="66" spans="1:10" s="139" customFormat="1" x14ac:dyDescent="0.25">
      <c r="A66" s="159" t="s">
        <v>37</v>
      </c>
      <c r="B66" s="65"/>
      <c r="C66" s="66"/>
      <c r="D66" s="65"/>
      <c r="E66" s="66"/>
      <c r="F66" s="67"/>
      <c r="G66" s="65"/>
      <c r="H66" s="66"/>
      <c r="I66" s="20"/>
      <c r="J66" s="21"/>
    </row>
    <row r="67" spans="1:10" x14ac:dyDescent="0.25">
      <c r="A67" s="158" t="s">
        <v>291</v>
      </c>
      <c r="B67" s="65">
        <v>1</v>
      </c>
      <c r="C67" s="66">
        <v>0</v>
      </c>
      <c r="D67" s="65">
        <v>5</v>
      </c>
      <c r="E67" s="66">
        <v>0</v>
      </c>
      <c r="F67" s="67"/>
      <c r="G67" s="65">
        <f>B67-C67</f>
        <v>1</v>
      </c>
      <c r="H67" s="66">
        <f>D67-E67</f>
        <v>5</v>
      </c>
      <c r="I67" s="20" t="str">
        <f>IF(C67=0, "-", IF(G67/C67&lt;10, G67/C67, "&gt;999%"))</f>
        <v>-</v>
      </c>
      <c r="J67" s="21" t="str">
        <f>IF(E67=0, "-", IF(H67/E67&lt;10, H67/E67, "&gt;999%"))</f>
        <v>-</v>
      </c>
    </row>
    <row r="68" spans="1:10" x14ac:dyDescent="0.25">
      <c r="A68" s="158" t="s">
        <v>473</v>
      </c>
      <c r="B68" s="65">
        <v>4</v>
      </c>
      <c r="C68" s="66">
        <v>3</v>
      </c>
      <c r="D68" s="65">
        <v>22</v>
      </c>
      <c r="E68" s="66">
        <v>35</v>
      </c>
      <c r="F68" s="67"/>
      <c r="G68" s="65">
        <f>B68-C68</f>
        <v>1</v>
      </c>
      <c r="H68" s="66">
        <f>D68-E68</f>
        <v>-13</v>
      </c>
      <c r="I68" s="20">
        <f>IF(C68=0, "-", IF(G68/C68&lt;10, G68/C68, "&gt;999%"))</f>
        <v>0.33333333333333331</v>
      </c>
      <c r="J68" s="21">
        <f>IF(E68=0, "-", IF(H68/E68&lt;10, H68/E68, "&gt;999%"))</f>
        <v>-0.37142857142857144</v>
      </c>
    </row>
    <row r="69" spans="1:10" x14ac:dyDescent="0.25">
      <c r="A69" s="158" t="s">
        <v>474</v>
      </c>
      <c r="B69" s="65">
        <v>0</v>
      </c>
      <c r="C69" s="66">
        <v>0</v>
      </c>
      <c r="D69" s="65">
        <v>2</v>
      </c>
      <c r="E69" s="66">
        <v>0</v>
      </c>
      <c r="F69" s="67"/>
      <c r="G69" s="65">
        <f>B69-C69</f>
        <v>0</v>
      </c>
      <c r="H69" s="66">
        <f>D69-E69</f>
        <v>2</v>
      </c>
      <c r="I69" s="20" t="str">
        <f>IF(C69=0, "-", IF(G69/C69&lt;10, G69/C69, "&gt;999%"))</f>
        <v>-</v>
      </c>
      <c r="J69" s="21" t="str">
        <f>IF(E69=0, "-", IF(H69/E69&lt;10, H69/E69, "&gt;999%"))</f>
        <v>-</v>
      </c>
    </row>
    <row r="70" spans="1:10" s="160" customFormat="1" x14ac:dyDescent="0.25">
      <c r="A70" s="178" t="s">
        <v>566</v>
      </c>
      <c r="B70" s="71">
        <v>5</v>
      </c>
      <c r="C70" s="72">
        <v>3</v>
      </c>
      <c r="D70" s="71">
        <v>29</v>
      </c>
      <c r="E70" s="72">
        <v>35</v>
      </c>
      <c r="F70" s="73"/>
      <c r="G70" s="71">
        <f>B70-C70</f>
        <v>2</v>
      </c>
      <c r="H70" s="72">
        <f>D70-E70</f>
        <v>-6</v>
      </c>
      <c r="I70" s="37">
        <f>IF(C70=0, "-", IF(G70/C70&lt;10, G70/C70, "&gt;999%"))</f>
        <v>0.66666666666666663</v>
      </c>
      <c r="J70" s="38">
        <f>IF(E70=0, "-", IF(H70/E70&lt;10, H70/E70, "&gt;999%"))</f>
        <v>-0.17142857142857143</v>
      </c>
    </row>
    <row r="71" spans="1:10" x14ac:dyDescent="0.25">
      <c r="A71" s="177"/>
      <c r="B71" s="143"/>
      <c r="C71" s="144"/>
      <c r="D71" s="143"/>
      <c r="E71" s="144"/>
      <c r="F71" s="145"/>
      <c r="G71" s="143"/>
      <c r="H71" s="144"/>
      <c r="I71" s="151"/>
      <c r="J71" s="152"/>
    </row>
    <row r="72" spans="1:10" s="139" customFormat="1" x14ac:dyDescent="0.25">
      <c r="A72" s="159" t="s">
        <v>38</v>
      </c>
      <c r="B72" s="65"/>
      <c r="C72" s="66"/>
      <c r="D72" s="65"/>
      <c r="E72" s="66"/>
      <c r="F72" s="67"/>
      <c r="G72" s="65"/>
      <c r="H72" s="66"/>
      <c r="I72" s="20"/>
      <c r="J72" s="21"/>
    </row>
    <row r="73" spans="1:10" x14ac:dyDescent="0.25">
      <c r="A73" s="158" t="s">
        <v>258</v>
      </c>
      <c r="B73" s="65">
        <v>0</v>
      </c>
      <c r="C73" s="66">
        <v>1</v>
      </c>
      <c r="D73" s="65">
        <v>0</v>
      </c>
      <c r="E73" s="66">
        <v>3</v>
      </c>
      <c r="F73" s="67"/>
      <c r="G73" s="65">
        <f>B73-C73</f>
        <v>-1</v>
      </c>
      <c r="H73" s="66">
        <f>D73-E73</f>
        <v>-3</v>
      </c>
      <c r="I73" s="20">
        <f>IF(C73=0, "-", IF(G73/C73&lt;10, G73/C73, "&gt;999%"))</f>
        <v>-1</v>
      </c>
      <c r="J73" s="21">
        <f>IF(E73=0, "-", IF(H73/E73&lt;10, H73/E73, "&gt;999%"))</f>
        <v>-1</v>
      </c>
    </row>
    <row r="74" spans="1:10" s="160" customFormat="1" x14ac:dyDescent="0.25">
      <c r="A74" s="178" t="s">
        <v>567</v>
      </c>
      <c r="B74" s="71">
        <v>0</v>
      </c>
      <c r="C74" s="72">
        <v>1</v>
      </c>
      <c r="D74" s="71">
        <v>0</v>
      </c>
      <c r="E74" s="72">
        <v>3</v>
      </c>
      <c r="F74" s="73"/>
      <c r="G74" s="71">
        <f>B74-C74</f>
        <v>-1</v>
      </c>
      <c r="H74" s="72">
        <f>D74-E74</f>
        <v>-3</v>
      </c>
      <c r="I74" s="37">
        <f>IF(C74=0, "-", IF(G74/C74&lt;10, G74/C74, "&gt;999%"))</f>
        <v>-1</v>
      </c>
      <c r="J74" s="38">
        <f>IF(E74=0, "-", IF(H74/E74&lt;10, H74/E74, "&gt;999%"))</f>
        <v>-1</v>
      </c>
    </row>
    <row r="75" spans="1:10" x14ac:dyDescent="0.25">
      <c r="A75" s="177"/>
      <c r="B75" s="143"/>
      <c r="C75" s="144"/>
      <c r="D75" s="143"/>
      <c r="E75" s="144"/>
      <c r="F75" s="145"/>
      <c r="G75" s="143"/>
      <c r="H75" s="144"/>
      <c r="I75" s="151"/>
      <c r="J75" s="152"/>
    </row>
    <row r="76" spans="1:10" s="139" customFormat="1" x14ac:dyDescent="0.25">
      <c r="A76" s="159" t="s">
        <v>39</v>
      </c>
      <c r="B76" s="65"/>
      <c r="C76" s="66"/>
      <c r="D76" s="65"/>
      <c r="E76" s="66"/>
      <c r="F76" s="67"/>
      <c r="G76" s="65"/>
      <c r="H76" s="66"/>
      <c r="I76" s="20"/>
      <c r="J76" s="21"/>
    </row>
    <row r="77" spans="1:10" x14ac:dyDescent="0.25">
      <c r="A77" s="158" t="s">
        <v>195</v>
      </c>
      <c r="B77" s="65">
        <v>0</v>
      </c>
      <c r="C77" s="66">
        <v>0</v>
      </c>
      <c r="D77" s="65">
        <v>3</v>
      </c>
      <c r="E77" s="66">
        <v>2</v>
      </c>
      <c r="F77" s="67"/>
      <c r="G77" s="65">
        <f>B77-C77</f>
        <v>0</v>
      </c>
      <c r="H77" s="66">
        <f>D77-E77</f>
        <v>1</v>
      </c>
      <c r="I77" s="20" t="str">
        <f>IF(C77=0, "-", IF(G77/C77&lt;10, G77/C77, "&gt;999%"))</f>
        <v>-</v>
      </c>
      <c r="J77" s="21">
        <f>IF(E77=0, "-", IF(H77/E77&lt;10, H77/E77, "&gt;999%"))</f>
        <v>0.5</v>
      </c>
    </row>
    <row r="78" spans="1:10" x14ac:dyDescent="0.25">
      <c r="A78" s="158" t="s">
        <v>317</v>
      </c>
      <c r="B78" s="65">
        <v>1</v>
      </c>
      <c r="C78" s="66">
        <v>0</v>
      </c>
      <c r="D78" s="65">
        <v>9</v>
      </c>
      <c r="E78" s="66">
        <v>0</v>
      </c>
      <c r="F78" s="67"/>
      <c r="G78" s="65">
        <f>B78-C78</f>
        <v>1</v>
      </c>
      <c r="H78" s="66">
        <f>D78-E78</f>
        <v>9</v>
      </c>
      <c r="I78" s="20" t="str">
        <f>IF(C78=0, "-", IF(G78/C78&lt;10, G78/C78, "&gt;999%"))</f>
        <v>-</v>
      </c>
      <c r="J78" s="21" t="str">
        <f>IF(E78=0, "-", IF(H78/E78&lt;10, H78/E78, "&gt;999%"))</f>
        <v>-</v>
      </c>
    </row>
    <row r="79" spans="1:10" x14ac:dyDescent="0.25">
      <c r="A79" s="158" t="s">
        <v>352</v>
      </c>
      <c r="B79" s="65">
        <v>0</v>
      </c>
      <c r="C79" s="66">
        <v>0</v>
      </c>
      <c r="D79" s="65">
        <v>2</v>
      </c>
      <c r="E79" s="66">
        <v>0</v>
      </c>
      <c r="F79" s="67"/>
      <c r="G79" s="65">
        <f>B79-C79</f>
        <v>0</v>
      </c>
      <c r="H79" s="66">
        <f>D79-E79</f>
        <v>2</v>
      </c>
      <c r="I79" s="20" t="str">
        <f>IF(C79=0, "-", IF(G79/C79&lt;10, G79/C79, "&gt;999%"))</f>
        <v>-</v>
      </c>
      <c r="J79" s="21" t="str">
        <f>IF(E79=0, "-", IF(H79/E79&lt;10, H79/E79, "&gt;999%"))</f>
        <v>-</v>
      </c>
    </row>
    <row r="80" spans="1:10" x14ac:dyDescent="0.25">
      <c r="A80" s="158" t="s">
        <v>247</v>
      </c>
      <c r="B80" s="65">
        <v>0</v>
      </c>
      <c r="C80" s="66">
        <v>0</v>
      </c>
      <c r="D80" s="65">
        <v>2</v>
      </c>
      <c r="E80" s="66">
        <v>0</v>
      </c>
      <c r="F80" s="67"/>
      <c r="G80" s="65">
        <f>B80-C80</f>
        <v>0</v>
      </c>
      <c r="H80" s="66">
        <f>D80-E80</f>
        <v>2</v>
      </c>
      <c r="I80" s="20" t="str">
        <f>IF(C80=0, "-", IF(G80/C80&lt;10, G80/C80, "&gt;999%"))</f>
        <v>-</v>
      </c>
      <c r="J80" s="21" t="str">
        <f>IF(E80=0, "-", IF(H80/E80&lt;10, H80/E80, "&gt;999%"))</f>
        <v>-</v>
      </c>
    </row>
    <row r="81" spans="1:10" s="160" customFormat="1" x14ac:dyDescent="0.25">
      <c r="A81" s="178" t="s">
        <v>568</v>
      </c>
      <c r="B81" s="71">
        <v>1</v>
      </c>
      <c r="C81" s="72">
        <v>0</v>
      </c>
      <c r="D81" s="71">
        <v>16</v>
      </c>
      <c r="E81" s="72">
        <v>2</v>
      </c>
      <c r="F81" s="73"/>
      <c r="G81" s="71">
        <f>B81-C81</f>
        <v>1</v>
      </c>
      <c r="H81" s="72">
        <f>D81-E81</f>
        <v>14</v>
      </c>
      <c r="I81" s="37" t="str">
        <f>IF(C81=0, "-", IF(G81/C81&lt;10, G81/C81, "&gt;999%"))</f>
        <v>-</v>
      </c>
      <c r="J81" s="38">
        <f>IF(E81=0, "-", IF(H81/E81&lt;10, H81/E81, "&gt;999%"))</f>
        <v>7</v>
      </c>
    </row>
    <row r="82" spans="1:10" x14ac:dyDescent="0.25">
      <c r="A82" s="177"/>
      <c r="B82" s="143"/>
      <c r="C82" s="144"/>
      <c r="D82" s="143"/>
      <c r="E82" s="144"/>
      <c r="F82" s="145"/>
      <c r="G82" s="143"/>
      <c r="H82" s="144"/>
      <c r="I82" s="151"/>
      <c r="J82" s="152"/>
    </row>
    <row r="83" spans="1:10" s="139" customFormat="1" x14ac:dyDescent="0.25">
      <c r="A83" s="159" t="s">
        <v>40</v>
      </c>
      <c r="B83" s="65"/>
      <c r="C83" s="66"/>
      <c r="D83" s="65"/>
      <c r="E83" s="66"/>
      <c r="F83" s="67"/>
      <c r="G83" s="65"/>
      <c r="H83" s="66"/>
      <c r="I83" s="20"/>
      <c r="J83" s="21"/>
    </row>
    <row r="84" spans="1:10" x14ac:dyDescent="0.25">
      <c r="A84" s="158" t="s">
        <v>377</v>
      </c>
      <c r="B84" s="65">
        <v>0</v>
      </c>
      <c r="C84" s="66">
        <v>0</v>
      </c>
      <c r="D84" s="65">
        <v>5</v>
      </c>
      <c r="E84" s="66">
        <v>0</v>
      </c>
      <c r="F84" s="67"/>
      <c r="G84" s="65">
        <f>B84-C84</f>
        <v>0</v>
      </c>
      <c r="H84" s="66">
        <f>D84-E84</f>
        <v>5</v>
      </c>
      <c r="I84" s="20" t="str">
        <f>IF(C84=0, "-", IF(G84/C84&lt;10, G84/C84, "&gt;999%"))</f>
        <v>-</v>
      </c>
      <c r="J84" s="21" t="str">
        <f>IF(E84=0, "-", IF(H84/E84&lt;10, H84/E84, "&gt;999%"))</f>
        <v>-</v>
      </c>
    </row>
    <row r="85" spans="1:10" x14ac:dyDescent="0.25">
      <c r="A85" s="158" t="s">
        <v>353</v>
      </c>
      <c r="B85" s="65">
        <v>7</v>
      </c>
      <c r="C85" s="66">
        <v>0</v>
      </c>
      <c r="D85" s="65">
        <v>26</v>
      </c>
      <c r="E85" s="66">
        <v>0</v>
      </c>
      <c r="F85" s="67"/>
      <c r="G85" s="65">
        <f>B85-C85</f>
        <v>7</v>
      </c>
      <c r="H85" s="66">
        <f>D85-E85</f>
        <v>26</v>
      </c>
      <c r="I85" s="20" t="str">
        <f>IF(C85=0, "-", IF(G85/C85&lt;10, G85/C85, "&gt;999%"))</f>
        <v>-</v>
      </c>
      <c r="J85" s="21" t="str">
        <f>IF(E85=0, "-", IF(H85/E85&lt;10, H85/E85, "&gt;999%"))</f>
        <v>-</v>
      </c>
    </row>
    <row r="86" spans="1:10" x14ac:dyDescent="0.25">
      <c r="A86" s="158" t="s">
        <v>216</v>
      </c>
      <c r="B86" s="65">
        <v>7</v>
      </c>
      <c r="C86" s="66">
        <v>0</v>
      </c>
      <c r="D86" s="65">
        <v>13</v>
      </c>
      <c r="E86" s="66">
        <v>0</v>
      </c>
      <c r="F86" s="67"/>
      <c r="G86" s="65">
        <f>B86-C86</f>
        <v>7</v>
      </c>
      <c r="H86" s="66">
        <f>D86-E86</f>
        <v>13</v>
      </c>
      <c r="I86" s="20" t="str">
        <f>IF(C86=0, "-", IF(G86/C86&lt;10, G86/C86, "&gt;999%"))</f>
        <v>-</v>
      </c>
      <c r="J86" s="21" t="str">
        <f>IF(E86=0, "-", IF(H86/E86&lt;10, H86/E86, "&gt;999%"))</f>
        <v>-</v>
      </c>
    </row>
    <row r="87" spans="1:10" s="160" customFormat="1" x14ac:dyDescent="0.25">
      <c r="A87" s="178" t="s">
        <v>569</v>
      </c>
      <c r="B87" s="71">
        <v>14</v>
      </c>
      <c r="C87" s="72">
        <v>0</v>
      </c>
      <c r="D87" s="71">
        <v>44</v>
      </c>
      <c r="E87" s="72">
        <v>0</v>
      </c>
      <c r="F87" s="73"/>
      <c r="G87" s="71">
        <f>B87-C87</f>
        <v>14</v>
      </c>
      <c r="H87" s="72">
        <f>D87-E87</f>
        <v>44</v>
      </c>
      <c r="I87" s="37" t="str">
        <f>IF(C87=0, "-", IF(G87/C87&lt;10, G87/C87, "&gt;999%"))</f>
        <v>-</v>
      </c>
      <c r="J87" s="38" t="str">
        <f>IF(E87=0, "-", IF(H87/E87&lt;10, H87/E87, "&gt;999%"))</f>
        <v>-</v>
      </c>
    </row>
    <row r="88" spans="1:10" x14ac:dyDescent="0.25">
      <c r="A88" s="177"/>
      <c r="B88" s="143"/>
      <c r="C88" s="144"/>
      <c r="D88" s="143"/>
      <c r="E88" s="144"/>
      <c r="F88" s="145"/>
      <c r="G88" s="143"/>
      <c r="H88" s="144"/>
      <c r="I88" s="151"/>
      <c r="J88" s="152"/>
    </row>
    <row r="89" spans="1:10" s="139" customFormat="1" x14ac:dyDescent="0.25">
      <c r="A89" s="159" t="s">
        <v>41</v>
      </c>
      <c r="B89" s="65"/>
      <c r="C89" s="66"/>
      <c r="D89" s="65"/>
      <c r="E89" s="66"/>
      <c r="F89" s="67"/>
      <c r="G89" s="65"/>
      <c r="H89" s="66"/>
      <c r="I89" s="20"/>
      <c r="J89" s="21"/>
    </row>
    <row r="90" spans="1:10" x14ac:dyDescent="0.25">
      <c r="A90" s="158" t="s">
        <v>303</v>
      </c>
      <c r="B90" s="65">
        <v>0</v>
      </c>
      <c r="C90" s="66">
        <v>0</v>
      </c>
      <c r="D90" s="65">
        <v>1</v>
      </c>
      <c r="E90" s="66">
        <v>2</v>
      </c>
      <c r="F90" s="67"/>
      <c r="G90" s="65">
        <f>B90-C90</f>
        <v>0</v>
      </c>
      <c r="H90" s="66">
        <f>D90-E90</f>
        <v>-1</v>
      </c>
      <c r="I90" s="20" t="str">
        <f>IF(C90=0, "-", IF(G90/C90&lt;10, G90/C90, "&gt;999%"))</f>
        <v>-</v>
      </c>
      <c r="J90" s="21">
        <f>IF(E90=0, "-", IF(H90/E90&lt;10, H90/E90, "&gt;999%"))</f>
        <v>-0.5</v>
      </c>
    </row>
    <row r="91" spans="1:10" s="160" customFormat="1" x14ac:dyDescent="0.25">
      <c r="A91" s="178" t="s">
        <v>570</v>
      </c>
      <c r="B91" s="71">
        <v>0</v>
      </c>
      <c r="C91" s="72">
        <v>0</v>
      </c>
      <c r="D91" s="71">
        <v>1</v>
      </c>
      <c r="E91" s="72">
        <v>2</v>
      </c>
      <c r="F91" s="73"/>
      <c r="G91" s="71">
        <f>B91-C91</f>
        <v>0</v>
      </c>
      <c r="H91" s="72">
        <f>D91-E91</f>
        <v>-1</v>
      </c>
      <c r="I91" s="37" t="str">
        <f>IF(C91=0, "-", IF(G91/C91&lt;10, G91/C91, "&gt;999%"))</f>
        <v>-</v>
      </c>
      <c r="J91" s="38">
        <f>IF(E91=0, "-", IF(H91/E91&lt;10, H91/E91, "&gt;999%"))</f>
        <v>-0.5</v>
      </c>
    </row>
    <row r="92" spans="1:10" x14ac:dyDescent="0.25">
      <c r="A92" s="177"/>
      <c r="B92" s="143"/>
      <c r="C92" s="144"/>
      <c r="D92" s="143"/>
      <c r="E92" s="144"/>
      <c r="F92" s="145"/>
      <c r="G92" s="143"/>
      <c r="H92" s="144"/>
      <c r="I92" s="151"/>
      <c r="J92" s="152"/>
    </row>
    <row r="93" spans="1:10" s="139" customFormat="1" x14ac:dyDescent="0.25">
      <c r="A93" s="159" t="s">
        <v>42</v>
      </c>
      <c r="B93" s="65"/>
      <c r="C93" s="66"/>
      <c r="D93" s="65"/>
      <c r="E93" s="66"/>
      <c r="F93" s="67"/>
      <c r="G93" s="65"/>
      <c r="H93" s="66"/>
      <c r="I93" s="20"/>
      <c r="J93" s="21"/>
    </row>
    <row r="94" spans="1:10" x14ac:dyDescent="0.25">
      <c r="A94" s="158" t="s">
        <v>180</v>
      </c>
      <c r="B94" s="65">
        <v>0</v>
      </c>
      <c r="C94" s="66">
        <v>4</v>
      </c>
      <c r="D94" s="65">
        <v>15</v>
      </c>
      <c r="E94" s="66">
        <v>23</v>
      </c>
      <c r="F94" s="67"/>
      <c r="G94" s="65">
        <f>B94-C94</f>
        <v>-4</v>
      </c>
      <c r="H94" s="66">
        <f>D94-E94</f>
        <v>-8</v>
      </c>
      <c r="I94" s="20">
        <f>IF(C94=0, "-", IF(G94/C94&lt;10, G94/C94, "&gt;999%"))</f>
        <v>-1</v>
      </c>
      <c r="J94" s="21">
        <f>IF(E94=0, "-", IF(H94/E94&lt;10, H94/E94, "&gt;999%"))</f>
        <v>-0.34782608695652173</v>
      </c>
    </row>
    <row r="95" spans="1:10" s="160" customFormat="1" x14ac:dyDescent="0.25">
      <c r="A95" s="178" t="s">
        <v>571</v>
      </c>
      <c r="B95" s="71">
        <v>0</v>
      </c>
      <c r="C95" s="72">
        <v>4</v>
      </c>
      <c r="D95" s="71">
        <v>15</v>
      </c>
      <c r="E95" s="72">
        <v>23</v>
      </c>
      <c r="F95" s="73"/>
      <c r="G95" s="71">
        <f>B95-C95</f>
        <v>-4</v>
      </c>
      <c r="H95" s="72">
        <f>D95-E95</f>
        <v>-8</v>
      </c>
      <c r="I95" s="37">
        <f>IF(C95=0, "-", IF(G95/C95&lt;10, G95/C95, "&gt;999%"))</f>
        <v>-1</v>
      </c>
      <c r="J95" s="38">
        <f>IF(E95=0, "-", IF(H95/E95&lt;10, H95/E95, "&gt;999%"))</f>
        <v>-0.34782608695652173</v>
      </c>
    </row>
    <row r="96" spans="1:10" x14ac:dyDescent="0.25">
      <c r="A96" s="177"/>
      <c r="B96" s="143"/>
      <c r="C96" s="144"/>
      <c r="D96" s="143"/>
      <c r="E96" s="144"/>
      <c r="F96" s="145"/>
      <c r="G96" s="143"/>
      <c r="H96" s="144"/>
      <c r="I96" s="151"/>
      <c r="J96" s="152"/>
    </row>
    <row r="97" spans="1:10" s="139" customFormat="1" x14ac:dyDescent="0.25">
      <c r="A97" s="159" t="s">
        <v>43</v>
      </c>
      <c r="B97" s="65"/>
      <c r="C97" s="66"/>
      <c r="D97" s="65"/>
      <c r="E97" s="66"/>
      <c r="F97" s="67"/>
      <c r="G97" s="65"/>
      <c r="H97" s="66"/>
      <c r="I97" s="20"/>
      <c r="J97" s="21"/>
    </row>
    <row r="98" spans="1:10" x14ac:dyDescent="0.25">
      <c r="A98" s="158" t="s">
        <v>492</v>
      </c>
      <c r="B98" s="65">
        <v>0</v>
      </c>
      <c r="C98" s="66">
        <v>0</v>
      </c>
      <c r="D98" s="65">
        <v>4</v>
      </c>
      <c r="E98" s="66">
        <v>7</v>
      </c>
      <c r="F98" s="67"/>
      <c r="G98" s="65">
        <f>B98-C98</f>
        <v>0</v>
      </c>
      <c r="H98" s="66">
        <f>D98-E98</f>
        <v>-3</v>
      </c>
      <c r="I98" s="20" t="str">
        <f>IF(C98=0, "-", IF(G98/C98&lt;10, G98/C98, "&gt;999%"))</f>
        <v>-</v>
      </c>
      <c r="J98" s="21">
        <f>IF(E98=0, "-", IF(H98/E98&lt;10, H98/E98, "&gt;999%"))</f>
        <v>-0.42857142857142855</v>
      </c>
    </row>
    <row r="99" spans="1:10" s="160" customFormat="1" x14ac:dyDescent="0.25">
      <c r="A99" s="178" t="s">
        <v>572</v>
      </c>
      <c r="B99" s="71">
        <v>0</v>
      </c>
      <c r="C99" s="72">
        <v>0</v>
      </c>
      <c r="D99" s="71">
        <v>4</v>
      </c>
      <c r="E99" s="72">
        <v>7</v>
      </c>
      <c r="F99" s="73"/>
      <c r="G99" s="71">
        <f>B99-C99</f>
        <v>0</v>
      </c>
      <c r="H99" s="72">
        <f>D99-E99</f>
        <v>-3</v>
      </c>
      <c r="I99" s="37" t="str">
        <f>IF(C99=0, "-", IF(G99/C99&lt;10, G99/C99, "&gt;999%"))</f>
        <v>-</v>
      </c>
      <c r="J99" s="38">
        <f>IF(E99=0, "-", IF(H99/E99&lt;10, H99/E99, "&gt;999%"))</f>
        <v>-0.42857142857142855</v>
      </c>
    </row>
    <row r="100" spans="1:10" x14ac:dyDescent="0.25">
      <c r="A100" s="177"/>
      <c r="B100" s="143"/>
      <c r="C100" s="144"/>
      <c r="D100" s="143"/>
      <c r="E100" s="144"/>
      <c r="F100" s="145"/>
      <c r="G100" s="143"/>
      <c r="H100" s="144"/>
      <c r="I100" s="151"/>
      <c r="J100" s="152"/>
    </row>
    <row r="101" spans="1:10" s="139" customFormat="1" x14ac:dyDescent="0.25">
      <c r="A101" s="159" t="s">
        <v>44</v>
      </c>
      <c r="B101" s="65"/>
      <c r="C101" s="66"/>
      <c r="D101" s="65"/>
      <c r="E101" s="66"/>
      <c r="F101" s="67"/>
      <c r="G101" s="65"/>
      <c r="H101" s="66"/>
      <c r="I101" s="20"/>
      <c r="J101" s="21"/>
    </row>
    <row r="102" spans="1:10" x14ac:dyDescent="0.25">
      <c r="A102" s="158" t="s">
        <v>354</v>
      </c>
      <c r="B102" s="65">
        <v>1</v>
      </c>
      <c r="C102" s="66">
        <v>4</v>
      </c>
      <c r="D102" s="65">
        <v>21</v>
      </c>
      <c r="E102" s="66">
        <v>35</v>
      </c>
      <c r="F102" s="67"/>
      <c r="G102" s="65">
        <f t="shared" ref="G102:G113" si="8">B102-C102</f>
        <v>-3</v>
      </c>
      <c r="H102" s="66">
        <f t="shared" ref="H102:H113" si="9">D102-E102</f>
        <v>-14</v>
      </c>
      <c r="I102" s="20">
        <f t="shared" ref="I102:I113" si="10">IF(C102=0, "-", IF(G102/C102&lt;10, G102/C102, "&gt;999%"))</f>
        <v>-0.75</v>
      </c>
      <c r="J102" s="21">
        <f t="shared" ref="J102:J113" si="11">IF(E102=0, "-", IF(H102/E102&lt;10, H102/E102, "&gt;999%"))</f>
        <v>-0.4</v>
      </c>
    </row>
    <row r="103" spans="1:10" x14ac:dyDescent="0.25">
      <c r="A103" s="158" t="s">
        <v>392</v>
      </c>
      <c r="B103" s="65">
        <v>7</v>
      </c>
      <c r="C103" s="66">
        <v>7</v>
      </c>
      <c r="D103" s="65">
        <v>118</v>
      </c>
      <c r="E103" s="66">
        <v>101</v>
      </c>
      <c r="F103" s="67"/>
      <c r="G103" s="65">
        <f t="shared" si="8"/>
        <v>0</v>
      </c>
      <c r="H103" s="66">
        <f t="shared" si="9"/>
        <v>17</v>
      </c>
      <c r="I103" s="20">
        <f t="shared" si="10"/>
        <v>0</v>
      </c>
      <c r="J103" s="21">
        <f t="shared" si="11"/>
        <v>0.16831683168316833</v>
      </c>
    </row>
    <row r="104" spans="1:10" x14ac:dyDescent="0.25">
      <c r="A104" s="158" t="s">
        <v>183</v>
      </c>
      <c r="B104" s="65">
        <v>0</v>
      </c>
      <c r="C104" s="66">
        <v>0</v>
      </c>
      <c r="D104" s="65">
        <v>3</v>
      </c>
      <c r="E104" s="66">
        <v>11</v>
      </c>
      <c r="F104" s="67"/>
      <c r="G104" s="65">
        <f t="shared" si="8"/>
        <v>0</v>
      </c>
      <c r="H104" s="66">
        <f t="shared" si="9"/>
        <v>-8</v>
      </c>
      <c r="I104" s="20" t="str">
        <f t="shared" si="10"/>
        <v>-</v>
      </c>
      <c r="J104" s="21">
        <f t="shared" si="11"/>
        <v>-0.72727272727272729</v>
      </c>
    </row>
    <row r="105" spans="1:10" x14ac:dyDescent="0.25">
      <c r="A105" s="158" t="s">
        <v>198</v>
      </c>
      <c r="B105" s="65">
        <v>0</v>
      </c>
      <c r="C105" s="66">
        <v>0</v>
      </c>
      <c r="D105" s="65">
        <v>3</v>
      </c>
      <c r="E105" s="66">
        <v>26</v>
      </c>
      <c r="F105" s="67"/>
      <c r="G105" s="65">
        <f t="shared" si="8"/>
        <v>0</v>
      </c>
      <c r="H105" s="66">
        <f t="shared" si="9"/>
        <v>-23</v>
      </c>
      <c r="I105" s="20" t="str">
        <f t="shared" si="10"/>
        <v>-</v>
      </c>
      <c r="J105" s="21">
        <f t="shared" si="11"/>
        <v>-0.88461538461538458</v>
      </c>
    </row>
    <row r="106" spans="1:10" x14ac:dyDescent="0.25">
      <c r="A106" s="158" t="s">
        <v>279</v>
      </c>
      <c r="B106" s="65">
        <v>1</v>
      </c>
      <c r="C106" s="66">
        <v>1</v>
      </c>
      <c r="D106" s="65">
        <v>23</v>
      </c>
      <c r="E106" s="66">
        <v>33</v>
      </c>
      <c r="F106" s="67"/>
      <c r="G106" s="65">
        <f t="shared" si="8"/>
        <v>0</v>
      </c>
      <c r="H106" s="66">
        <f t="shared" si="9"/>
        <v>-10</v>
      </c>
      <c r="I106" s="20">
        <f t="shared" si="10"/>
        <v>0</v>
      </c>
      <c r="J106" s="21">
        <f t="shared" si="11"/>
        <v>-0.30303030303030304</v>
      </c>
    </row>
    <row r="107" spans="1:10" x14ac:dyDescent="0.25">
      <c r="A107" s="158" t="s">
        <v>307</v>
      </c>
      <c r="B107" s="65">
        <v>1</v>
      </c>
      <c r="C107" s="66">
        <v>1</v>
      </c>
      <c r="D107" s="65">
        <v>16</v>
      </c>
      <c r="E107" s="66">
        <v>36</v>
      </c>
      <c r="F107" s="67"/>
      <c r="G107" s="65">
        <f t="shared" si="8"/>
        <v>0</v>
      </c>
      <c r="H107" s="66">
        <f t="shared" si="9"/>
        <v>-20</v>
      </c>
      <c r="I107" s="20">
        <f t="shared" si="10"/>
        <v>0</v>
      </c>
      <c r="J107" s="21">
        <f t="shared" si="11"/>
        <v>-0.55555555555555558</v>
      </c>
    </row>
    <row r="108" spans="1:10" x14ac:dyDescent="0.25">
      <c r="A108" s="158" t="s">
        <v>465</v>
      </c>
      <c r="B108" s="65">
        <v>16</v>
      </c>
      <c r="C108" s="66">
        <v>2</v>
      </c>
      <c r="D108" s="65">
        <v>56</v>
      </c>
      <c r="E108" s="66">
        <v>20</v>
      </c>
      <c r="F108" s="67"/>
      <c r="G108" s="65">
        <f t="shared" si="8"/>
        <v>14</v>
      </c>
      <c r="H108" s="66">
        <f t="shared" si="9"/>
        <v>36</v>
      </c>
      <c r="I108" s="20">
        <f t="shared" si="10"/>
        <v>7</v>
      </c>
      <c r="J108" s="21">
        <f t="shared" si="11"/>
        <v>1.8</v>
      </c>
    </row>
    <row r="109" spans="1:10" x14ac:dyDescent="0.25">
      <c r="A109" s="158" t="s">
        <v>475</v>
      </c>
      <c r="B109" s="65">
        <v>49</v>
      </c>
      <c r="C109" s="66">
        <v>36</v>
      </c>
      <c r="D109" s="65">
        <v>454</v>
      </c>
      <c r="E109" s="66">
        <v>560</v>
      </c>
      <c r="F109" s="67"/>
      <c r="G109" s="65">
        <f t="shared" si="8"/>
        <v>13</v>
      </c>
      <c r="H109" s="66">
        <f t="shared" si="9"/>
        <v>-106</v>
      </c>
      <c r="I109" s="20">
        <f t="shared" si="10"/>
        <v>0.3611111111111111</v>
      </c>
      <c r="J109" s="21">
        <f t="shared" si="11"/>
        <v>-0.18928571428571428</v>
      </c>
    </row>
    <row r="110" spans="1:10" x14ac:dyDescent="0.25">
      <c r="A110" s="158" t="s">
        <v>445</v>
      </c>
      <c r="B110" s="65">
        <v>0</v>
      </c>
      <c r="C110" s="66">
        <v>0</v>
      </c>
      <c r="D110" s="65">
        <v>0</v>
      </c>
      <c r="E110" s="66">
        <v>2</v>
      </c>
      <c r="F110" s="67"/>
      <c r="G110" s="65">
        <f t="shared" si="8"/>
        <v>0</v>
      </c>
      <c r="H110" s="66">
        <f t="shared" si="9"/>
        <v>-2</v>
      </c>
      <c r="I110" s="20" t="str">
        <f t="shared" si="10"/>
        <v>-</v>
      </c>
      <c r="J110" s="21">
        <f t="shared" si="11"/>
        <v>-1</v>
      </c>
    </row>
    <row r="111" spans="1:10" x14ac:dyDescent="0.25">
      <c r="A111" s="158" t="s">
        <v>454</v>
      </c>
      <c r="B111" s="65">
        <v>1</v>
      </c>
      <c r="C111" s="66">
        <v>0</v>
      </c>
      <c r="D111" s="65">
        <v>26</v>
      </c>
      <c r="E111" s="66">
        <v>39</v>
      </c>
      <c r="F111" s="67"/>
      <c r="G111" s="65">
        <f t="shared" si="8"/>
        <v>1</v>
      </c>
      <c r="H111" s="66">
        <f t="shared" si="9"/>
        <v>-13</v>
      </c>
      <c r="I111" s="20" t="str">
        <f t="shared" si="10"/>
        <v>-</v>
      </c>
      <c r="J111" s="21">
        <f t="shared" si="11"/>
        <v>-0.33333333333333331</v>
      </c>
    </row>
    <row r="112" spans="1:10" x14ac:dyDescent="0.25">
      <c r="A112" s="158" t="s">
        <v>493</v>
      </c>
      <c r="B112" s="65">
        <v>0</v>
      </c>
      <c r="C112" s="66">
        <v>0</v>
      </c>
      <c r="D112" s="65">
        <v>3</v>
      </c>
      <c r="E112" s="66">
        <v>9</v>
      </c>
      <c r="F112" s="67"/>
      <c r="G112" s="65">
        <f t="shared" si="8"/>
        <v>0</v>
      </c>
      <c r="H112" s="66">
        <f t="shared" si="9"/>
        <v>-6</v>
      </c>
      <c r="I112" s="20" t="str">
        <f t="shared" si="10"/>
        <v>-</v>
      </c>
      <c r="J112" s="21">
        <f t="shared" si="11"/>
        <v>-0.66666666666666663</v>
      </c>
    </row>
    <row r="113" spans="1:10" s="160" customFormat="1" x14ac:dyDescent="0.25">
      <c r="A113" s="178" t="s">
        <v>573</v>
      </c>
      <c r="B113" s="71">
        <v>76</v>
      </c>
      <c r="C113" s="72">
        <v>51</v>
      </c>
      <c r="D113" s="71">
        <v>723</v>
      </c>
      <c r="E113" s="72">
        <v>872</v>
      </c>
      <c r="F113" s="73"/>
      <c r="G113" s="71">
        <f t="shared" si="8"/>
        <v>25</v>
      </c>
      <c r="H113" s="72">
        <f t="shared" si="9"/>
        <v>-149</v>
      </c>
      <c r="I113" s="37">
        <f t="shared" si="10"/>
        <v>0.49019607843137253</v>
      </c>
      <c r="J113" s="38">
        <f t="shared" si="11"/>
        <v>-0.17087155963302753</v>
      </c>
    </row>
    <row r="114" spans="1:10" x14ac:dyDescent="0.25">
      <c r="A114" s="177"/>
      <c r="B114" s="143"/>
      <c r="C114" s="144"/>
      <c r="D114" s="143"/>
      <c r="E114" s="144"/>
      <c r="F114" s="145"/>
      <c r="G114" s="143"/>
      <c r="H114" s="144"/>
      <c r="I114" s="151"/>
      <c r="J114" s="152"/>
    </row>
    <row r="115" spans="1:10" s="139" customFormat="1" x14ac:dyDescent="0.25">
      <c r="A115" s="159" t="s">
        <v>45</v>
      </c>
      <c r="B115" s="65"/>
      <c r="C115" s="66"/>
      <c r="D115" s="65"/>
      <c r="E115" s="66"/>
      <c r="F115" s="67"/>
      <c r="G115" s="65"/>
      <c r="H115" s="66"/>
      <c r="I115" s="20"/>
      <c r="J115" s="21"/>
    </row>
    <row r="116" spans="1:10" x14ac:dyDescent="0.25">
      <c r="A116" s="158" t="s">
        <v>494</v>
      </c>
      <c r="B116" s="65">
        <v>0</v>
      </c>
      <c r="C116" s="66">
        <v>1</v>
      </c>
      <c r="D116" s="65">
        <v>14</v>
      </c>
      <c r="E116" s="66">
        <v>7</v>
      </c>
      <c r="F116" s="67"/>
      <c r="G116" s="65">
        <f>B116-C116</f>
        <v>-1</v>
      </c>
      <c r="H116" s="66">
        <f>D116-E116</f>
        <v>7</v>
      </c>
      <c r="I116" s="20">
        <f>IF(C116=0, "-", IF(G116/C116&lt;10, G116/C116, "&gt;999%"))</f>
        <v>-1</v>
      </c>
      <c r="J116" s="21">
        <f>IF(E116=0, "-", IF(H116/E116&lt;10, H116/E116, "&gt;999%"))</f>
        <v>1</v>
      </c>
    </row>
    <row r="117" spans="1:10" s="160" customFormat="1" x14ac:dyDescent="0.25">
      <c r="A117" s="178" t="s">
        <v>574</v>
      </c>
      <c r="B117" s="71">
        <v>0</v>
      </c>
      <c r="C117" s="72">
        <v>1</v>
      </c>
      <c r="D117" s="71">
        <v>14</v>
      </c>
      <c r="E117" s="72">
        <v>7</v>
      </c>
      <c r="F117" s="73"/>
      <c r="G117" s="71">
        <f>B117-C117</f>
        <v>-1</v>
      </c>
      <c r="H117" s="72">
        <f>D117-E117</f>
        <v>7</v>
      </c>
      <c r="I117" s="37">
        <f>IF(C117=0, "-", IF(G117/C117&lt;10, G117/C117, "&gt;999%"))</f>
        <v>-1</v>
      </c>
      <c r="J117" s="38">
        <f>IF(E117=0, "-", IF(H117/E117&lt;10, H117/E117, "&gt;999%"))</f>
        <v>1</v>
      </c>
    </row>
    <row r="118" spans="1:10" x14ac:dyDescent="0.25">
      <c r="A118" s="177"/>
      <c r="B118" s="143"/>
      <c r="C118" s="144"/>
      <c r="D118" s="143"/>
      <c r="E118" s="144"/>
      <c r="F118" s="145"/>
      <c r="G118" s="143"/>
      <c r="H118" s="144"/>
      <c r="I118" s="151"/>
      <c r="J118" s="152"/>
    </row>
    <row r="119" spans="1:10" s="139" customFormat="1" x14ac:dyDescent="0.25">
      <c r="A119" s="159" t="s">
        <v>46</v>
      </c>
      <c r="B119" s="65"/>
      <c r="C119" s="66"/>
      <c r="D119" s="65"/>
      <c r="E119" s="66"/>
      <c r="F119" s="67"/>
      <c r="G119" s="65"/>
      <c r="H119" s="66"/>
      <c r="I119" s="20"/>
      <c r="J119" s="21"/>
    </row>
    <row r="120" spans="1:10" x14ac:dyDescent="0.25">
      <c r="A120" s="158" t="s">
        <v>236</v>
      </c>
      <c r="B120" s="65">
        <v>0</v>
      </c>
      <c r="C120" s="66">
        <v>0</v>
      </c>
      <c r="D120" s="65">
        <v>2</v>
      </c>
      <c r="E120" s="66">
        <v>0</v>
      </c>
      <c r="F120" s="67"/>
      <c r="G120" s="65">
        <f t="shared" ref="G120:G125" si="12">B120-C120</f>
        <v>0</v>
      </c>
      <c r="H120" s="66">
        <f t="shared" ref="H120:H125" si="13">D120-E120</f>
        <v>2</v>
      </c>
      <c r="I120" s="20" t="str">
        <f t="shared" ref="I120:I125" si="14">IF(C120=0, "-", IF(G120/C120&lt;10, G120/C120, "&gt;999%"))</f>
        <v>-</v>
      </c>
      <c r="J120" s="21" t="str">
        <f t="shared" ref="J120:J125" si="15">IF(E120=0, "-", IF(H120/E120&lt;10, H120/E120, "&gt;999%"))</f>
        <v>-</v>
      </c>
    </row>
    <row r="121" spans="1:10" x14ac:dyDescent="0.25">
      <c r="A121" s="158" t="s">
        <v>253</v>
      </c>
      <c r="B121" s="65">
        <v>0</v>
      </c>
      <c r="C121" s="66">
        <v>0</v>
      </c>
      <c r="D121" s="65">
        <v>1</v>
      </c>
      <c r="E121" s="66">
        <v>0</v>
      </c>
      <c r="F121" s="67"/>
      <c r="G121" s="65">
        <f t="shared" si="12"/>
        <v>0</v>
      </c>
      <c r="H121" s="66">
        <f t="shared" si="13"/>
        <v>1</v>
      </c>
      <c r="I121" s="20" t="str">
        <f t="shared" si="14"/>
        <v>-</v>
      </c>
      <c r="J121" s="21" t="str">
        <f t="shared" si="15"/>
        <v>-</v>
      </c>
    </row>
    <row r="122" spans="1:10" x14ac:dyDescent="0.25">
      <c r="A122" s="158" t="s">
        <v>378</v>
      </c>
      <c r="B122" s="65">
        <v>0</v>
      </c>
      <c r="C122" s="66">
        <v>0</v>
      </c>
      <c r="D122" s="65">
        <v>2</v>
      </c>
      <c r="E122" s="66">
        <v>0</v>
      </c>
      <c r="F122" s="67"/>
      <c r="G122" s="65">
        <f t="shared" si="12"/>
        <v>0</v>
      </c>
      <c r="H122" s="66">
        <f t="shared" si="13"/>
        <v>2</v>
      </c>
      <c r="I122" s="20" t="str">
        <f t="shared" si="14"/>
        <v>-</v>
      </c>
      <c r="J122" s="21" t="str">
        <f t="shared" si="15"/>
        <v>-</v>
      </c>
    </row>
    <row r="123" spans="1:10" x14ac:dyDescent="0.25">
      <c r="A123" s="158" t="s">
        <v>379</v>
      </c>
      <c r="B123" s="65">
        <v>1</v>
      </c>
      <c r="C123" s="66">
        <v>1</v>
      </c>
      <c r="D123" s="65">
        <v>3</v>
      </c>
      <c r="E123" s="66">
        <v>1</v>
      </c>
      <c r="F123" s="67"/>
      <c r="G123" s="65">
        <f t="shared" si="12"/>
        <v>0</v>
      </c>
      <c r="H123" s="66">
        <f t="shared" si="13"/>
        <v>2</v>
      </c>
      <c r="I123" s="20">
        <f t="shared" si="14"/>
        <v>0</v>
      </c>
      <c r="J123" s="21">
        <f t="shared" si="15"/>
        <v>2</v>
      </c>
    </row>
    <row r="124" spans="1:10" x14ac:dyDescent="0.25">
      <c r="A124" s="158" t="s">
        <v>419</v>
      </c>
      <c r="B124" s="65">
        <v>1</v>
      </c>
      <c r="C124" s="66">
        <v>0</v>
      </c>
      <c r="D124" s="65">
        <v>2</v>
      </c>
      <c r="E124" s="66">
        <v>3</v>
      </c>
      <c r="F124" s="67"/>
      <c r="G124" s="65">
        <f t="shared" si="12"/>
        <v>1</v>
      </c>
      <c r="H124" s="66">
        <f t="shared" si="13"/>
        <v>-1</v>
      </c>
      <c r="I124" s="20" t="str">
        <f t="shared" si="14"/>
        <v>-</v>
      </c>
      <c r="J124" s="21">
        <f t="shared" si="15"/>
        <v>-0.33333333333333331</v>
      </c>
    </row>
    <row r="125" spans="1:10" s="160" customFormat="1" x14ac:dyDescent="0.25">
      <c r="A125" s="178" t="s">
        <v>575</v>
      </c>
      <c r="B125" s="71">
        <v>2</v>
      </c>
      <c r="C125" s="72">
        <v>1</v>
      </c>
      <c r="D125" s="71">
        <v>10</v>
      </c>
      <c r="E125" s="72">
        <v>4</v>
      </c>
      <c r="F125" s="73"/>
      <c r="G125" s="71">
        <f t="shared" si="12"/>
        <v>1</v>
      </c>
      <c r="H125" s="72">
        <f t="shared" si="13"/>
        <v>6</v>
      </c>
      <c r="I125" s="37">
        <f t="shared" si="14"/>
        <v>1</v>
      </c>
      <c r="J125" s="38">
        <f t="shared" si="15"/>
        <v>1.5</v>
      </c>
    </row>
    <row r="126" spans="1:10" x14ac:dyDescent="0.25">
      <c r="A126" s="177"/>
      <c r="B126" s="143"/>
      <c r="C126" s="144"/>
      <c r="D126" s="143"/>
      <c r="E126" s="144"/>
      <c r="F126" s="145"/>
      <c r="G126" s="143"/>
      <c r="H126" s="144"/>
      <c r="I126" s="151"/>
      <c r="J126" s="152"/>
    </row>
    <row r="127" spans="1:10" s="139" customFormat="1" x14ac:dyDescent="0.25">
      <c r="A127" s="159" t="s">
        <v>47</v>
      </c>
      <c r="B127" s="65"/>
      <c r="C127" s="66"/>
      <c r="D127" s="65"/>
      <c r="E127" s="66"/>
      <c r="F127" s="67"/>
      <c r="G127" s="65"/>
      <c r="H127" s="66"/>
      <c r="I127" s="20"/>
      <c r="J127" s="21"/>
    </row>
    <row r="128" spans="1:10" x14ac:dyDescent="0.25">
      <c r="A128" s="158" t="s">
        <v>318</v>
      </c>
      <c r="B128" s="65">
        <v>0</v>
      </c>
      <c r="C128" s="66">
        <v>0</v>
      </c>
      <c r="D128" s="65">
        <v>0</v>
      </c>
      <c r="E128" s="66">
        <v>27</v>
      </c>
      <c r="F128" s="67"/>
      <c r="G128" s="65">
        <f t="shared" ref="G128:G137" si="16">B128-C128</f>
        <v>0</v>
      </c>
      <c r="H128" s="66">
        <f t="shared" ref="H128:H137" si="17">D128-E128</f>
        <v>-27</v>
      </c>
      <c r="I128" s="20" t="str">
        <f t="shared" ref="I128:I137" si="18">IF(C128=0, "-", IF(G128/C128&lt;10, G128/C128, "&gt;999%"))</f>
        <v>-</v>
      </c>
      <c r="J128" s="21">
        <f t="shared" ref="J128:J137" si="19">IF(E128=0, "-", IF(H128/E128&lt;10, H128/E128, "&gt;999%"))</f>
        <v>-1</v>
      </c>
    </row>
    <row r="129" spans="1:10" x14ac:dyDescent="0.25">
      <c r="A129" s="158" t="s">
        <v>355</v>
      </c>
      <c r="B129" s="65">
        <v>14</v>
      </c>
      <c r="C129" s="66">
        <v>2</v>
      </c>
      <c r="D129" s="65">
        <v>103</v>
      </c>
      <c r="E129" s="66">
        <v>57</v>
      </c>
      <c r="F129" s="67"/>
      <c r="G129" s="65">
        <f t="shared" si="16"/>
        <v>12</v>
      </c>
      <c r="H129" s="66">
        <f t="shared" si="17"/>
        <v>46</v>
      </c>
      <c r="I129" s="20">
        <f t="shared" si="18"/>
        <v>6</v>
      </c>
      <c r="J129" s="21">
        <f t="shared" si="19"/>
        <v>0.80701754385964908</v>
      </c>
    </row>
    <row r="130" spans="1:10" x14ac:dyDescent="0.25">
      <c r="A130" s="158" t="s">
        <v>356</v>
      </c>
      <c r="B130" s="65">
        <v>5</v>
      </c>
      <c r="C130" s="66">
        <v>0</v>
      </c>
      <c r="D130" s="65">
        <v>25</v>
      </c>
      <c r="E130" s="66">
        <v>0</v>
      </c>
      <c r="F130" s="67"/>
      <c r="G130" s="65">
        <f t="shared" si="16"/>
        <v>5</v>
      </c>
      <c r="H130" s="66">
        <f t="shared" si="17"/>
        <v>25</v>
      </c>
      <c r="I130" s="20" t="str">
        <f t="shared" si="18"/>
        <v>-</v>
      </c>
      <c r="J130" s="21" t="str">
        <f t="shared" si="19"/>
        <v>-</v>
      </c>
    </row>
    <row r="131" spans="1:10" x14ac:dyDescent="0.25">
      <c r="A131" s="158" t="s">
        <v>393</v>
      </c>
      <c r="B131" s="65">
        <v>0</v>
      </c>
      <c r="C131" s="66">
        <v>0</v>
      </c>
      <c r="D131" s="65">
        <v>0</v>
      </c>
      <c r="E131" s="66">
        <v>4</v>
      </c>
      <c r="F131" s="67"/>
      <c r="G131" s="65">
        <f t="shared" si="16"/>
        <v>0</v>
      </c>
      <c r="H131" s="66">
        <f t="shared" si="17"/>
        <v>-4</v>
      </c>
      <c r="I131" s="20" t="str">
        <f t="shared" si="18"/>
        <v>-</v>
      </c>
      <c r="J131" s="21">
        <f t="shared" si="19"/>
        <v>-1</v>
      </c>
    </row>
    <row r="132" spans="1:10" x14ac:dyDescent="0.25">
      <c r="A132" s="158" t="s">
        <v>319</v>
      </c>
      <c r="B132" s="65">
        <v>14</v>
      </c>
      <c r="C132" s="66">
        <v>4</v>
      </c>
      <c r="D132" s="65">
        <v>104</v>
      </c>
      <c r="E132" s="66">
        <v>50</v>
      </c>
      <c r="F132" s="67"/>
      <c r="G132" s="65">
        <f t="shared" si="16"/>
        <v>10</v>
      </c>
      <c r="H132" s="66">
        <f t="shared" si="17"/>
        <v>54</v>
      </c>
      <c r="I132" s="20">
        <f t="shared" si="18"/>
        <v>2.5</v>
      </c>
      <c r="J132" s="21">
        <f t="shared" si="19"/>
        <v>1.08</v>
      </c>
    </row>
    <row r="133" spans="1:10" x14ac:dyDescent="0.25">
      <c r="A133" s="158" t="s">
        <v>466</v>
      </c>
      <c r="B133" s="65">
        <v>0</v>
      </c>
      <c r="C133" s="66">
        <v>0</v>
      </c>
      <c r="D133" s="65">
        <v>0</v>
      </c>
      <c r="E133" s="66">
        <v>5</v>
      </c>
      <c r="F133" s="67"/>
      <c r="G133" s="65">
        <f t="shared" si="16"/>
        <v>0</v>
      </c>
      <c r="H133" s="66">
        <f t="shared" si="17"/>
        <v>-5</v>
      </c>
      <c r="I133" s="20" t="str">
        <f t="shared" si="18"/>
        <v>-</v>
      </c>
      <c r="J133" s="21">
        <f t="shared" si="19"/>
        <v>-1</v>
      </c>
    </row>
    <row r="134" spans="1:10" x14ac:dyDescent="0.25">
      <c r="A134" s="158" t="s">
        <v>476</v>
      </c>
      <c r="B134" s="65">
        <v>0</v>
      </c>
      <c r="C134" s="66">
        <v>0</v>
      </c>
      <c r="D134" s="65">
        <v>0</v>
      </c>
      <c r="E134" s="66">
        <v>4</v>
      </c>
      <c r="F134" s="67"/>
      <c r="G134" s="65">
        <f t="shared" si="16"/>
        <v>0</v>
      </c>
      <c r="H134" s="66">
        <f t="shared" si="17"/>
        <v>-4</v>
      </c>
      <c r="I134" s="20" t="str">
        <f t="shared" si="18"/>
        <v>-</v>
      </c>
      <c r="J134" s="21">
        <f t="shared" si="19"/>
        <v>-1</v>
      </c>
    </row>
    <row r="135" spans="1:10" x14ac:dyDescent="0.25">
      <c r="A135" s="158" t="s">
        <v>467</v>
      </c>
      <c r="B135" s="65">
        <v>0</v>
      </c>
      <c r="C135" s="66">
        <v>0</v>
      </c>
      <c r="D135" s="65">
        <v>2</v>
      </c>
      <c r="E135" s="66">
        <v>0</v>
      </c>
      <c r="F135" s="67"/>
      <c r="G135" s="65">
        <f t="shared" si="16"/>
        <v>0</v>
      </c>
      <c r="H135" s="66">
        <f t="shared" si="17"/>
        <v>2</v>
      </c>
      <c r="I135" s="20" t="str">
        <f t="shared" si="18"/>
        <v>-</v>
      </c>
      <c r="J135" s="21" t="str">
        <f t="shared" si="19"/>
        <v>-</v>
      </c>
    </row>
    <row r="136" spans="1:10" x14ac:dyDescent="0.25">
      <c r="A136" s="158" t="s">
        <v>477</v>
      </c>
      <c r="B136" s="65">
        <v>10</v>
      </c>
      <c r="C136" s="66">
        <v>8</v>
      </c>
      <c r="D136" s="65">
        <v>96</v>
      </c>
      <c r="E136" s="66">
        <v>91</v>
      </c>
      <c r="F136" s="67"/>
      <c r="G136" s="65">
        <f t="shared" si="16"/>
        <v>2</v>
      </c>
      <c r="H136" s="66">
        <f t="shared" si="17"/>
        <v>5</v>
      </c>
      <c r="I136" s="20">
        <f t="shared" si="18"/>
        <v>0.25</v>
      </c>
      <c r="J136" s="21">
        <f t="shared" si="19"/>
        <v>5.4945054945054944E-2</v>
      </c>
    </row>
    <row r="137" spans="1:10" s="160" customFormat="1" x14ac:dyDescent="0.25">
      <c r="A137" s="178" t="s">
        <v>576</v>
      </c>
      <c r="B137" s="71">
        <v>43</v>
      </c>
      <c r="C137" s="72">
        <v>14</v>
      </c>
      <c r="D137" s="71">
        <v>330</v>
      </c>
      <c r="E137" s="72">
        <v>238</v>
      </c>
      <c r="F137" s="73"/>
      <c r="G137" s="71">
        <f t="shared" si="16"/>
        <v>29</v>
      </c>
      <c r="H137" s="72">
        <f t="shared" si="17"/>
        <v>92</v>
      </c>
      <c r="I137" s="37">
        <f t="shared" si="18"/>
        <v>2.0714285714285716</v>
      </c>
      <c r="J137" s="38">
        <f t="shared" si="19"/>
        <v>0.38655462184873951</v>
      </c>
    </row>
    <row r="138" spans="1:10" x14ac:dyDescent="0.25">
      <c r="A138" s="177"/>
      <c r="B138" s="143"/>
      <c r="C138" s="144"/>
      <c r="D138" s="143"/>
      <c r="E138" s="144"/>
      <c r="F138" s="145"/>
      <c r="G138" s="143"/>
      <c r="H138" s="144"/>
      <c r="I138" s="151"/>
      <c r="J138" s="152"/>
    </row>
    <row r="139" spans="1:10" s="139" customFormat="1" x14ac:dyDescent="0.25">
      <c r="A139" s="159" t="s">
        <v>48</v>
      </c>
      <c r="B139" s="65"/>
      <c r="C139" s="66"/>
      <c r="D139" s="65"/>
      <c r="E139" s="66"/>
      <c r="F139" s="67"/>
      <c r="G139" s="65"/>
      <c r="H139" s="66"/>
      <c r="I139" s="20"/>
      <c r="J139" s="21"/>
    </row>
    <row r="140" spans="1:10" x14ac:dyDescent="0.25">
      <c r="A140" s="158" t="s">
        <v>495</v>
      </c>
      <c r="B140" s="65">
        <v>0</v>
      </c>
      <c r="C140" s="66">
        <v>0</v>
      </c>
      <c r="D140" s="65">
        <v>7</v>
      </c>
      <c r="E140" s="66">
        <v>11</v>
      </c>
      <c r="F140" s="67"/>
      <c r="G140" s="65">
        <f>B140-C140</f>
        <v>0</v>
      </c>
      <c r="H140" s="66">
        <f>D140-E140</f>
        <v>-4</v>
      </c>
      <c r="I140" s="20" t="str">
        <f>IF(C140=0, "-", IF(G140/C140&lt;10, G140/C140, "&gt;999%"))</f>
        <v>-</v>
      </c>
      <c r="J140" s="21">
        <f>IF(E140=0, "-", IF(H140/E140&lt;10, H140/E140, "&gt;999%"))</f>
        <v>-0.36363636363636365</v>
      </c>
    </row>
    <row r="141" spans="1:10" s="160" customFormat="1" x14ac:dyDescent="0.25">
      <c r="A141" s="178" t="s">
        <v>577</v>
      </c>
      <c r="B141" s="71">
        <v>0</v>
      </c>
      <c r="C141" s="72">
        <v>0</v>
      </c>
      <c r="D141" s="71">
        <v>7</v>
      </c>
      <c r="E141" s="72">
        <v>11</v>
      </c>
      <c r="F141" s="73"/>
      <c r="G141" s="71">
        <f>B141-C141</f>
        <v>0</v>
      </c>
      <c r="H141" s="72">
        <f>D141-E141</f>
        <v>-4</v>
      </c>
      <c r="I141" s="37" t="str">
        <f>IF(C141=0, "-", IF(G141/C141&lt;10, G141/C141, "&gt;999%"))</f>
        <v>-</v>
      </c>
      <c r="J141" s="38">
        <f>IF(E141=0, "-", IF(H141/E141&lt;10, H141/E141, "&gt;999%"))</f>
        <v>-0.36363636363636365</v>
      </c>
    </row>
    <row r="142" spans="1:10" x14ac:dyDescent="0.25">
      <c r="A142" s="177"/>
      <c r="B142" s="143"/>
      <c r="C142" s="144"/>
      <c r="D142" s="143"/>
      <c r="E142" s="144"/>
      <c r="F142" s="145"/>
      <c r="G142" s="143"/>
      <c r="H142" s="144"/>
      <c r="I142" s="151"/>
      <c r="J142" s="152"/>
    </row>
    <row r="143" spans="1:10" s="139" customFormat="1" x14ac:dyDescent="0.25">
      <c r="A143" s="159" t="s">
        <v>49</v>
      </c>
      <c r="B143" s="65"/>
      <c r="C143" s="66"/>
      <c r="D143" s="65"/>
      <c r="E143" s="66"/>
      <c r="F143" s="67"/>
      <c r="G143" s="65"/>
      <c r="H143" s="66"/>
      <c r="I143" s="20"/>
      <c r="J143" s="21"/>
    </row>
    <row r="144" spans="1:10" x14ac:dyDescent="0.25">
      <c r="A144" s="158" t="s">
        <v>222</v>
      </c>
      <c r="B144" s="65">
        <v>0</v>
      </c>
      <c r="C144" s="66">
        <v>0</v>
      </c>
      <c r="D144" s="65">
        <v>1</v>
      </c>
      <c r="E144" s="66">
        <v>6</v>
      </c>
      <c r="F144" s="67"/>
      <c r="G144" s="65">
        <f t="shared" ref="G144:G150" si="20">B144-C144</f>
        <v>0</v>
      </c>
      <c r="H144" s="66">
        <f t="shared" ref="H144:H150" si="21">D144-E144</f>
        <v>-5</v>
      </c>
      <c r="I144" s="20" t="str">
        <f t="shared" ref="I144:I150" si="22">IF(C144=0, "-", IF(G144/C144&lt;10, G144/C144, "&gt;999%"))</f>
        <v>-</v>
      </c>
      <c r="J144" s="21">
        <f t="shared" ref="J144:J150" si="23">IF(E144=0, "-", IF(H144/E144&lt;10, H144/E144, "&gt;999%"))</f>
        <v>-0.83333333333333337</v>
      </c>
    </row>
    <row r="145" spans="1:10" x14ac:dyDescent="0.25">
      <c r="A145" s="158" t="s">
        <v>199</v>
      </c>
      <c r="B145" s="65">
        <v>2</v>
      </c>
      <c r="C145" s="66">
        <v>1</v>
      </c>
      <c r="D145" s="65">
        <v>8</v>
      </c>
      <c r="E145" s="66">
        <v>75</v>
      </c>
      <c r="F145" s="67"/>
      <c r="G145" s="65">
        <f t="shared" si="20"/>
        <v>1</v>
      </c>
      <c r="H145" s="66">
        <f t="shared" si="21"/>
        <v>-67</v>
      </c>
      <c r="I145" s="20">
        <f t="shared" si="22"/>
        <v>1</v>
      </c>
      <c r="J145" s="21">
        <f t="shared" si="23"/>
        <v>-0.89333333333333331</v>
      </c>
    </row>
    <row r="146" spans="1:10" x14ac:dyDescent="0.25">
      <c r="A146" s="158" t="s">
        <v>357</v>
      </c>
      <c r="B146" s="65">
        <v>7</v>
      </c>
      <c r="C146" s="66">
        <v>17</v>
      </c>
      <c r="D146" s="65">
        <v>114</v>
      </c>
      <c r="E146" s="66">
        <v>166</v>
      </c>
      <c r="F146" s="67"/>
      <c r="G146" s="65">
        <f t="shared" si="20"/>
        <v>-10</v>
      </c>
      <c r="H146" s="66">
        <f t="shared" si="21"/>
        <v>-52</v>
      </c>
      <c r="I146" s="20">
        <f t="shared" si="22"/>
        <v>-0.58823529411764708</v>
      </c>
      <c r="J146" s="21">
        <f t="shared" si="23"/>
        <v>-0.31325301204819278</v>
      </c>
    </row>
    <row r="147" spans="1:10" x14ac:dyDescent="0.25">
      <c r="A147" s="158" t="s">
        <v>320</v>
      </c>
      <c r="B147" s="65">
        <v>2</v>
      </c>
      <c r="C147" s="66">
        <v>10</v>
      </c>
      <c r="D147" s="65">
        <v>55</v>
      </c>
      <c r="E147" s="66">
        <v>129</v>
      </c>
      <c r="F147" s="67"/>
      <c r="G147" s="65">
        <f t="shared" si="20"/>
        <v>-8</v>
      </c>
      <c r="H147" s="66">
        <f t="shared" si="21"/>
        <v>-74</v>
      </c>
      <c r="I147" s="20">
        <f t="shared" si="22"/>
        <v>-0.8</v>
      </c>
      <c r="J147" s="21">
        <f t="shared" si="23"/>
        <v>-0.5736434108527132</v>
      </c>
    </row>
    <row r="148" spans="1:10" x14ac:dyDescent="0.25">
      <c r="A148" s="158" t="s">
        <v>184</v>
      </c>
      <c r="B148" s="65">
        <v>0</v>
      </c>
      <c r="C148" s="66">
        <v>0</v>
      </c>
      <c r="D148" s="65">
        <v>0</v>
      </c>
      <c r="E148" s="66">
        <v>18</v>
      </c>
      <c r="F148" s="67"/>
      <c r="G148" s="65">
        <f t="shared" si="20"/>
        <v>0</v>
      </c>
      <c r="H148" s="66">
        <f t="shared" si="21"/>
        <v>-18</v>
      </c>
      <c r="I148" s="20" t="str">
        <f t="shared" si="22"/>
        <v>-</v>
      </c>
      <c r="J148" s="21">
        <f t="shared" si="23"/>
        <v>-1</v>
      </c>
    </row>
    <row r="149" spans="1:10" x14ac:dyDescent="0.25">
      <c r="A149" s="158" t="s">
        <v>264</v>
      </c>
      <c r="B149" s="65">
        <v>0</v>
      </c>
      <c r="C149" s="66">
        <v>2</v>
      </c>
      <c r="D149" s="65">
        <v>9</v>
      </c>
      <c r="E149" s="66">
        <v>37</v>
      </c>
      <c r="F149" s="67"/>
      <c r="G149" s="65">
        <f t="shared" si="20"/>
        <v>-2</v>
      </c>
      <c r="H149" s="66">
        <f t="shared" si="21"/>
        <v>-28</v>
      </c>
      <c r="I149" s="20">
        <f t="shared" si="22"/>
        <v>-1</v>
      </c>
      <c r="J149" s="21">
        <f t="shared" si="23"/>
        <v>-0.7567567567567568</v>
      </c>
    </row>
    <row r="150" spans="1:10" s="160" customFormat="1" x14ac:dyDescent="0.25">
      <c r="A150" s="178" t="s">
        <v>578</v>
      </c>
      <c r="B150" s="71">
        <v>11</v>
      </c>
      <c r="C150" s="72">
        <v>30</v>
      </c>
      <c r="D150" s="71">
        <v>187</v>
      </c>
      <c r="E150" s="72">
        <v>431</v>
      </c>
      <c r="F150" s="73"/>
      <c r="G150" s="71">
        <f t="shared" si="20"/>
        <v>-19</v>
      </c>
      <c r="H150" s="72">
        <f t="shared" si="21"/>
        <v>-244</v>
      </c>
      <c r="I150" s="37">
        <f t="shared" si="22"/>
        <v>-0.6333333333333333</v>
      </c>
      <c r="J150" s="38">
        <f t="shared" si="23"/>
        <v>-0.56612529002320189</v>
      </c>
    </row>
    <row r="151" spans="1:10" x14ac:dyDescent="0.25">
      <c r="A151" s="177"/>
      <c r="B151" s="143"/>
      <c r="C151" s="144"/>
      <c r="D151" s="143"/>
      <c r="E151" s="144"/>
      <c r="F151" s="145"/>
      <c r="G151" s="143"/>
      <c r="H151" s="144"/>
      <c r="I151" s="151"/>
      <c r="J151" s="152"/>
    </row>
    <row r="152" spans="1:10" s="139" customFormat="1" x14ac:dyDescent="0.25">
      <c r="A152" s="159" t="s">
        <v>50</v>
      </c>
      <c r="B152" s="65"/>
      <c r="C152" s="66"/>
      <c r="D152" s="65"/>
      <c r="E152" s="66"/>
      <c r="F152" s="67"/>
      <c r="G152" s="65"/>
      <c r="H152" s="66"/>
      <c r="I152" s="20"/>
      <c r="J152" s="21"/>
    </row>
    <row r="153" spans="1:10" x14ac:dyDescent="0.25">
      <c r="A153" s="158" t="s">
        <v>185</v>
      </c>
      <c r="B153" s="65">
        <v>1</v>
      </c>
      <c r="C153" s="66">
        <v>5</v>
      </c>
      <c r="D153" s="65">
        <v>13</v>
      </c>
      <c r="E153" s="66">
        <v>6</v>
      </c>
      <c r="F153" s="67"/>
      <c r="G153" s="65">
        <f t="shared" ref="G153:G168" si="24">B153-C153</f>
        <v>-4</v>
      </c>
      <c r="H153" s="66">
        <f t="shared" ref="H153:H168" si="25">D153-E153</f>
        <v>7</v>
      </c>
      <c r="I153" s="20">
        <f t="shared" ref="I153:I168" si="26">IF(C153=0, "-", IF(G153/C153&lt;10, G153/C153, "&gt;999%"))</f>
        <v>-0.8</v>
      </c>
      <c r="J153" s="21">
        <f t="shared" ref="J153:J168" si="27">IF(E153=0, "-", IF(H153/E153&lt;10, H153/E153, "&gt;999%"))</f>
        <v>1.1666666666666667</v>
      </c>
    </row>
    <row r="154" spans="1:10" x14ac:dyDescent="0.25">
      <c r="A154" s="158" t="s">
        <v>200</v>
      </c>
      <c r="B154" s="65">
        <v>15</v>
      </c>
      <c r="C154" s="66">
        <v>34</v>
      </c>
      <c r="D154" s="65">
        <v>323</v>
      </c>
      <c r="E154" s="66">
        <v>460</v>
      </c>
      <c r="F154" s="67"/>
      <c r="G154" s="65">
        <f t="shared" si="24"/>
        <v>-19</v>
      </c>
      <c r="H154" s="66">
        <f t="shared" si="25"/>
        <v>-137</v>
      </c>
      <c r="I154" s="20">
        <f t="shared" si="26"/>
        <v>-0.55882352941176472</v>
      </c>
      <c r="J154" s="21">
        <f t="shared" si="27"/>
        <v>-0.29782608695652174</v>
      </c>
    </row>
    <row r="155" spans="1:10" x14ac:dyDescent="0.25">
      <c r="A155" s="158" t="s">
        <v>455</v>
      </c>
      <c r="B155" s="65">
        <v>0</v>
      </c>
      <c r="C155" s="66">
        <v>0</v>
      </c>
      <c r="D155" s="65">
        <v>0</v>
      </c>
      <c r="E155" s="66">
        <v>61</v>
      </c>
      <c r="F155" s="67"/>
      <c r="G155" s="65">
        <f t="shared" si="24"/>
        <v>0</v>
      </c>
      <c r="H155" s="66">
        <f t="shared" si="25"/>
        <v>-61</v>
      </c>
      <c r="I155" s="20" t="str">
        <f t="shared" si="26"/>
        <v>-</v>
      </c>
      <c r="J155" s="21">
        <f t="shared" si="27"/>
        <v>-1</v>
      </c>
    </row>
    <row r="156" spans="1:10" x14ac:dyDescent="0.25">
      <c r="A156" s="158" t="s">
        <v>265</v>
      </c>
      <c r="B156" s="65">
        <v>0</v>
      </c>
      <c r="C156" s="66">
        <v>0</v>
      </c>
      <c r="D156" s="65">
        <v>0</v>
      </c>
      <c r="E156" s="66">
        <v>5</v>
      </c>
      <c r="F156" s="67"/>
      <c r="G156" s="65">
        <f t="shared" si="24"/>
        <v>0</v>
      </c>
      <c r="H156" s="66">
        <f t="shared" si="25"/>
        <v>-5</v>
      </c>
      <c r="I156" s="20" t="str">
        <f t="shared" si="26"/>
        <v>-</v>
      </c>
      <c r="J156" s="21">
        <f t="shared" si="27"/>
        <v>-1</v>
      </c>
    </row>
    <row r="157" spans="1:10" x14ac:dyDescent="0.25">
      <c r="A157" s="158" t="s">
        <v>201</v>
      </c>
      <c r="B157" s="65">
        <v>0</v>
      </c>
      <c r="C157" s="66">
        <v>0</v>
      </c>
      <c r="D157" s="65">
        <v>69</v>
      </c>
      <c r="E157" s="66">
        <v>31</v>
      </c>
      <c r="F157" s="67"/>
      <c r="G157" s="65">
        <f t="shared" si="24"/>
        <v>0</v>
      </c>
      <c r="H157" s="66">
        <f t="shared" si="25"/>
        <v>38</v>
      </c>
      <c r="I157" s="20" t="str">
        <f t="shared" si="26"/>
        <v>-</v>
      </c>
      <c r="J157" s="21">
        <f t="shared" si="27"/>
        <v>1.2258064516129032</v>
      </c>
    </row>
    <row r="158" spans="1:10" x14ac:dyDescent="0.25">
      <c r="A158" s="158" t="s">
        <v>380</v>
      </c>
      <c r="B158" s="65">
        <v>5</v>
      </c>
      <c r="C158" s="66">
        <v>6</v>
      </c>
      <c r="D158" s="65">
        <v>50</v>
      </c>
      <c r="E158" s="66">
        <v>13</v>
      </c>
      <c r="F158" s="67"/>
      <c r="G158" s="65">
        <f t="shared" si="24"/>
        <v>-1</v>
      </c>
      <c r="H158" s="66">
        <f t="shared" si="25"/>
        <v>37</v>
      </c>
      <c r="I158" s="20">
        <f t="shared" si="26"/>
        <v>-0.16666666666666666</v>
      </c>
      <c r="J158" s="21">
        <f t="shared" si="27"/>
        <v>2.8461538461538463</v>
      </c>
    </row>
    <row r="159" spans="1:10" x14ac:dyDescent="0.25">
      <c r="A159" s="158" t="s">
        <v>321</v>
      </c>
      <c r="B159" s="65">
        <v>8</v>
      </c>
      <c r="C159" s="66">
        <v>19</v>
      </c>
      <c r="D159" s="65">
        <v>209</v>
      </c>
      <c r="E159" s="66">
        <v>271</v>
      </c>
      <c r="F159" s="67"/>
      <c r="G159" s="65">
        <f t="shared" si="24"/>
        <v>-11</v>
      </c>
      <c r="H159" s="66">
        <f t="shared" si="25"/>
        <v>-62</v>
      </c>
      <c r="I159" s="20">
        <f t="shared" si="26"/>
        <v>-0.57894736842105265</v>
      </c>
      <c r="J159" s="21">
        <f t="shared" si="27"/>
        <v>-0.22878228782287824</v>
      </c>
    </row>
    <row r="160" spans="1:10" x14ac:dyDescent="0.25">
      <c r="A160" s="158" t="s">
        <v>394</v>
      </c>
      <c r="B160" s="65">
        <v>5</v>
      </c>
      <c r="C160" s="66">
        <v>10</v>
      </c>
      <c r="D160" s="65">
        <v>85</v>
      </c>
      <c r="E160" s="66">
        <v>71</v>
      </c>
      <c r="F160" s="67"/>
      <c r="G160" s="65">
        <f t="shared" si="24"/>
        <v>-5</v>
      </c>
      <c r="H160" s="66">
        <f t="shared" si="25"/>
        <v>14</v>
      </c>
      <c r="I160" s="20">
        <f t="shared" si="26"/>
        <v>-0.5</v>
      </c>
      <c r="J160" s="21">
        <f t="shared" si="27"/>
        <v>0.19718309859154928</v>
      </c>
    </row>
    <row r="161" spans="1:10" x14ac:dyDescent="0.25">
      <c r="A161" s="158" t="s">
        <v>395</v>
      </c>
      <c r="B161" s="65">
        <v>7</v>
      </c>
      <c r="C161" s="66">
        <v>16</v>
      </c>
      <c r="D161" s="65">
        <v>100</v>
      </c>
      <c r="E161" s="66">
        <v>173</v>
      </c>
      <c r="F161" s="67"/>
      <c r="G161" s="65">
        <f t="shared" si="24"/>
        <v>-9</v>
      </c>
      <c r="H161" s="66">
        <f t="shared" si="25"/>
        <v>-73</v>
      </c>
      <c r="I161" s="20">
        <f t="shared" si="26"/>
        <v>-0.5625</v>
      </c>
      <c r="J161" s="21">
        <f t="shared" si="27"/>
        <v>-0.42196531791907516</v>
      </c>
    </row>
    <row r="162" spans="1:10" x14ac:dyDescent="0.25">
      <c r="A162" s="158" t="s">
        <v>223</v>
      </c>
      <c r="B162" s="65">
        <v>0</v>
      </c>
      <c r="C162" s="66">
        <v>2</v>
      </c>
      <c r="D162" s="65">
        <v>13</v>
      </c>
      <c r="E162" s="66">
        <v>13</v>
      </c>
      <c r="F162" s="67"/>
      <c r="G162" s="65">
        <f t="shared" si="24"/>
        <v>-2</v>
      </c>
      <c r="H162" s="66">
        <f t="shared" si="25"/>
        <v>0</v>
      </c>
      <c r="I162" s="20">
        <f t="shared" si="26"/>
        <v>-1</v>
      </c>
      <c r="J162" s="21">
        <f t="shared" si="27"/>
        <v>0</v>
      </c>
    </row>
    <row r="163" spans="1:10" x14ac:dyDescent="0.25">
      <c r="A163" s="158" t="s">
        <v>266</v>
      </c>
      <c r="B163" s="65">
        <v>0</v>
      </c>
      <c r="C163" s="66">
        <v>2</v>
      </c>
      <c r="D163" s="65">
        <v>19</v>
      </c>
      <c r="E163" s="66">
        <v>7</v>
      </c>
      <c r="F163" s="67"/>
      <c r="G163" s="65">
        <f t="shared" si="24"/>
        <v>-2</v>
      </c>
      <c r="H163" s="66">
        <f t="shared" si="25"/>
        <v>12</v>
      </c>
      <c r="I163" s="20">
        <f t="shared" si="26"/>
        <v>-1</v>
      </c>
      <c r="J163" s="21">
        <f t="shared" si="27"/>
        <v>1.7142857142857142</v>
      </c>
    </row>
    <row r="164" spans="1:10" x14ac:dyDescent="0.25">
      <c r="A164" s="158" t="s">
        <v>456</v>
      </c>
      <c r="B164" s="65">
        <v>4</v>
      </c>
      <c r="C164" s="66">
        <v>1</v>
      </c>
      <c r="D164" s="65">
        <v>58</v>
      </c>
      <c r="E164" s="66">
        <v>7</v>
      </c>
      <c r="F164" s="67"/>
      <c r="G164" s="65">
        <f t="shared" si="24"/>
        <v>3</v>
      </c>
      <c r="H164" s="66">
        <f t="shared" si="25"/>
        <v>51</v>
      </c>
      <c r="I164" s="20">
        <f t="shared" si="26"/>
        <v>3</v>
      </c>
      <c r="J164" s="21">
        <f t="shared" si="27"/>
        <v>7.2857142857142856</v>
      </c>
    </row>
    <row r="165" spans="1:10" x14ac:dyDescent="0.25">
      <c r="A165" s="158" t="s">
        <v>358</v>
      </c>
      <c r="B165" s="65">
        <v>18</v>
      </c>
      <c r="C165" s="66">
        <v>21</v>
      </c>
      <c r="D165" s="65">
        <v>270</v>
      </c>
      <c r="E165" s="66">
        <v>189</v>
      </c>
      <c r="F165" s="67"/>
      <c r="G165" s="65">
        <f t="shared" si="24"/>
        <v>-3</v>
      </c>
      <c r="H165" s="66">
        <f t="shared" si="25"/>
        <v>81</v>
      </c>
      <c r="I165" s="20">
        <f t="shared" si="26"/>
        <v>-0.14285714285714285</v>
      </c>
      <c r="J165" s="21">
        <f t="shared" si="27"/>
        <v>0.42857142857142855</v>
      </c>
    </row>
    <row r="166" spans="1:10" x14ac:dyDescent="0.25">
      <c r="A166" s="158" t="s">
        <v>280</v>
      </c>
      <c r="B166" s="65">
        <v>0</v>
      </c>
      <c r="C166" s="66">
        <v>0</v>
      </c>
      <c r="D166" s="65">
        <v>0</v>
      </c>
      <c r="E166" s="66">
        <v>1</v>
      </c>
      <c r="F166" s="67"/>
      <c r="G166" s="65">
        <f t="shared" si="24"/>
        <v>0</v>
      </c>
      <c r="H166" s="66">
        <f t="shared" si="25"/>
        <v>-1</v>
      </c>
      <c r="I166" s="20" t="str">
        <f t="shared" si="26"/>
        <v>-</v>
      </c>
      <c r="J166" s="21">
        <f t="shared" si="27"/>
        <v>-1</v>
      </c>
    </row>
    <row r="167" spans="1:10" x14ac:dyDescent="0.25">
      <c r="A167" s="158" t="s">
        <v>308</v>
      </c>
      <c r="B167" s="65">
        <v>1</v>
      </c>
      <c r="C167" s="66">
        <v>10</v>
      </c>
      <c r="D167" s="65">
        <v>73</v>
      </c>
      <c r="E167" s="66">
        <v>92</v>
      </c>
      <c r="F167" s="67"/>
      <c r="G167" s="65">
        <f t="shared" si="24"/>
        <v>-9</v>
      </c>
      <c r="H167" s="66">
        <f t="shared" si="25"/>
        <v>-19</v>
      </c>
      <c r="I167" s="20">
        <f t="shared" si="26"/>
        <v>-0.9</v>
      </c>
      <c r="J167" s="21">
        <f t="shared" si="27"/>
        <v>-0.20652173913043478</v>
      </c>
    </row>
    <row r="168" spans="1:10" s="160" customFormat="1" x14ac:dyDescent="0.25">
      <c r="A168" s="178" t="s">
        <v>579</v>
      </c>
      <c r="B168" s="71">
        <v>64</v>
      </c>
      <c r="C168" s="72">
        <v>126</v>
      </c>
      <c r="D168" s="71">
        <v>1282</v>
      </c>
      <c r="E168" s="72">
        <v>1400</v>
      </c>
      <c r="F168" s="73"/>
      <c r="G168" s="71">
        <f t="shared" si="24"/>
        <v>-62</v>
      </c>
      <c r="H168" s="72">
        <f t="shared" si="25"/>
        <v>-118</v>
      </c>
      <c r="I168" s="37">
        <f t="shared" si="26"/>
        <v>-0.49206349206349204</v>
      </c>
      <c r="J168" s="38">
        <f t="shared" si="27"/>
        <v>-8.4285714285714283E-2</v>
      </c>
    </row>
    <row r="169" spans="1:10" x14ac:dyDescent="0.25">
      <c r="A169" s="177"/>
      <c r="B169" s="143"/>
      <c r="C169" s="144"/>
      <c r="D169" s="143"/>
      <c r="E169" s="144"/>
      <c r="F169" s="145"/>
      <c r="G169" s="143"/>
      <c r="H169" s="144"/>
      <c r="I169" s="151"/>
      <c r="J169" s="152"/>
    </row>
    <row r="170" spans="1:10" s="139" customFormat="1" x14ac:dyDescent="0.25">
      <c r="A170" s="159" t="s">
        <v>51</v>
      </c>
      <c r="B170" s="65"/>
      <c r="C170" s="66"/>
      <c r="D170" s="65"/>
      <c r="E170" s="66"/>
      <c r="F170" s="67"/>
      <c r="G170" s="65"/>
      <c r="H170" s="66"/>
      <c r="I170" s="20"/>
      <c r="J170" s="21"/>
    </row>
    <row r="171" spans="1:10" x14ac:dyDescent="0.25">
      <c r="A171" s="158" t="s">
        <v>496</v>
      </c>
      <c r="B171" s="65">
        <v>0</v>
      </c>
      <c r="C171" s="66">
        <v>0</v>
      </c>
      <c r="D171" s="65">
        <v>0</v>
      </c>
      <c r="E171" s="66">
        <v>1</v>
      </c>
      <c r="F171" s="67"/>
      <c r="G171" s="65">
        <f>B171-C171</f>
        <v>0</v>
      </c>
      <c r="H171" s="66">
        <f>D171-E171</f>
        <v>-1</v>
      </c>
      <c r="I171" s="20" t="str">
        <f>IF(C171=0, "-", IF(G171/C171&lt;10, G171/C171, "&gt;999%"))</f>
        <v>-</v>
      </c>
      <c r="J171" s="21">
        <f>IF(E171=0, "-", IF(H171/E171&lt;10, H171/E171, "&gt;999%"))</f>
        <v>-1</v>
      </c>
    </row>
    <row r="172" spans="1:10" s="160" customFormat="1" x14ac:dyDescent="0.25">
      <c r="A172" s="178" t="s">
        <v>580</v>
      </c>
      <c r="B172" s="71">
        <v>0</v>
      </c>
      <c r="C172" s="72">
        <v>0</v>
      </c>
      <c r="D172" s="71">
        <v>0</v>
      </c>
      <c r="E172" s="72">
        <v>1</v>
      </c>
      <c r="F172" s="73"/>
      <c r="G172" s="71">
        <f>B172-C172</f>
        <v>0</v>
      </c>
      <c r="H172" s="72">
        <f>D172-E172</f>
        <v>-1</v>
      </c>
      <c r="I172" s="37" t="str">
        <f>IF(C172=0, "-", IF(G172/C172&lt;10, G172/C172, "&gt;999%"))</f>
        <v>-</v>
      </c>
      <c r="J172" s="38">
        <f>IF(E172=0, "-", IF(H172/E172&lt;10, H172/E172, "&gt;999%"))</f>
        <v>-1</v>
      </c>
    </row>
    <row r="173" spans="1:10" x14ac:dyDescent="0.25">
      <c r="A173" s="177"/>
      <c r="B173" s="143"/>
      <c r="C173" s="144"/>
      <c r="D173" s="143"/>
      <c r="E173" s="144"/>
      <c r="F173" s="145"/>
      <c r="G173" s="143"/>
      <c r="H173" s="144"/>
      <c r="I173" s="151"/>
      <c r="J173" s="152"/>
    </row>
    <row r="174" spans="1:10" s="139" customFormat="1" x14ac:dyDescent="0.25">
      <c r="A174" s="159" t="s">
        <v>52</v>
      </c>
      <c r="B174" s="65"/>
      <c r="C174" s="66"/>
      <c r="D174" s="65"/>
      <c r="E174" s="66"/>
      <c r="F174" s="67"/>
      <c r="G174" s="65"/>
      <c r="H174" s="66"/>
      <c r="I174" s="20"/>
      <c r="J174" s="21"/>
    </row>
    <row r="175" spans="1:10" x14ac:dyDescent="0.25">
      <c r="A175" s="158" t="s">
        <v>497</v>
      </c>
      <c r="B175" s="65">
        <v>8</v>
      </c>
      <c r="C175" s="66">
        <v>2</v>
      </c>
      <c r="D175" s="65">
        <v>92</v>
      </c>
      <c r="E175" s="66">
        <v>83</v>
      </c>
      <c r="F175" s="67"/>
      <c r="G175" s="65">
        <f>B175-C175</f>
        <v>6</v>
      </c>
      <c r="H175" s="66">
        <f>D175-E175</f>
        <v>9</v>
      </c>
      <c r="I175" s="20">
        <f>IF(C175=0, "-", IF(G175/C175&lt;10, G175/C175, "&gt;999%"))</f>
        <v>3</v>
      </c>
      <c r="J175" s="21">
        <f>IF(E175=0, "-", IF(H175/E175&lt;10, H175/E175, "&gt;999%"))</f>
        <v>0.10843373493975904</v>
      </c>
    </row>
    <row r="176" spans="1:10" s="160" customFormat="1" x14ac:dyDescent="0.25">
      <c r="A176" s="178" t="s">
        <v>581</v>
      </c>
      <c r="B176" s="71">
        <v>8</v>
      </c>
      <c r="C176" s="72">
        <v>2</v>
      </c>
      <c r="D176" s="71">
        <v>92</v>
      </c>
      <c r="E176" s="72">
        <v>83</v>
      </c>
      <c r="F176" s="73"/>
      <c r="G176" s="71">
        <f>B176-C176</f>
        <v>6</v>
      </c>
      <c r="H176" s="72">
        <f>D176-E176</f>
        <v>9</v>
      </c>
      <c r="I176" s="37">
        <f>IF(C176=0, "-", IF(G176/C176&lt;10, G176/C176, "&gt;999%"))</f>
        <v>3</v>
      </c>
      <c r="J176" s="38">
        <f>IF(E176=0, "-", IF(H176/E176&lt;10, H176/E176, "&gt;999%"))</f>
        <v>0.10843373493975904</v>
      </c>
    </row>
    <row r="177" spans="1:10" x14ac:dyDescent="0.25">
      <c r="A177" s="177"/>
      <c r="B177" s="143"/>
      <c r="C177" s="144"/>
      <c r="D177" s="143"/>
      <c r="E177" s="144"/>
      <c r="F177" s="145"/>
      <c r="G177" s="143"/>
      <c r="H177" s="144"/>
      <c r="I177" s="151"/>
      <c r="J177" s="152"/>
    </row>
    <row r="178" spans="1:10" s="139" customFormat="1" x14ac:dyDescent="0.25">
      <c r="A178" s="159" t="s">
        <v>53</v>
      </c>
      <c r="B178" s="65"/>
      <c r="C178" s="66"/>
      <c r="D178" s="65"/>
      <c r="E178" s="66"/>
      <c r="F178" s="67"/>
      <c r="G178" s="65"/>
      <c r="H178" s="66"/>
      <c r="I178" s="20"/>
      <c r="J178" s="21"/>
    </row>
    <row r="179" spans="1:10" x14ac:dyDescent="0.25">
      <c r="A179" s="158" t="s">
        <v>468</v>
      </c>
      <c r="B179" s="65">
        <v>1</v>
      </c>
      <c r="C179" s="66">
        <v>11</v>
      </c>
      <c r="D179" s="65">
        <v>28</v>
      </c>
      <c r="E179" s="66">
        <v>61</v>
      </c>
      <c r="F179" s="67"/>
      <c r="G179" s="65">
        <f>B179-C179</f>
        <v>-10</v>
      </c>
      <c r="H179" s="66">
        <f>D179-E179</f>
        <v>-33</v>
      </c>
      <c r="I179" s="20">
        <f>IF(C179=0, "-", IF(G179/C179&lt;10, G179/C179, "&gt;999%"))</f>
        <v>-0.90909090909090906</v>
      </c>
      <c r="J179" s="21">
        <f>IF(E179=0, "-", IF(H179/E179&lt;10, H179/E179, "&gt;999%"))</f>
        <v>-0.54098360655737709</v>
      </c>
    </row>
    <row r="180" spans="1:10" x14ac:dyDescent="0.25">
      <c r="A180" s="158" t="s">
        <v>478</v>
      </c>
      <c r="B180" s="65">
        <v>11</v>
      </c>
      <c r="C180" s="66">
        <v>18</v>
      </c>
      <c r="D180" s="65">
        <v>236</v>
      </c>
      <c r="E180" s="66">
        <v>192</v>
      </c>
      <c r="F180" s="67"/>
      <c r="G180" s="65">
        <f>B180-C180</f>
        <v>-7</v>
      </c>
      <c r="H180" s="66">
        <f>D180-E180</f>
        <v>44</v>
      </c>
      <c r="I180" s="20">
        <f>IF(C180=0, "-", IF(G180/C180&lt;10, G180/C180, "&gt;999%"))</f>
        <v>-0.3888888888888889</v>
      </c>
      <c r="J180" s="21">
        <f>IF(E180=0, "-", IF(H180/E180&lt;10, H180/E180, "&gt;999%"))</f>
        <v>0.22916666666666666</v>
      </c>
    </row>
    <row r="181" spans="1:10" x14ac:dyDescent="0.25">
      <c r="A181" s="158" t="s">
        <v>396</v>
      </c>
      <c r="B181" s="65">
        <v>10</v>
      </c>
      <c r="C181" s="66">
        <v>6</v>
      </c>
      <c r="D181" s="65">
        <v>127</v>
      </c>
      <c r="E181" s="66">
        <v>86</v>
      </c>
      <c r="F181" s="67"/>
      <c r="G181" s="65">
        <f>B181-C181</f>
        <v>4</v>
      </c>
      <c r="H181" s="66">
        <f>D181-E181</f>
        <v>41</v>
      </c>
      <c r="I181" s="20">
        <f>IF(C181=0, "-", IF(G181/C181&lt;10, G181/C181, "&gt;999%"))</f>
        <v>0.66666666666666663</v>
      </c>
      <c r="J181" s="21">
        <f>IF(E181=0, "-", IF(H181/E181&lt;10, H181/E181, "&gt;999%"))</f>
        <v>0.47674418604651164</v>
      </c>
    </row>
    <row r="182" spans="1:10" s="160" customFormat="1" x14ac:dyDescent="0.25">
      <c r="A182" s="178" t="s">
        <v>582</v>
      </c>
      <c r="B182" s="71">
        <v>22</v>
      </c>
      <c r="C182" s="72">
        <v>35</v>
      </c>
      <c r="D182" s="71">
        <v>391</v>
      </c>
      <c r="E182" s="72">
        <v>339</v>
      </c>
      <c r="F182" s="73"/>
      <c r="G182" s="71">
        <f>B182-C182</f>
        <v>-13</v>
      </c>
      <c r="H182" s="72">
        <f>D182-E182</f>
        <v>52</v>
      </c>
      <c r="I182" s="37">
        <f>IF(C182=0, "-", IF(G182/C182&lt;10, G182/C182, "&gt;999%"))</f>
        <v>-0.37142857142857144</v>
      </c>
      <c r="J182" s="38">
        <f>IF(E182=0, "-", IF(H182/E182&lt;10, H182/E182, "&gt;999%"))</f>
        <v>0.15339233038348082</v>
      </c>
    </row>
    <row r="183" spans="1:10" x14ac:dyDescent="0.25">
      <c r="A183" s="177"/>
      <c r="B183" s="143"/>
      <c r="C183" s="144"/>
      <c r="D183" s="143"/>
      <c r="E183" s="144"/>
      <c r="F183" s="145"/>
      <c r="G183" s="143"/>
      <c r="H183" s="144"/>
      <c r="I183" s="151"/>
      <c r="J183" s="152"/>
    </row>
    <row r="184" spans="1:10" s="139" customFormat="1" x14ac:dyDescent="0.25">
      <c r="A184" s="159" t="s">
        <v>54</v>
      </c>
      <c r="B184" s="65"/>
      <c r="C184" s="66"/>
      <c r="D184" s="65"/>
      <c r="E184" s="66"/>
      <c r="F184" s="67"/>
      <c r="G184" s="65"/>
      <c r="H184" s="66"/>
      <c r="I184" s="20"/>
      <c r="J184" s="21"/>
    </row>
    <row r="185" spans="1:10" x14ac:dyDescent="0.25">
      <c r="A185" s="158" t="s">
        <v>498</v>
      </c>
      <c r="B185" s="65">
        <v>0</v>
      </c>
      <c r="C185" s="66">
        <v>0</v>
      </c>
      <c r="D185" s="65">
        <v>0</v>
      </c>
      <c r="E185" s="66">
        <v>1</v>
      </c>
      <c r="F185" s="67"/>
      <c r="G185" s="65">
        <f>B185-C185</f>
        <v>0</v>
      </c>
      <c r="H185" s="66">
        <f>D185-E185</f>
        <v>-1</v>
      </c>
      <c r="I185" s="20" t="str">
        <f>IF(C185=0, "-", IF(G185/C185&lt;10, G185/C185, "&gt;999%"))</f>
        <v>-</v>
      </c>
      <c r="J185" s="21">
        <f>IF(E185=0, "-", IF(H185/E185&lt;10, H185/E185, "&gt;999%"))</f>
        <v>-1</v>
      </c>
    </row>
    <row r="186" spans="1:10" x14ac:dyDescent="0.25">
      <c r="A186" s="158" t="s">
        <v>499</v>
      </c>
      <c r="B186" s="65">
        <v>0</v>
      </c>
      <c r="C186" s="66">
        <v>0</v>
      </c>
      <c r="D186" s="65">
        <v>0</v>
      </c>
      <c r="E186" s="66">
        <v>2</v>
      </c>
      <c r="F186" s="67"/>
      <c r="G186" s="65">
        <f>B186-C186</f>
        <v>0</v>
      </c>
      <c r="H186" s="66">
        <f>D186-E186</f>
        <v>-2</v>
      </c>
      <c r="I186" s="20" t="str">
        <f>IF(C186=0, "-", IF(G186/C186&lt;10, G186/C186, "&gt;999%"))</f>
        <v>-</v>
      </c>
      <c r="J186" s="21">
        <f>IF(E186=0, "-", IF(H186/E186&lt;10, H186/E186, "&gt;999%"))</f>
        <v>-1</v>
      </c>
    </row>
    <row r="187" spans="1:10" s="160" customFormat="1" x14ac:dyDescent="0.25">
      <c r="A187" s="178" t="s">
        <v>583</v>
      </c>
      <c r="B187" s="71">
        <v>0</v>
      </c>
      <c r="C187" s="72">
        <v>0</v>
      </c>
      <c r="D187" s="71">
        <v>0</v>
      </c>
      <c r="E187" s="72">
        <v>3</v>
      </c>
      <c r="F187" s="73"/>
      <c r="G187" s="71">
        <f>B187-C187</f>
        <v>0</v>
      </c>
      <c r="H187" s="72">
        <f>D187-E187</f>
        <v>-3</v>
      </c>
      <c r="I187" s="37" t="str">
        <f>IF(C187=0, "-", IF(G187/C187&lt;10, G187/C187, "&gt;999%"))</f>
        <v>-</v>
      </c>
      <c r="J187" s="38">
        <f>IF(E187=0, "-", IF(H187/E187&lt;10, H187/E187, "&gt;999%"))</f>
        <v>-1</v>
      </c>
    </row>
    <row r="188" spans="1:10" x14ac:dyDescent="0.25">
      <c r="A188" s="177"/>
      <c r="B188" s="143"/>
      <c r="C188" s="144"/>
      <c r="D188" s="143"/>
      <c r="E188" s="144"/>
      <c r="F188" s="145"/>
      <c r="G188" s="143"/>
      <c r="H188" s="144"/>
      <c r="I188" s="151"/>
      <c r="J188" s="152"/>
    </row>
    <row r="189" spans="1:10" s="139" customFormat="1" x14ac:dyDescent="0.25">
      <c r="A189" s="159" t="s">
        <v>55</v>
      </c>
      <c r="B189" s="65"/>
      <c r="C189" s="66"/>
      <c r="D189" s="65"/>
      <c r="E189" s="66"/>
      <c r="F189" s="67"/>
      <c r="G189" s="65"/>
      <c r="H189" s="66"/>
      <c r="I189" s="20"/>
      <c r="J189" s="21"/>
    </row>
    <row r="190" spans="1:10" x14ac:dyDescent="0.25">
      <c r="A190" s="158" t="s">
        <v>344</v>
      </c>
      <c r="B190" s="65">
        <v>0</v>
      </c>
      <c r="C190" s="66">
        <v>0</v>
      </c>
      <c r="D190" s="65">
        <v>10</v>
      </c>
      <c r="E190" s="66">
        <v>29</v>
      </c>
      <c r="F190" s="67"/>
      <c r="G190" s="65">
        <f t="shared" ref="G190:G196" si="28">B190-C190</f>
        <v>0</v>
      </c>
      <c r="H190" s="66">
        <f t="shared" ref="H190:H196" si="29">D190-E190</f>
        <v>-19</v>
      </c>
      <c r="I190" s="20" t="str">
        <f t="shared" ref="I190:I196" si="30">IF(C190=0, "-", IF(G190/C190&lt;10, G190/C190, "&gt;999%"))</f>
        <v>-</v>
      </c>
      <c r="J190" s="21">
        <f t="shared" ref="J190:J196" si="31">IF(E190=0, "-", IF(H190/E190&lt;10, H190/E190, "&gt;999%"))</f>
        <v>-0.65517241379310343</v>
      </c>
    </row>
    <row r="191" spans="1:10" x14ac:dyDescent="0.25">
      <c r="A191" s="158" t="s">
        <v>420</v>
      </c>
      <c r="B191" s="65">
        <v>0</v>
      </c>
      <c r="C191" s="66">
        <v>0</v>
      </c>
      <c r="D191" s="65">
        <v>12</v>
      </c>
      <c r="E191" s="66">
        <v>9</v>
      </c>
      <c r="F191" s="67"/>
      <c r="G191" s="65">
        <f t="shared" si="28"/>
        <v>0</v>
      </c>
      <c r="H191" s="66">
        <f t="shared" si="29"/>
        <v>3</v>
      </c>
      <c r="I191" s="20" t="str">
        <f t="shared" si="30"/>
        <v>-</v>
      </c>
      <c r="J191" s="21">
        <f t="shared" si="31"/>
        <v>0.33333333333333331</v>
      </c>
    </row>
    <row r="192" spans="1:10" x14ac:dyDescent="0.25">
      <c r="A192" s="158" t="s">
        <v>292</v>
      </c>
      <c r="B192" s="65">
        <v>0</v>
      </c>
      <c r="C192" s="66">
        <v>1</v>
      </c>
      <c r="D192" s="65">
        <v>0</v>
      </c>
      <c r="E192" s="66">
        <v>2</v>
      </c>
      <c r="F192" s="67"/>
      <c r="G192" s="65">
        <f t="shared" si="28"/>
        <v>-1</v>
      </c>
      <c r="H192" s="66">
        <f t="shared" si="29"/>
        <v>-2</v>
      </c>
      <c r="I192" s="20">
        <f t="shared" si="30"/>
        <v>-1</v>
      </c>
      <c r="J192" s="21">
        <f t="shared" si="31"/>
        <v>-1</v>
      </c>
    </row>
    <row r="193" spans="1:10" x14ac:dyDescent="0.25">
      <c r="A193" s="158" t="s">
        <v>421</v>
      </c>
      <c r="B193" s="65">
        <v>0</v>
      </c>
      <c r="C193" s="66">
        <v>0</v>
      </c>
      <c r="D193" s="65">
        <v>0</v>
      </c>
      <c r="E193" s="66">
        <v>1</v>
      </c>
      <c r="F193" s="67"/>
      <c r="G193" s="65">
        <f t="shared" si="28"/>
        <v>0</v>
      </c>
      <c r="H193" s="66">
        <f t="shared" si="29"/>
        <v>-1</v>
      </c>
      <c r="I193" s="20" t="str">
        <f t="shared" si="30"/>
        <v>-</v>
      </c>
      <c r="J193" s="21">
        <f t="shared" si="31"/>
        <v>-1</v>
      </c>
    </row>
    <row r="194" spans="1:10" x14ac:dyDescent="0.25">
      <c r="A194" s="158" t="s">
        <v>237</v>
      </c>
      <c r="B194" s="65">
        <v>0</v>
      </c>
      <c r="C194" s="66">
        <v>0</v>
      </c>
      <c r="D194" s="65">
        <v>1</v>
      </c>
      <c r="E194" s="66">
        <v>4</v>
      </c>
      <c r="F194" s="67"/>
      <c r="G194" s="65">
        <f t="shared" si="28"/>
        <v>0</v>
      </c>
      <c r="H194" s="66">
        <f t="shared" si="29"/>
        <v>-3</v>
      </c>
      <c r="I194" s="20" t="str">
        <f t="shared" si="30"/>
        <v>-</v>
      </c>
      <c r="J194" s="21">
        <f t="shared" si="31"/>
        <v>-0.75</v>
      </c>
    </row>
    <row r="195" spans="1:10" x14ac:dyDescent="0.25">
      <c r="A195" s="158" t="s">
        <v>254</v>
      </c>
      <c r="B195" s="65">
        <v>0</v>
      </c>
      <c r="C195" s="66">
        <v>0</v>
      </c>
      <c r="D195" s="65">
        <v>0</v>
      </c>
      <c r="E195" s="66">
        <v>3</v>
      </c>
      <c r="F195" s="67"/>
      <c r="G195" s="65">
        <f t="shared" si="28"/>
        <v>0</v>
      </c>
      <c r="H195" s="66">
        <f t="shared" si="29"/>
        <v>-3</v>
      </c>
      <c r="I195" s="20" t="str">
        <f t="shared" si="30"/>
        <v>-</v>
      </c>
      <c r="J195" s="21">
        <f t="shared" si="31"/>
        <v>-1</v>
      </c>
    </row>
    <row r="196" spans="1:10" s="160" customFormat="1" x14ac:dyDescent="0.25">
      <c r="A196" s="178" t="s">
        <v>584</v>
      </c>
      <c r="B196" s="71">
        <v>0</v>
      </c>
      <c r="C196" s="72">
        <v>1</v>
      </c>
      <c r="D196" s="71">
        <v>23</v>
      </c>
      <c r="E196" s="72">
        <v>48</v>
      </c>
      <c r="F196" s="73"/>
      <c r="G196" s="71">
        <f t="shared" si="28"/>
        <v>-1</v>
      </c>
      <c r="H196" s="72">
        <f t="shared" si="29"/>
        <v>-25</v>
      </c>
      <c r="I196" s="37">
        <f t="shared" si="30"/>
        <v>-1</v>
      </c>
      <c r="J196" s="38">
        <f t="shared" si="31"/>
        <v>-0.52083333333333337</v>
      </c>
    </row>
    <row r="197" spans="1:10" x14ac:dyDescent="0.25">
      <c r="A197" s="177"/>
      <c r="B197" s="143"/>
      <c r="C197" s="144"/>
      <c r="D197" s="143"/>
      <c r="E197" s="144"/>
      <c r="F197" s="145"/>
      <c r="G197" s="143"/>
      <c r="H197" s="144"/>
      <c r="I197" s="151"/>
      <c r="J197" s="152"/>
    </row>
    <row r="198" spans="1:10" s="139" customFormat="1" x14ac:dyDescent="0.25">
      <c r="A198" s="159" t="s">
        <v>56</v>
      </c>
      <c r="B198" s="65"/>
      <c r="C198" s="66"/>
      <c r="D198" s="65"/>
      <c r="E198" s="66"/>
      <c r="F198" s="67"/>
      <c r="G198" s="65"/>
      <c r="H198" s="66"/>
      <c r="I198" s="20"/>
      <c r="J198" s="21"/>
    </row>
    <row r="199" spans="1:10" x14ac:dyDescent="0.25">
      <c r="A199" s="158" t="s">
        <v>359</v>
      </c>
      <c r="B199" s="65">
        <v>1</v>
      </c>
      <c r="C199" s="66">
        <v>0</v>
      </c>
      <c r="D199" s="65">
        <v>10</v>
      </c>
      <c r="E199" s="66">
        <v>11</v>
      </c>
      <c r="F199" s="67"/>
      <c r="G199" s="65">
        <f t="shared" ref="G199:G204" si="32">B199-C199</f>
        <v>1</v>
      </c>
      <c r="H199" s="66">
        <f t="shared" ref="H199:H204" si="33">D199-E199</f>
        <v>-1</v>
      </c>
      <c r="I199" s="20" t="str">
        <f t="shared" ref="I199:I204" si="34">IF(C199=0, "-", IF(G199/C199&lt;10, G199/C199, "&gt;999%"))</f>
        <v>-</v>
      </c>
      <c r="J199" s="21">
        <f t="shared" ref="J199:J204" si="35">IF(E199=0, "-", IF(H199/E199&lt;10, H199/E199, "&gt;999%"))</f>
        <v>-9.0909090909090912E-2</v>
      </c>
    </row>
    <row r="200" spans="1:10" x14ac:dyDescent="0.25">
      <c r="A200" s="158" t="s">
        <v>322</v>
      </c>
      <c r="B200" s="65">
        <v>2</v>
      </c>
      <c r="C200" s="66">
        <v>1</v>
      </c>
      <c r="D200" s="65">
        <v>29</v>
      </c>
      <c r="E200" s="66">
        <v>16</v>
      </c>
      <c r="F200" s="67"/>
      <c r="G200" s="65">
        <f t="shared" si="32"/>
        <v>1</v>
      </c>
      <c r="H200" s="66">
        <f t="shared" si="33"/>
        <v>13</v>
      </c>
      <c r="I200" s="20">
        <f t="shared" si="34"/>
        <v>1</v>
      </c>
      <c r="J200" s="21">
        <f t="shared" si="35"/>
        <v>0.8125</v>
      </c>
    </row>
    <row r="201" spans="1:10" x14ac:dyDescent="0.25">
      <c r="A201" s="158" t="s">
        <v>479</v>
      </c>
      <c r="B201" s="65">
        <v>0</v>
      </c>
      <c r="C201" s="66">
        <v>2</v>
      </c>
      <c r="D201" s="65">
        <v>19</v>
      </c>
      <c r="E201" s="66">
        <v>18</v>
      </c>
      <c r="F201" s="67"/>
      <c r="G201" s="65">
        <f t="shared" si="32"/>
        <v>-2</v>
      </c>
      <c r="H201" s="66">
        <f t="shared" si="33"/>
        <v>1</v>
      </c>
      <c r="I201" s="20">
        <f t="shared" si="34"/>
        <v>-1</v>
      </c>
      <c r="J201" s="21">
        <f t="shared" si="35"/>
        <v>5.5555555555555552E-2</v>
      </c>
    </row>
    <row r="202" spans="1:10" x14ac:dyDescent="0.25">
      <c r="A202" s="158" t="s">
        <v>397</v>
      </c>
      <c r="B202" s="65">
        <v>5</v>
      </c>
      <c r="C202" s="66">
        <v>5</v>
      </c>
      <c r="D202" s="65">
        <v>36</v>
      </c>
      <c r="E202" s="66">
        <v>43</v>
      </c>
      <c r="F202" s="67"/>
      <c r="G202" s="65">
        <f t="shared" si="32"/>
        <v>0</v>
      </c>
      <c r="H202" s="66">
        <f t="shared" si="33"/>
        <v>-7</v>
      </c>
      <c r="I202" s="20">
        <f t="shared" si="34"/>
        <v>0</v>
      </c>
      <c r="J202" s="21">
        <f t="shared" si="35"/>
        <v>-0.16279069767441862</v>
      </c>
    </row>
    <row r="203" spans="1:10" x14ac:dyDescent="0.25">
      <c r="A203" s="158" t="s">
        <v>398</v>
      </c>
      <c r="B203" s="65">
        <v>1</v>
      </c>
      <c r="C203" s="66">
        <v>1</v>
      </c>
      <c r="D203" s="65">
        <v>24</v>
      </c>
      <c r="E203" s="66">
        <v>31</v>
      </c>
      <c r="F203" s="67"/>
      <c r="G203" s="65">
        <f t="shared" si="32"/>
        <v>0</v>
      </c>
      <c r="H203" s="66">
        <f t="shared" si="33"/>
        <v>-7</v>
      </c>
      <c r="I203" s="20">
        <f t="shared" si="34"/>
        <v>0</v>
      </c>
      <c r="J203" s="21">
        <f t="shared" si="35"/>
        <v>-0.22580645161290322</v>
      </c>
    </row>
    <row r="204" spans="1:10" s="160" customFormat="1" x14ac:dyDescent="0.25">
      <c r="A204" s="178" t="s">
        <v>585</v>
      </c>
      <c r="B204" s="71">
        <v>9</v>
      </c>
      <c r="C204" s="72">
        <v>9</v>
      </c>
      <c r="D204" s="71">
        <v>118</v>
      </c>
      <c r="E204" s="72">
        <v>119</v>
      </c>
      <c r="F204" s="73"/>
      <c r="G204" s="71">
        <f t="shared" si="32"/>
        <v>0</v>
      </c>
      <c r="H204" s="72">
        <f t="shared" si="33"/>
        <v>-1</v>
      </c>
      <c r="I204" s="37">
        <f t="shared" si="34"/>
        <v>0</v>
      </c>
      <c r="J204" s="38">
        <f t="shared" si="35"/>
        <v>-8.4033613445378148E-3</v>
      </c>
    </row>
    <row r="205" spans="1:10" x14ac:dyDescent="0.25">
      <c r="A205" s="177"/>
      <c r="B205" s="143"/>
      <c r="C205" s="144"/>
      <c r="D205" s="143"/>
      <c r="E205" s="144"/>
      <c r="F205" s="145"/>
      <c r="G205" s="143"/>
      <c r="H205" s="144"/>
      <c r="I205" s="151"/>
      <c r="J205" s="152"/>
    </row>
    <row r="206" spans="1:10" s="139" customFormat="1" x14ac:dyDescent="0.25">
      <c r="A206" s="159" t="s">
        <v>57</v>
      </c>
      <c r="B206" s="65"/>
      <c r="C206" s="66"/>
      <c r="D206" s="65"/>
      <c r="E206" s="66"/>
      <c r="F206" s="67"/>
      <c r="G206" s="65"/>
      <c r="H206" s="66"/>
      <c r="I206" s="20"/>
      <c r="J206" s="21"/>
    </row>
    <row r="207" spans="1:10" x14ac:dyDescent="0.25">
      <c r="A207" s="158" t="s">
        <v>267</v>
      </c>
      <c r="B207" s="65">
        <v>14</v>
      </c>
      <c r="C207" s="66">
        <v>8</v>
      </c>
      <c r="D207" s="65">
        <v>111</v>
      </c>
      <c r="E207" s="66">
        <v>62</v>
      </c>
      <c r="F207" s="67"/>
      <c r="G207" s="65">
        <f t="shared" ref="G207:G218" si="36">B207-C207</f>
        <v>6</v>
      </c>
      <c r="H207" s="66">
        <f t="shared" ref="H207:H218" si="37">D207-E207</f>
        <v>49</v>
      </c>
      <c r="I207" s="20">
        <f t="shared" ref="I207:I218" si="38">IF(C207=0, "-", IF(G207/C207&lt;10, G207/C207, "&gt;999%"))</f>
        <v>0.75</v>
      </c>
      <c r="J207" s="21">
        <f t="shared" ref="J207:J218" si="39">IF(E207=0, "-", IF(H207/E207&lt;10, H207/E207, "&gt;999%"))</f>
        <v>0.79032258064516125</v>
      </c>
    </row>
    <row r="208" spans="1:10" x14ac:dyDescent="0.25">
      <c r="A208" s="158" t="s">
        <v>202</v>
      </c>
      <c r="B208" s="65">
        <v>1</v>
      </c>
      <c r="C208" s="66">
        <v>18</v>
      </c>
      <c r="D208" s="65">
        <v>211</v>
      </c>
      <c r="E208" s="66">
        <v>258</v>
      </c>
      <c r="F208" s="67"/>
      <c r="G208" s="65">
        <f t="shared" si="36"/>
        <v>-17</v>
      </c>
      <c r="H208" s="66">
        <f t="shared" si="37"/>
        <v>-47</v>
      </c>
      <c r="I208" s="20">
        <f t="shared" si="38"/>
        <v>-0.94444444444444442</v>
      </c>
      <c r="J208" s="21">
        <f t="shared" si="39"/>
        <v>-0.18217054263565891</v>
      </c>
    </row>
    <row r="209" spans="1:10" x14ac:dyDescent="0.25">
      <c r="A209" s="158" t="s">
        <v>422</v>
      </c>
      <c r="B209" s="65">
        <v>1</v>
      </c>
      <c r="C209" s="66">
        <v>0</v>
      </c>
      <c r="D209" s="65">
        <v>11</v>
      </c>
      <c r="E209" s="66">
        <v>0</v>
      </c>
      <c r="F209" s="67"/>
      <c r="G209" s="65">
        <f t="shared" si="36"/>
        <v>1</v>
      </c>
      <c r="H209" s="66">
        <f t="shared" si="37"/>
        <v>11</v>
      </c>
      <c r="I209" s="20" t="str">
        <f t="shared" si="38"/>
        <v>-</v>
      </c>
      <c r="J209" s="21" t="str">
        <f t="shared" si="39"/>
        <v>-</v>
      </c>
    </row>
    <row r="210" spans="1:10" x14ac:dyDescent="0.25">
      <c r="A210" s="158" t="s">
        <v>323</v>
      </c>
      <c r="B210" s="65">
        <v>1</v>
      </c>
      <c r="C210" s="66">
        <v>1</v>
      </c>
      <c r="D210" s="65">
        <v>19</v>
      </c>
      <c r="E210" s="66">
        <v>10</v>
      </c>
      <c r="F210" s="67"/>
      <c r="G210" s="65">
        <f t="shared" si="36"/>
        <v>0</v>
      </c>
      <c r="H210" s="66">
        <f t="shared" si="37"/>
        <v>9</v>
      </c>
      <c r="I210" s="20">
        <f t="shared" si="38"/>
        <v>0</v>
      </c>
      <c r="J210" s="21">
        <f t="shared" si="39"/>
        <v>0.9</v>
      </c>
    </row>
    <row r="211" spans="1:10" x14ac:dyDescent="0.25">
      <c r="A211" s="158" t="s">
        <v>181</v>
      </c>
      <c r="B211" s="65">
        <v>9</v>
      </c>
      <c r="C211" s="66">
        <v>13</v>
      </c>
      <c r="D211" s="65">
        <v>107</v>
      </c>
      <c r="E211" s="66">
        <v>113</v>
      </c>
      <c r="F211" s="67"/>
      <c r="G211" s="65">
        <f t="shared" si="36"/>
        <v>-4</v>
      </c>
      <c r="H211" s="66">
        <f t="shared" si="37"/>
        <v>-6</v>
      </c>
      <c r="I211" s="20">
        <f t="shared" si="38"/>
        <v>-0.30769230769230771</v>
      </c>
      <c r="J211" s="21">
        <f t="shared" si="39"/>
        <v>-5.3097345132743362E-2</v>
      </c>
    </row>
    <row r="212" spans="1:10" x14ac:dyDescent="0.25">
      <c r="A212" s="158" t="s">
        <v>186</v>
      </c>
      <c r="B212" s="65">
        <v>3</v>
      </c>
      <c r="C212" s="66">
        <v>6</v>
      </c>
      <c r="D212" s="65">
        <v>85</v>
      </c>
      <c r="E212" s="66">
        <v>108</v>
      </c>
      <c r="F212" s="67"/>
      <c r="G212" s="65">
        <f t="shared" si="36"/>
        <v>-3</v>
      </c>
      <c r="H212" s="66">
        <f t="shared" si="37"/>
        <v>-23</v>
      </c>
      <c r="I212" s="20">
        <f t="shared" si="38"/>
        <v>-0.5</v>
      </c>
      <c r="J212" s="21">
        <f t="shared" si="39"/>
        <v>-0.21296296296296297</v>
      </c>
    </row>
    <row r="213" spans="1:10" x14ac:dyDescent="0.25">
      <c r="A213" s="158" t="s">
        <v>324</v>
      </c>
      <c r="B213" s="65">
        <v>5</v>
      </c>
      <c r="C213" s="66">
        <v>12</v>
      </c>
      <c r="D213" s="65">
        <v>161</v>
      </c>
      <c r="E213" s="66">
        <v>149</v>
      </c>
      <c r="F213" s="67"/>
      <c r="G213" s="65">
        <f t="shared" si="36"/>
        <v>-7</v>
      </c>
      <c r="H213" s="66">
        <f t="shared" si="37"/>
        <v>12</v>
      </c>
      <c r="I213" s="20">
        <f t="shared" si="38"/>
        <v>-0.58333333333333337</v>
      </c>
      <c r="J213" s="21">
        <f t="shared" si="39"/>
        <v>8.0536912751677847E-2</v>
      </c>
    </row>
    <row r="214" spans="1:10" x14ac:dyDescent="0.25">
      <c r="A214" s="158" t="s">
        <v>399</v>
      </c>
      <c r="B214" s="65">
        <v>25</v>
      </c>
      <c r="C214" s="66">
        <v>7</v>
      </c>
      <c r="D214" s="65">
        <v>154</v>
      </c>
      <c r="E214" s="66">
        <v>96</v>
      </c>
      <c r="F214" s="67"/>
      <c r="G214" s="65">
        <f t="shared" si="36"/>
        <v>18</v>
      </c>
      <c r="H214" s="66">
        <f t="shared" si="37"/>
        <v>58</v>
      </c>
      <c r="I214" s="20">
        <f t="shared" si="38"/>
        <v>2.5714285714285716</v>
      </c>
      <c r="J214" s="21">
        <f t="shared" si="39"/>
        <v>0.60416666666666663</v>
      </c>
    </row>
    <row r="215" spans="1:10" x14ac:dyDescent="0.25">
      <c r="A215" s="158" t="s">
        <v>360</v>
      </c>
      <c r="B215" s="65">
        <v>17</v>
      </c>
      <c r="C215" s="66">
        <v>21</v>
      </c>
      <c r="D215" s="65">
        <v>251</v>
      </c>
      <c r="E215" s="66">
        <v>72</v>
      </c>
      <c r="F215" s="67"/>
      <c r="G215" s="65">
        <f t="shared" si="36"/>
        <v>-4</v>
      </c>
      <c r="H215" s="66">
        <f t="shared" si="37"/>
        <v>179</v>
      </c>
      <c r="I215" s="20">
        <f t="shared" si="38"/>
        <v>-0.19047619047619047</v>
      </c>
      <c r="J215" s="21">
        <f t="shared" si="39"/>
        <v>2.4861111111111112</v>
      </c>
    </row>
    <row r="216" spans="1:10" x14ac:dyDescent="0.25">
      <c r="A216" s="158" t="s">
        <v>248</v>
      </c>
      <c r="B216" s="65">
        <v>0</v>
      </c>
      <c r="C216" s="66">
        <v>4</v>
      </c>
      <c r="D216" s="65">
        <v>48</v>
      </c>
      <c r="E216" s="66">
        <v>27</v>
      </c>
      <c r="F216" s="67"/>
      <c r="G216" s="65">
        <f t="shared" si="36"/>
        <v>-4</v>
      </c>
      <c r="H216" s="66">
        <f t="shared" si="37"/>
        <v>21</v>
      </c>
      <c r="I216" s="20">
        <f t="shared" si="38"/>
        <v>-1</v>
      </c>
      <c r="J216" s="21">
        <f t="shared" si="39"/>
        <v>0.77777777777777779</v>
      </c>
    </row>
    <row r="217" spans="1:10" x14ac:dyDescent="0.25">
      <c r="A217" s="158" t="s">
        <v>309</v>
      </c>
      <c r="B217" s="65">
        <v>2</v>
      </c>
      <c r="C217" s="66">
        <v>8</v>
      </c>
      <c r="D217" s="65">
        <v>130</v>
      </c>
      <c r="E217" s="66">
        <v>87</v>
      </c>
      <c r="F217" s="67"/>
      <c r="G217" s="65">
        <f t="shared" si="36"/>
        <v>-6</v>
      </c>
      <c r="H217" s="66">
        <f t="shared" si="37"/>
        <v>43</v>
      </c>
      <c r="I217" s="20">
        <f t="shared" si="38"/>
        <v>-0.75</v>
      </c>
      <c r="J217" s="21">
        <f t="shared" si="39"/>
        <v>0.4942528735632184</v>
      </c>
    </row>
    <row r="218" spans="1:10" s="160" customFormat="1" x14ac:dyDescent="0.25">
      <c r="A218" s="178" t="s">
        <v>586</v>
      </c>
      <c r="B218" s="71">
        <v>78</v>
      </c>
      <c r="C218" s="72">
        <v>98</v>
      </c>
      <c r="D218" s="71">
        <v>1288</v>
      </c>
      <c r="E218" s="72">
        <v>982</v>
      </c>
      <c r="F218" s="73"/>
      <c r="G218" s="71">
        <f t="shared" si="36"/>
        <v>-20</v>
      </c>
      <c r="H218" s="72">
        <f t="shared" si="37"/>
        <v>306</v>
      </c>
      <c r="I218" s="37">
        <f t="shared" si="38"/>
        <v>-0.20408163265306123</v>
      </c>
      <c r="J218" s="38">
        <f t="shared" si="39"/>
        <v>0.31160896130346233</v>
      </c>
    </row>
    <row r="219" spans="1:10" x14ac:dyDescent="0.25">
      <c r="A219" s="177"/>
      <c r="B219" s="143"/>
      <c r="C219" s="144"/>
      <c r="D219" s="143"/>
      <c r="E219" s="144"/>
      <c r="F219" s="145"/>
      <c r="G219" s="143"/>
      <c r="H219" s="144"/>
      <c r="I219" s="151"/>
      <c r="J219" s="152"/>
    </row>
    <row r="220" spans="1:10" s="139" customFormat="1" x14ac:dyDescent="0.25">
      <c r="A220" s="159" t="s">
        <v>58</v>
      </c>
      <c r="B220" s="65"/>
      <c r="C220" s="66"/>
      <c r="D220" s="65"/>
      <c r="E220" s="66"/>
      <c r="F220" s="67"/>
      <c r="G220" s="65"/>
      <c r="H220" s="66"/>
      <c r="I220" s="20"/>
      <c r="J220" s="21"/>
    </row>
    <row r="221" spans="1:10" x14ac:dyDescent="0.25">
      <c r="A221" s="158" t="s">
        <v>439</v>
      </c>
      <c r="B221" s="65">
        <v>0</v>
      </c>
      <c r="C221" s="66">
        <v>1</v>
      </c>
      <c r="D221" s="65">
        <v>0</v>
      </c>
      <c r="E221" s="66">
        <v>3</v>
      </c>
      <c r="F221" s="67"/>
      <c r="G221" s="65">
        <f>B221-C221</f>
        <v>-1</v>
      </c>
      <c r="H221" s="66">
        <f>D221-E221</f>
        <v>-3</v>
      </c>
      <c r="I221" s="20">
        <f>IF(C221=0, "-", IF(G221/C221&lt;10, G221/C221, "&gt;999%"))</f>
        <v>-1</v>
      </c>
      <c r="J221" s="21">
        <f>IF(E221=0, "-", IF(H221/E221&lt;10, H221/E221, "&gt;999%"))</f>
        <v>-1</v>
      </c>
    </row>
    <row r="222" spans="1:10" s="160" customFormat="1" x14ac:dyDescent="0.25">
      <c r="A222" s="178" t="s">
        <v>587</v>
      </c>
      <c r="B222" s="71">
        <v>0</v>
      </c>
      <c r="C222" s="72">
        <v>1</v>
      </c>
      <c r="D222" s="71">
        <v>0</v>
      </c>
      <c r="E222" s="72">
        <v>3</v>
      </c>
      <c r="F222" s="73"/>
      <c r="G222" s="71">
        <f>B222-C222</f>
        <v>-1</v>
      </c>
      <c r="H222" s="72">
        <f>D222-E222</f>
        <v>-3</v>
      </c>
      <c r="I222" s="37">
        <f>IF(C222=0, "-", IF(G222/C222&lt;10, G222/C222, "&gt;999%"))</f>
        <v>-1</v>
      </c>
      <c r="J222" s="38">
        <f>IF(E222=0, "-", IF(H222/E222&lt;10, H222/E222, "&gt;999%"))</f>
        <v>-1</v>
      </c>
    </row>
    <row r="223" spans="1:10" x14ac:dyDescent="0.25">
      <c r="A223" s="177"/>
      <c r="B223" s="143"/>
      <c r="C223" s="144"/>
      <c r="D223" s="143"/>
      <c r="E223" s="144"/>
      <c r="F223" s="145"/>
      <c r="G223" s="143"/>
      <c r="H223" s="144"/>
      <c r="I223" s="151"/>
      <c r="J223" s="152"/>
    </row>
    <row r="224" spans="1:10" s="139" customFormat="1" x14ac:dyDescent="0.25">
      <c r="A224" s="159" t="s">
        <v>59</v>
      </c>
      <c r="B224" s="65"/>
      <c r="C224" s="66"/>
      <c r="D224" s="65"/>
      <c r="E224" s="66"/>
      <c r="F224" s="67"/>
      <c r="G224" s="65"/>
      <c r="H224" s="66"/>
      <c r="I224" s="20"/>
      <c r="J224" s="21"/>
    </row>
    <row r="225" spans="1:10" x14ac:dyDescent="0.25">
      <c r="A225" s="158" t="s">
        <v>423</v>
      </c>
      <c r="B225" s="65">
        <v>1</v>
      </c>
      <c r="C225" s="66">
        <v>2</v>
      </c>
      <c r="D225" s="65">
        <v>36</v>
      </c>
      <c r="E225" s="66">
        <v>25</v>
      </c>
      <c r="F225" s="67"/>
      <c r="G225" s="65">
        <f t="shared" ref="G225:G232" si="40">B225-C225</f>
        <v>-1</v>
      </c>
      <c r="H225" s="66">
        <f t="shared" ref="H225:H232" si="41">D225-E225</f>
        <v>11</v>
      </c>
      <c r="I225" s="20">
        <f t="shared" ref="I225:I232" si="42">IF(C225=0, "-", IF(G225/C225&lt;10, G225/C225, "&gt;999%"))</f>
        <v>-0.5</v>
      </c>
      <c r="J225" s="21">
        <f t="shared" ref="J225:J232" si="43">IF(E225=0, "-", IF(H225/E225&lt;10, H225/E225, "&gt;999%"))</f>
        <v>0.44</v>
      </c>
    </row>
    <row r="226" spans="1:10" x14ac:dyDescent="0.25">
      <c r="A226" s="158" t="s">
        <v>440</v>
      </c>
      <c r="B226" s="65">
        <v>0</v>
      </c>
      <c r="C226" s="66">
        <v>0</v>
      </c>
      <c r="D226" s="65">
        <v>1</v>
      </c>
      <c r="E226" s="66">
        <v>7</v>
      </c>
      <c r="F226" s="67"/>
      <c r="G226" s="65">
        <f t="shared" si="40"/>
        <v>0</v>
      </c>
      <c r="H226" s="66">
        <f t="shared" si="41"/>
        <v>-6</v>
      </c>
      <c r="I226" s="20" t="str">
        <f t="shared" si="42"/>
        <v>-</v>
      </c>
      <c r="J226" s="21">
        <f t="shared" si="43"/>
        <v>-0.8571428571428571</v>
      </c>
    </row>
    <row r="227" spans="1:10" x14ac:dyDescent="0.25">
      <c r="A227" s="158" t="s">
        <v>381</v>
      </c>
      <c r="B227" s="65">
        <v>0</v>
      </c>
      <c r="C227" s="66">
        <v>1</v>
      </c>
      <c r="D227" s="65">
        <v>17</v>
      </c>
      <c r="E227" s="66">
        <v>31</v>
      </c>
      <c r="F227" s="67"/>
      <c r="G227" s="65">
        <f t="shared" si="40"/>
        <v>-1</v>
      </c>
      <c r="H227" s="66">
        <f t="shared" si="41"/>
        <v>-14</v>
      </c>
      <c r="I227" s="20">
        <f t="shared" si="42"/>
        <v>-1</v>
      </c>
      <c r="J227" s="21">
        <f t="shared" si="43"/>
        <v>-0.45161290322580644</v>
      </c>
    </row>
    <row r="228" spans="1:10" x14ac:dyDescent="0.25">
      <c r="A228" s="158" t="s">
        <v>441</v>
      </c>
      <c r="B228" s="65">
        <v>0</v>
      </c>
      <c r="C228" s="66">
        <v>0</v>
      </c>
      <c r="D228" s="65">
        <v>1</v>
      </c>
      <c r="E228" s="66">
        <v>0</v>
      </c>
      <c r="F228" s="67"/>
      <c r="G228" s="65">
        <f t="shared" si="40"/>
        <v>0</v>
      </c>
      <c r="H228" s="66">
        <f t="shared" si="41"/>
        <v>1</v>
      </c>
      <c r="I228" s="20" t="str">
        <f t="shared" si="42"/>
        <v>-</v>
      </c>
      <c r="J228" s="21" t="str">
        <f t="shared" si="43"/>
        <v>-</v>
      </c>
    </row>
    <row r="229" spans="1:10" x14ac:dyDescent="0.25">
      <c r="A229" s="158" t="s">
        <v>382</v>
      </c>
      <c r="B229" s="65">
        <v>0</v>
      </c>
      <c r="C229" s="66">
        <v>0</v>
      </c>
      <c r="D229" s="65">
        <v>19</v>
      </c>
      <c r="E229" s="66">
        <v>29</v>
      </c>
      <c r="F229" s="67"/>
      <c r="G229" s="65">
        <f t="shared" si="40"/>
        <v>0</v>
      </c>
      <c r="H229" s="66">
        <f t="shared" si="41"/>
        <v>-10</v>
      </c>
      <c r="I229" s="20" t="str">
        <f t="shared" si="42"/>
        <v>-</v>
      </c>
      <c r="J229" s="21">
        <f t="shared" si="43"/>
        <v>-0.34482758620689657</v>
      </c>
    </row>
    <row r="230" spans="1:10" x14ac:dyDescent="0.25">
      <c r="A230" s="158" t="s">
        <v>424</v>
      </c>
      <c r="B230" s="65">
        <v>2</v>
      </c>
      <c r="C230" s="66">
        <v>0</v>
      </c>
      <c r="D230" s="65">
        <v>24</v>
      </c>
      <c r="E230" s="66">
        <v>39</v>
      </c>
      <c r="F230" s="67"/>
      <c r="G230" s="65">
        <f t="shared" si="40"/>
        <v>2</v>
      </c>
      <c r="H230" s="66">
        <f t="shared" si="41"/>
        <v>-15</v>
      </c>
      <c r="I230" s="20" t="str">
        <f t="shared" si="42"/>
        <v>-</v>
      </c>
      <c r="J230" s="21">
        <f t="shared" si="43"/>
        <v>-0.38461538461538464</v>
      </c>
    </row>
    <row r="231" spans="1:10" x14ac:dyDescent="0.25">
      <c r="A231" s="158" t="s">
        <v>425</v>
      </c>
      <c r="B231" s="65">
        <v>0</v>
      </c>
      <c r="C231" s="66">
        <v>0</v>
      </c>
      <c r="D231" s="65">
        <v>6</v>
      </c>
      <c r="E231" s="66">
        <v>16</v>
      </c>
      <c r="F231" s="67"/>
      <c r="G231" s="65">
        <f t="shared" si="40"/>
        <v>0</v>
      </c>
      <c r="H231" s="66">
        <f t="shared" si="41"/>
        <v>-10</v>
      </c>
      <c r="I231" s="20" t="str">
        <f t="shared" si="42"/>
        <v>-</v>
      </c>
      <c r="J231" s="21">
        <f t="shared" si="43"/>
        <v>-0.625</v>
      </c>
    </row>
    <row r="232" spans="1:10" s="160" customFormat="1" x14ac:dyDescent="0.25">
      <c r="A232" s="178" t="s">
        <v>588</v>
      </c>
      <c r="B232" s="71">
        <v>3</v>
      </c>
      <c r="C232" s="72">
        <v>3</v>
      </c>
      <c r="D232" s="71">
        <v>104</v>
      </c>
      <c r="E232" s="72">
        <v>147</v>
      </c>
      <c r="F232" s="73"/>
      <c r="G232" s="71">
        <f t="shared" si="40"/>
        <v>0</v>
      </c>
      <c r="H232" s="72">
        <f t="shared" si="41"/>
        <v>-43</v>
      </c>
      <c r="I232" s="37">
        <f t="shared" si="42"/>
        <v>0</v>
      </c>
      <c r="J232" s="38">
        <f t="shared" si="43"/>
        <v>-0.29251700680272108</v>
      </c>
    </row>
    <row r="233" spans="1:10" x14ac:dyDescent="0.25">
      <c r="A233" s="177"/>
      <c r="B233" s="143"/>
      <c r="C233" s="144"/>
      <c r="D233" s="143"/>
      <c r="E233" s="144"/>
      <c r="F233" s="145"/>
      <c r="G233" s="143"/>
      <c r="H233" s="144"/>
      <c r="I233" s="151"/>
      <c r="J233" s="152"/>
    </row>
    <row r="234" spans="1:10" s="139" customFormat="1" x14ac:dyDescent="0.25">
      <c r="A234" s="159" t="s">
        <v>60</v>
      </c>
      <c r="B234" s="65"/>
      <c r="C234" s="66"/>
      <c r="D234" s="65"/>
      <c r="E234" s="66"/>
      <c r="F234" s="67"/>
      <c r="G234" s="65"/>
      <c r="H234" s="66"/>
      <c r="I234" s="20"/>
      <c r="J234" s="21"/>
    </row>
    <row r="235" spans="1:10" x14ac:dyDescent="0.25">
      <c r="A235" s="158" t="s">
        <v>400</v>
      </c>
      <c r="B235" s="65">
        <v>2</v>
      </c>
      <c r="C235" s="66">
        <v>3</v>
      </c>
      <c r="D235" s="65">
        <v>31</v>
      </c>
      <c r="E235" s="66">
        <v>13</v>
      </c>
      <c r="F235" s="67"/>
      <c r="G235" s="65">
        <f t="shared" ref="G235:G242" si="44">B235-C235</f>
        <v>-1</v>
      </c>
      <c r="H235" s="66">
        <f t="shared" ref="H235:H242" si="45">D235-E235</f>
        <v>18</v>
      </c>
      <c r="I235" s="20">
        <f t="shared" ref="I235:I242" si="46">IF(C235=0, "-", IF(G235/C235&lt;10, G235/C235, "&gt;999%"))</f>
        <v>-0.33333333333333331</v>
      </c>
      <c r="J235" s="21">
        <f t="shared" ref="J235:J242" si="47">IF(E235=0, "-", IF(H235/E235&lt;10, H235/E235, "&gt;999%"))</f>
        <v>1.3846153846153846</v>
      </c>
    </row>
    <row r="236" spans="1:10" x14ac:dyDescent="0.25">
      <c r="A236" s="158" t="s">
        <v>500</v>
      </c>
      <c r="B236" s="65">
        <v>1</v>
      </c>
      <c r="C236" s="66">
        <v>2</v>
      </c>
      <c r="D236" s="65">
        <v>23</v>
      </c>
      <c r="E236" s="66">
        <v>15</v>
      </c>
      <c r="F236" s="67"/>
      <c r="G236" s="65">
        <f t="shared" si="44"/>
        <v>-1</v>
      </c>
      <c r="H236" s="66">
        <f t="shared" si="45"/>
        <v>8</v>
      </c>
      <c r="I236" s="20">
        <f t="shared" si="46"/>
        <v>-0.5</v>
      </c>
      <c r="J236" s="21">
        <f t="shared" si="47"/>
        <v>0.53333333333333333</v>
      </c>
    </row>
    <row r="237" spans="1:10" x14ac:dyDescent="0.25">
      <c r="A237" s="158" t="s">
        <v>446</v>
      </c>
      <c r="B237" s="65">
        <v>0</v>
      </c>
      <c r="C237" s="66">
        <v>1</v>
      </c>
      <c r="D237" s="65">
        <v>3</v>
      </c>
      <c r="E237" s="66">
        <v>2</v>
      </c>
      <c r="F237" s="67"/>
      <c r="G237" s="65">
        <f t="shared" si="44"/>
        <v>-1</v>
      </c>
      <c r="H237" s="66">
        <f t="shared" si="45"/>
        <v>1</v>
      </c>
      <c r="I237" s="20">
        <f t="shared" si="46"/>
        <v>-1</v>
      </c>
      <c r="J237" s="21">
        <f t="shared" si="47"/>
        <v>0.5</v>
      </c>
    </row>
    <row r="238" spans="1:10" x14ac:dyDescent="0.25">
      <c r="A238" s="158" t="s">
        <v>268</v>
      </c>
      <c r="B238" s="65">
        <v>0</v>
      </c>
      <c r="C238" s="66">
        <v>0</v>
      </c>
      <c r="D238" s="65">
        <v>2</v>
      </c>
      <c r="E238" s="66">
        <v>7</v>
      </c>
      <c r="F238" s="67"/>
      <c r="G238" s="65">
        <f t="shared" si="44"/>
        <v>0</v>
      </c>
      <c r="H238" s="66">
        <f t="shared" si="45"/>
        <v>-5</v>
      </c>
      <c r="I238" s="20" t="str">
        <f t="shared" si="46"/>
        <v>-</v>
      </c>
      <c r="J238" s="21">
        <f t="shared" si="47"/>
        <v>-0.7142857142857143</v>
      </c>
    </row>
    <row r="239" spans="1:10" x14ac:dyDescent="0.25">
      <c r="A239" s="158" t="s">
        <v>457</v>
      </c>
      <c r="B239" s="65">
        <v>2</v>
      </c>
      <c r="C239" s="66">
        <v>10</v>
      </c>
      <c r="D239" s="65">
        <v>22</v>
      </c>
      <c r="E239" s="66">
        <v>31</v>
      </c>
      <c r="F239" s="67"/>
      <c r="G239" s="65">
        <f t="shared" si="44"/>
        <v>-8</v>
      </c>
      <c r="H239" s="66">
        <f t="shared" si="45"/>
        <v>-9</v>
      </c>
      <c r="I239" s="20">
        <f t="shared" si="46"/>
        <v>-0.8</v>
      </c>
      <c r="J239" s="21">
        <f t="shared" si="47"/>
        <v>-0.29032258064516131</v>
      </c>
    </row>
    <row r="240" spans="1:10" x14ac:dyDescent="0.25">
      <c r="A240" s="158" t="s">
        <v>480</v>
      </c>
      <c r="B240" s="65">
        <v>11</v>
      </c>
      <c r="C240" s="66">
        <v>1</v>
      </c>
      <c r="D240" s="65">
        <v>47</v>
      </c>
      <c r="E240" s="66">
        <v>55</v>
      </c>
      <c r="F240" s="67"/>
      <c r="G240" s="65">
        <f t="shared" si="44"/>
        <v>10</v>
      </c>
      <c r="H240" s="66">
        <f t="shared" si="45"/>
        <v>-8</v>
      </c>
      <c r="I240" s="20" t="str">
        <f t="shared" si="46"/>
        <v>&gt;999%</v>
      </c>
      <c r="J240" s="21">
        <f t="shared" si="47"/>
        <v>-0.14545454545454545</v>
      </c>
    </row>
    <row r="241" spans="1:10" x14ac:dyDescent="0.25">
      <c r="A241" s="158" t="s">
        <v>458</v>
      </c>
      <c r="B241" s="65">
        <v>1</v>
      </c>
      <c r="C241" s="66">
        <v>1</v>
      </c>
      <c r="D241" s="65">
        <v>8</v>
      </c>
      <c r="E241" s="66">
        <v>4</v>
      </c>
      <c r="F241" s="67"/>
      <c r="G241" s="65">
        <f t="shared" si="44"/>
        <v>0</v>
      </c>
      <c r="H241" s="66">
        <f t="shared" si="45"/>
        <v>4</v>
      </c>
      <c r="I241" s="20">
        <f t="shared" si="46"/>
        <v>0</v>
      </c>
      <c r="J241" s="21">
        <f t="shared" si="47"/>
        <v>1</v>
      </c>
    </row>
    <row r="242" spans="1:10" s="160" customFormat="1" x14ac:dyDescent="0.25">
      <c r="A242" s="178" t="s">
        <v>589</v>
      </c>
      <c r="B242" s="71">
        <v>17</v>
      </c>
      <c r="C242" s="72">
        <v>18</v>
      </c>
      <c r="D242" s="71">
        <v>136</v>
      </c>
      <c r="E242" s="72">
        <v>127</v>
      </c>
      <c r="F242" s="73"/>
      <c r="G242" s="71">
        <f t="shared" si="44"/>
        <v>-1</v>
      </c>
      <c r="H242" s="72">
        <f t="shared" si="45"/>
        <v>9</v>
      </c>
      <c r="I242" s="37">
        <f t="shared" si="46"/>
        <v>-5.5555555555555552E-2</v>
      </c>
      <c r="J242" s="38">
        <f t="shared" si="47"/>
        <v>7.0866141732283464E-2</v>
      </c>
    </row>
    <row r="243" spans="1:10" x14ac:dyDescent="0.25">
      <c r="A243" s="177"/>
      <c r="B243" s="143"/>
      <c r="C243" s="144"/>
      <c r="D243" s="143"/>
      <c r="E243" s="144"/>
      <c r="F243" s="145"/>
      <c r="G243" s="143"/>
      <c r="H243" s="144"/>
      <c r="I243" s="151"/>
      <c r="J243" s="152"/>
    </row>
    <row r="244" spans="1:10" s="139" customFormat="1" x14ac:dyDescent="0.25">
      <c r="A244" s="159" t="s">
        <v>61</v>
      </c>
      <c r="B244" s="65"/>
      <c r="C244" s="66"/>
      <c r="D244" s="65"/>
      <c r="E244" s="66"/>
      <c r="F244" s="67"/>
      <c r="G244" s="65"/>
      <c r="H244" s="66"/>
      <c r="I244" s="20"/>
      <c r="J244" s="21"/>
    </row>
    <row r="245" spans="1:10" x14ac:dyDescent="0.25">
      <c r="A245" s="158" t="s">
        <v>217</v>
      </c>
      <c r="B245" s="65">
        <v>0</v>
      </c>
      <c r="C245" s="66">
        <v>0</v>
      </c>
      <c r="D245" s="65">
        <v>0</v>
      </c>
      <c r="E245" s="66">
        <v>4</v>
      </c>
      <c r="F245" s="67"/>
      <c r="G245" s="65">
        <f t="shared" ref="G245:G255" si="48">B245-C245</f>
        <v>0</v>
      </c>
      <c r="H245" s="66">
        <f t="shared" ref="H245:H255" si="49">D245-E245</f>
        <v>-4</v>
      </c>
      <c r="I245" s="20" t="str">
        <f t="shared" ref="I245:I255" si="50">IF(C245=0, "-", IF(G245/C245&lt;10, G245/C245, "&gt;999%"))</f>
        <v>-</v>
      </c>
      <c r="J245" s="21">
        <f t="shared" ref="J245:J255" si="51">IF(E245=0, "-", IF(H245/E245&lt;10, H245/E245, "&gt;999%"))</f>
        <v>-1</v>
      </c>
    </row>
    <row r="246" spans="1:10" x14ac:dyDescent="0.25">
      <c r="A246" s="158" t="s">
        <v>238</v>
      </c>
      <c r="B246" s="65">
        <v>0</v>
      </c>
      <c r="C246" s="66">
        <v>2</v>
      </c>
      <c r="D246" s="65">
        <v>19</v>
      </c>
      <c r="E246" s="66">
        <v>23</v>
      </c>
      <c r="F246" s="67"/>
      <c r="G246" s="65">
        <f t="shared" si="48"/>
        <v>-2</v>
      </c>
      <c r="H246" s="66">
        <f t="shared" si="49"/>
        <v>-4</v>
      </c>
      <c r="I246" s="20">
        <f t="shared" si="50"/>
        <v>-1</v>
      </c>
      <c r="J246" s="21">
        <f t="shared" si="51"/>
        <v>-0.17391304347826086</v>
      </c>
    </row>
    <row r="247" spans="1:10" x14ac:dyDescent="0.25">
      <c r="A247" s="158" t="s">
        <v>239</v>
      </c>
      <c r="B247" s="65">
        <v>0</v>
      </c>
      <c r="C247" s="66">
        <v>0</v>
      </c>
      <c r="D247" s="65">
        <v>0</v>
      </c>
      <c r="E247" s="66">
        <v>19</v>
      </c>
      <c r="F247" s="67"/>
      <c r="G247" s="65">
        <f t="shared" si="48"/>
        <v>0</v>
      </c>
      <c r="H247" s="66">
        <f t="shared" si="49"/>
        <v>-19</v>
      </c>
      <c r="I247" s="20" t="str">
        <f t="shared" si="50"/>
        <v>-</v>
      </c>
      <c r="J247" s="21">
        <f t="shared" si="51"/>
        <v>-1</v>
      </c>
    </row>
    <row r="248" spans="1:10" x14ac:dyDescent="0.25">
      <c r="A248" s="158" t="s">
        <v>293</v>
      </c>
      <c r="B248" s="65">
        <v>0</v>
      </c>
      <c r="C248" s="66">
        <v>1</v>
      </c>
      <c r="D248" s="65">
        <v>1</v>
      </c>
      <c r="E248" s="66">
        <v>2</v>
      </c>
      <c r="F248" s="67"/>
      <c r="G248" s="65">
        <f t="shared" si="48"/>
        <v>-1</v>
      </c>
      <c r="H248" s="66">
        <f t="shared" si="49"/>
        <v>-1</v>
      </c>
      <c r="I248" s="20">
        <f t="shared" si="50"/>
        <v>-1</v>
      </c>
      <c r="J248" s="21">
        <f t="shared" si="51"/>
        <v>-0.5</v>
      </c>
    </row>
    <row r="249" spans="1:10" x14ac:dyDescent="0.25">
      <c r="A249" s="158" t="s">
        <v>262</v>
      </c>
      <c r="B249" s="65">
        <v>0</v>
      </c>
      <c r="C249" s="66">
        <v>0</v>
      </c>
      <c r="D249" s="65">
        <v>1</v>
      </c>
      <c r="E249" s="66">
        <v>1</v>
      </c>
      <c r="F249" s="67"/>
      <c r="G249" s="65">
        <f t="shared" si="48"/>
        <v>0</v>
      </c>
      <c r="H249" s="66">
        <f t="shared" si="49"/>
        <v>0</v>
      </c>
      <c r="I249" s="20" t="str">
        <f t="shared" si="50"/>
        <v>-</v>
      </c>
      <c r="J249" s="21">
        <f t="shared" si="51"/>
        <v>0</v>
      </c>
    </row>
    <row r="250" spans="1:10" x14ac:dyDescent="0.25">
      <c r="A250" s="158" t="s">
        <v>442</v>
      </c>
      <c r="B250" s="65">
        <v>0</v>
      </c>
      <c r="C250" s="66">
        <v>0</v>
      </c>
      <c r="D250" s="65">
        <v>3</v>
      </c>
      <c r="E250" s="66">
        <v>1</v>
      </c>
      <c r="F250" s="67"/>
      <c r="G250" s="65">
        <f t="shared" si="48"/>
        <v>0</v>
      </c>
      <c r="H250" s="66">
        <f t="shared" si="49"/>
        <v>2</v>
      </c>
      <c r="I250" s="20" t="str">
        <f t="shared" si="50"/>
        <v>-</v>
      </c>
      <c r="J250" s="21">
        <f t="shared" si="51"/>
        <v>2</v>
      </c>
    </row>
    <row r="251" spans="1:10" x14ac:dyDescent="0.25">
      <c r="A251" s="158" t="s">
        <v>383</v>
      </c>
      <c r="B251" s="65">
        <v>5</v>
      </c>
      <c r="C251" s="66">
        <v>1</v>
      </c>
      <c r="D251" s="65">
        <v>68</v>
      </c>
      <c r="E251" s="66">
        <v>52</v>
      </c>
      <c r="F251" s="67"/>
      <c r="G251" s="65">
        <f t="shared" si="48"/>
        <v>4</v>
      </c>
      <c r="H251" s="66">
        <f t="shared" si="49"/>
        <v>16</v>
      </c>
      <c r="I251" s="20">
        <f t="shared" si="50"/>
        <v>4</v>
      </c>
      <c r="J251" s="21">
        <f t="shared" si="51"/>
        <v>0.30769230769230771</v>
      </c>
    </row>
    <row r="252" spans="1:10" x14ac:dyDescent="0.25">
      <c r="A252" s="158" t="s">
        <v>294</v>
      </c>
      <c r="B252" s="65">
        <v>0</v>
      </c>
      <c r="C252" s="66">
        <v>0</v>
      </c>
      <c r="D252" s="65">
        <v>0</v>
      </c>
      <c r="E252" s="66">
        <v>3</v>
      </c>
      <c r="F252" s="67"/>
      <c r="G252" s="65">
        <f t="shared" si="48"/>
        <v>0</v>
      </c>
      <c r="H252" s="66">
        <f t="shared" si="49"/>
        <v>-3</v>
      </c>
      <c r="I252" s="20" t="str">
        <f t="shared" si="50"/>
        <v>-</v>
      </c>
      <c r="J252" s="21">
        <f t="shared" si="51"/>
        <v>-1</v>
      </c>
    </row>
    <row r="253" spans="1:10" x14ac:dyDescent="0.25">
      <c r="A253" s="158" t="s">
        <v>426</v>
      </c>
      <c r="B253" s="65">
        <v>0</v>
      </c>
      <c r="C253" s="66">
        <v>4</v>
      </c>
      <c r="D253" s="65">
        <v>23</v>
      </c>
      <c r="E253" s="66">
        <v>31</v>
      </c>
      <c r="F253" s="67"/>
      <c r="G253" s="65">
        <f t="shared" si="48"/>
        <v>-4</v>
      </c>
      <c r="H253" s="66">
        <f t="shared" si="49"/>
        <v>-8</v>
      </c>
      <c r="I253" s="20">
        <f t="shared" si="50"/>
        <v>-1</v>
      </c>
      <c r="J253" s="21">
        <f t="shared" si="51"/>
        <v>-0.25806451612903225</v>
      </c>
    </row>
    <row r="254" spans="1:10" x14ac:dyDescent="0.25">
      <c r="A254" s="158" t="s">
        <v>345</v>
      </c>
      <c r="B254" s="65">
        <v>0</v>
      </c>
      <c r="C254" s="66">
        <v>8</v>
      </c>
      <c r="D254" s="65">
        <v>25</v>
      </c>
      <c r="E254" s="66">
        <v>36</v>
      </c>
      <c r="F254" s="67"/>
      <c r="G254" s="65">
        <f t="shared" si="48"/>
        <v>-8</v>
      </c>
      <c r="H254" s="66">
        <f t="shared" si="49"/>
        <v>-11</v>
      </c>
      <c r="I254" s="20">
        <f t="shared" si="50"/>
        <v>-1</v>
      </c>
      <c r="J254" s="21">
        <f t="shared" si="51"/>
        <v>-0.30555555555555558</v>
      </c>
    </row>
    <row r="255" spans="1:10" s="160" customFormat="1" x14ac:dyDescent="0.25">
      <c r="A255" s="178" t="s">
        <v>590</v>
      </c>
      <c r="B255" s="71">
        <v>5</v>
      </c>
      <c r="C255" s="72">
        <v>16</v>
      </c>
      <c r="D255" s="71">
        <v>140</v>
      </c>
      <c r="E255" s="72">
        <v>172</v>
      </c>
      <c r="F255" s="73"/>
      <c r="G255" s="71">
        <f t="shared" si="48"/>
        <v>-11</v>
      </c>
      <c r="H255" s="72">
        <f t="shared" si="49"/>
        <v>-32</v>
      </c>
      <c r="I255" s="37">
        <f t="shared" si="50"/>
        <v>-0.6875</v>
      </c>
      <c r="J255" s="38">
        <f t="shared" si="51"/>
        <v>-0.18604651162790697</v>
      </c>
    </row>
    <row r="256" spans="1:10" x14ac:dyDescent="0.25">
      <c r="A256" s="177"/>
      <c r="B256" s="143"/>
      <c r="C256" s="144"/>
      <c r="D256" s="143"/>
      <c r="E256" s="144"/>
      <c r="F256" s="145"/>
      <c r="G256" s="143"/>
      <c r="H256" s="144"/>
      <c r="I256" s="151"/>
      <c r="J256" s="152"/>
    </row>
    <row r="257" spans="1:10" s="139" customFormat="1" x14ac:dyDescent="0.25">
      <c r="A257" s="159" t="s">
        <v>62</v>
      </c>
      <c r="B257" s="65"/>
      <c r="C257" s="66"/>
      <c r="D257" s="65"/>
      <c r="E257" s="66"/>
      <c r="F257" s="67"/>
      <c r="G257" s="65"/>
      <c r="H257" s="66"/>
      <c r="I257" s="20"/>
      <c r="J257" s="21"/>
    </row>
    <row r="258" spans="1:10" x14ac:dyDescent="0.25">
      <c r="A258" s="158" t="s">
        <v>295</v>
      </c>
      <c r="B258" s="65">
        <v>0</v>
      </c>
      <c r="C258" s="66">
        <v>0</v>
      </c>
      <c r="D258" s="65">
        <v>1</v>
      </c>
      <c r="E258" s="66">
        <v>1</v>
      </c>
      <c r="F258" s="67"/>
      <c r="G258" s="65">
        <f>B258-C258</f>
        <v>0</v>
      </c>
      <c r="H258" s="66">
        <f>D258-E258</f>
        <v>0</v>
      </c>
      <c r="I258" s="20" t="str">
        <f>IF(C258=0, "-", IF(G258/C258&lt;10, G258/C258, "&gt;999%"))</f>
        <v>-</v>
      </c>
      <c r="J258" s="21">
        <f>IF(E258=0, "-", IF(H258/E258&lt;10, H258/E258, "&gt;999%"))</f>
        <v>0</v>
      </c>
    </row>
    <row r="259" spans="1:10" s="160" customFormat="1" x14ac:dyDescent="0.25">
      <c r="A259" s="178" t="s">
        <v>591</v>
      </c>
      <c r="B259" s="71">
        <v>0</v>
      </c>
      <c r="C259" s="72">
        <v>0</v>
      </c>
      <c r="D259" s="71">
        <v>1</v>
      </c>
      <c r="E259" s="72">
        <v>1</v>
      </c>
      <c r="F259" s="73"/>
      <c r="G259" s="71">
        <f>B259-C259</f>
        <v>0</v>
      </c>
      <c r="H259" s="72">
        <f>D259-E259</f>
        <v>0</v>
      </c>
      <c r="I259" s="37" t="str">
        <f>IF(C259=0, "-", IF(G259/C259&lt;10, G259/C259, "&gt;999%"))</f>
        <v>-</v>
      </c>
      <c r="J259" s="38">
        <f>IF(E259=0, "-", IF(H259/E259&lt;10, H259/E259, "&gt;999%"))</f>
        <v>0</v>
      </c>
    </row>
    <row r="260" spans="1:10" x14ac:dyDescent="0.25">
      <c r="A260" s="177"/>
      <c r="B260" s="143"/>
      <c r="C260" s="144"/>
      <c r="D260" s="143"/>
      <c r="E260" s="144"/>
      <c r="F260" s="145"/>
      <c r="G260" s="143"/>
      <c r="H260" s="144"/>
      <c r="I260" s="151"/>
      <c r="J260" s="152"/>
    </row>
    <row r="261" spans="1:10" s="139" customFormat="1" x14ac:dyDescent="0.25">
      <c r="A261" s="159" t="s">
        <v>63</v>
      </c>
      <c r="B261" s="65"/>
      <c r="C261" s="66"/>
      <c r="D261" s="65"/>
      <c r="E261" s="66"/>
      <c r="F261" s="67"/>
      <c r="G261" s="65"/>
      <c r="H261" s="66"/>
      <c r="I261" s="20"/>
      <c r="J261" s="21"/>
    </row>
    <row r="262" spans="1:10" x14ac:dyDescent="0.25">
      <c r="A262" s="158" t="s">
        <v>255</v>
      </c>
      <c r="B262" s="65">
        <v>0</v>
      </c>
      <c r="C262" s="66">
        <v>0</v>
      </c>
      <c r="D262" s="65">
        <v>1</v>
      </c>
      <c r="E262" s="66">
        <v>2</v>
      </c>
      <c r="F262" s="67"/>
      <c r="G262" s="65">
        <f>B262-C262</f>
        <v>0</v>
      </c>
      <c r="H262" s="66">
        <f>D262-E262</f>
        <v>-1</v>
      </c>
      <c r="I262" s="20" t="str">
        <f>IF(C262=0, "-", IF(G262/C262&lt;10, G262/C262, "&gt;999%"))</f>
        <v>-</v>
      </c>
      <c r="J262" s="21">
        <f>IF(E262=0, "-", IF(H262/E262&lt;10, H262/E262, "&gt;999%"))</f>
        <v>-0.5</v>
      </c>
    </row>
    <row r="263" spans="1:10" x14ac:dyDescent="0.25">
      <c r="A263" s="158" t="s">
        <v>427</v>
      </c>
      <c r="B263" s="65">
        <v>1</v>
      </c>
      <c r="C263" s="66">
        <v>1</v>
      </c>
      <c r="D263" s="65">
        <v>6</v>
      </c>
      <c r="E263" s="66">
        <v>8</v>
      </c>
      <c r="F263" s="67"/>
      <c r="G263" s="65">
        <f>B263-C263</f>
        <v>0</v>
      </c>
      <c r="H263" s="66">
        <f>D263-E263</f>
        <v>-2</v>
      </c>
      <c r="I263" s="20">
        <f>IF(C263=0, "-", IF(G263/C263&lt;10, G263/C263, "&gt;999%"))</f>
        <v>0</v>
      </c>
      <c r="J263" s="21">
        <f>IF(E263=0, "-", IF(H263/E263&lt;10, H263/E263, "&gt;999%"))</f>
        <v>-0.25</v>
      </c>
    </row>
    <row r="264" spans="1:10" s="160" customFormat="1" x14ac:dyDescent="0.25">
      <c r="A264" s="178" t="s">
        <v>592</v>
      </c>
      <c r="B264" s="71">
        <v>1</v>
      </c>
      <c r="C264" s="72">
        <v>1</v>
      </c>
      <c r="D264" s="71">
        <v>7</v>
      </c>
      <c r="E264" s="72">
        <v>10</v>
      </c>
      <c r="F264" s="73"/>
      <c r="G264" s="71">
        <f>B264-C264</f>
        <v>0</v>
      </c>
      <c r="H264" s="72">
        <f>D264-E264</f>
        <v>-3</v>
      </c>
      <c r="I264" s="37">
        <f>IF(C264=0, "-", IF(G264/C264&lt;10, G264/C264, "&gt;999%"))</f>
        <v>0</v>
      </c>
      <c r="J264" s="38">
        <f>IF(E264=0, "-", IF(H264/E264&lt;10, H264/E264, "&gt;999%"))</f>
        <v>-0.3</v>
      </c>
    </row>
    <row r="265" spans="1:10" x14ac:dyDescent="0.25">
      <c r="A265" s="177"/>
      <c r="B265" s="143"/>
      <c r="C265" s="144"/>
      <c r="D265" s="143"/>
      <c r="E265" s="144"/>
      <c r="F265" s="145"/>
      <c r="G265" s="143"/>
      <c r="H265" s="144"/>
      <c r="I265" s="151"/>
      <c r="J265" s="152"/>
    </row>
    <row r="266" spans="1:10" s="139" customFormat="1" x14ac:dyDescent="0.25">
      <c r="A266" s="159" t="s">
        <v>64</v>
      </c>
      <c r="B266" s="65"/>
      <c r="C266" s="66"/>
      <c r="D266" s="65"/>
      <c r="E266" s="66"/>
      <c r="F266" s="67"/>
      <c r="G266" s="65"/>
      <c r="H266" s="66"/>
      <c r="I266" s="20"/>
      <c r="J266" s="21"/>
    </row>
    <row r="267" spans="1:10" x14ac:dyDescent="0.25">
      <c r="A267" s="158" t="s">
        <v>469</v>
      </c>
      <c r="B267" s="65">
        <v>0</v>
      </c>
      <c r="C267" s="66">
        <v>0</v>
      </c>
      <c r="D267" s="65">
        <v>14</v>
      </c>
      <c r="E267" s="66">
        <v>15</v>
      </c>
      <c r="F267" s="67"/>
      <c r="G267" s="65">
        <f t="shared" ref="G267:G279" si="52">B267-C267</f>
        <v>0</v>
      </c>
      <c r="H267" s="66">
        <f t="shared" ref="H267:H279" si="53">D267-E267</f>
        <v>-1</v>
      </c>
      <c r="I267" s="20" t="str">
        <f t="shared" ref="I267:I279" si="54">IF(C267=0, "-", IF(G267/C267&lt;10, G267/C267, "&gt;999%"))</f>
        <v>-</v>
      </c>
      <c r="J267" s="21">
        <f t="shared" ref="J267:J279" si="55">IF(E267=0, "-", IF(H267/E267&lt;10, H267/E267, "&gt;999%"))</f>
        <v>-6.6666666666666666E-2</v>
      </c>
    </row>
    <row r="268" spans="1:10" x14ac:dyDescent="0.25">
      <c r="A268" s="158" t="s">
        <v>481</v>
      </c>
      <c r="B268" s="65">
        <v>5</v>
      </c>
      <c r="C268" s="66">
        <v>12</v>
      </c>
      <c r="D268" s="65">
        <v>74</v>
      </c>
      <c r="E268" s="66">
        <v>130</v>
      </c>
      <c r="F268" s="67"/>
      <c r="G268" s="65">
        <f t="shared" si="52"/>
        <v>-7</v>
      </c>
      <c r="H268" s="66">
        <f t="shared" si="53"/>
        <v>-56</v>
      </c>
      <c r="I268" s="20">
        <f t="shared" si="54"/>
        <v>-0.58333333333333337</v>
      </c>
      <c r="J268" s="21">
        <f t="shared" si="55"/>
        <v>-0.43076923076923079</v>
      </c>
    </row>
    <row r="269" spans="1:10" x14ac:dyDescent="0.25">
      <c r="A269" s="158" t="s">
        <v>310</v>
      </c>
      <c r="B269" s="65">
        <v>32</v>
      </c>
      <c r="C269" s="66">
        <v>13</v>
      </c>
      <c r="D269" s="65">
        <v>198</v>
      </c>
      <c r="E269" s="66">
        <v>217</v>
      </c>
      <c r="F269" s="67"/>
      <c r="G269" s="65">
        <f t="shared" si="52"/>
        <v>19</v>
      </c>
      <c r="H269" s="66">
        <f t="shared" si="53"/>
        <v>-19</v>
      </c>
      <c r="I269" s="20">
        <f t="shared" si="54"/>
        <v>1.4615384615384615</v>
      </c>
      <c r="J269" s="21">
        <f t="shared" si="55"/>
        <v>-8.755760368663594E-2</v>
      </c>
    </row>
    <row r="270" spans="1:10" x14ac:dyDescent="0.25">
      <c r="A270" s="158" t="s">
        <v>325</v>
      </c>
      <c r="B270" s="65">
        <v>27</v>
      </c>
      <c r="C270" s="66">
        <v>26</v>
      </c>
      <c r="D270" s="65">
        <v>363</v>
      </c>
      <c r="E270" s="66">
        <v>352</v>
      </c>
      <c r="F270" s="67"/>
      <c r="G270" s="65">
        <f t="shared" si="52"/>
        <v>1</v>
      </c>
      <c r="H270" s="66">
        <f t="shared" si="53"/>
        <v>11</v>
      </c>
      <c r="I270" s="20">
        <f t="shared" si="54"/>
        <v>3.8461538461538464E-2</v>
      </c>
      <c r="J270" s="21">
        <f t="shared" si="55"/>
        <v>3.125E-2</v>
      </c>
    </row>
    <row r="271" spans="1:10" x14ac:dyDescent="0.25">
      <c r="A271" s="158" t="s">
        <v>361</v>
      </c>
      <c r="B271" s="65">
        <v>33</v>
      </c>
      <c r="C271" s="66">
        <v>32</v>
      </c>
      <c r="D271" s="65">
        <v>460</v>
      </c>
      <c r="E271" s="66">
        <v>464</v>
      </c>
      <c r="F271" s="67"/>
      <c r="G271" s="65">
        <f t="shared" si="52"/>
        <v>1</v>
      </c>
      <c r="H271" s="66">
        <f t="shared" si="53"/>
        <v>-4</v>
      </c>
      <c r="I271" s="20">
        <f t="shared" si="54"/>
        <v>3.125E-2</v>
      </c>
      <c r="J271" s="21">
        <f t="shared" si="55"/>
        <v>-8.6206896551724137E-3</v>
      </c>
    </row>
    <row r="272" spans="1:10" x14ac:dyDescent="0.25">
      <c r="A272" s="158" t="s">
        <v>401</v>
      </c>
      <c r="B272" s="65">
        <v>10</v>
      </c>
      <c r="C272" s="66">
        <v>7</v>
      </c>
      <c r="D272" s="65">
        <v>80</v>
      </c>
      <c r="E272" s="66">
        <v>82</v>
      </c>
      <c r="F272" s="67"/>
      <c r="G272" s="65">
        <f t="shared" si="52"/>
        <v>3</v>
      </c>
      <c r="H272" s="66">
        <f t="shared" si="53"/>
        <v>-2</v>
      </c>
      <c r="I272" s="20">
        <f t="shared" si="54"/>
        <v>0.42857142857142855</v>
      </c>
      <c r="J272" s="21">
        <f t="shared" si="55"/>
        <v>-2.4390243902439025E-2</v>
      </c>
    </row>
    <row r="273" spans="1:10" x14ac:dyDescent="0.25">
      <c r="A273" s="158" t="s">
        <v>402</v>
      </c>
      <c r="B273" s="65">
        <v>3</v>
      </c>
      <c r="C273" s="66">
        <v>13</v>
      </c>
      <c r="D273" s="65">
        <v>116</v>
      </c>
      <c r="E273" s="66">
        <v>129</v>
      </c>
      <c r="F273" s="67"/>
      <c r="G273" s="65">
        <f t="shared" si="52"/>
        <v>-10</v>
      </c>
      <c r="H273" s="66">
        <f t="shared" si="53"/>
        <v>-13</v>
      </c>
      <c r="I273" s="20">
        <f t="shared" si="54"/>
        <v>-0.76923076923076927</v>
      </c>
      <c r="J273" s="21">
        <f t="shared" si="55"/>
        <v>-0.10077519379844961</v>
      </c>
    </row>
    <row r="274" spans="1:10" x14ac:dyDescent="0.25">
      <c r="A274" s="158" t="s">
        <v>326</v>
      </c>
      <c r="B274" s="65">
        <v>1</v>
      </c>
      <c r="C274" s="66">
        <v>0</v>
      </c>
      <c r="D274" s="65">
        <v>25</v>
      </c>
      <c r="E274" s="66">
        <v>10</v>
      </c>
      <c r="F274" s="67"/>
      <c r="G274" s="65">
        <f t="shared" si="52"/>
        <v>1</v>
      </c>
      <c r="H274" s="66">
        <f t="shared" si="53"/>
        <v>15</v>
      </c>
      <c r="I274" s="20" t="str">
        <f t="shared" si="54"/>
        <v>-</v>
      </c>
      <c r="J274" s="21">
        <f t="shared" si="55"/>
        <v>1.5</v>
      </c>
    </row>
    <row r="275" spans="1:10" x14ac:dyDescent="0.25">
      <c r="A275" s="158" t="s">
        <v>281</v>
      </c>
      <c r="B275" s="65">
        <v>1</v>
      </c>
      <c r="C275" s="66">
        <v>0</v>
      </c>
      <c r="D275" s="65">
        <v>13</v>
      </c>
      <c r="E275" s="66">
        <v>16</v>
      </c>
      <c r="F275" s="67"/>
      <c r="G275" s="65">
        <f t="shared" si="52"/>
        <v>1</v>
      </c>
      <c r="H275" s="66">
        <f t="shared" si="53"/>
        <v>-3</v>
      </c>
      <c r="I275" s="20" t="str">
        <f t="shared" si="54"/>
        <v>-</v>
      </c>
      <c r="J275" s="21">
        <f t="shared" si="55"/>
        <v>-0.1875</v>
      </c>
    </row>
    <row r="276" spans="1:10" x14ac:dyDescent="0.25">
      <c r="A276" s="158" t="s">
        <v>187</v>
      </c>
      <c r="B276" s="65">
        <v>13</v>
      </c>
      <c r="C276" s="66">
        <v>8</v>
      </c>
      <c r="D276" s="65">
        <v>130</v>
      </c>
      <c r="E276" s="66">
        <v>119</v>
      </c>
      <c r="F276" s="67"/>
      <c r="G276" s="65">
        <f t="shared" si="52"/>
        <v>5</v>
      </c>
      <c r="H276" s="66">
        <f t="shared" si="53"/>
        <v>11</v>
      </c>
      <c r="I276" s="20">
        <f t="shared" si="54"/>
        <v>0.625</v>
      </c>
      <c r="J276" s="21">
        <f t="shared" si="55"/>
        <v>9.2436974789915971E-2</v>
      </c>
    </row>
    <row r="277" spans="1:10" x14ac:dyDescent="0.25">
      <c r="A277" s="158" t="s">
        <v>203</v>
      </c>
      <c r="B277" s="65">
        <v>28</v>
      </c>
      <c r="C277" s="66">
        <v>23</v>
      </c>
      <c r="D277" s="65">
        <v>241</v>
      </c>
      <c r="E277" s="66">
        <v>347</v>
      </c>
      <c r="F277" s="67"/>
      <c r="G277" s="65">
        <f t="shared" si="52"/>
        <v>5</v>
      </c>
      <c r="H277" s="66">
        <f t="shared" si="53"/>
        <v>-106</v>
      </c>
      <c r="I277" s="20">
        <f t="shared" si="54"/>
        <v>0.21739130434782608</v>
      </c>
      <c r="J277" s="21">
        <f t="shared" si="55"/>
        <v>-0.30547550432276654</v>
      </c>
    </row>
    <row r="278" spans="1:10" x14ac:dyDescent="0.25">
      <c r="A278" s="158" t="s">
        <v>224</v>
      </c>
      <c r="B278" s="65">
        <v>10</v>
      </c>
      <c r="C278" s="66">
        <v>0</v>
      </c>
      <c r="D278" s="65">
        <v>31</v>
      </c>
      <c r="E278" s="66">
        <v>34</v>
      </c>
      <c r="F278" s="67"/>
      <c r="G278" s="65">
        <f t="shared" si="52"/>
        <v>10</v>
      </c>
      <c r="H278" s="66">
        <f t="shared" si="53"/>
        <v>-3</v>
      </c>
      <c r="I278" s="20" t="str">
        <f t="shared" si="54"/>
        <v>-</v>
      </c>
      <c r="J278" s="21">
        <f t="shared" si="55"/>
        <v>-8.8235294117647065E-2</v>
      </c>
    </row>
    <row r="279" spans="1:10" s="160" customFormat="1" x14ac:dyDescent="0.25">
      <c r="A279" s="178" t="s">
        <v>593</v>
      </c>
      <c r="B279" s="71">
        <v>163</v>
      </c>
      <c r="C279" s="72">
        <v>134</v>
      </c>
      <c r="D279" s="71">
        <v>1745</v>
      </c>
      <c r="E279" s="72">
        <v>1915</v>
      </c>
      <c r="F279" s="73"/>
      <c r="G279" s="71">
        <f t="shared" si="52"/>
        <v>29</v>
      </c>
      <c r="H279" s="72">
        <f t="shared" si="53"/>
        <v>-170</v>
      </c>
      <c r="I279" s="37">
        <f t="shared" si="54"/>
        <v>0.21641791044776118</v>
      </c>
      <c r="J279" s="38">
        <f t="shared" si="55"/>
        <v>-8.877284595300261E-2</v>
      </c>
    </row>
    <row r="280" spans="1:10" x14ac:dyDescent="0.25">
      <c r="A280" s="177"/>
      <c r="B280" s="143"/>
      <c r="C280" s="144"/>
      <c r="D280" s="143"/>
      <c r="E280" s="144"/>
      <c r="F280" s="145"/>
      <c r="G280" s="143"/>
      <c r="H280" s="144"/>
      <c r="I280" s="151"/>
      <c r="J280" s="152"/>
    </row>
    <row r="281" spans="1:10" s="139" customFormat="1" x14ac:dyDescent="0.25">
      <c r="A281" s="159" t="s">
        <v>65</v>
      </c>
      <c r="B281" s="65"/>
      <c r="C281" s="66"/>
      <c r="D281" s="65"/>
      <c r="E281" s="66"/>
      <c r="F281" s="67"/>
      <c r="G281" s="65"/>
      <c r="H281" s="66"/>
      <c r="I281" s="20"/>
      <c r="J281" s="21"/>
    </row>
    <row r="282" spans="1:10" x14ac:dyDescent="0.25">
      <c r="A282" s="158" t="s">
        <v>304</v>
      </c>
      <c r="B282" s="65">
        <v>0</v>
      </c>
      <c r="C282" s="66">
        <v>0</v>
      </c>
      <c r="D282" s="65">
        <v>0</v>
      </c>
      <c r="E282" s="66">
        <v>1</v>
      </c>
      <c r="F282" s="67"/>
      <c r="G282" s="65">
        <f>B282-C282</f>
        <v>0</v>
      </c>
      <c r="H282" s="66">
        <f>D282-E282</f>
        <v>-1</v>
      </c>
      <c r="I282" s="20" t="str">
        <f>IF(C282=0, "-", IF(G282/C282&lt;10, G282/C282, "&gt;999%"))</f>
        <v>-</v>
      </c>
      <c r="J282" s="21">
        <f>IF(E282=0, "-", IF(H282/E282&lt;10, H282/E282, "&gt;999%"))</f>
        <v>-1</v>
      </c>
    </row>
    <row r="283" spans="1:10" s="160" customFormat="1" x14ac:dyDescent="0.25">
      <c r="A283" s="178" t="s">
        <v>594</v>
      </c>
      <c r="B283" s="71">
        <v>0</v>
      </c>
      <c r="C283" s="72">
        <v>0</v>
      </c>
      <c r="D283" s="71">
        <v>0</v>
      </c>
      <c r="E283" s="72">
        <v>1</v>
      </c>
      <c r="F283" s="73"/>
      <c r="G283" s="71">
        <f>B283-C283</f>
        <v>0</v>
      </c>
      <c r="H283" s="72">
        <f>D283-E283</f>
        <v>-1</v>
      </c>
      <c r="I283" s="37" t="str">
        <f>IF(C283=0, "-", IF(G283/C283&lt;10, G283/C283, "&gt;999%"))</f>
        <v>-</v>
      </c>
      <c r="J283" s="38">
        <f>IF(E283=0, "-", IF(H283/E283&lt;10, H283/E283, "&gt;999%"))</f>
        <v>-1</v>
      </c>
    </row>
    <row r="284" spans="1:10" x14ac:dyDescent="0.25">
      <c r="A284" s="177"/>
      <c r="B284" s="143"/>
      <c r="C284" s="144"/>
      <c r="D284" s="143"/>
      <c r="E284" s="144"/>
      <c r="F284" s="145"/>
      <c r="G284" s="143"/>
      <c r="H284" s="144"/>
      <c r="I284" s="151"/>
      <c r="J284" s="152"/>
    </row>
    <row r="285" spans="1:10" s="139" customFormat="1" x14ac:dyDescent="0.25">
      <c r="A285" s="159" t="s">
        <v>66</v>
      </c>
      <c r="B285" s="65"/>
      <c r="C285" s="66"/>
      <c r="D285" s="65"/>
      <c r="E285" s="66"/>
      <c r="F285" s="67"/>
      <c r="G285" s="65"/>
      <c r="H285" s="66"/>
      <c r="I285" s="20"/>
      <c r="J285" s="21"/>
    </row>
    <row r="286" spans="1:10" x14ac:dyDescent="0.25">
      <c r="A286" s="158" t="s">
        <v>218</v>
      </c>
      <c r="B286" s="65">
        <v>2</v>
      </c>
      <c r="C286" s="66">
        <v>3</v>
      </c>
      <c r="D286" s="65">
        <v>43</v>
      </c>
      <c r="E286" s="66">
        <v>60</v>
      </c>
      <c r="F286" s="67"/>
      <c r="G286" s="65">
        <f t="shared" ref="G286:G305" si="56">B286-C286</f>
        <v>-1</v>
      </c>
      <c r="H286" s="66">
        <f t="shared" ref="H286:H305" si="57">D286-E286</f>
        <v>-17</v>
      </c>
      <c r="I286" s="20">
        <f t="shared" ref="I286:I305" si="58">IF(C286=0, "-", IF(G286/C286&lt;10, G286/C286, "&gt;999%"))</f>
        <v>-0.33333333333333331</v>
      </c>
      <c r="J286" s="21">
        <f t="shared" ref="J286:J305" si="59">IF(E286=0, "-", IF(H286/E286&lt;10, H286/E286, "&gt;999%"))</f>
        <v>-0.28333333333333333</v>
      </c>
    </row>
    <row r="287" spans="1:10" x14ac:dyDescent="0.25">
      <c r="A287" s="158" t="s">
        <v>219</v>
      </c>
      <c r="B287" s="65">
        <v>0</v>
      </c>
      <c r="C287" s="66">
        <v>0</v>
      </c>
      <c r="D287" s="65">
        <v>2</v>
      </c>
      <c r="E287" s="66">
        <v>1</v>
      </c>
      <c r="F287" s="67"/>
      <c r="G287" s="65">
        <f t="shared" si="56"/>
        <v>0</v>
      </c>
      <c r="H287" s="66">
        <f t="shared" si="57"/>
        <v>1</v>
      </c>
      <c r="I287" s="20" t="str">
        <f t="shared" si="58"/>
        <v>-</v>
      </c>
      <c r="J287" s="21">
        <f t="shared" si="59"/>
        <v>1</v>
      </c>
    </row>
    <row r="288" spans="1:10" x14ac:dyDescent="0.25">
      <c r="A288" s="158" t="s">
        <v>240</v>
      </c>
      <c r="B288" s="65">
        <v>8</v>
      </c>
      <c r="C288" s="66">
        <v>1</v>
      </c>
      <c r="D288" s="65">
        <v>44</v>
      </c>
      <c r="E288" s="66">
        <v>45</v>
      </c>
      <c r="F288" s="67"/>
      <c r="G288" s="65">
        <f t="shared" si="56"/>
        <v>7</v>
      </c>
      <c r="H288" s="66">
        <f t="shared" si="57"/>
        <v>-1</v>
      </c>
      <c r="I288" s="20">
        <f t="shared" si="58"/>
        <v>7</v>
      </c>
      <c r="J288" s="21">
        <f t="shared" si="59"/>
        <v>-2.2222222222222223E-2</v>
      </c>
    </row>
    <row r="289" spans="1:10" x14ac:dyDescent="0.25">
      <c r="A289" s="158" t="s">
        <v>296</v>
      </c>
      <c r="B289" s="65">
        <v>0</v>
      </c>
      <c r="C289" s="66">
        <v>1</v>
      </c>
      <c r="D289" s="65">
        <v>2</v>
      </c>
      <c r="E289" s="66">
        <v>13</v>
      </c>
      <c r="F289" s="67"/>
      <c r="G289" s="65">
        <f t="shared" si="56"/>
        <v>-1</v>
      </c>
      <c r="H289" s="66">
        <f t="shared" si="57"/>
        <v>-11</v>
      </c>
      <c r="I289" s="20">
        <f t="shared" si="58"/>
        <v>-1</v>
      </c>
      <c r="J289" s="21">
        <f t="shared" si="59"/>
        <v>-0.84615384615384615</v>
      </c>
    </row>
    <row r="290" spans="1:10" x14ac:dyDescent="0.25">
      <c r="A290" s="158" t="s">
        <v>241</v>
      </c>
      <c r="B290" s="65">
        <v>0</v>
      </c>
      <c r="C290" s="66">
        <v>2</v>
      </c>
      <c r="D290" s="65">
        <v>10</v>
      </c>
      <c r="E290" s="66">
        <v>24</v>
      </c>
      <c r="F290" s="67"/>
      <c r="G290" s="65">
        <f t="shared" si="56"/>
        <v>-2</v>
      </c>
      <c r="H290" s="66">
        <f t="shared" si="57"/>
        <v>-14</v>
      </c>
      <c r="I290" s="20">
        <f t="shared" si="58"/>
        <v>-1</v>
      </c>
      <c r="J290" s="21">
        <f t="shared" si="59"/>
        <v>-0.58333333333333337</v>
      </c>
    </row>
    <row r="291" spans="1:10" x14ac:dyDescent="0.25">
      <c r="A291" s="158" t="s">
        <v>256</v>
      </c>
      <c r="B291" s="65">
        <v>2</v>
      </c>
      <c r="C291" s="66">
        <v>1</v>
      </c>
      <c r="D291" s="65">
        <v>11</v>
      </c>
      <c r="E291" s="66">
        <v>7</v>
      </c>
      <c r="F291" s="67"/>
      <c r="G291" s="65">
        <f t="shared" si="56"/>
        <v>1</v>
      </c>
      <c r="H291" s="66">
        <f t="shared" si="57"/>
        <v>4</v>
      </c>
      <c r="I291" s="20">
        <f t="shared" si="58"/>
        <v>1</v>
      </c>
      <c r="J291" s="21">
        <f t="shared" si="59"/>
        <v>0.5714285714285714</v>
      </c>
    </row>
    <row r="292" spans="1:10" x14ac:dyDescent="0.25">
      <c r="A292" s="158" t="s">
        <v>297</v>
      </c>
      <c r="B292" s="65">
        <v>0</v>
      </c>
      <c r="C292" s="66">
        <v>1</v>
      </c>
      <c r="D292" s="65">
        <v>0</v>
      </c>
      <c r="E292" s="66">
        <v>6</v>
      </c>
      <c r="F292" s="67"/>
      <c r="G292" s="65">
        <f t="shared" si="56"/>
        <v>-1</v>
      </c>
      <c r="H292" s="66">
        <f t="shared" si="57"/>
        <v>-6</v>
      </c>
      <c r="I292" s="20">
        <f t="shared" si="58"/>
        <v>-1</v>
      </c>
      <c r="J292" s="21">
        <f t="shared" si="59"/>
        <v>-1</v>
      </c>
    </row>
    <row r="293" spans="1:10" x14ac:dyDescent="0.25">
      <c r="A293" s="158" t="s">
        <v>346</v>
      </c>
      <c r="B293" s="65">
        <v>0</v>
      </c>
      <c r="C293" s="66">
        <v>0</v>
      </c>
      <c r="D293" s="65">
        <v>13</v>
      </c>
      <c r="E293" s="66">
        <v>6</v>
      </c>
      <c r="F293" s="67"/>
      <c r="G293" s="65">
        <f t="shared" si="56"/>
        <v>0</v>
      </c>
      <c r="H293" s="66">
        <f t="shared" si="57"/>
        <v>7</v>
      </c>
      <c r="I293" s="20" t="str">
        <f t="shared" si="58"/>
        <v>-</v>
      </c>
      <c r="J293" s="21">
        <f t="shared" si="59"/>
        <v>1.1666666666666667</v>
      </c>
    </row>
    <row r="294" spans="1:10" x14ac:dyDescent="0.25">
      <c r="A294" s="158" t="s">
        <v>384</v>
      </c>
      <c r="B294" s="65">
        <v>0</v>
      </c>
      <c r="C294" s="66">
        <v>0</v>
      </c>
      <c r="D294" s="65">
        <v>4</v>
      </c>
      <c r="E294" s="66">
        <v>0</v>
      </c>
      <c r="F294" s="67"/>
      <c r="G294" s="65">
        <f t="shared" si="56"/>
        <v>0</v>
      </c>
      <c r="H294" s="66">
        <f t="shared" si="57"/>
        <v>4</v>
      </c>
      <c r="I294" s="20" t="str">
        <f t="shared" si="58"/>
        <v>-</v>
      </c>
      <c r="J294" s="21" t="str">
        <f t="shared" si="59"/>
        <v>-</v>
      </c>
    </row>
    <row r="295" spans="1:10" x14ac:dyDescent="0.25">
      <c r="A295" s="158" t="s">
        <v>385</v>
      </c>
      <c r="B295" s="65">
        <v>0</v>
      </c>
      <c r="C295" s="66">
        <v>2</v>
      </c>
      <c r="D295" s="65">
        <v>5</v>
      </c>
      <c r="E295" s="66">
        <v>7</v>
      </c>
      <c r="F295" s="67"/>
      <c r="G295" s="65">
        <f t="shared" si="56"/>
        <v>-2</v>
      </c>
      <c r="H295" s="66">
        <f t="shared" si="57"/>
        <v>-2</v>
      </c>
      <c r="I295" s="20">
        <f t="shared" si="58"/>
        <v>-1</v>
      </c>
      <c r="J295" s="21">
        <f t="shared" si="59"/>
        <v>-0.2857142857142857</v>
      </c>
    </row>
    <row r="296" spans="1:10" x14ac:dyDescent="0.25">
      <c r="A296" s="158" t="s">
        <v>263</v>
      </c>
      <c r="B296" s="65">
        <v>0</v>
      </c>
      <c r="C296" s="66">
        <v>0</v>
      </c>
      <c r="D296" s="65">
        <v>1</v>
      </c>
      <c r="E296" s="66">
        <v>0</v>
      </c>
      <c r="F296" s="67"/>
      <c r="G296" s="65">
        <f t="shared" si="56"/>
        <v>0</v>
      </c>
      <c r="H296" s="66">
        <f t="shared" si="57"/>
        <v>1</v>
      </c>
      <c r="I296" s="20" t="str">
        <f t="shared" si="58"/>
        <v>-</v>
      </c>
      <c r="J296" s="21" t="str">
        <f t="shared" si="59"/>
        <v>-</v>
      </c>
    </row>
    <row r="297" spans="1:10" x14ac:dyDescent="0.25">
      <c r="A297" s="158" t="s">
        <v>443</v>
      </c>
      <c r="B297" s="65">
        <v>0</v>
      </c>
      <c r="C297" s="66">
        <v>0</v>
      </c>
      <c r="D297" s="65">
        <v>3</v>
      </c>
      <c r="E297" s="66">
        <v>7</v>
      </c>
      <c r="F297" s="67"/>
      <c r="G297" s="65">
        <f t="shared" si="56"/>
        <v>0</v>
      </c>
      <c r="H297" s="66">
        <f t="shared" si="57"/>
        <v>-4</v>
      </c>
      <c r="I297" s="20" t="str">
        <f t="shared" si="58"/>
        <v>-</v>
      </c>
      <c r="J297" s="21">
        <f t="shared" si="59"/>
        <v>-0.5714285714285714</v>
      </c>
    </row>
    <row r="298" spans="1:10" x14ac:dyDescent="0.25">
      <c r="A298" s="158" t="s">
        <v>347</v>
      </c>
      <c r="B298" s="65">
        <v>0</v>
      </c>
      <c r="C298" s="66">
        <v>3</v>
      </c>
      <c r="D298" s="65">
        <v>27</v>
      </c>
      <c r="E298" s="66">
        <v>30</v>
      </c>
      <c r="F298" s="67"/>
      <c r="G298" s="65">
        <f t="shared" si="56"/>
        <v>-3</v>
      </c>
      <c r="H298" s="66">
        <f t="shared" si="57"/>
        <v>-3</v>
      </c>
      <c r="I298" s="20">
        <f t="shared" si="58"/>
        <v>-1</v>
      </c>
      <c r="J298" s="21">
        <f t="shared" si="59"/>
        <v>-0.1</v>
      </c>
    </row>
    <row r="299" spans="1:10" x14ac:dyDescent="0.25">
      <c r="A299" s="158" t="s">
        <v>386</v>
      </c>
      <c r="B299" s="65">
        <v>1</v>
      </c>
      <c r="C299" s="66">
        <v>6</v>
      </c>
      <c r="D299" s="65">
        <v>21</v>
      </c>
      <c r="E299" s="66">
        <v>47</v>
      </c>
      <c r="F299" s="67"/>
      <c r="G299" s="65">
        <f t="shared" si="56"/>
        <v>-5</v>
      </c>
      <c r="H299" s="66">
        <f t="shared" si="57"/>
        <v>-26</v>
      </c>
      <c r="I299" s="20">
        <f t="shared" si="58"/>
        <v>-0.83333333333333337</v>
      </c>
      <c r="J299" s="21">
        <f t="shared" si="59"/>
        <v>-0.55319148936170215</v>
      </c>
    </row>
    <row r="300" spans="1:10" x14ac:dyDescent="0.25">
      <c r="A300" s="158" t="s">
        <v>387</v>
      </c>
      <c r="B300" s="65">
        <v>0</v>
      </c>
      <c r="C300" s="66">
        <v>0</v>
      </c>
      <c r="D300" s="65">
        <v>16</v>
      </c>
      <c r="E300" s="66">
        <v>5</v>
      </c>
      <c r="F300" s="67"/>
      <c r="G300" s="65">
        <f t="shared" si="56"/>
        <v>0</v>
      </c>
      <c r="H300" s="66">
        <f t="shared" si="57"/>
        <v>11</v>
      </c>
      <c r="I300" s="20" t="str">
        <f t="shared" si="58"/>
        <v>-</v>
      </c>
      <c r="J300" s="21">
        <f t="shared" si="59"/>
        <v>2.2000000000000002</v>
      </c>
    </row>
    <row r="301" spans="1:10" x14ac:dyDescent="0.25">
      <c r="A301" s="158" t="s">
        <v>388</v>
      </c>
      <c r="B301" s="65">
        <v>3</v>
      </c>
      <c r="C301" s="66">
        <v>9</v>
      </c>
      <c r="D301" s="65">
        <v>57</v>
      </c>
      <c r="E301" s="66">
        <v>48</v>
      </c>
      <c r="F301" s="67"/>
      <c r="G301" s="65">
        <f t="shared" si="56"/>
        <v>-6</v>
      </c>
      <c r="H301" s="66">
        <f t="shared" si="57"/>
        <v>9</v>
      </c>
      <c r="I301" s="20">
        <f t="shared" si="58"/>
        <v>-0.66666666666666663</v>
      </c>
      <c r="J301" s="21">
        <f t="shared" si="59"/>
        <v>0.1875</v>
      </c>
    </row>
    <row r="302" spans="1:10" x14ac:dyDescent="0.25">
      <c r="A302" s="158" t="s">
        <v>428</v>
      </c>
      <c r="B302" s="65">
        <v>0</v>
      </c>
      <c r="C302" s="66">
        <v>2</v>
      </c>
      <c r="D302" s="65">
        <v>6</v>
      </c>
      <c r="E302" s="66">
        <v>13</v>
      </c>
      <c r="F302" s="67"/>
      <c r="G302" s="65">
        <f t="shared" si="56"/>
        <v>-2</v>
      </c>
      <c r="H302" s="66">
        <f t="shared" si="57"/>
        <v>-7</v>
      </c>
      <c r="I302" s="20">
        <f t="shared" si="58"/>
        <v>-1</v>
      </c>
      <c r="J302" s="21">
        <f t="shared" si="59"/>
        <v>-0.53846153846153844</v>
      </c>
    </row>
    <row r="303" spans="1:10" x14ac:dyDescent="0.25">
      <c r="A303" s="158" t="s">
        <v>429</v>
      </c>
      <c r="B303" s="65">
        <v>4</v>
      </c>
      <c r="C303" s="66">
        <v>8</v>
      </c>
      <c r="D303" s="65">
        <v>40</v>
      </c>
      <c r="E303" s="66">
        <v>43</v>
      </c>
      <c r="F303" s="67"/>
      <c r="G303" s="65">
        <f t="shared" si="56"/>
        <v>-4</v>
      </c>
      <c r="H303" s="66">
        <f t="shared" si="57"/>
        <v>-3</v>
      </c>
      <c r="I303" s="20">
        <f t="shared" si="58"/>
        <v>-0.5</v>
      </c>
      <c r="J303" s="21">
        <f t="shared" si="59"/>
        <v>-6.9767441860465115E-2</v>
      </c>
    </row>
    <row r="304" spans="1:10" x14ac:dyDescent="0.25">
      <c r="A304" s="158" t="s">
        <v>444</v>
      </c>
      <c r="B304" s="65">
        <v>2</v>
      </c>
      <c r="C304" s="66">
        <v>5</v>
      </c>
      <c r="D304" s="65">
        <v>10</v>
      </c>
      <c r="E304" s="66">
        <v>14</v>
      </c>
      <c r="F304" s="67"/>
      <c r="G304" s="65">
        <f t="shared" si="56"/>
        <v>-3</v>
      </c>
      <c r="H304" s="66">
        <f t="shared" si="57"/>
        <v>-4</v>
      </c>
      <c r="I304" s="20">
        <f t="shared" si="58"/>
        <v>-0.6</v>
      </c>
      <c r="J304" s="21">
        <f t="shared" si="59"/>
        <v>-0.2857142857142857</v>
      </c>
    </row>
    <row r="305" spans="1:10" s="160" customFormat="1" x14ac:dyDescent="0.25">
      <c r="A305" s="178" t="s">
        <v>595</v>
      </c>
      <c r="B305" s="71">
        <v>22</v>
      </c>
      <c r="C305" s="72">
        <v>44</v>
      </c>
      <c r="D305" s="71">
        <v>315</v>
      </c>
      <c r="E305" s="72">
        <v>376</v>
      </c>
      <c r="F305" s="73"/>
      <c r="G305" s="71">
        <f t="shared" si="56"/>
        <v>-22</v>
      </c>
      <c r="H305" s="72">
        <f t="shared" si="57"/>
        <v>-61</v>
      </c>
      <c r="I305" s="37">
        <f t="shared" si="58"/>
        <v>-0.5</v>
      </c>
      <c r="J305" s="38">
        <f t="shared" si="59"/>
        <v>-0.16223404255319149</v>
      </c>
    </row>
    <row r="306" spans="1:10" x14ac:dyDescent="0.25">
      <c r="A306" s="177"/>
      <c r="B306" s="143"/>
      <c r="C306" s="144"/>
      <c r="D306" s="143"/>
      <c r="E306" s="144"/>
      <c r="F306" s="145"/>
      <c r="G306" s="143"/>
      <c r="H306" s="144"/>
      <c r="I306" s="151"/>
      <c r="J306" s="152"/>
    </row>
    <row r="307" spans="1:10" s="139" customFormat="1" x14ac:dyDescent="0.25">
      <c r="A307" s="159" t="s">
        <v>67</v>
      </c>
      <c r="B307" s="65"/>
      <c r="C307" s="66"/>
      <c r="D307" s="65"/>
      <c r="E307" s="66"/>
      <c r="F307" s="67"/>
      <c r="G307" s="65"/>
      <c r="H307" s="66"/>
      <c r="I307" s="20"/>
      <c r="J307" s="21"/>
    </row>
    <row r="308" spans="1:10" x14ac:dyDescent="0.25">
      <c r="A308" s="158" t="s">
        <v>272</v>
      </c>
      <c r="B308" s="65">
        <v>1</v>
      </c>
      <c r="C308" s="66">
        <v>0</v>
      </c>
      <c r="D308" s="65">
        <v>1</v>
      </c>
      <c r="E308" s="66">
        <v>0</v>
      </c>
      <c r="F308" s="67"/>
      <c r="G308" s="65">
        <f t="shared" ref="G308:G316" si="60">B308-C308</f>
        <v>1</v>
      </c>
      <c r="H308" s="66">
        <f t="shared" ref="H308:H316" si="61">D308-E308</f>
        <v>1</v>
      </c>
      <c r="I308" s="20" t="str">
        <f t="shared" ref="I308:I316" si="62">IF(C308=0, "-", IF(G308/C308&lt;10, G308/C308, "&gt;999%"))</f>
        <v>-</v>
      </c>
      <c r="J308" s="21" t="str">
        <f t="shared" ref="J308:J316" si="63">IF(E308=0, "-", IF(H308/E308&lt;10, H308/E308, "&gt;999%"))</f>
        <v>-</v>
      </c>
    </row>
    <row r="309" spans="1:10" x14ac:dyDescent="0.25">
      <c r="A309" s="158" t="s">
        <v>273</v>
      </c>
      <c r="B309" s="65">
        <v>0</v>
      </c>
      <c r="C309" s="66">
        <v>0</v>
      </c>
      <c r="D309" s="65">
        <v>2</v>
      </c>
      <c r="E309" s="66">
        <v>0</v>
      </c>
      <c r="F309" s="67"/>
      <c r="G309" s="65">
        <f t="shared" si="60"/>
        <v>0</v>
      </c>
      <c r="H309" s="66">
        <f t="shared" si="61"/>
        <v>2</v>
      </c>
      <c r="I309" s="20" t="str">
        <f t="shared" si="62"/>
        <v>-</v>
      </c>
      <c r="J309" s="21" t="str">
        <f t="shared" si="63"/>
        <v>-</v>
      </c>
    </row>
    <row r="310" spans="1:10" x14ac:dyDescent="0.25">
      <c r="A310" s="158" t="s">
        <v>501</v>
      </c>
      <c r="B310" s="65">
        <v>3</v>
      </c>
      <c r="C310" s="66">
        <v>2</v>
      </c>
      <c r="D310" s="65">
        <v>17</v>
      </c>
      <c r="E310" s="66">
        <v>19</v>
      </c>
      <c r="F310" s="67"/>
      <c r="G310" s="65">
        <f t="shared" si="60"/>
        <v>1</v>
      </c>
      <c r="H310" s="66">
        <f t="shared" si="61"/>
        <v>-2</v>
      </c>
      <c r="I310" s="20">
        <f t="shared" si="62"/>
        <v>0.5</v>
      </c>
      <c r="J310" s="21">
        <f t="shared" si="63"/>
        <v>-0.10526315789473684</v>
      </c>
    </row>
    <row r="311" spans="1:10" x14ac:dyDescent="0.25">
      <c r="A311" s="158" t="s">
        <v>447</v>
      </c>
      <c r="B311" s="65">
        <v>0</v>
      </c>
      <c r="C311" s="66">
        <v>0</v>
      </c>
      <c r="D311" s="65">
        <v>1</v>
      </c>
      <c r="E311" s="66">
        <v>1</v>
      </c>
      <c r="F311" s="67"/>
      <c r="G311" s="65">
        <f t="shared" si="60"/>
        <v>0</v>
      </c>
      <c r="H311" s="66">
        <f t="shared" si="61"/>
        <v>0</v>
      </c>
      <c r="I311" s="20" t="str">
        <f t="shared" si="62"/>
        <v>-</v>
      </c>
      <c r="J311" s="21">
        <f t="shared" si="63"/>
        <v>0</v>
      </c>
    </row>
    <row r="312" spans="1:10" x14ac:dyDescent="0.25">
      <c r="A312" s="158" t="s">
        <v>274</v>
      </c>
      <c r="B312" s="65">
        <v>0</v>
      </c>
      <c r="C312" s="66">
        <v>0</v>
      </c>
      <c r="D312" s="65">
        <v>2</v>
      </c>
      <c r="E312" s="66">
        <v>5</v>
      </c>
      <c r="F312" s="67"/>
      <c r="G312" s="65">
        <f t="shared" si="60"/>
        <v>0</v>
      </c>
      <c r="H312" s="66">
        <f t="shared" si="61"/>
        <v>-3</v>
      </c>
      <c r="I312" s="20" t="str">
        <f t="shared" si="62"/>
        <v>-</v>
      </c>
      <c r="J312" s="21">
        <f t="shared" si="63"/>
        <v>-0.6</v>
      </c>
    </row>
    <row r="313" spans="1:10" x14ac:dyDescent="0.25">
      <c r="A313" s="158" t="s">
        <v>275</v>
      </c>
      <c r="B313" s="65">
        <v>0</v>
      </c>
      <c r="C313" s="66">
        <v>1</v>
      </c>
      <c r="D313" s="65">
        <v>5</v>
      </c>
      <c r="E313" s="66">
        <v>5</v>
      </c>
      <c r="F313" s="67"/>
      <c r="G313" s="65">
        <f t="shared" si="60"/>
        <v>-1</v>
      </c>
      <c r="H313" s="66">
        <f t="shared" si="61"/>
        <v>0</v>
      </c>
      <c r="I313" s="20">
        <f t="shared" si="62"/>
        <v>-1</v>
      </c>
      <c r="J313" s="21">
        <f t="shared" si="63"/>
        <v>0</v>
      </c>
    </row>
    <row r="314" spans="1:10" x14ac:dyDescent="0.25">
      <c r="A314" s="158" t="s">
        <v>459</v>
      </c>
      <c r="B314" s="65">
        <v>1</v>
      </c>
      <c r="C314" s="66">
        <v>1</v>
      </c>
      <c r="D314" s="65">
        <v>12</v>
      </c>
      <c r="E314" s="66">
        <v>2</v>
      </c>
      <c r="F314" s="67"/>
      <c r="G314" s="65">
        <f t="shared" si="60"/>
        <v>0</v>
      </c>
      <c r="H314" s="66">
        <f t="shared" si="61"/>
        <v>10</v>
      </c>
      <c r="I314" s="20">
        <f t="shared" si="62"/>
        <v>0</v>
      </c>
      <c r="J314" s="21">
        <f t="shared" si="63"/>
        <v>5</v>
      </c>
    </row>
    <row r="315" spans="1:10" x14ac:dyDescent="0.25">
      <c r="A315" s="158" t="s">
        <v>482</v>
      </c>
      <c r="B315" s="65">
        <v>0</v>
      </c>
      <c r="C315" s="66">
        <v>0</v>
      </c>
      <c r="D315" s="65">
        <v>0</v>
      </c>
      <c r="E315" s="66">
        <v>1</v>
      </c>
      <c r="F315" s="67"/>
      <c r="G315" s="65">
        <f t="shared" si="60"/>
        <v>0</v>
      </c>
      <c r="H315" s="66">
        <f t="shared" si="61"/>
        <v>-1</v>
      </c>
      <c r="I315" s="20" t="str">
        <f t="shared" si="62"/>
        <v>-</v>
      </c>
      <c r="J315" s="21">
        <f t="shared" si="63"/>
        <v>-1</v>
      </c>
    </row>
    <row r="316" spans="1:10" s="160" customFormat="1" x14ac:dyDescent="0.25">
      <c r="A316" s="178" t="s">
        <v>596</v>
      </c>
      <c r="B316" s="71">
        <v>5</v>
      </c>
      <c r="C316" s="72">
        <v>4</v>
      </c>
      <c r="D316" s="71">
        <v>40</v>
      </c>
      <c r="E316" s="72">
        <v>33</v>
      </c>
      <c r="F316" s="73"/>
      <c r="G316" s="71">
        <f t="shared" si="60"/>
        <v>1</v>
      </c>
      <c r="H316" s="72">
        <f t="shared" si="61"/>
        <v>7</v>
      </c>
      <c r="I316" s="37">
        <f t="shared" si="62"/>
        <v>0.25</v>
      </c>
      <c r="J316" s="38">
        <f t="shared" si="63"/>
        <v>0.21212121212121213</v>
      </c>
    </row>
    <row r="317" spans="1:10" x14ac:dyDescent="0.25">
      <c r="A317" s="177"/>
      <c r="B317" s="143"/>
      <c r="C317" s="144"/>
      <c r="D317" s="143"/>
      <c r="E317" s="144"/>
      <c r="F317" s="145"/>
      <c r="G317" s="143"/>
      <c r="H317" s="144"/>
      <c r="I317" s="151"/>
      <c r="J317" s="152"/>
    </row>
    <row r="318" spans="1:10" s="139" customFormat="1" x14ac:dyDescent="0.25">
      <c r="A318" s="159" t="s">
        <v>68</v>
      </c>
      <c r="B318" s="65"/>
      <c r="C318" s="66"/>
      <c r="D318" s="65"/>
      <c r="E318" s="66"/>
      <c r="F318" s="67"/>
      <c r="G318" s="65"/>
      <c r="H318" s="66"/>
      <c r="I318" s="20"/>
      <c r="J318" s="21"/>
    </row>
    <row r="319" spans="1:10" x14ac:dyDescent="0.25">
      <c r="A319" s="158" t="s">
        <v>362</v>
      </c>
      <c r="B319" s="65">
        <v>4</v>
      </c>
      <c r="C319" s="66">
        <v>9</v>
      </c>
      <c r="D319" s="65">
        <v>118</v>
      </c>
      <c r="E319" s="66">
        <v>59</v>
      </c>
      <c r="F319" s="67"/>
      <c r="G319" s="65">
        <f>B319-C319</f>
        <v>-5</v>
      </c>
      <c r="H319" s="66">
        <f>D319-E319</f>
        <v>59</v>
      </c>
      <c r="I319" s="20">
        <f>IF(C319=0, "-", IF(G319/C319&lt;10, G319/C319, "&gt;999%"))</f>
        <v>-0.55555555555555558</v>
      </c>
      <c r="J319" s="21">
        <f>IF(E319=0, "-", IF(H319/E319&lt;10, H319/E319, "&gt;999%"))</f>
        <v>1</v>
      </c>
    </row>
    <row r="320" spans="1:10" x14ac:dyDescent="0.25">
      <c r="A320" s="158" t="s">
        <v>188</v>
      </c>
      <c r="B320" s="65">
        <v>21</v>
      </c>
      <c r="C320" s="66">
        <v>8</v>
      </c>
      <c r="D320" s="65">
        <v>214</v>
      </c>
      <c r="E320" s="66">
        <v>175</v>
      </c>
      <c r="F320" s="67"/>
      <c r="G320" s="65">
        <f>B320-C320</f>
        <v>13</v>
      </c>
      <c r="H320" s="66">
        <f>D320-E320</f>
        <v>39</v>
      </c>
      <c r="I320" s="20">
        <f>IF(C320=0, "-", IF(G320/C320&lt;10, G320/C320, "&gt;999%"))</f>
        <v>1.625</v>
      </c>
      <c r="J320" s="21">
        <f>IF(E320=0, "-", IF(H320/E320&lt;10, H320/E320, "&gt;999%"))</f>
        <v>0.22285714285714286</v>
      </c>
    </row>
    <row r="321" spans="1:10" x14ac:dyDescent="0.25">
      <c r="A321" s="158" t="s">
        <v>327</v>
      </c>
      <c r="B321" s="65">
        <v>41</v>
      </c>
      <c r="C321" s="66">
        <v>23</v>
      </c>
      <c r="D321" s="65">
        <v>266</v>
      </c>
      <c r="E321" s="66">
        <v>222</v>
      </c>
      <c r="F321" s="67"/>
      <c r="G321" s="65">
        <f>B321-C321</f>
        <v>18</v>
      </c>
      <c r="H321" s="66">
        <f>D321-E321</f>
        <v>44</v>
      </c>
      <c r="I321" s="20">
        <f>IF(C321=0, "-", IF(G321/C321&lt;10, G321/C321, "&gt;999%"))</f>
        <v>0.78260869565217395</v>
      </c>
      <c r="J321" s="21">
        <f>IF(E321=0, "-", IF(H321/E321&lt;10, H321/E321, "&gt;999%"))</f>
        <v>0.1981981981981982</v>
      </c>
    </row>
    <row r="322" spans="1:10" s="160" customFormat="1" x14ac:dyDescent="0.25">
      <c r="A322" s="178" t="s">
        <v>597</v>
      </c>
      <c r="B322" s="71">
        <v>66</v>
      </c>
      <c r="C322" s="72">
        <v>40</v>
      </c>
      <c r="D322" s="71">
        <v>598</v>
      </c>
      <c r="E322" s="72">
        <v>456</v>
      </c>
      <c r="F322" s="73"/>
      <c r="G322" s="71">
        <f>B322-C322</f>
        <v>26</v>
      </c>
      <c r="H322" s="72">
        <f>D322-E322</f>
        <v>142</v>
      </c>
      <c r="I322" s="37">
        <f>IF(C322=0, "-", IF(G322/C322&lt;10, G322/C322, "&gt;999%"))</f>
        <v>0.65</v>
      </c>
      <c r="J322" s="38">
        <f>IF(E322=0, "-", IF(H322/E322&lt;10, H322/E322, "&gt;999%"))</f>
        <v>0.31140350877192985</v>
      </c>
    </row>
    <row r="323" spans="1:10" x14ac:dyDescent="0.25">
      <c r="A323" s="177"/>
      <c r="B323" s="143"/>
      <c r="C323" s="144"/>
      <c r="D323" s="143"/>
      <c r="E323" s="144"/>
      <c r="F323" s="145"/>
      <c r="G323" s="143"/>
      <c r="H323" s="144"/>
      <c r="I323" s="151"/>
      <c r="J323" s="152"/>
    </row>
    <row r="324" spans="1:10" s="139" customFormat="1" x14ac:dyDescent="0.25">
      <c r="A324" s="159" t="s">
        <v>69</v>
      </c>
      <c r="B324" s="65"/>
      <c r="C324" s="66"/>
      <c r="D324" s="65"/>
      <c r="E324" s="66"/>
      <c r="F324" s="67"/>
      <c r="G324" s="65"/>
      <c r="H324" s="66"/>
      <c r="I324" s="20"/>
      <c r="J324" s="21"/>
    </row>
    <row r="325" spans="1:10" x14ac:dyDescent="0.25">
      <c r="A325" s="158" t="s">
        <v>282</v>
      </c>
      <c r="B325" s="65">
        <v>0</v>
      </c>
      <c r="C325" s="66">
        <v>0</v>
      </c>
      <c r="D325" s="65">
        <v>2</v>
      </c>
      <c r="E325" s="66">
        <v>5</v>
      </c>
      <c r="F325" s="67"/>
      <c r="G325" s="65">
        <f>B325-C325</f>
        <v>0</v>
      </c>
      <c r="H325" s="66">
        <f>D325-E325</f>
        <v>-3</v>
      </c>
      <c r="I325" s="20" t="str">
        <f>IF(C325=0, "-", IF(G325/C325&lt;10, G325/C325, "&gt;999%"))</f>
        <v>-</v>
      </c>
      <c r="J325" s="21">
        <f>IF(E325=0, "-", IF(H325/E325&lt;10, H325/E325, "&gt;999%"))</f>
        <v>-0.6</v>
      </c>
    </row>
    <row r="326" spans="1:10" x14ac:dyDescent="0.25">
      <c r="A326" s="158" t="s">
        <v>220</v>
      </c>
      <c r="B326" s="65">
        <v>0</v>
      </c>
      <c r="C326" s="66">
        <v>0</v>
      </c>
      <c r="D326" s="65">
        <v>5</v>
      </c>
      <c r="E326" s="66">
        <v>4</v>
      </c>
      <c r="F326" s="67"/>
      <c r="G326" s="65">
        <f>B326-C326</f>
        <v>0</v>
      </c>
      <c r="H326" s="66">
        <f>D326-E326</f>
        <v>1</v>
      </c>
      <c r="I326" s="20" t="str">
        <f>IF(C326=0, "-", IF(G326/C326&lt;10, G326/C326, "&gt;999%"))</f>
        <v>-</v>
      </c>
      <c r="J326" s="21">
        <f>IF(E326=0, "-", IF(H326/E326&lt;10, H326/E326, "&gt;999%"))</f>
        <v>0.25</v>
      </c>
    </row>
    <row r="327" spans="1:10" x14ac:dyDescent="0.25">
      <c r="A327" s="158" t="s">
        <v>348</v>
      </c>
      <c r="B327" s="65">
        <v>0</v>
      </c>
      <c r="C327" s="66">
        <v>1</v>
      </c>
      <c r="D327" s="65">
        <v>14</v>
      </c>
      <c r="E327" s="66">
        <v>17</v>
      </c>
      <c r="F327" s="67"/>
      <c r="G327" s="65">
        <f>B327-C327</f>
        <v>-1</v>
      </c>
      <c r="H327" s="66">
        <f>D327-E327</f>
        <v>-3</v>
      </c>
      <c r="I327" s="20">
        <f>IF(C327=0, "-", IF(G327/C327&lt;10, G327/C327, "&gt;999%"))</f>
        <v>-1</v>
      </c>
      <c r="J327" s="21">
        <f>IF(E327=0, "-", IF(H327/E327&lt;10, H327/E327, "&gt;999%"))</f>
        <v>-0.17647058823529413</v>
      </c>
    </row>
    <row r="328" spans="1:10" x14ac:dyDescent="0.25">
      <c r="A328" s="158" t="s">
        <v>196</v>
      </c>
      <c r="B328" s="65">
        <v>2</v>
      </c>
      <c r="C328" s="66">
        <v>1</v>
      </c>
      <c r="D328" s="65">
        <v>41</v>
      </c>
      <c r="E328" s="66">
        <v>42</v>
      </c>
      <c r="F328" s="67"/>
      <c r="G328" s="65">
        <f>B328-C328</f>
        <v>1</v>
      </c>
      <c r="H328" s="66">
        <f>D328-E328</f>
        <v>-1</v>
      </c>
      <c r="I328" s="20">
        <f>IF(C328=0, "-", IF(G328/C328&lt;10, G328/C328, "&gt;999%"))</f>
        <v>1</v>
      </c>
      <c r="J328" s="21">
        <f>IF(E328=0, "-", IF(H328/E328&lt;10, H328/E328, "&gt;999%"))</f>
        <v>-2.3809523809523808E-2</v>
      </c>
    </row>
    <row r="329" spans="1:10" s="160" customFormat="1" x14ac:dyDescent="0.25">
      <c r="A329" s="178" t="s">
        <v>598</v>
      </c>
      <c r="B329" s="71">
        <v>2</v>
      </c>
      <c r="C329" s="72">
        <v>2</v>
      </c>
      <c r="D329" s="71">
        <v>62</v>
      </c>
      <c r="E329" s="72">
        <v>68</v>
      </c>
      <c r="F329" s="73"/>
      <c r="G329" s="71">
        <f>B329-C329</f>
        <v>0</v>
      </c>
      <c r="H329" s="72">
        <f>D329-E329</f>
        <v>-6</v>
      </c>
      <c r="I329" s="37">
        <f>IF(C329=0, "-", IF(G329/C329&lt;10, G329/C329, "&gt;999%"))</f>
        <v>0</v>
      </c>
      <c r="J329" s="38">
        <f>IF(E329=0, "-", IF(H329/E329&lt;10, H329/E329, "&gt;999%"))</f>
        <v>-8.8235294117647065E-2</v>
      </c>
    </row>
    <row r="330" spans="1:10" x14ac:dyDescent="0.25">
      <c r="A330" s="177"/>
      <c r="B330" s="143"/>
      <c r="C330" s="144"/>
      <c r="D330" s="143"/>
      <c r="E330" s="144"/>
      <c r="F330" s="145"/>
      <c r="G330" s="143"/>
      <c r="H330" s="144"/>
      <c r="I330" s="151"/>
      <c r="J330" s="152"/>
    </row>
    <row r="331" spans="1:10" s="139" customFormat="1" x14ac:dyDescent="0.25">
      <c r="A331" s="159" t="s">
        <v>70</v>
      </c>
      <c r="B331" s="65"/>
      <c r="C331" s="66"/>
      <c r="D331" s="65"/>
      <c r="E331" s="66"/>
      <c r="F331" s="67"/>
      <c r="G331" s="65"/>
      <c r="H331" s="66"/>
      <c r="I331" s="20"/>
      <c r="J331" s="21"/>
    </row>
    <row r="332" spans="1:10" x14ac:dyDescent="0.25">
      <c r="A332" s="158" t="s">
        <v>328</v>
      </c>
      <c r="B332" s="65">
        <v>9</v>
      </c>
      <c r="C332" s="66">
        <v>16</v>
      </c>
      <c r="D332" s="65">
        <v>163</v>
      </c>
      <c r="E332" s="66">
        <v>117</v>
      </c>
      <c r="F332" s="67"/>
      <c r="G332" s="65">
        <f t="shared" ref="G332:G341" si="64">B332-C332</f>
        <v>-7</v>
      </c>
      <c r="H332" s="66">
        <f t="shared" ref="H332:H341" si="65">D332-E332</f>
        <v>46</v>
      </c>
      <c r="I332" s="20">
        <f t="shared" ref="I332:I341" si="66">IF(C332=0, "-", IF(G332/C332&lt;10, G332/C332, "&gt;999%"))</f>
        <v>-0.4375</v>
      </c>
      <c r="J332" s="21">
        <f t="shared" ref="J332:J341" si="67">IF(E332=0, "-", IF(H332/E332&lt;10, H332/E332, "&gt;999%"))</f>
        <v>0.39316239316239315</v>
      </c>
    </row>
    <row r="333" spans="1:10" x14ac:dyDescent="0.25">
      <c r="A333" s="158" t="s">
        <v>329</v>
      </c>
      <c r="B333" s="65">
        <v>3</v>
      </c>
      <c r="C333" s="66">
        <v>8</v>
      </c>
      <c r="D333" s="65">
        <v>98</v>
      </c>
      <c r="E333" s="66">
        <v>55</v>
      </c>
      <c r="F333" s="67"/>
      <c r="G333" s="65">
        <f t="shared" si="64"/>
        <v>-5</v>
      </c>
      <c r="H333" s="66">
        <f t="shared" si="65"/>
        <v>43</v>
      </c>
      <c r="I333" s="20">
        <f t="shared" si="66"/>
        <v>-0.625</v>
      </c>
      <c r="J333" s="21">
        <f t="shared" si="67"/>
        <v>0.78181818181818186</v>
      </c>
    </row>
    <row r="334" spans="1:10" x14ac:dyDescent="0.25">
      <c r="A334" s="158" t="s">
        <v>460</v>
      </c>
      <c r="B334" s="65">
        <v>0</v>
      </c>
      <c r="C334" s="66">
        <v>1</v>
      </c>
      <c r="D334" s="65">
        <v>6</v>
      </c>
      <c r="E334" s="66">
        <v>15</v>
      </c>
      <c r="F334" s="67"/>
      <c r="G334" s="65">
        <f t="shared" si="64"/>
        <v>-1</v>
      </c>
      <c r="H334" s="66">
        <f t="shared" si="65"/>
        <v>-9</v>
      </c>
      <c r="I334" s="20">
        <f t="shared" si="66"/>
        <v>-1</v>
      </c>
      <c r="J334" s="21">
        <f t="shared" si="67"/>
        <v>-0.6</v>
      </c>
    </row>
    <row r="335" spans="1:10" x14ac:dyDescent="0.25">
      <c r="A335" s="158" t="s">
        <v>182</v>
      </c>
      <c r="B335" s="65">
        <v>0</v>
      </c>
      <c r="C335" s="66">
        <v>2</v>
      </c>
      <c r="D335" s="65">
        <v>9</v>
      </c>
      <c r="E335" s="66">
        <v>15</v>
      </c>
      <c r="F335" s="67"/>
      <c r="G335" s="65">
        <f t="shared" si="64"/>
        <v>-2</v>
      </c>
      <c r="H335" s="66">
        <f t="shared" si="65"/>
        <v>-6</v>
      </c>
      <c r="I335" s="20">
        <f t="shared" si="66"/>
        <v>-1</v>
      </c>
      <c r="J335" s="21">
        <f t="shared" si="67"/>
        <v>-0.4</v>
      </c>
    </row>
    <row r="336" spans="1:10" x14ac:dyDescent="0.25">
      <c r="A336" s="158" t="s">
        <v>363</v>
      </c>
      <c r="B336" s="65">
        <v>23</v>
      </c>
      <c r="C336" s="66">
        <v>10</v>
      </c>
      <c r="D336" s="65">
        <v>242</v>
      </c>
      <c r="E336" s="66">
        <v>194</v>
      </c>
      <c r="F336" s="67"/>
      <c r="G336" s="65">
        <f t="shared" si="64"/>
        <v>13</v>
      </c>
      <c r="H336" s="66">
        <f t="shared" si="65"/>
        <v>48</v>
      </c>
      <c r="I336" s="20">
        <f t="shared" si="66"/>
        <v>1.3</v>
      </c>
      <c r="J336" s="21">
        <f t="shared" si="67"/>
        <v>0.24742268041237114</v>
      </c>
    </row>
    <row r="337" spans="1:10" x14ac:dyDescent="0.25">
      <c r="A337" s="158" t="s">
        <v>403</v>
      </c>
      <c r="B337" s="65">
        <v>0</v>
      </c>
      <c r="C337" s="66">
        <v>0</v>
      </c>
      <c r="D337" s="65">
        <v>0</v>
      </c>
      <c r="E337" s="66">
        <v>15</v>
      </c>
      <c r="F337" s="67"/>
      <c r="G337" s="65">
        <f t="shared" si="64"/>
        <v>0</v>
      </c>
      <c r="H337" s="66">
        <f t="shared" si="65"/>
        <v>-15</v>
      </c>
      <c r="I337" s="20" t="str">
        <f t="shared" si="66"/>
        <v>-</v>
      </c>
      <c r="J337" s="21">
        <f t="shared" si="67"/>
        <v>-1</v>
      </c>
    </row>
    <row r="338" spans="1:10" x14ac:dyDescent="0.25">
      <c r="A338" s="158" t="s">
        <v>404</v>
      </c>
      <c r="B338" s="65">
        <v>2</v>
      </c>
      <c r="C338" s="66">
        <v>2</v>
      </c>
      <c r="D338" s="65">
        <v>96</v>
      </c>
      <c r="E338" s="66">
        <v>89</v>
      </c>
      <c r="F338" s="67"/>
      <c r="G338" s="65">
        <f t="shared" si="64"/>
        <v>0</v>
      </c>
      <c r="H338" s="66">
        <f t="shared" si="65"/>
        <v>7</v>
      </c>
      <c r="I338" s="20">
        <f t="shared" si="66"/>
        <v>0</v>
      </c>
      <c r="J338" s="21">
        <f t="shared" si="67"/>
        <v>7.8651685393258425E-2</v>
      </c>
    </row>
    <row r="339" spans="1:10" x14ac:dyDescent="0.25">
      <c r="A339" s="158" t="s">
        <v>470</v>
      </c>
      <c r="B339" s="65">
        <v>1</v>
      </c>
      <c r="C339" s="66">
        <v>4</v>
      </c>
      <c r="D339" s="65">
        <v>35</v>
      </c>
      <c r="E339" s="66">
        <v>21</v>
      </c>
      <c r="F339" s="67"/>
      <c r="G339" s="65">
        <f t="shared" si="64"/>
        <v>-3</v>
      </c>
      <c r="H339" s="66">
        <f t="shared" si="65"/>
        <v>14</v>
      </c>
      <c r="I339" s="20">
        <f t="shared" si="66"/>
        <v>-0.75</v>
      </c>
      <c r="J339" s="21">
        <f t="shared" si="67"/>
        <v>0.66666666666666663</v>
      </c>
    </row>
    <row r="340" spans="1:10" x14ac:dyDescent="0.25">
      <c r="A340" s="158" t="s">
        <v>483</v>
      </c>
      <c r="B340" s="65">
        <v>8</v>
      </c>
      <c r="C340" s="66">
        <v>15</v>
      </c>
      <c r="D340" s="65">
        <v>275</v>
      </c>
      <c r="E340" s="66">
        <v>180</v>
      </c>
      <c r="F340" s="67"/>
      <c r="G340" s="65">
        <f t="shared" si="64"/>
        <v>-7</v>
      </c>
      <c r="H340" s="66">
        <f t="shared" si="65"/>
        <v>95</v>
      </c>
      <c r="I340" s="20">
        <f t="shared" si="66"/>
        <v>-0.46666666666666667</v>
      </c>
      <c r="J340" s="21">
        <f t="shared" si="67"/>
        <v>0.52777777777777779</v>
      </c>
    </row>
    <row r="341" spans="1:10" s="160" customFormat="1" x14ac:dyDescent="0.25">
      <c r="A341" s="178" t="s">
        <v>599</v>
      </c>
      <c r="B341" s="71">
        <v>46</v>
      </c>
      <c r="C341" s="72">
        <v>58</v>
      </c>
      <c r="D341" s="71">
        <v>924</v>
      </c>
      <c r="E341" s="72">
        <v>701</v>
      </c>
      <c r="F341" s="73"/>
      <c r="G341" s="71">
        <f t="shared" si="64"/>
        <v>-12</v>
      </c>
      <c r="H341" s="72">
        <f t="shared" si="65"/>
        <v>223</v>
      </c>
      <c r="I341" s="37">
        <f t="shared" si="66"/>
        <v>-0.20689655172413793</v>
      </c>
      <c r="J341" s="38">
        <f t="shared" si="67"/>
        <v>0.31811697574893011</v>
      </c>
    </row>
    <row r="342" spans="1:10" x14ac:dyDescent="0.25">
      <c r="A342" s="177"/>
      <c r="B342" s="143"/>
      <c r="C342" s="144"/>
      <c r="D342" s="143"/>
      <c r="E342" s="144"/>
      <c r="F342" s="145"/>
      <c r="G342" s="143"/>
      <c r="H342" s="144"/>
      <c r="I342" s="151"/>
      <c r="J342" s="152"/>
    </row>
    <row r="343" spans="1:10" s="139" customFormat="1" x14ac:dyDescent="0.25">
      <c r="A343" s="159" t="s">
        <v>71</v>
      </c>
      <c r="B343" s="65"/>
      <c r="C343" s="66"/>
      <c r="D343" s="65"/>
      <c r="E343" s="66"/>
      <c r="F343" s="67"/>
      <c r="G343" s="65"/>
      <c r="H343" s="66"/>
      <c r="I343" s="20"/>
      <c r="J343" s="21"/>
    </row>
    <row r="344" spans="1:10" x14ac:dyDescent="0.25">
      <c r="A344" s="158" t="s">
        <v>283</v>
      </c>
      <c r="B344" s="65">
        <v>0</v>
      </c>
      <c r="C344" s="66">
        <v>0</v>
      </c>
      <c r="D344" s="65">
        <v>0</v>
      </c>
      <c r="E344" s="66">
        <v>3</v>
      </c>
      <c r="F344" s="67"/>
      <c r="G344" s="65">
        <f t="shared" ref="G344:G355" si="68">B344-C344</f>
        <v>0</v>
      </c>
      <c r="H344" s="66">
        <f t="shared" ref="H344:H355" si="69">D344-E344</f>
        <v>-3</v>
      </c>
      <c r="I344" s="20" t="str">
        <f t="shared" ref="I344:I355" si="70">IF(C344=0, "-", IF(G344/C344&lt;10, G344/C344, "&gt;999%"))</f>
        <v>-</v>
      </c>
      <c r="J344" s="21">
        <f t="shared" ref="J344:J355" si="71">IF(E344=0, "-", IF(H344/E344&lt;10, H344/E344, "&gt;999%"))</f>
        <v>-1</v>
      </c>
    </row>
    <row r="345" spans="1:10" x14ac:dyDescent="0.25">
      <c r="A345" s="158" t="s">
        <v>305</v>
      </c>
      <c r="B345" s="65">
        <v>0</v>
      </c>
      <c r="C345" s="66">
        <v>1</v>
      </c>
      <c r="D345" s="65">
        <v>0</v>
      </c>
      <c r="E345" s="66">
        <v>2</v>
      </c>
      <c r="F345" s="67"/>
      <c r="G345" s="65">
        <f t="shared" si="68"/>
        <v>-1</v>
      </c>
      <c r="H345" s="66">
        <f t="shared" si="69"/>
        <v>-2</v>
      </c>
      <c r="I345" s="20">
        <f t="shared" si="70"/>
        <v>-1</v>
      </c>
      <c r="J345" s="21">
        <f t="shared" si="71"/>
        <v>-1</v>
      </c>
    </row>
    <row r="346" spans="1:10" x14ac:dyDescent="0.25">
      <c r="A346" s="158" t="s">
        <v>311</v>
      </c>
      <c r="B346" s="65">
        <v>0</v>
      </c>
      <c r="C346" s="66">
        <v>2</v>
      </c>
      <c r="D346" s="65">
        <v>20</v>
      </c>
      <c r="E346" s="66">
        <v>31</v>
      </c>
      <c r="F346" s="67"/>
      <c r="G346" s="65">
        <f t="shared" si="68"/>
        <v>-2</v>
      </c>
      <c r="H346" s="66">
        <f t="shared" si="69"/>
        <v>-11</v>
      </c>
      <c r="I346" s="20">
        <f t="shared" si="70"/>
        <v>-1</v>
      </c>
      <c r="J346" s="21">
        <f t="shared" si="71"/>
        <v>-0.35483870967741937</v>
      </c>
    </row>
    <row r="347" spans="1:10" x14ac:dyDescent="0.25">
      <c r="A347" s="158" t="s">
        <v>221</v>
      </c>
      <c r="B347" s="65">
        <v>0</v>
      </c>
      <c r="C347" s="66">
        <v>2</v>
      </c>
      <c r="D347" s="65">
        <v>37</v>
      </c>
      <c r="E347" s="66">
        <v>51</v>
      </c>
      <c r="F347" s="67"/>
      <c r="G347" s="65">
        <f t="shared" si="68"/>
        <v>-2</v>
      </c>
      <c r="H347" s="66">
        <f t="shared" si="69"/>
        <v>-14</v>
      </c>
      <c r="I347" s="20">
        <f t="shared" si="70"/>
        <v>-1</v>
      </c>
      <c r="J347" s="21">
        <f t="shared" si="71"/>
        <v>-0.27450980392156865</v>
      </c>
    </row>
    <row r="348" spans="1:10" x14ac:dyDescent="0.25">
      <c r="A348" s="158" t="s">
        <v>471</v>
      </c>
      <c r="B348" s="65">
        <v>0</v>
      </c>
      <c r="C348" s="66">
        <v>1</v>
      </c>
      <c r="D348" s="65">
        <v>12</v>
      </c>
      <c r="E348" s="66">
        <v>11</v>
      </c>
      <c r="F348" s="67"/>
      <c r="G348" s="65">
        <f t="shared" si="68"/>
        <v>-1</v>
      </c>
      <c r="H348" s="66">
        <f t="shared" si="69"/>
        <v>1</v>
      </c>
      <c r="I348" s="20">
        <f t="shared" si="70"/>
        <v>-1</v>
      </c>
      <c r="J348" s="21">
        <f t="shared" si="71"/>
        <v>9.0909090909090912E-2</v>
      </c>
    </row>
    <row r="349" spans="1:10" x14ac:dyDescent="0.25">
      <c r="A349" s="158" t="s">
        <v>484</v>
      </c>
      <c r="B349" s="65">
        <v>7</v>
      </c>
      <c r="C349" s="66">
        <v>15</v>
      </c>
      <c r="D349" s="65">
        <v>112</v>
      </c>
      <c r="E349" s="66">
        <v>147</v>
      </c>
      <c r="F349" s="67"/>
      <c r="G349" s="65">
        <f t="shared" si="68"/>
        <v>-8</v>
      </c>
      <c r="H349" s="66">
        <f t="shared" si="69"/>
        <v>-35</v>
      </c>
      <c r="I349" s="20">
        <f t="shared" si="70"/>
        <v>-0.53333333333333333</v>
      </c>
      <c r="J349" s="21">
        <f t="shared" si="71"/>
        <v>-0.23809523809523808</v>
      </c>
    </row>
    <row r="350" spans="1:10" x14ac:dyDescent="0.25">
      <c r="A350" s="158" t="s">
        <v>405</v>
      </c>
      <c r="B350" s="65">
        <v>1</v>
      </c>
      <c r="C350" s="66">
        <v>0</v>
      </c>
      <c r="D350" s="65">
        <v>3</v>
      </c>
      <c r="E350" s="66">
        <v>2</v>
      </c>
      <c r="F350" s="67"/>
      <c r="G350" s="65">
        <f t="shared" si="68"/>
        <v>1</v>
      </c>
      <c r="H350" s="66">
        <f t="shared" si="69"/>
        <v>1</v>
      </c>
      <c r="I350" s="20" t="str">
        <f t="shared" si="70"/>
        <v>-</v>
      </c>
      <c r="J350" s="21">
        <f t="shared" si="71"/>
        <v>0.5</v>
      </c>
    </row>
    <row r="351" spans="1:10" x14ac:dyDescent="0.25">
      <c r="A351" s="158" t="s">
        <v>434</v>
      </c>
      <c r="B351" s="65">
        <v>5</v>
      </c>
      <c r="C351" s="66">
        <v>0</v>
      </c>
      <c r="D351" s="65">
        <v>46</v>
      </c>
      <c r="E351" s="66">
        <v>22</v>
      </c>
      <c r="F351" s="67"/>
      <c r="G351" s="65">
        <f t="shared" si="68"/>
        <v>5</v>
      </c>
      <c r="H351" s="66">
        <f t="shared" si="69"/>
        <v>24</v>
      </c>
      <c r="I351" s="20" t="str">
        <f t="shared" si="70"/>
        <v>-</v>
      </c>
      <c r="J351" s="21">
        <f t="shared" si="71"/>
        <v>1.0909090909090908</v>
      </c>
    </row>
    <row r="352" spans="1:10" x14ac:dyDescent="0.25">
      <c r="A352" s="158" t="s">
        <v>330</v>
      </c>
      <c r="B352" s="65">
        <v>1</v>
      </c>
      <c r="C352" s="66">
        <v>0</v>
      </c>
      <c r="D352" s="65">
        <v>8</v>
      </c>
      <c r="E352" s="66">
        <v>94</v>
      </c>
      <c r="F352" s="67"/>
      <c r="G352" s="65">
        <f t="shared" si="68"/>
        <v>1</v>
      </c>
      <c r="H352" s="66">
        <f t="shared" si="69"/>
        <v>-86</v>
      </c>
      <c r="I352" s="20" t="str">
        <f t="shared" si="70"/>
        <v>-</v>
      </c>
      <c r="J352" s="21">
        <f t="shared" si="71"/>
        <v>-0.91489361702127658</v>
      </c>
    </row>
    <row r="353" spans="1:10" x14ac:dyDescent="0.25">
      <c r="A353" s="158" t="s">
        <v>364</v>
      </c>
      <c r="B353" s="65">
        <v>7</v>
      </c>
      <c r="C353" s="66">
        <v>7</v>
      </c>
      <c r="D353" s="65">
        <v>90</v>
      </c>
      <c r="E353" s="66">
        <v>166</v>
      </c>
      <c r="F353" s="67"/>
      <c r="G353" s="65">
        <f t="shared" si="68"/>
        <v>0</v>
      </c>
      <c r="H353" s="66">
        <f t="shared" si="69"/>
        <v>-76</v>
      </c>
      <c r="I353" s="20">
        <f t="shared" si="70"/>
        <v>0</v>
      </c>
      <c r="J353" s="21">
        <f t="shared" si="71"/>
        <v>-0.45783132530120479</v>
      </c>
    </row>
    <row r="354" spans="1:10" x14ac:dyDescent="0.25">
      <c r="A354" s="158" t="s">
        <v>284</v>
      </c>
      <c r="B354" s="65">
        <v>1</v>
      </c>
      <c r="C354" s="66">
        <v>0</v>
      </c>
      <c r="D354" s="65">
        <v>2</v>
      </c>
      <c r="E354" s="66">
        <v>0</v>
      </c>
      <c r="F354" s="67"/>
      <c r="G354" s="65">
        <f t="shared" si="68"/>
        <v>1</v>
      </c>
      <c r="H354" s="66">
        <f t="shared" si="69"/>
        <v>2</v>
      </c>
      <c r="I354" s="20" t="str">
        <f t="shared" si="70"/>
        <v>-</v>
      </c>
      <c r="J354" s="21" t="str">
        <f t="shared" si="71"/>
        <v>-</v>
      </c>
    </row>
    <row r="355" spans="1:10" s="160" customFormat="1" x14ac:dyDescent="0.25">
      <c r="A355" s="178" t="s">
        <v>600</v>
      </c>
      <c r="B355" s="71">
        <v>22</v>
      </c>
      <c r="C355" s="72">
        <v>28</v>
      </c>
      <c r="D355" s="71">
        <v>330</v>
      </c>
      <c r="E355" s="72">
        <v>529</v>
      </c>
      <c r="F355" s="73"/>
      <c r="G355" s="71">
        <f t="shared" si="68"/>
        <v>-6</v>
      </c>
      <c r="H355" s="72">
        <f t="shared" si="69"/>
        <v>-199</v>
      </c>
      <c r="I355" s="37">
        <f t="shared" si="70"/>
        <v>-0.21428571428571427</v>
      </c>
      <c r="J355" s="38">
        <f t="shared" si="71"/>
        <v>-0.37618147448015121</v>
      </c>
    </row>
    <row r="356" spans="1:10" x14ac:dyDescent="0.25">
      <c r="A356" s="177"/>
      <c r="B356" s="143"/>
      <c r="C356" s="144"/>
      <c r="D356" s="143"/>
      <c r="E356" s="144"/>
      <c r="F356" s="145"/>
      <c r="G356" s="143"/>
      <c r="H356" s="144"/>
      <c r="I356" s="151"/>
      <c r="J356" s="152"/>
    </row>
    <row r="357" spans="1:10" s="139" customFormat="1" x14ac:dyDescent="0.25">
      <c r="A357" s="159" t="s">
        <v>72</v>
      </c>
      <c r="B357" s="65"/>
      <c r="C357" s="66"/>
      <c r="D357" s="65"/>
      <c r="E357" s="66"/>
      <c r="F357" s="67"/>
      <c r="G357" s="65"/>
      <c r="H357" s="66"/>
      <c r="I357" s="20"/>
      <c r="J357" s="21"/>
    </row>
    <row r="358" spans="1:10" x14ac:dyDescent="0.25">
      <c r="A358" s="158" t="s">
        <v>331</v>
      </c>
      <c r="B358" s="65">
        <v>2</v>
      </c>
      <c r="C358" s="66">
        <v>1</v>
      </c>
      <c r="D358" s="65">
        <v>9</v>
      </c>
      <c r="E358" s="66">
        <v>10</v>
      </c>
      <c r="F358" s="67"/>
      <c r="G358" s="65">
        <f t="shared" ref="G358:G366" si="72">B358-C358</f>
        <v>1</v>
      </c>
      <c r="H358" s="66">
        <f t="shared" ref="H358:H366" si="73">D358-E358</f>
        <v>-1</v>
      </c>
      <c r="I358" s="20">
        <f t="shared" ref="I358:I366" si="74">IF(C358=0, "-", IF(G358/C358&lt;10, G358/C358, "&gt;999%"))</f>
        <v>1</v>
      </c>
      <c r="J358" s="21">
        <f t="shared" ref="J358:J366" si="75">IF(E358=0, "-", IF(H358/E358&lt;10, H358/E358, "&gt;999%"))</f>
        <v>-0.1</v>
      </c>
    </row>
    <row r="359" spans="1:10" x14ac:dyDescent="0.25">
      <c r="A359" s="158" t="s">
        <v>365</v>
      </c>
      <c r="B359" s="65">
        <v>1</v>
      </c>
      <c r="C359" s="66">
        <v>0</v>
      </c>
      <c r="D359" s="65">
        <v>15</v>
      </c>
      <c r="E359" s="66">
        <v>10</v>
      </c>
      <c r="F359" s="67"/>
      <c r="G359" s="65">
        <f t="shared" si="72"/>
        <v>1</v>
      </c>
      <c r="H359" s="66">
        <f t="shared" si="73"/>
        <v>5</v>
      </c>
      <c r="I359" s="20" t="str">
        <f t="shared" si="74"/>
        <v>-</v>
      </c>
      <c r="J359" s="21">
        <f t="shared" si="75"/>
        <v>0.5</v>
      </c>
    </row>
    <row r="360" spans="1:10" x14ac:dyDescent="0.25">
      <c r="A360" s="158" t="s">
        <v>204</v>
      </c>
      <c r="B360" s="65">
        <v>0</v>
      </c>
      <c r="C360" s="66">
        <v>0</v>
      </c>
      <c r="D360" s="65">
        <v>1</v>
      </c>
      <c r="E360" s="66">
        <v>0</v>
      </c>
      <c r="F360" s="67"/>
      <c r="G360" s="65">
        <f t="shared" si="72"/>
        <v>0</v>
      </c>
      <c r="H360" s="66">
        <f t="shared" si="73"/>
        <v>1</v>
      </c>
      <c r="I360" s="20" t="str">
        <f t="shared" si="74"/>
        <v>-</v>
      </c>
      <c r="J360" s="21" t="str">
        <f t="shared" si="75"/>
        <v>-</v>
      </c>
    </row>
    <row r="361" spans="1:10" x14ac:dyDescent="0.25">
      <c r="A361" s="158" t="s">
        <v>366</v>
      </c>
      <c r="B361" s="65">
        <v>0</v>
      </c>
      <c r="C361" s="66">
        <v>1</v>
      </c>
      <c r="D361" s="65">
        <v>2</v>
      </c>
      <c r="E361" s="66">
        <v>4</v>
      </c>
      <c r="F361" s="67"/>
      <c r="G361" s="65">
        <f t="shared" si="72"/>
        <v>-1</v>
      </c>
      <c r="H361" s="66">
        <f t="shared" si="73"/>
        <v>-2</v>
      </c>
      <c r="I361" s="20">
        <f t="shared" si="74"/>
        <v>-1</v>
      </c>
      <c r="J361" s="21">
        <f t="shared" si="75"/>
        <v>-0.5</v>
      </c>
    </row>
    <row r="362" spans="1:10" x14ac:dyDescent="0.25">
      <c r="A362" s="158" t="s">
        <v>225</v>
      </c>
      <c r="B362" s="65">
        <v>0</v>
      </c>
      <c r="C362" s="66">
        <v>1</v>
      </c>
      <c r="D362" s="65">
        <v>3</v>
      </c>
      <c r="E362" s="66">
        <v>2</v>
      </c>
      <c r="F362" s="67"/>
      <c r="G362" s="65">
        <f t="shared" si="72"/>
        <v>-1</v>
      </c>
      <c r="H362" s="66">
        <f t="shared" si="73"/>
        <v>1</v>
      </c>
      <c r="I362" s="20">
        <f t="shared" si="74"/>
        <v>-1</v>
      </c>
      <c r="J362" s="21">
        <f t="shared" si="75"/>
        <v>0.5</v>
      </c>
    </row>
    <row r="363" spans="1:10" x14ac:dyDescent="0.25">
      <c r="A363" s="158" t="s">
        <v>502</v>
      </c>
      <c r="B363" s="65">
        <v>0</v>
      </c>
      <c r="C363" s="66">
        <v>0</v>
      </c>
      <c r="D363" s="65">
        <v>0</v>
      </c>
      <c r="E363" s="66">
        <v>1</v>
      </c>
      <c r="F363" s="67"/>
      <c r="G363" s="65">
        <f t="shared" si="72"/>
        <v>0</v>
      </c>
      <c r="H363" s="66">
        <f t="shared" si="73"/>
        <v>-1</v>
      </c>
      <c r="I363" s="20" t="str">
        <f t="shared" si="74"/>
        <v>-</v>
      </c>
      <c r="J363" s="21">
        <f t="shared" si="75"/>
        <v>-1</v>
      </c>
    </row>
    <row r="364" spans="1:10" x14ac:dyDescent="0.25">
      <c r="A364" s="158" t="s">
        <v>461</v>
      </c>
      <c r="B364" s="65">
        <v>0</v>
      </c>
      <c r="C364" s="66">
        <v>0</v>
      </c>
      <c r="D364" s="65">
        <v>6</v>
      </c>
      <c r="E364" s="66">
        <v>2</v>
      </c>
      <c r="F364" s="67"/>
      <c r="G364" s="65">
        <f t="shared" si="72"/>
        <v>0</v>
      </c>
      <c r="H364" s="66">
        <f t="shared" si="73"/>
        <v>4</v>
      </c>
      <c r="I364" s="20" t="str">
        <f t="shared" si="74"/>
        <v>-</v>
      </c>
      <c r="J364" s="21">
        <f t="shared" si="75"/>
        <v>2</v>
      </c>
    </row>
    <row r="365" spans="1:10" x14ac:dyDescent="0.25">
      <c r="A365" s="158" t="s">
        <v>451</v>
      </c>
      <c r="B365" s="65">
        <v>1</v>
      </c>
      <c r="C365" s="66">
        <v>0</v>
      </c>
      <c r="D365" s="65">
        <v>5</v>
      </c>
      <c r="E365" s="66">
        <v>1</v>
      </c>
      <c r="F365" s="67"/>
      <c r="G365" s="65">
        <f t="shared" si="72"/>
        <v>1</v>
      </c>
      <c r="H365" s="66">
        <f t="shared" si="73"/>
        <v>4</v>
      </c>
      <c r="I365" s="20" t="str">
        <f t="shared" si="74"/>
        <v>-</v>
      </c>
      <c r="J365" s="21">
        <f t="shared" si="75"/>
        <v>4</v>
      </c>
    </row>
    <row r="366" spans="1:10" s="160" customFormat="1" x14ac:dyDescent="0.25">
      <c r="A366" s="178" t="s">
        <v>601</v>
      </c>
      <c r="B366" s="71">
        <v>4</v>
      </c>
      <c r="C366" s="72">
        <v>3</v>
      </c>
      <c r="D366" s="71">
        <v>41</v>
      </c>
      <c r="E366" s="72">
        <v>30</v>
      </c>
      <c r="F366" s="73"/>
      <c r="G366" s="71">
        <f t="shared" si="72"/>
        <v>1</v>
      </c>
      <c r="H366" s="72">
        <f t="shared" si="73"/>
        <v>11</v>
      </c>
      <c r="I366" s="37">
        <f t="shared" si="74"/>
        <v>0.33333333333333331</v>
      </c>
      <c r="J366" s="38">
        <f t="shared" si="75"/>
        <v>0.36666666666666664</v>
      </c>
    </row>
    <row r="367" spans="1:10" x14ac:dyDescent="0.25">
      <c r="A367" s="177"/>
      <c r="B367" s="143"/>
      <c r="C367" s="144"/>
      <c r="D367" s="143"/>
      <c r="E367" s="144"/>
      <c r="F367" s="145"/>
      <c r="G367" s="143"/>
      <c r="H367" s="144"/>
      <c r="I367" s="151"/>
      <c r="J367" s="152"/>
    </row>
    <row r="368" spans="1:10" s="139" customFormat="1" x14ac:dyDescent="0.25">
      <c r="A368" s="159" t="s">
        <v>73</v>
      </c>
      <c r="B368" s="65"/>
      <c r="C368" s="66"/>
      <c r="D368" s="65"/>
      <c r="E368" s="66"/>
      <c r="F368" s="67"/>
      <c r="G368" s="65"/>
      <c r="H368" s="66"/>
      <c r="I368" s="20"/>
      <c r="J368" s="21"/>
    </row>
    <row r="369" spans="1:10" x14ac:dyDescent="0.25">
      <c r="A369" s="158" t="s">
        <v>242</v>
      </c>
      <c r="B369" s="65">
        <v>12</v>
      </c>
      <c r="C369" s="66">
        <v>0</v>
      </c>
      <c r="D369" s="65">
        <v>76</v>
      </c>
      <c r="E369" s="66">
        <v>0</v>
      </c>
      <c r="F369" s="67"/>
      <c r="G369" s="65">
        <f>B369-C369</f>
        <v>12</v>
      </c>
      <c r="H369" s="66">
        <f>D369-E369</f>
        <v>76</v>
      </c>
      <c r="I369" s="20" t="str">
        <f>IF(C369=0, "-", IF(G369/C369&lt;10, G369/C369, "&gt;999%"))</f>
        <v>-</v>
      </c>
      <c r="J369" s="21" t="str">
        <f>IF(E369=0, "-", IF(H369/E369&lt;10, H369/E369, "&gt;999%"))</f>
        <v>-</v>
      </c>
    </row>
    <row r="370" spans="1:10" s="160" customFormat="1" x14ac:dyDescent="0.25">
      <c r="A370" s="178" t="s">
        <v>602</v>
      </c>
      <c r="B370" s="71">
        <v>12</v>
      </c>
      <c r="C370" s="72">
        <v>0</v>
      </c>
      <c r="D370" s="71">
        <v>76</v>
      </c>
      <c r="E370" s="72">
        <v>0</v>
      </c>
      <c r="F370" s="73"/>
      <c r="G370" s="71">
        <f>B370-C370</f>
        <v>12</v>
      </c>
      <c r="H370" s="72">
        <f>D370-E370</f>
        <v>76</v>
      </c>
      <c r="I370" s="37" t="str">
        <f>IF(C370=0, "-", IF(G370/C370&lt;10, G370/C370, "&gt;999%"))</f>
        <v>-</v>
      </c>
      <c r="J370" s="38" t="str">
        <f>IF(E370=0, "-", IF(H370/E370&lt;10, H370/E370, "&gt;999%"))</f>
        <v>-</v>
      </c>
    </row>
    <row r="371" spans="1:10" x14ac:dyDescent="0.25">
      <c r="A371" s="177"/>
      <c r="B371" s="143"/>
      <c r="C371" s="144"/>
      <c r="D371" s="143"/>
      <c r="E371" s="144"/>
      <c r="F371" s="145"/>
      <c r="G371" s="143"/>
      <c r="H371" s="144"/>
      <c r="I371" s="151"/>
      <c r="J371" s="152"/>
    </row>
    <row r="372" spans="1:10" s="139" customFormat="1" x14ac:dyDescent="0.25">
      <c r="A372" s="159" t="s">
        <v>74</v>
      </c>
      <c r="B372" s="65"/>
      <c r="C372" s="66"/>
      <c r="D372" s="65"/>
      <c r="E372" s="66"/>
      <c r="F372" s="67"/>
      <c r="G372" s="65"/>
      <c r="H372" s="66"/>
      <c r="I372" s="20"/>
      <c r="J372" s="21"/>
    </row>
    <row r="373" spans="1:10" x14ac:dyDescent="0.25">
      <c r="A373" s="158" t="s">
        <v>306</v>
      </c>
      <c r="B373" s="65">
        <v>1</v>
      </c>
      <c r="C373" s="66">
        <v>3</v>
      </c>
      <c r="D373" s="65">
        <v>15</v>
      </c>
      <c r="E373" s="66">
        <v>5</v>
      </c>
      <c r="F373" s="67"/>
      <c r="G373" s="65">
        <f t="shared" ref="G373:G380" si="76">B373-C373</f>
        <v>-2</v>
      </c>
      <c r="H373" s="66">
        <f t="shared" ref="H373:H380" si="77">D373-E373</f>
        <v>10</v>
      </c>
      <c r="I373" s="20">
        <f t="shared" ref="I373:I380" si="78">IF(C373=0, "-", IF(G373/C373&lt;10, G373/C373, "&gt;999%"))</f>
        <v>-0.66666666666666663</v>
      </c>
      <c r="J373" s="21">
        <f t="shared" ref="J373:J380" si="79">IF(E373=0, "-", IF(H373/E373&lt;10, H373/E373, "&gt;999%"))</f>
        <v>2</v>
      </c>
    </row>
    <row r="374" spans="1:10" x14ac:dyDescent="0.25">
      <c r="A374" s="158" t="s">
        <v>298</v>
      </c>
      <c r="B374" s="65">
        <v>0</v>
      </c>
      <c r="C374" s="66">
        <v>0</v>
      </c>
      <c r="D374" s="65">
        <v>1</v>
      </c>
      <c r="E374" s="66">
        <v>2</v>
      </c>
      <c r="F374" s="67"/>
      <c r="G374" s="65">
        <f t="shared" si="76"/>
        <v>0</v>
      </c>
      <c r="H374" s="66">
        <f t="shared" si="77"/>
        <v>-1</v>
      </c>
      <c r="I374" s="20" t="str">
        <f t="shared" si="78"/>
        <v>-</v>
      </c>
      <c r="J374" s="21">
        <f t="shared" si="79"/>
        <v>-0.5</v>
      </c>
    </row>
    <row r="375" spans="1:10" x14ac:dyDescent="0.25">
      <c r="A375" s="158" t="s">
        <v>430</v>
      </c>
      <c r="B375" s="65">
        <v>0</v>
      </c>
      <c r="C375" s="66">
        <v>0</v>
      </c>
      <c r="D375" s="65">
        <v>16</v>
      </c>
      <c r="E375" s="66">
        <v>9</v>
      </c>
      <c r="F375" s="67"/>
      <c r="G375" s="65">
        <f t="shared" si="76"/>
        <v>0</v>
      </c>
      <c r="H375" s="66">
        <f t="shared" si="77"/>
        <v>7</v>
      </c>
      <c r="I375" s="20" t="str">
        <f t="shared" si="78"/>
        <v>-</v>
      </c>
      <c r="J375" s="21">
        <f t="shared" si="79"/>
        <v>0.77777777777777779</v>
      </c>
    </row>
    <row r="376" spans="1:10" x14ac:dyDescent="0.25">
      <c r="A376" s="158" t="s">
        <v>431</v>
      </c>
      <c r="B376" s="65">
        <v>4</v>
      </c>
      <c r="C376" s="66">
        <v>2</v>
      </c>
      <c r="D376" s="65">
        <v>23</v>
      </c>
      <c r="E376" s="66">
        <v>12</v>
      </c>
      <c r="F376" s="67"/>
      <c r="G376" s="65">
        <f t="shared" si="76"/>
        <v>2</v>
      </c>
      <c r="H376" s="66">
        <f t="shared" si="77"/>
        <v>11</v>
      </c>
      <c r="I376" s="20">
        <f t="shared" si="78"/>
        <v>1</v>
      </c>
      <c r="J376" s="21">
        <f t="shared" si="79"/>
        <v>0.91666666666666663</v>
      </c>
    </row>
    <row r="377" spans="1:10" x14ac:dyDescent="0.25">
      <c r="A377" s="158" t="s">
        <v>299</v>
      </c>
      <c r="B377" s="65">
        <v>0</v>
      </c>
      <c r="C377" s="66">
        <v>0</v>
      </c>
      <c r="D377" s="65">
        <v>3</v>
      </c>
      <c r="E377" s="66">
        <v>5</v>
      </c>
      <c r="F377" s="67"/>
      <c r="G377" s="65">
        <f t="shared" si="76"/>
        <v>0</v>
      </c>
      <c r="H377" s="66">
        <f t="shared" si="77"/>
        <v>-2</v>
      </c>
      <c r="I377" s="20" t="str">
        <f t="shared" si="78"/>
        <v>-</v>
      </c>
      <c r="J377" s="21">
        <f t="shared" si="79"/>
        <v>-0.4</v>
      </c>
    </row>
    <row r="378" spans="1:10" x14ac:dyDescent="0.25">
      <c r="A378" s="158" t="s">
        <v>389</v>
      </c>
      <c r="B378" s="65">
        <v>5</v>
      </c>
      <c r="C378" s="66">
        <v>3</v>
      </c>
      <c r="D378" s="65">
        <v>62</v>
      </c>
      <c r="E378" s="66">
        <v>49</v>
      </c>
      <c r="F378" s="67"/>
      <c r="G378" s="65">
        <f t="shared" si="76"/>
        <v>2</v>
      </c>
      <c r="H378" s="66">
        <f t="shared" si="77"/>
        <v>13</v>
      </c>
      <c r="I378" s="20">
        <f t="shared" si="78"/>
        <v>0.66666666666666663</v>
      </c>
      <c r="J378" s="21">
        <f t="shared" si="79"/>
        <v>0.26530612244897961</v>
      </c>
    </row>
    <row r="379" spans="1:10" x14ac:dyDescent="0.25">
      <c r="A379" s="158" t="s">
        <v>257</v>
      </c>
      <c r="B379" s="65">
        <v>1</v>
      </c>
      <c r="C379" s="66">
        <v>2</v>
      </c>
      <c r="D379" s="65">
        <v>10</v>
      </c>
      <c r="E379" s="66">
        <v>16</v>
      </c>
      <c r="F379" s="67"/>
      <c r="G379" s="65">
        <f t="shared" si="76"/>
        <v>-1</v>
      </c>
      <c r="H379" s="66">
        <f t="shared" si="77"/>
        <v>-6</v>
      </c>
      <c r="I379" s="20">
        <f t="shared" si="78"/>
        <v>-0.5</v>
      </c>
      <c r="J379" s="21">
        <f t="shared" si="79"/>
        <v>-0.375</v>
      </c>
    </row>
    <row r="380" spans="1:10" s="160" customFormat="1" x14ac:dyDescent="0.25">
      <c r="A380" s="178" t="s">
        <v>603</v>
      </c>
      <c r="B380" s="71">
        <v>11</v>
      </c>
      <c r="C380" s="72">
        <v>10</v>
      </c>
      <c r="D380" s="71">
        <v>130</v>
      </c>
      <c r="E380" s="72">
        <v>98</v>
      </c>
      <c r="F380" s="73"/>
      <c r="G380" s="71">
        <f t="shared" si="76"/>
        <v>1</v>
      </c>
      <c r="H380" s="72">
        <f t="shared" si="77"/>
        <v>32</v>
      </c>
      <c r="I380" s="37">
        <f t="shared" si="78"/>
        <v>0.1</v>
      </c>
      <c r="J380" s="38">
        <f t="shared" si="79"/>
        <v>0.32653061224489793</v>
      </c>
    </row>
    <row r="381" spans="1:10" x14ac:dyDescent="0.25">
      <c r="A381" s="177"/>
      <c r="B381" s="143"/>
      <c r="C381" s="144"/>
      <c r="D381" s="143"/>
      <c r="E381" s="144"/>
      <c r="F381" s="145"/>
      <c r="G381" s="143"/>
      <c r="H381" s="144"/>
      <c r="I381" s="151"/>
      <c r="J381" s="152"/>
    </row>
    <row r="382" spans="1:10" s="139" customFormat="1" x14ac:dyDescent="0.25">
      <c r="A382" s="159" t="s">
        <v>75</v>
      </c>
      <c r="B382" s="65"/>
      <c r="C382" s="66"/>
      <c r="D382" s="65"/>
      <c r="E382" s="66"/>
      <c r="F382" s="67"/>
      <c r="G382" s="65"/>
      <c r="H382" s="66"/>
      <c r="I382" s="20"/>
      <c r="J382" s="21"/>
    </row>
    <row r="383" spans="1:10" x14ac:dyDescent="0.25">
      <c r="A383" s="158" t="s">
        <v>485</v>
      </c>
      <c r="B383" s="65">
        <v>6</v>
      </c>
      <c r="C383" s="66">
        <v>1</v>
      </c>
      <c r="D383" s="65">
        <v>71</v>
      </c>
      <c r="E383" s="66">
        <v>42</v>
      </c>
      <c r="F383" s="67"/>
      <c r="G383" s="65">
        <f>B383-C383</f>
        <v>5</v>
      </c>
      <c r="H383" s="66">
        <f>D383-E383</f>
        <v>29</v>
      </c>
      <c r="I383" s="20">
        <f>IF(C383=0, "-", IF(G383/C383&lt;10, G383/C383, "&gt;999%"))</f>
        <v>5</v>
      </c>
      <c r="J383" s="21">
        <f>IF(E383=0, "-", IF(H383/E383&lt;10, H383/E383, "&gt;999%"))</f>
        <v>0.69047619047619047</v>
      </c>
    </row>
    <row r="384" spans="1:10" x14ac:dyDescent="0.25">
      <c r="A384" s="158" t="s">
        <v>486</v>
      </c>
      <c r="B384" s="65">
        <v>0</v>
      </c>
      <c r="C384" s="66">
        <v>0</v>
      </c>
      <c r="D384" s="65">
        <v>5</v>
      </c>
      <c r="E384" s="66">
        <v>3</v>
      </c>
      <c r="F384" s="67"/>
      <c r="G384" s="65">
        <f>B384-C384</f>
        <v>0</v>
      </c>
      <c r="H384" s="66">
        <f>D384-E384</f>
        <v>2</v>
      </c>
      <c r="I384" s="20" t="str">
        <f>IF(C384=0, "-", IF(G384/C384&lt;10, G384/C384, "&gt;999%"))</f>
        <v>-</v>
      </c>
      <c r="J384" s="21">
        <f>IF(E384=0, "-", IF(H384/E384&lt;10, H384/E384, "&gt;999%"))</f>
        <v>0.66666666666666663</v>
      </c>
    </row>
    <row r="385" spans="1:10" x14ac:dyDescent="0.25">
      <c r="A385" s="158" t="s">
        <v>487</v>
      </c>
      <c r="B385" s="65">
        <v>0</v>
      </c>
      <c r="C385" s="66">
        <v>0</v>
      </c>
      <c r="D385" s="65">
        <v>0</v>
      </c>
      <c r="E385" s="66">
        <v>1</v>
      </c>
      <c r="F385" s="67"/>
      <c r="G385" s="65">
        <f>B385-C385</f>
        <v>0</v>
      </c>
      <c r="H385" s="66">
        <f>D385-E385</f>
        <v>-1</v>
      </c>
      <c r="I385" s="20" t="str">
        <f>IF(C385=0, "-", IF(G385/C385&lt;10, G385/C385, "&gt;999%"))</f>
        <v>-</v>
      </c>
      <c r="J385" s="21">
        <f>IF(E385=0, "-", IF(H385/E385&lt;10, H385/E385, "&gt;999%"))</f>
        <v>-1</v>
      </c>
    </row>
    <row r="386" spans="1:10" s="160" customFormat="1" x14ac:dyDescent="0.25">
      <c r="A386" s="178" t="s">
        <v>604</v>
      </c>
      <c r="B386" s="71">
        <v>6</v>
      </c>
      <c r="C386" s="72">
        <v>1</v>
      </c>
      <c r="D386" s="71">
        <v>76</v>
      </c>
      <c r="E386" s="72">
        <v>46</v>
      </c>
      <c r="F386" s="73"/>
      <c r="G386" s="71">
        <f>B386-C386</f>
        <v>5</v>
      </c>
      <c r="H386" s="72">
        <f>D386-E386</f>
        <v>30</v>
      </c>
      <c r="I386" s="37">
        <f>IF(C386=0, "-", IF(G386/C386&lt;10, G386/C386, "&gt;999%"))</f>
        <v>5</v>
      </c>
      <c r="J386" s="38">
        <f>IF(E386=0, "-", IF(H386/E386&lt;10, H386/E386, "&gt;999%"))</f>
        <v>0.65217391304347827</v>
      </c>
    </row>
    <row r="387" spans="1:10" x14ac:dyDescent="0.25">
      <c r="A387" s="177"/>
      <c r="B387" s="143"/>
      <c r="C387" s="144"/>
      <c r="D387" s="143"/>
      <c r="E387" s="144"/>
      <c r="F387" s="145"/>
      <c r="G387" s="143"/>
      <c r="H387" s="144"/>
      <c r="I387" s="151"/>
      <c r="J387" s="152"/>
    </row>
    <row r="388" spans="1:10" s="139" customFormat="1" x14ac:dyDescent="0.25">
      <c r="A388" s="159" t="s">
        <v>76</v>
      </c>
      <c r="B388" s="65"/>
      <c r="C388" s="66"/>
      <c r="D388" s="65"/>
      <c r="E388" s="66"/>
      <c r="F388" s="67"/>
      <c r="G388" s="65"/>
      <c r="H388" s="66"/>
      <c r="I388" s="20"/>
      <c r="J388" s="21"/>
    </row>
    <row r="389" spans="1:10" x14ac:dyDescent="0.25">
      <c r="A389" s="158" t="s">
        <v>332</v>
      </c>
      <c r="B389" s="65">
        <v>1</v>
      </c>
      <c r="C389" s="66">
        <v>0</v>
      </c>
      <c r="D389" s="65">
        <v>7</v>
      </c>
      <c r="E389" s="66">
        <v>2</v>
      </c>
      <c r="F389" s="67"/>
      <c r="G389" s="65">
        <f t="shared" ref="G389:G396" si="80">B389-C389</f>
        <v>1</v>
      </c>
      <c r="H389" s="66">
        <f t="shared" ref="H389:H396" si="81">D389-E389</f>
        <v>5</v>
      </c>
      <c r="I389" s="20" t="str">
        <f t="shared" ref="I389:I396" si="82">IF(C389=0, "-", IF(G389/C389&lt;10, G389/C389, "&gt;999%"))</f>
        <v>-</v>
      </c>
      <c r="J389" s="21">
        <f t="shared" ref="J389:J396" si="83">IF(E389=0, "-", IF(H389/E389&lt;10, H389/E389, "&gt;999%"))</f>
        <v>2.5</v>
      </c>
    </row>
    <row r="390" spans="1:10" x14ac:dyDescent="0.25">
      <c r="A390" s="158" t="s">
        <v>312</v>
      </c>
      <c r="B390" s="65">
        <v>1</v>
      </c>
      <c r="C390" s="66">
        <v>0</v>
      </c>
      <c r="D390" s="65">
        <v>10</v>
      </c>
      <c r="E390" s="66">
        <v>6</v>
      </c>
      <c r="F390" s="67"/>
      <c r="G390" s="65">
        <f t="shared" si="80"/>
        <v>1</v>
      </c>
      <c r="H390" s="66">
        <f t="shared" si="81"/>
        <v>4</v>
      </c>
      <c r="I390" s="20" t="str">
        <f t="shared" si="82"/>
        <v>-</v>
      </c>
      <c r="J390" s="21">
        <f t="shared" si="83"/>
        <v>0.66666666666666663</v>
      </c>
    </row>
    <row r="391" spans="1:10" x14ac:dyDescent="0.25">
      <c r="A391" s="158" t="s">
        <v>452</v>
      </c>
      <c r="B391" s="65">
        <v>0</v>
      </c>
      <c r="C391" s="66">
        <v>0</v>
      </c>
      <c r="D391" s="65">
        <v>4</v>
      </c>
      <c r="E391" s="66">
        <v>4</v>
      </c>
      <c r="F391" s="67"/>
      <c r="G391" s="65">
        <f t="shared" si="80"/>
        <v>0</v>
      </c>
      <c r="H391" s="66">
        <f t="shared" si="81"/>
        <v>0</v>
      </c>
      <c r="I391" s="20" t="str">
        <f t="shared" si="82"/>
        <v>-</v>
      </c>
      <c r="J391" s="21">
        <f t="shared" si="83"/>
        <v>0</v>
      </c>
    </row>
    <row r="392" spans="1:10" x14ac:dyDescent="0.25">
      <c r="A392" s="158" t="s">
        <v>367</v>
      </c>
      <c r="B392" s="65">
        <v>1</v>
      </c>
      <c r="C392" s="66">
        <v>0</v>
      </c>
      <c r="D392" s="65">
        <v>8</v>
      </c>
      <c r="E392" s="66">
        <v>8</v>
      </c>
      <c r="F392" s="67"/>
      <c r="G392" s="65">
        <f t="shared" si="80"/>
        <v>1</v>
      </c>
      <c r="H392" s="66">
        <f t="shared" si="81"/>
        <v>0</v>
      </c>
      <c r="I392" s="20" t="str">
        <f t="shared" si="82"/>
        <v>-</v>
      </c>
      <c r="J392" s="21">
        <f t="shared" si="83"/>
        <v>0</v>
      </c>
    </row>
    <row r="393" spans="1:10" x14ac:dyDescent="0.25">
      <c r="A393" s="158" t="s">
        <v>503</v>
      </c>
      <c r="B393" s="65">
        <v>2</v>
      </c>
      <c r="C393" s="66">
        <v>0</v>
      </c>
      <c r="D393" s="65">
        <v>7</v>
      </c>
      <c r="E393" s="66">
        <v>7</v>
      </c>
      <c r="F393" s="67"/>
      <c r="G393" s="65">
        <f t="shared" si="80"/>
        <v>2</v>
      </c>
      <c r="H393" s="66">
        <f t="shared" si="81"/>
        <v>0</v>
      </c>
      <c r="I393" s="20" t="str">
        <f t="shared" si="82"/>
        <v>-</v>
      </c>
      <c r="J393" s="21">
        <f t="shared" si="83"/>
        <v>0</v>
      </c>
    </row>
    <row r="394" spans="1:10" x14ac:dyDescent="0.25">
      <c r="A394" s="158" t="s">
        <v>205</v>
      </c>
      <c r="B394" s="65">
        <v>0</v>
      </c>
      <c r="C394" s="66">
        <v>0</v>
      </c>
      <c r="D394" s="65">
        <v>6</v>
      </c>
      <c r="E394" s="66">
        <v>3</v>
      </c>
      <c r="F394" s="67"/>
      <c r="G394" s="65">
        <f t="shared" si="80"/>
        <v>0</v>
      </c>
      <c r="H394" s="66">
        <f t="shared" si="81"/>
        <v>3</v>
      </c>
      <c r="I394" s="20" t="str">
        <f t="shared" si="82"/>
        <v>-</v>
      </c>
      <c r="J394" s="21">
        <f t="shared" si="83"/>
        <v>1</v>
      </c>
    </row>
    <row r="395" spans="1:10" x14ac:dyDescent="0.25">
      <c r="A395" s="158" t="s">
        <v>462</v>
      </c>
      <c r="B395" s="65">
        <v>0</v>
      </c>
      <c r="C395" s="66">
        <v>3</v>
      </c>
      <c r="D395" s="65">
        <v>24</v>
      </c>
      <c r="E395" s="66">
        <v>23</v>
      </c>
      <c r="F395" s="67"/>
      <c r="G395" s="65">
        <f t="shared" si="80"/>
        <v>-3</v>
      </c>
      <c r="H395" s="66">
        <f t="shared" si="81"/>
        <v>1</v>
      </c>
      <c r="I395" s="20">
        <f t="shared" si="82"/>
        <v>-1</v>
      </c>
      <c r="J395" s="21">
        <f t="shared" si="83"/>
        <v>4.3478260869565216E-2</v>
      </c>
    </row>
    <row r="396" spans="1:10" s="160" customFormat="1" x14ac:dyDescent="0.25">
      <c r="A396" s="178" t="s">
        <v>605</v>
      </c>
      <c r="B396" s="71">
        <v>5</v>
      </c>
      <c r="C396" s="72">
        <v>3</v>
      </c>
      <c r="D396" s="71">
        <v>66</v>
      </c>
      <c r="E396" s="72">
        <v>53</v>
      </c>
      <c r="F396" s="73"/>
      <c r="G396" s="71">
        <f t="shared" si="80"/>
        <v>2</v>
      </c>
      <c r="H396" s="72">
        <f t="shared" si="81"/>
        <v>13</v>
      </c>
      <c r="I396" s="37">
        <f t="shared" si="82"/>
        <v>0.66666666666666663</v>
      </c>
      <c r="J396" s="38">
        <f t="shared" si="83"/>
        <v>0.24528301886792453</v>
      </c>
    </row>
    <row r="397" spans="1:10" x14ac:dyDescent="0.25">
      <c r="A397" s="177"/>
      <c r="B397" s="143"/>
      <c r="C397" s="144"/>
      <c r="D397" s="143"/>
      <c r="E397" s="144"/>
      <c r="F397" s="145"/>
      <c r="G397" s="143"/>
      <c r="H397" s="144"/>
      <c r="I397" s="151"/>
      <c r="J397" s="152"/>
    </row>
    <row r="398" spans="1:10" s="139" customFormat="1" x14ac:dyDescent="0.25">
      <c r="A398" s="159" t="s">
        <v>77</v>
      </c>
      <c r="B398" s="65"/>
      <c r="C398" s="66"/>
      <c r="D398" s="65"/>
      <c r="E398" s="66"/>
      <c r="F398" s="67"/>
      <c r="G398" s="65"/>
      <c r="H398" s="66"/>
      <c r="I398" s="20"/>
      <c r="J398" s="21"/>
    </row>
    <row r="399" spans="1:10" x14ac:dyDescent="0.25">
      <c r="A399" s="158" t="s">
        <v>189</v>
      </c>
      <c r="B399" s="65">
        <v>1</v>
      </c>
      <c r="C399" s="66">
        <v>1</v>
      </c>
      <c r="D399" s="65">
        <v>9</v>
      </c>
      <c r="E399" s="66">
        <v>43</v>
      </c>
      <c r="F399" s="67"/>
      <c r="G399" s="65">
        <f t="shared" ref="G399:G406" si="84">B399-C399</f>
        <v>0</v>
      </c>
      <c r="H399" s="66">
        <f t="shared" ref="H399:H406" si="85">D399-E399</f>
        <v>-34</v>
      </c>
      <c r="I399" s="20">
        <f t="shared" ref="I399:I406" si="86">IF(C399=0, "-", IF(G399/C399&lt;10, G399/C399, "&gt;999%"))</f>
        <v>0</v>
      </c>
      <c r="J399" s="21">
        <f t="shared" ref="J399:J406" si="87">IF(E399=0, "-", IF(H399/E399&lt;10, H399/E399, "&gt;999%"))</f>
        <v>-0.79069767441860461</v>
      </c>
    </row>
    <row r="400" spans="1:10" x14ac:dyDescent="0.25">
      <c r="A400" s="158" t="s">
        <v>333</v>
      </c>
      <c r="B400" s="65">
        <v>3</v>
      </c>
      <c r="C400" s="66">
        <v>7</v>
      </c>
      <c r="D400" s="65">
        <v>75</v>
      </c>
      <c r="E400" s="66">
        <v>98</v>
      </c>
      <c r="F400" s="67"/>
      <c r="G400" s="65">
        <f t="shared" si="84"/>
        <v>-4</v>
      </c>
      <c r="H400" s="66">
        <f t="shared" si="85"/>
        <v>-23</v>
      </c>
      <c r="I400" s="20">
        <f t="shared" si="86"/>
        <v>-0.5714285714285714</v>
      </c>
      <c r="J400" s="21">
        <f t="shared" si="87"/>
        <v>-0.23469387755102042</v>
      </c>
    </row>
    <row r="401" spans="1:10" x14ac:dyDescent="0.25">
      <c r="A401" s="158" t="s">
        <v>368</v>
      </c>
      <c r="B401" s="65">
        <v>4</v>
      </c>
      <c r="C401" s="66">
        <v>5</v>
      </c>
      <c r="D401" s="65">
        <v>44</v>
      </c>
      <c r="E401" s="66">
        <v>102</v>
      </c>
      <c r="F401" s="67"/>
      <c r="G401" s="65">
        <f t="shared" si="84"/>
        <v>-1</v>
      </c>
      <c r="H401" s="66">
        <f t="shared" si="85"/>
        <v>-58</v>
      </c>
      <c r="I401" s="20">
        <f t="shared" si="86"/>
        <v>-0.2</v>
      </c>
      <c r="J401" s="21">
        <f t="shared" si="87"/>
        <v>-0.56862745098039214</v>
      </c>
    </row>
    <row r="402" spans="1:10" x14ac:dyDescent="0.25">
      <c r="A402" s="158" t="s">
        <v>406</v>
      </c>
      <c r="B402" s="65">
        <v>3</v>
      </c>
      <c r="C402" s="66">
        <v>0</v>
      </c>
      <c r="D402" s="65">
        <v>71</v>
      </c>
      <c r="E402" s="66">
        <v>68</v>
      </c>
      <c r="F402" s="67"/>
      <c r="G402" s="65">
        <f t="shared" si="84"/>
        <v>3</v>
      </c>
      <c r="H402" s="66">
        <f t="shared" si="85"/>
        <v>3</v>
      </c>
      <c r="I402" s="20" t="str">
        <f t="shared" si="86"/>
        <v>-</v>
      </c>
      <c r="J402" s="21">
        <f t="shared" si="87"/>
        <v>4.4117647058823532E-2</v>
      </c>
    </row>
    <row r="403" spans="1:10" x14ac:dyDescent="0.25">
      <c r="A403" s="158" t="s">
        <v>226</v>
      </c>
      <c r="B403" s="65">
        <v>4</v>
      </c>
      <c r="C403" s="66">
        <v>4</v>
      </c>
      <c r="D403" s="65">
        <v>39</v>
      </c>
      <c r="E403" s="66">
        <v>65</v>
      </c>
      <c r="F403" s="67"/>
      <c r="G403" s="65">
        <f t="shared" si="84"/>
        <v>0</v>
      </c>
      <c r="H403" s="66">
        <f t="shared" si="85"/>
        <v>-26</v>
      </c>
      <c r="I403" s="20">
        <f t="shared" si="86"/>
        <v>0</v>
      </c>
      <c r="J403" s="21">
        <f t="shared" si="87"/>
        <v>-0.4</v>
      </c>
    </row>
    <row r="404" spans="1:10" x14ac:dyDescent="0.25">
      <c r="A404" s="158" t="s">
        <v>206</v>
      </c>
      <c r="B404" s="65">
        <v>0</v>
      </c>
      <c r="C404" s="66">
        <v>2</v>
      </c>
      <c r="D404" s="65">
        <v>27</v>
      </c>
      <c r="E404" s="66">
        <v>52</v>
      </c>
      <c r="F404" s="67"/>
      <c r="G404" s="65">
        <f t="shared" si="84"/>
        <v>-2</v>
      </c>
      <c r="H404" s="66">
        <f t="shared" si="85"/>
        <v>-25</v>
      </c>
      <c r="I404" s="20">
        <f t="shared" si="86"/>
        <v>-1</v>
      </c>
      <c r="J404" s="21">
        <f t="shared" si="87"/>
        <v>-0.48076923076923078</v>
      </c>
    </row>
    <row r="405" spans="1:10" x14ac:dyDescent="0.25">
      <c r="A405" s="158" t="s">
        <v>249</v>
      </c>
      <c r="B405" s="65">
        <v>0</v>
      </c>
      <c r="C405" s="66">
        <v>0</v>
      </c>
      <c r="D405" s="65">
        <v>32</v>
      </c>
      <c r="E405" s="66">
        <v>17</v>
      </c>
      <c r="F405" s="67"/>
      <c r="G405" s="65">
        <f t="shared" si="84"/>
        <v>0</v>
      </c>
      <c r="H405" s="66">
        <f t="shared" si="85"/>
        <v>15</v>
      </c>
      <c r="I405" s="20" t="str">
        <f t="shared" si="86"/>
        <v>-</v>
      </c>
      <c r="J405" s="21">
        <f t="shared" si="87"/>
        <v>0.88235294117647056</v>
      </c>
    </row>
    <row r="406" spans="1:10" s="160" customFormat="1" x14ac:dyDescent="0.25">
      <c r="A406" s="178" t="s">
        <v>606</v>
      </c>
      <c r="B406" s="71">
        <v>15</v>
      </c>
      <c r="C406" s="72">
        <v>19</v>
      </c>
      <c r="D406" s="71">
        <v>297</v>
      </c>
      <c r="E406" s="72">
        <v>445</v>
      </c>
      <c r="F406" s="73"/>
      <c r="G406" s="71">
        <f t="shared" si="84"/>
        <v>-4</v>
      </c>
      <c r="H406" s="72">
        <f t="shared" si="85"/>
        <v>-148</v>
      </c>
      <c r="I406" s="37">
        <f t="shared" si="86"/>
        <v>-0.21052631578947367</v>
      </c>
      <c r="J406" s="38">
        <f t="shared" si="87"/>
        <v>-0.33258426966292137</v>
      </c>
    </row>
    <row r="407" spans="1:10" x14ac:dyDescent="0.25">
      <c r="A407" s="177"/>
      <c r="B407" s="143"/>
      <c r="C407" s="144"/>
      <c r="D407" s="143"/>
      <c r="E407" s="144"/>
      <c r="F407" s="145"/>
      <c r="G407" s="143"/>
      <c r="H407" s="144"/>
      <c r="I407" s="151"/>
      <c r="J407" s="152"/>
    </row>
    <row r="408" spans="1:10" s="139" customFormat="1" x14ac:dyDescent="0.25">
      <c r="A408" s="159" t="s">
        <v>78</v>
      </c>
      <c r="B408" s="65"/>
      <c r="C408" s="66"/>
      <c r="D408" s="65"/>
      <c r="E408" s="66"/>
      <c r="F408" s="67"/>
      <c r="G408" s="65"/>
      <c r="H408" s="66"/>
      <c r="I408" s="20"/>
      <c r="J408" s="21"/>
    </row>
    <row r="409" spans="1:10" x14ac:dyDescent="0.25">
      <c r="A409" s="158" t="s">
        <v>369</v>
      </c>
      <c r="B409" s="65">
        <v>0</v>
      </c>
      <c r="C409" s="66">
        <v>0</v>
      </c>
      <c r="D409" s="65">
        <v>0</v>
      </c>
      <c r="E409" s="66">
        <v>1</v>
      </c>
      <c r="F409" s="67"/>
      <c r="G409" s="65">
        <f>B409-C409</f>
        <v>0</v>
      </c>
      <c r="H409" s="66">
        <f>D409-E409</f>
        <v>-1</v>
      </c>
      <c r="I409" s="20" t="str">
        <f>IF(C409=0, "-", IF(G409/C409&lt;10, G409/C409, "&gt;999%"))</f>
        <v>-</v>
      </c>
      <c r="J409" s="21">
        <f>IF(E409=0, "-", IF(H409/E409&lt;10, H409/E409, "&gt;999%"))</f>
        <v>-1</v>
      </c>
    </row>
    <row r="410" spans="1:10" x14ac:dyDescent="0.25">
      <c r="A410" s="158" t="s">
        <v>488</v>
      </c>
      <c r="B410" s="65">
        <v>2</v>
      </c>
      <c r="C410" s="66">
        <v>2</v>
      </c>
      <c r="D410" s="65">
        <v>19</v>
      </c>
      <c r="E410" s="66">
        <v>8</v>
      </c>
      <c r="F410" s="67"/>
      <c r="G410" s="65">
        <f>B410-C410</f>
        <v>0</v>
      </c>
      <c r="H410" s="66">
        <f>D410-E410</f>
        <v>11</v>
      </c>
      <c r="I410" s="20">
        <f>IF(C410=0, "-", IF(G410/C410&lt;10, G410/C410, "&gt;999%"))</f>
        <v>0</v>
      </c>
      <c r="J410" s="21">
        <f>IF(E410=0, "-", IF(H410/E410&lt;10, H410/E410, "&gt;999%"))</f>
        <v>1.375</v>
      </c>
    </row>
    <row r="411" spans="1:10" x14ac:dyDescent="0.25">
      <c r="A411" s="158" t="s">
        <v>407</v>
      </c>
      <c r="B411" s="65">
        <v>1</v>
      </c>
      <c r="C411" s="66">
        <v>1</v>
      </c>
      <c r="D411" s="65">
        <v>11</v>
      </c>
      <c r="E411" s="66">
        <v>2</v>
      </c>
      <c r="F411" s="67"/>
      <c r="G411" s="65">
        <f>B411-C411</f>
        <v>0</v>
      </c>
      <c r="H411" s="66">
        <f>D411-E411</f>
        <v>9</v>
      </c>
      <c r="I411" s="20">
        <f>IF(C411=0, "-", IF(G411/C411&lt;10, G411/C411, "&gt;999%"))</f>
        <v>0</v>
      </c>
      <c r="J411" s="21">
        <f>IF(E411=0, "-", IF(H411/E411&lt;10, H411/E411, "&gt;999%"))</f>
        <v>4.5</v>
      </c>
    </row>
    <row r="412" spans="1:10" s="160" customFormat="1" x14ac:dyDescent="0.25">
      <c r="A412" s="178" t="s">
        <v>607</v>
      </c>
      <c r="B412" s="71">
        <v>3</v>
      </c>
      <c r="C412" s="72">
        <v>3</v>
      </c>
      <c r="D412" s="71">
        <v>30</v>
      </c>
      <c r="E412" s="72">
        <v>11</v>
      </c>
      <c r="F412" s="73"/>
      <c r="G412" s="71">
        <f>B412-C412</f>
        <v>0</v>
      </c>
      <c r="H412" s="72">
        <f>D412-E412</f>
        <v>19</v>
      </c>
      <c r="I412" s="37">
        <f>IF(C412=0, "-", IF(G412/C412&lt;10, G412/C412, "&gt;999%"))</f>
        <v>0</v>
      </c>
      <c r="J412" s="38">
        <f>IF(E412=0, "-", IF(H412/E412&lt;10, H412/E412, "&gt;999%"))</f>
        <v>1.7272727272727273</v>
      </c>
    </row>
    <row r="413" spans="1:10" x14ac:dyDescent="0.25">
      <c r="A413" s="177"/>
      <c r="B413" s="143"/>
      <c r="C413" s="144"/>
      <c r="D413" s="143"/>
      <c r="E413" s="144"/>
      <c r="F413" s="145"/>
      <c r="G413" s="143"/>
      <c r="H413" s="144"/>
      <c r="I413" s="151"/>
      <c r="J413" s="152"/>
    </row>
    <row r="414" spans="1:10" s="139" customFormat="1" x14ac:dyDescent="0.25">
      <c r="A414" s="159" t="s">
        <v>79</v>
      </c>
      <c r="B414" s="65"/>
      <c r="C414" s="66"/>
      <c r="D414" s="65"/>
      <c r="E414" s="66"/>
      <c r="F414" s="67"/>
      <c r="G414" s="65"/>
      <c r="H414" s="66"/>
      <c r="I414" s="20"/>
      <c r="J414" s="21"/>
    </row>
    <row r="415" spans="1:10" x14ac:dyDescent="0.25">
      <c r="A415" s="158" t="s">
        <v>285</v>
      </c>
      <c r="B415" s="65">
        <v>4</v>
      </c>
      <c r="C415" s="66">
        <v>0</v>
      </c>
      <c r="D415" s="65">
        <v>31</v>
      </c>
      <c r="E415" s="66">
        <v>1</v>
      </c>
      <c r="F415" s="67"/>
      <c r="G415" s="65">
        <f t="shared" ref="G415:G422" si="88">B415-C415</f>
        <v>4</v>
      </c>
      <c r="H415" s="66">
        <f t="shared" ref="H415:H422" si="89">D415-E415</f>
        <v>30</v>
      </c>
      <c r="I415" s="20" t="str">
        <f t="shared" ref="I415:I422" si="90">IF(C415=0, "-", IF(G415/C415&lt;10, G415/C415, "&gt;999%"))</f>
        <v>-</v>
      </c>
      <c r="J415" s="21" t="str">
        <f t="shared" ref="J415:J422" si="91">IF(E415=0, "-", IF(H415/E415&lt;10, H415/E415, "&gt;999%"))</f>
        <v>&gt;999%</v>
      </c>
    </row>
    <row r="416" spans="1:10" x14ac:dyDescent="0.25">
      <c r="A416" s="158" t="s">
        <v>370</v>
      </c>
      <c r="B416" s="65">
        <v>31</v>
      </c>
      <c r="C416" s="66">
        <v>35</v>
      </c>
      <c r="D416" s="65">
        <v>250</v>
      </c>
      <c r="E416" s="66">
        <v>306</v>
      </c>
      <c r="F416" s="67"/>
      <c r="G416" s="65">
        <f t="shared" si="88"/>
        <v>-4</v>
      </c>
      <c r="H416" s="66">
        <f t="shared" si="89"/>
        <v>-56</v>
      </c>
      <c r="I416" s="20">
        <f t="shared" si="90"/>
        <v>-0.11428571428571428</v>
      </c>
      <c r="J416" s="21">
        <f t="shared" si="91"/>
        <v>-0.18300653594771241</v>
      </c>
    </row>
    <row r="417" spans="1:10" x14ac:dyDescent="0.25">
      <c r="A417" s="158" t="s">
        <v>207</v>
      </c>
      <c r="B417" s="65">
        <v>7</v>
      </c>
      <c r="C417" s="66">
        <v>4</v>
      </c>
      <c r="D417" s="65">
        <v>58</v>
      </c>
      <c r="E417" s="66">
        <v>85</v>
      </c>
      <c r="F417" s="67"/>
      <c r="G417" s="65">
        <f t="shared" si="88"/>
        <v>3</v>
      </c>
      <c r="H417" s="66">
        <f t="shared" si="89"/>
        <v>-27</v>
      </c>
      <c r="I417" s="20">
        <f t="shared" si="90"/>
        <v>0.75</v>
      </c>
      <c r="J417" s="21">
        <f t="shared" si="91"/>
        <v>-0.31764705882352939</v>
      </c>
    </row>
    <row r="418" spans="1:10" x14ac:dyDescent="0.25">
      <c r="A418" s="158" t="s">
        <v>227</v>
      </c>
      <c r="B418" s="65">
        <v>0</v>
      </c>
      <c r="C418" s="66">
        <v>0</v>
      </c>
      <c r="D418" s="65">
        <v>0</v>
      </c>
      <c r="E418" s="66">
        <v>4</v>
      </c>
      <c r="F418" s="67"/>
      <c r="G418" s="65">
        <f t="shared" si="88"/>
        <v>0</v>
      </c>
      <c r="H418" s="66">
        <f t="shared" si="89"/>
        <v>-4</v>
      </c>
      <c r="I418" s="20" t="str">
        <f t="shared" si="90"/>
        <v>-</v>
      </c>
      <c r="J418" s="21">
        <f t="shared" si="91"/>
        <v>-1</v>
      </c>
    </row>
    <row r="419" spans="1:10" x14ac:dyDescent="0.25">
      <c r="A419" s="158" t="s">
        <v>408</v>
      </c>
      <c r="B419" s="65">
        <v>10</v>
      </c>
      <c r="C419" s="66">
        <v>15</v>
      </c>
      <c r="D419" s="65">
        <v>221</v>
      </c>
      <c r="E419" s="66">
        <v>277</v>
      </c>
      <c r="F419" s="67"/>
      <c r="G419" s="65">
        <f t="shared" si="88"/>
        <v>-5</v>
      </c>
      <c r="H419" s="66">
        <f t="shared" si="89"/>
        <v>-56</v>
      </c>
      <c r="I419" s="20">
        <f t="shared" si="90"/>
        <v>-0.33333333333333331</v>
      </c>
      <c r="J419" s="21">
        <f t="shared" si="91"/>
        <v>-0.20216606498194944</v>
      </c>
    </row>
    <row r="420" spans="1:10" x14ac:dyDescent="0.25">
      <c r="A420" s="158" t="s">
        <v>208</v>
      </c>
      <c r="B420" s="65">
        <v>11</v>
      </c>
      <c r="C420" s="66">
        <v>0</v>
      </c>
      <c r="D420" s="65">
        <v>55</v>
      </c>
      <c r="E420" s="66">
        <v>28</v>
      </c>
      <c r="F420" s="67"/>
      <c r="G420" s="65">
        <f t="shared" si="88"/>
        <v>11</v>
      </c>
      <c r="H420" s="66">
        <f t="shared" si="89"/>
        <v>27</v>
      </c>
      <c r="I420" s="20" t="str">
        <f t="shared" si="90"/>
        <v>-</v>
      </c>
      <c r="J420" s="21">
        <f t="shared" si="91"/>
        <v>0.9642857142857143</v>
      </c>
    </row>
    <row r="421" spans="1:10" x14ac:dyDescent="0.25">
      <c r="A421" s="158" t="s">
        <v>334</v>
      </c>
      <c r="B421" s="65">
        <v>21</v>
      </c>
      <c r="C421" s="66">
        <v>11</v>
      </c>
      <c r="D421" s="65">
        <v>167</v>
      </c>
      <c r="E421" s="66">
        <v>225</v>
      </c>
      <c r="F421" s="67"/>
      <c r="G421" s="65">
        <f t="shared" si="88"/>
        <v>10</v>
      </c>
      <c r="H421" s="66">
        <f t="shared" si="89"/>
        <v>-58</v>
      </c>
      <c r="I421" s="20">
        <f t="shared" si="90"/>
        <v>0.90909090909090906</v>
      </c>
      <c r="J421" s="21">
        <f t="shared" si="91"/>
        <v>-0.25777777777777777</v>
      </c>
    </row>
    <row r="422" spans="1:10" s="160" customFormat="1" x14ac:dyDescent="0.25">
      <c r="A422" s="178" t="s">
        <v>608</v>
      </c>
      <c r="B422" s="71">
        <v>84</v>
      </c>
      <c r="C422" s="72">
        <v>65</v>
      </c>
      <c r="D422" s="71">
        <v>782</v>
      </c>
      <c r="E422" s="72">
        <v>926</v>
      </c>
      <c r="F422" s="73"/>
      <c r="G422" s="71">
        <f t="shared" si="88"/>
        <v>19</v>
      </c>
      <c r="H422" s="72">
        <f t="shared" si="89"/>
        <v>-144</v>
      </c>
      <c r="I422" s="37">
        <f t="shared" si="90"/>
        <v>0.29230769230769232</v>
      </c>
      <c r="J422" s="38">
        <f t="shared" si="91"/>
        <v>-0.15550755939524838</v>
      </c>
    </row>
    <row r="423" spans="1:10" x14ac:dyDescent="0.25">
      <c r="A423" s="177"/>
      <c r="B423" s="143"/>
      <c r="C423" s="144"/>
      <c r="D423" s="143"/>
      <c r="E423" s="144"/>
      <c r="F423" s="145"/>
      <c r="G423" s="143"/>
      <c r="H423" s="144"/>
      <c r="I423" s="151"/>
      <c r="J423" s="152"/>
    </row>
    <row r="424" spans="1:10" s="139" customFormat="1" x14ac:dyDescent="0.25">
      <c r="A424" s="159" t="s">
        <v>80</v>
      </c>
      <c r="B424" s="65"/>
      <c r="C424" s="66"/>
      <c r="D424" s="65"/>
      <c r="E424" s="66"/>
      <c r="F424" s="67"/>
      <c r="G424" s="65"/>
      <c r="H424" s="66"/>
      <c r="I424" s="20"/>
      <c r="J424" s="21"/>
    </row>
    <row r="425" spans="1:10" x14ac:dyDescent="0.25">
      <c r="A425" s="158" t="s">
        <v>190</v>
      </c>
      <c r="B425" s="65">
        <v>0</v>
      </c>
      <c r="C425" s="66">
        <v>8</v>
      </c>
      <c r="D425" s="65">
        <v>75</v>
      </c>
      <c r="E425" s="66">
        <v>84</v>
      </c>
      <c r="F425" s="67"/>
      <c r="G425" s="65">
        <f t="shared" ref="G425:G431" si="92">B425-C425</f>
        <v>-8</v>
      </c>
      <c r="H425" s="66">
        <f t="shared" ref="H425:H431" si="93">D425-E425</f>
        <v>-9</v>
      </c>
      <c r="I425" s="20">
        <f t="shared" ref="I425:I431" si="94">IF(C425=0, "-", IF(G425/C425&lt;10, G425/C425, "&gt;999%"))</f>
        <v>-1</v>
      </c>
      <c r="J425" s="21">
        <f t="shared" ref="J425:J431" si="95">IF(E425=0, "-", IF(H425/E425&lt;10, H425/E425, "&gt;999%"))</f>
        <v>-0.10714285714285714</v>
      </c>
    </row>
    <row r="426" spans="1:10" x14ac:dyDescent="0.25">
      <c r="A426" s="158" t="s">
        <v>313</v>
      </c>
      <c r="B426" s="65">
        <v>1</v>
      </c>
      <c r="C426" s="66">
        <v>3</v>
      </c>
      <c r="D426" s="65">
        <v>43</v>
      </c>
      <c r="E426" s="66">
        <v>30</v>
      </c>
      <c r="F426" s="67"/>
      <c r="G426" s="65">
        <f t="shared" si="92"/>
        <v>-2</v>
      </c>
      <c r="H426" s="66">
        <f t="shared" si="93"/>
        <v>13</v>
      </c>
      <c r="I426" s="20">
        <f t="shared" si="94"/>
        <v>-0.66666666666666663</v>
      </c>
      <c r="J426" s="21">
        <f t="shared" si="95"/>
        <v>0.43333333333333335</v>
      </c>
    </row>
    <row r="427" spans="1:10" x14ac:dyDescent="0.25">
      <c r="A427" s="158" t="s">
        <v>314</v>
      </c>
      <c r="B427" s="65">
        <v>3</v>
      </c>
      <c r="C427" s="66">
        <v>23</v>
      </c>
      <c r="D427" s="65">
        <v>89</v>
      </c>
      <c r="E427" s="66">
        <v>68</v>
      </c>
      <c r="F427" s="67"/>
      <c r="G427" s="65">
        <f t="shared" si="92"/>
        <v>-20</v>
      </c>
      <c r="H427" s="66">
        <f t="shared" si="93"/>
        <v>21</v>
      </c>
      <c r="I427" s="20">
        <f t="shared" si="94"/>
        <v>-0.86956521739130432</v>
      </c>
      <c r="J427" s="21">
        <f t="shared" si="95"/>
        <v>0.30882352941176472</v>
      </c>
    </row>
    <row r="428" spans="1:10" x14ac:dyDescent="0.25">
      <c r="A428" s="158" t="s">
        <v>335</v>
      </c>
      <c r="B428" s="65">
        <v>1</v>
      </c>
      <c r="C428" s="66">
        <v>0</v>
      </c>
      <c r="D428" s="65">
        <v>5</v>
      </c>
      <c r="E428" s="66">
        <v>1</v>
      </c>
      <c r="F428" s="67"/>
      <c r="G428" s="65">
        <f t="shared" si="92"/>
        <v>1</v>
      </c>
      <c r="H428" s="66">
        <f t="shared" si="93"/>
        <v>4</v>
      </c>
      <c r="I428" s="20" t="str">
        <f t="shared" si="94"/>
        <v>-</v>
      </c>
      <c r="J428" s="21">
        <f t="shared" si="95"/>
        <v>4</v>
      </c>
    </row>
    <row r="429" spans="1:10" x14ac:dyDescent="0.25">
      <c r="A429" s="158" t="s">
        <v>191</v>
      </c>
      <c r="B429" s="65">
        <v>2</v>
      </c>
      <c r="C429" s="66">
        <v>7</v>
      </c>
      <c r="D429" s="65">
        <v>63</v>
      </c>
      <c r="E429" s="66">
        <v>79</v>
      </c>
      <c r="F429" s="67"/>
      <c r="G429" s="65">
        <f t="shared" si="92"/>
        <v>-5</v>
      </c>
      <c r="H429" s="66">
        <f t="shared" si="93"/>
        <v>-16</v>
      </c>
      <c r="I429" s="20">
        <f t="shared" si="94"/>
        <v>-0.7142857142857143</v>
      </c>
      <c r="J429" s="21">
        <f t="shared" si="95"/>
        <v>-0.20253164556962025</v>
      </c>
    </row>
    <row r="430" spans="1:10" x14ac:dyDescent="0.25">
      <c r="A430" s="158" t="s">
        <v>336</v>
      </c>
      <c r="B430" s="65">
        <v>1</v>
      </c>
      <c r="C430" s="66">
        <v>5</v>
      </c>
      <c r="D430" s="65">
        <v>32</v>
      </c>
      <c r="E430" s="66">
        <v>35</v>
      </c>
      <c r="F430" s="67"/>
      <c r="G430" s="65">
        <f t="shared" si="92"/>
        <v>-4</v>
      </c>
      <c r="H430" s="66">
        <f t="shared" si="93"/>
        <v>-3</v>
      </c>
      <c r="I430" s="20">
        <f t="shared" si="94"/>
        <v>-0.8</v>
      </c>
      <c r="J430" s="21">
        <f t="shared" si="95"/>
        <v>-8.5714285714285715E-2</v>
      </c>
    </row>
    <row r="431" spans="1:10" s="160" customFormat="1" x14ac:dyDescent="0.25">
      <c r="A431" s="178" t="s">
        <v>609</v>
      </c>
      <c r="B431" s="71">
        <v>8</v>
      </c>
      <c r="C431" s="72">
        <v>46</v>
      </c>
      <c r="D431" s="71">
        <v>307</v>
      </c>
      <c r="E431" s="72">
        <v>297</v>
      </c>
      <c r="F431" s="73"/>
      <c r="G431" s="71">
        <f t="shared" si="92"/>
        <v>-38</v>
      </c>
      <c r="H431" s="72">
        <f t="shared" si="93"/>
        <v>10</v>
      </c>
      <c r="I431" s="37">
        <f t="shared" si="94"/>
        <v>-0.82608695652173914</v>
      </c>
      <c r="J431" s="38">
        <f t="shared" si="95"/>
        <v>3.3670033670033669E-2</v>
      </c>
    </row>
    <row r="432" spans="1:10" x14ac:dyDescent="0.25">
      <c r="A432" s="177"/>
      <c r="B432" s="143"/>
      <c r="C432" s="144"/>
      <c r="D432" s="143"/>
      <c r="E432" s="144"/>
      <c r="F432" s="145"/>
      <c r="G432" s="143"/>
      <c r="H432" s="144"/>
      <c r="I432" s="151"/>
      <c r="J432" s="152"/>
    </row>
    <row r="433" spans="1:10" s="139" customFormat="1" x14ac:dyDescent="0.25">
      <c r="A433" s="159" t="s">
        <v>81</v>
      </c>
      <c r="B433" s="65"/>
      <c r="C433" s="66"/>
      <c r="D433" s="65"/>
      <c r="E433" s="66"/>
      <c r="F433" s="67"/>
      <c r="G433" s="65"/>
      <c r="H433" s="66"/>
      <c r="I433" s="20"/>
      <c r="J433" s="21"/>
    </row>
    <row r="434" spans="1:10" x14ac:dyDescent="0.25">
      <c r="A434" s="158" t="s">
        <v>243</v>
      </c>
      <c r="B434" s="65">
        <v>4</v>
      </c>
      <c r="C434" s="66">
        <v>0</v>
      </c>
      <c r="D434" s="65">
        <v>426</v>
      </c>
      <c r="E434" s="66">
        <v>0</v>
      </c>
      <c r="F434" s="67"/>
      <c r="G434" s="65">
        <f>B434-C434</f>
        <v>4</v>
      </c>
      <c r="H434" s="66">
        <f>D434-E434</f>
        <v>426</v>
      </c>
      <c r="I434" s="20" t="str">
        <f>IF(C434=0, "-", IF(G434/C434&lt;10, G434/C434, "&gt;999%"))</f>
        <v>-</v>
      </c>
      <c r="J434" s="21" t="str">
        <f>IF(E434=0, "-", IF(H434/E434&lt;10, H434/E434, "&gt;999%"))</f>
        <v>-</v>
      </c>
    </row>
    <row r="435" spans="1:10" x14ac:dyDescent="0.25">
      <c r="A435" s="158" t="s">
        <v>390</v>
      </c>
      <c r="B435" s="65">
        <v>6</v>
      </c>
      <c r="C435" s="66">
        <v>0</v>
      </c>
      <c r="D435" s="65">
        <v>299</v>
      </c>
      <c r="E435" s="66">
        <v>0</v>
      </c>
      <c r="F435" s="67"/>
      <c r="G435" s="65">
        <f>B435-C435</f>
        <v>6</v>
      </c>
      <c r="H435" s="66">
        <f>D435-E435</f>
        <v>299</v>
      </c>
      <c r="I435" s="20" t="str">
        <f>IF(C435=0, "-", IF(G435/C435&lt;10, G435/C435, "&gt;999%"))</f>
        <v>-</v>
      </c>
      <c r="J435" s="21" t="str">
        <f>IF(E435=0, "-", IF(H435/E435&lt;10, H435/E435, "&gt;999%"))</f>
        <v>-</v>
      </c>
    </row>
    <row r="436" spans="1:10" s="160" customFormat="1" x14ac:dyDescent="0.25">
      <c r="A436" s="178" t="s">
        <v>610</v>
      </c>
      <c r="B436" s="71">
        <v>10</v>
      </c>
      <c r="C436" s="72">
        <v>0</v>
      </c>
      <c r="D436" s="71">
        <v>725</v>
      </c>
      <c r="E436" s="72">
        <v>0</v>
      </c>
      <c r="F436" s="73"/>
      <c r="G436" s="71">
        <f>B436-C436</f>
        <v>10</v>
      </c>
      <c r="H436" s="72">
        <f>D436-E436</f>
        <v>725</v>
      </c>
      <c r="I436" s="37" t="str">
        <f>IF(C436=0, "-", IF(G436/C436&lt;10, G436/C436, "&gt;999%"))</f>
        <v>-</v>
      </c>
      <c r="J436" s="38" t="str">
        <f>IF(E436=0, "-", IF(H436/E436&lt;10, H436/E436, "&gt;999%"))</f>
        <v>-</v>
      </c>
    </row>
    <row r="437" spans="1:10" x14ac:dyDescent="0.25">
      <c r="A437" s="177"/>
      <c r="B437" s="143"/>
      <c r="C437" s="144"/>
      <c r="D437" s="143"/>
      <c r="E437" s="144"/>
      <c r="F437" s="145"/>
      <c r="G437" s="143"/>
      <c r="H437" s="144"/>
      <c r="I437" s="151"/>
      <c r="J437" s="152"/>
    </row>
    <row r="438" spans="1:10" s="139" customFormat="1" x14ac:dyDescent="0.25">
      <c r="A438" s="159" t="s">
        <v>82</v>
      </c>
      <c r="B438" s="65"/>
      <c r="C438" s="66"/>
      <c r="D438" s="65"/>
      <c r="E438" s="66"/>
      <c r="F438" s="67"/>
      <c r="G438" s="65"/>
      <c r="H438" s="66"/>
      <c r="I438" s="20"/>
      <c r="J438" s="21"/>
    </row>
    <row r="439" spans="1:10" x14ac:dyDescent="0.25">
      <c r="A439" s="158" t="s">
        <v>228</v>
      </c>
      <c r="B439" s="65">
        <v>1</v>
      </c>
      <c r="C439" s="66">
        <v>9</v>
      </c>
      <c r="D439" s="65">
        <v>110</v>
      </c>
      <c r="E439" s="66">
        <v>209</v>
      </c>
      <c r="F439" s="67"/>
      <c r="G439" s="65">
        <f t="shared" ref="G439:G461" si="96">B439-C439</f>
        <v>-8</v>
      </c>
      <c r="H439" s="66">
        <f t="shared" ref="H439:H461" si="97">D439-E439</f>
        <v>-99</v>
      </c>
      <c r="I439" s="20">
        <f t="shared" ref="I439:I461" si="98">IF(C439=0, "-", IF(G439/C439&lt;10, G439/C439, "&gt;999%"))</f>
        <v>-0.88888888888888884</v>
      </c>
      <c r="J439" s="21">
        <f t="shared" ref="J439:J461" si="99">IF(E439=0, "-", IF(H439/E439&lt;10, H439/E439, "&gt;999%"))</f>
        <v>-0.47368421052631576</v>
      </c>
    </row>
    <row r="440" spans="1:10" x14ac:dyDescent="0.25">
      <c r="A440" s="158" t="s">
        <v>337</v>
      </c>
      <c r="B440" s="65">
        <v>8</v>
      </c>
      <c r="C440" s="66">
        <v>10</v>
      </c>
      <c r="D440" s="65">
        <v>125</v>
      </c>
      <c r="E440" s="66">
        <v>120</v>
      </c>
      <c r="F440" s="67"/>
      <c r="G440" s="65">
        <f t="shared" si="96"/>
        <v>-2</v>
      </c>
      <c r="H440" s="66">
        <f t="shared" si="97"/>
        <v>5</v>
      </c>
      <c r="I440" s="20">
        <f t="shared" si="98"/>
        <v>-0.2</v>
      </c>
      <c r="J440" s="21">
        <f t="shared" si="99"/>
        <v>4.1666666666666664E-2</v>
      </c>
    </row>
    <row r="441" spans="1:10" x14ac:dyDescent="0.25">
      <c r="A441" s="158" t="s">
        <v>450</v>
      </c>
      <c r="B441" s="65">
        <v>0</v>
      </c>
      <c r="C441" s="66">
        <v>2</v>
      </c>
      <c r="D441" s="65">
        <v>0</v>
      </c>
      <c r="E441" s="66">
        <v>5</v>
      </c>
      <c r="F441" s="67"/>
      <c r="G441" s="65">
        <f t="shared" si="96"/>
        <v>-2</v>
      </c>
      <c r="H441" s="66">
        <f t="shared" si="97"/>
        <v>-5</v>
      </c>
      <c r="I441" s="20">
        <f t="shared" si="98"/>
        <v>-1</v>
      </c>
      <c r="J441" s="21">
        <f t="shared" si="99"/>
        <v>-1</v>
      </c>
    </row>
    <row r="442" spans="1:10" x14ac:dyDescent="0.25">
      <c r="A442" s="158" t="s">
        <v>209</v>
      </c>
      <c r="B442" s="65">
        <v>45</v>
      </c>
      <c r="C442" s="66">
        <v>28</v>
      </c>
      <c r="D442" s="65">
        <v>432</v>
      </c>
      <c r="E442" s="66">
        <v>450</v>
      </c>
      <c r="F442" s="67"/>
      <c r="G442" s="65">
        <f t="shared" si="96"/>
        <v>17</v>
      </c>
      <c r="H442" s="66">
        <f t="shared" si="97"/>
        <v>-18</v>
      </c>
      <c r="I442" s="20">
        <f t="shared" si="98"/>
        <v>0.6071428571428571</v>
      </c>
      <c r="J442" s="21">
        <f t="shared" si="99"/>
        <v>-0.04</v>
      </c>
    </row>
    <row r="443" spans="1:10" x14ac:dyDescent="0.25">
      <c r="A443" s="158" t="s">
        <v>338</v>
      </c>
      <c r="B443" s="65">
        <v>9</v>
      </c>
      <c r="C443" s="66">
        <v>0</v>
      </c>
      <c r="D443" s="65">
        <v>44</v>
      </c>
      <c r="E443" s="66">
        <v>0</v>
      </c>
      <c r="F443" s="67"/>
      <c r="G443" s="65">
        <f t="shared" si="96"/>
        <v>9</v>
      </c>
      <c r="H443" s="66">
        <f t="shared" si="97"/>
        <v>44</v>
      </c>
      <c r="I443" s="20" t="str">
        <f t="shared" si="98"/>
        <v>-</v>
      </c>
      <c r="J443" s="21" t="str">
        <f t="shared" si="99"/>
        <v>-</v>
      </c>
    </row>
    <row r="444" spans="1:10" x14ac:dyDescent="0.25">
      <c r="A444" s="158" t="s">
        <v>409</v>
      </c>
      <c r="B444" s="65">
        <v>1</v>
      </c>
      <c r="C444" s="66">
        <v>0</v>
      </c>
      <c r="D444" s="65">
        <v>32</v>
      </c>
      <c r="E444" s="66">
        <v>29</v>
      </c>
      <c r="F444" s="67"/>
      <c r="G444" s="65">
        <f t="shared" si="96"/>
        <v>1</v>
      </c>
      <c r="H444" s="66">
        <f t="shared" si="97"/>
        <v>3</v>
      </c>
      <c r="I444" s="20" t="str">
        <f t="shared" si="98"/>
        <v>-</v>
      </c>
      <c r="J444" s="21">
        <f t="shared" si="99"/>
        <v>0.10344827586206896</v>
      </c>
    </row>
    <row r="445" spans="1:10" x14ac:dyDescent="0.25">
      <c r="A445" s="158" t="s">
        <v>286</v>
      </c>
      <c r="B445" s="65">
        <v>1</v>
      </c>
      <c r="C445" s="66">
        <v>0</v>
      </c>
      <c r="D445" s="65">
        <v>4</v>
      </c>
      <c r="E445" s="66">
        <v>2</v>
      </c>
      <c r="F445" s="67"/>
      <c r="G445" s="65">
        <f t="shared" si="96"/>
        <v>1</v>
      </c>
      <c r="H445" s="66">
        <f t="shared" si="97"/>
        <v>2</v>
      </c>
      <c r="I445" s="20" t="str">
        <f t="shared" si="98"/>
        <v>-</v>
      </c>
      <c r="J445" s="21">
        <f t="shared" si="99"/>
        <v>1</v>
      </c>
    </row>
    <row r="446" spans="1:10" x14ac:dyDescent="0.25">
      <c r="A446" s="158" t="s">
        <v>276</v>
      </c>
      <c r="B446" s="65">
        <v>0</v>
      </c>
      <c r="C446" s="66">
        <v>0</v>
      </c>
      <c r="D446" s="65">
        <v>6</v>
      </c>
      <c r="E446" s="66">
        <v>9</v>
      </c>
      <c r="F446" s="67"/>
      <c r="G446" s="65">
        <f t="shared" si="96"/>
        <v>0</v>
      </c>
      <c r="H446" s="66">
        <f t="shared" si="97"/>
        <v>-3</v>
      </c>
      <c r="I446" s="20" t="str">
        <f t="shared" si="98"/>
        <v>-</v>
      </c>
      <c r="J446" s="21">
        <f t="shared" si="99"/>
        <v>-0.33333333333333331</v>
      </c>
    </row>
    <row r="447" spans="1:10" x14ac:dyDescent="0.25">
      <c r="A447" s="158" t="s">
        <v>448</v>
      </c>
      <c r="B447" s="65">
        <v>1</v>
      </c>
      <c r="C447" s="66">
        <v>0</v>
      </c>
      <c r="D447" s="65">
        <v>14</v>
      </c>
      <c r="E447" s="66">
        <v>16</v>
      </c>
      <c r="F447" s="67"/>
      <c r="G447" s="65">
        <f t="shared" si="96"/>
        <v>1</v>
      </c>
      <c r="H447" s="66">
        <f t="shared" si="97"/>
        <v>-2</v>
      </c>
      <c r="I447" s="20" t="str">
        <f t="shared" si="98"/>
        <v>-</v>
      </c>
      <c r="J447" s="21">
        <f t="shared" si="99"/>
        <v>-0.125</v>
      </c>
    </row>
    <row r="448" spans="1:10" x14ac:dyDescent="0.25">
      <c r="A448" s="158" t="s">
        <v>463</v>
      </c>
      <c r="B448" s="65">
        <v>2</v>
      </c>
      <c r="C448" s="66">
        <v>14</v>
      </c>
      <c r="D448" s="65">
        <v>113</v>
      </c>
      <c r="E448" s="66">
        <v>156</v>
      </c>
      <c r="F448" s="67"/>
      <c r="G448" s="65">
        <f t="shared" si="96"/>
        <v>-12</v>
      </c>
      <c r="H448" s="66">
        <f t="shared" si="97"/>
        <v>-43</v>
      </c>
      <c r="I448" s="20">
        <f t="shared" si="98"/>
        <v>-0.8571428571428571</v>
      </c>
      <c r="J448" s="21">
        <f t="shared" si="99"/>
        <v>-0.27564102564102566</v>
      </c>
    </row>
    <row r="449" spans="1:10" x14ac:dyDescent="0.25">
      <c r="A449" s="158" t="s">
        <v>472</v>
      </c>
      <c r="B449" s="65">
        <v>15</v>
      </c>
      <c r="C449" s="66">
        <v>20</v>
      </c>
      <c r="D449" s="65">
        <v>230</v>
      </c>
      <c r="E449" s="66">
        <v>153</v>
      </c>
      <c r="F449" s="67"/>
      <c r="G449" s="65">
        <f t="shared" si="96"/>
        <v>-5</v>
      </c>
      <c r="H449" s="66">
        <f t="shared" si="97"/>
        <v>77</v>
      </c>
      <c r="I449" s="20">
        <f t="shared" si="98"/>
        <v>-0.25</v>
      </c>
      <c r="J449" s="21">
        <f t="shared" si="99"/>
        <v>0.50326797385620914</v>
      </c>
    </row>
    <row r="450" spans="1:10" x14ac:dyDescent="0.25">
      <c r="A450" s="158" t="s">
        <v>489</v>
      </c>
      <c r="B450" s="65">
        <v>34</v>
      </c>
      <c r="C450" s="66">
        <v>23</v>
      </c>
      <c r="D450" s="65">
        <v>431</v>
      </c>
      <c r="E450" s="66">
        <v>384</v>
      </c>
      <c r="F450" s="67"/>
      <c r="G450" s="65">
        <f t="shared" si="96"/>
        <v>11</v>
      </c>
      <c r="H450" s="66">
        <f t="shared" si="97"/>
        <v>47</v>
      </c>
      <c r="I450" s="20">
        <f t="shared" si="98"/>
        <v>0.47826086956521741</v>
      </c>
      <c r="J450" s="21">
        <f t="shared" si="99"/>
        <v>0.12239583333333333</v>
      </c>
    </row>
    <row r="451" spans="1:10" x14ac:dyDescent="0.25">
      <c r="A451" s="158" t="s">
        <v>410</v>
      </c>
      <c r="B451" s="65">
        <v>15</v>
      </c>
      <c r="C451" s="66">
        <v>11</v>
      </c>
      <c r="D451" s="65">
        <v>217</v>
      </c>
      <c r="E451" s="66">
        <v>136</v>
      </c>
      <c r="F451" s="67"/>
      <c r="G451" s="65">
        <f t="shared" si="96"/>
        <v>4</v>
      </c>
      <c r="H451" s="66">
        <f t="shared" si="97"/>
        <v>81</v>
      </c>
      <c r="I451" s="20">
        <f t="shared" si="98"/>
        <v>0.36363636363636365</v>
      </c>
      <c r="J451" s="21">
        <f t="shared" si="99"/>
        <v>0.59558823529411764</v>
      </c>
    </row>
    <row r="452" spans="1:10" x14ac:dyDescent="0.25">
      <c r="A452" s="158" t="s">
        <v>490</v>
      </c>
      <c r="B452" s="65">
        <v>3</v>
      </c>
      <c r="C452" s="66">
        <v>5</v>
      </c>
      <c r="D452" s="65">
        <v>43</v>
      </c>
      <c r="E452" s="66">
        <v>60</v>
      </c>
      <c r="F452" s="67"/>
      <c r="G452" s="65">
        <f t="shared" si="96"/>
        <v>-2</v>
      </c>
      <c r="H452" s="66">
        <f t="shared" si="97"/>
        <v>-17</v>
      </c>
      <c r="I452" s="20">
        <f t="shared" si="98"/>
        <v>-0.4</v>
      </c>
      <c r="J452" s="21">
        <f t="shared" si="99"/>
        <v>-0.28333333333333333</v>
      </c>
    </row>
    <row r="453" spans="1:10" x14ac:dyDescent="0.25">
      <c r="A453" s="158" t="s">
        <v>435</v>
      </c>
      <c r="B453" s="65">
        <v>11</v>
      </c>
      <c r="C453" s="66">
        <v>6</v>
      </c>
      <c r="D453" s="65">
        <v>119</v>
      </c>
      <c r="E453" s="66">
        <v>100</v>
      </c>
      <c r="F453" s="67"/>
      <c r="G453" s="65">
        <f t="shared" si="96"/>
        <v>5</v>
      </c>
      <c r="H453" s="66">
        <f t="shared" si="97"/>
        <v>19</v>
      </c>
      <c r="I453" s="20">
        <f t="shared" si="98"/>
        <v>0.83333333333333337</v>
      </c>
      <c r="J453" s="21">
        <f t="shared" si="99"/>
        <v>0.19</v>
      </c>
    </row>
    <row r="454" spans="1:10" x14ac:dyDescent="0.25">
      <c r="A454" s="158" t="s">
        <v>411</v>
      </c>
      <c r="B454" s="65">
        <v>7</v>
      </c>
      <c r="C454" s="66">
        <v>14</v>
      </c>
      <c r="D454" s="65">
        <v>165</v>
      </c>
      <c r="E454" s="66">
        <v>165</v>
      </c>
      <c r="F454" s="67"/>
      <c r="G454" s="65">
        <f t="shared" si="96"/>
        <v>-7</v>
      </c>
      <c r="H454" s="66">
        <f t="shared" si="97"/>
        <v>0</v>
      </c>
      <c r="I454" s="20">
        <f t="shared" si="98"/>
        <v>-0.5</v>
      </c>
      <c r="J454" s="21">
        <f t="shared" si="99"/>
        <v>0</v>
      </c>
    </row>
    <row r="455" spans="1:10" x14ac:dyDescent="0.25">
      <c r="A455" s="158" t="s">
        <v>210</v>
      </c>
      <c r="B455" s="65">
        <v>0</v>
      </c>
      <c r="C455" s="66">
        <v>0</v>
      </c>
      <c r="D455" s="65">
        <v>2</v>
      </c>
      <c r="E455" s="66">
        <v>4</v>
      </c>
      <c r="F455" s="67"/>
      <c r="G455" s="65">
        <f t="shared" si="96"/>
        <v>0</v>
      </c>
      <c r="H455" s="66">
        <f t="shared" si="97"/>
        <v>-2</v>
      </c>
      <c r="I455" s="20" t="str">
        <f t="shared" si="98"/>
        <v>-</v>
      </c>
      <c r="J455" s="21">
        <f t="shared" si="99"/>
        <v>-0.5</v>
      </c>
    </row>
    <row r="456" spans="1:10" x14ac:dyDescent="0.25">
      <c r="A456" s="158" t="s">
        <v>211</v>
      </c>
      <c r="B456" s="65">
        <v>0</v>
      </c>
      <c r="C456" s="66">
        <v>0</v>
      </c>
      <c r="D456" s="65">
        <v>0</v>
      </c>
      <c r="E456" s="66">
        <v>5</v>
      </c>
      <c r="F456" s="67"/>
      <c r="G456" s="65">
        <f t="shared" si="96"/>
        <v>0</v>
      </c>
      <c r="H456" s="66">
        <f t="shared" si="97"/>
        <v>-5</v>
      </c>
      <c r="I456" s="20" t="str">
        <f t="shared" si="98"/>
        <v>-</v>
      </c>
      <c r="J456" s="21">
        <f t="shared" si="99"/>
        <v>-1</v>
      </c>
    </row>
    <row r="457" spans="1:10" x14ac:dyDescent="0.25">
      <c r="A457" s="158" t="s">
        <v>371</v>
      </c>
      <c r="B457" s="65">
        <v>29</v>
      </c>
      <c r="C457" s="66">
        <v>53</v>
      </c>
      <c r="D457" s="65">
        <v>566</v>
      </c>
      <c r="E457" s="66">
        <v>612</v>
      </c>
      <c r="F457" s="67"/>
      <c r="G457" s="65">
        <f t="shared" si="96"/>
        <v>-24</v>
      </c>
      <c r="H457" s="66">
        <f t="shared" si="97"/>
        <v>-46</v>
      </c>
      <c r="I457" s="20">
        <f t="shared" si="98"/>
        <v>-0.45283018867924529</v>
      </c>
      <c r="J457" s="21">
        <f t="shared" si="99"/>
        <v>-7.5163398692810454E-2</v>
      </c>
    </row>
    <row r="458" spans="1:10" x14ac:dyDescent="0.25">
      <c r="A458" s="158" t="s">
        <v>300</v>
      </c>
      <c r="B458" s="65">
        <v>0</v>
      </c>
      <c r="C458" s="66">
        <v>0</v>
      </c>
      <c r="D458" s="65">
        <v>6</v>
      </c>
      <c r="E458" s="66">
        <v>1</v>
      </c>
      <c r="F458" s="67"/>
      <c r="G458" s="65">
        <f t="shared" si="96"/>
        <v>0</v>
      </c>
      <c r="H458" s="66">
        <f t="shared" si="97"/>
        <v>5</v>
      </c>
      <c r="I458" s="20" t="str">
        <f t="shared" si="98"/>
        <v>-</v>
      </c>
      <c r="J458" s="21">
        <f t="shared" si="99"/>
        <v>5</v>
      </c>
    </row>
    <row r="459" spans="1:10" x14ac:dyDescent="0.25">
      <c r="A459" s="158" t="s">
        <v>192</v>
      </c>
      <c r="B459" s="65">
        <v>4</v>
      </c>
      <c r="C459" s="66">
        <v>3</v>
      </c>
      <c r="D459" s="65">
        <v>41</v>
      </c>
      <c r="E459" s="66">
        <v>84</v>
      </c>
      <c r="F459" s="67"/>
      <c r="G459" s="65">
        <f t="shared" si="96"/>
        <v>1</v>
      </c>
      <c r="H459" s="66">
        <f t="shared" si="97"/>
        <v>-43</v>
      </c>
      <c r="I459" s="20">
        <f t="shared" si="98"/>
        <v>0.33333333333333331</v>
      </c>
      <c r="J459" s="21">
        <f t="shared" si="99"/>
        <v>-0.51190476190476186</v>
      </c>
    </row>
    <row r="460" spans="1:10" x14ac:dyDescent="0.25">
      <c r="A460" s="158" t="s">
        <v>315</v>
      </c>
      <c r="B460" s="65">
        <v>15</v>
      </c>
      <c r="C460" s="66">
        <v>11</v>
      </c>
      <c r="D460" s="65">
        <v>165</v>
      </c>
      <c r="E460" s="66">
        <v>139</v>
      </c>
      <c r="F460" s="67"/>
      <c r="G460" s="65">
        <f t="shared" si="96"/>
        <v>4</v>
      </c>
      <c r="H460" s="66">
        <f t="shared" si="97"/>
        <v>26</v>
      </c>
      <c r="I460" s="20">
        <f t="shared" si="98"/>
        <v>0.36363636363636365</v>
      </c>
      <c r="J460" s="21">
        <f t="shared" si="99"/>
        <v>0.18705035971223022</v>
      </c>
    </row>
    <row r="461" spans="1:10" s="160" customFormat="1" x14ac:dyDescent="0.25">
      <c r="A461" s="178" t="s">
        <v>611</v>
      </c>
      <c r="B461" s="71">
        <v>201</v>
      </c>
      <c r="C461" s="72">
        <v>209</v>
      </c>
      <c r="D461" s="71">
        <v>2865</v>
      </c>
      <c r="E461" s="72">
        <v>2839</v>
      </c>
      <c r="F461" s="73"/>
      <c r="G461" s="71">
        <f t="shared" si="96"/>
        <v>-8</v>
      </c>
      <c r="H461" s="72">
        <f t="shared" si="97"/>
        <v>26</v>
      </c>
      <c r="I461" s="37">
        <f t="shared" si="98"/>
        <v>-3.8277511961722487E-2</v>
      </c>
      <c r="J461" s="38">
        <f t="shared" si="99"/>
        <v>9.1581542796759421E-3</v>
      </c>
    </row>
    <row r="462" spans="1:10" x14ac:dyDescent="0.25">
      <c r="A462" s="177"/>
      <c r="B462" s="143"/>
      <c r="C462" s="144"/>
      <c r="D462" s="143"/>
      <c r="E462" s="144"/>
      <c r="F462" s="145"/>
      <c r="G462" s="143"/>
      <c r="H462" s="144"/>
      <c r="I462" s="151"/>
      <c r="J462" s="152"/>
    </row>
    <row r="463" spans="1:10" s="139" customFormat="1" x14ac:dyDescent="0.25">
      <c r="A463" s="159" t="s">
        <v>83</v>
      </c>
      <c r="B463" s="65"/>
      <c r="C463" s="66"/>
      <c r="D463" s="65"/>
      <c r="E463" s="66"/>
      <c r="F463" s="67"/>
      <c r="G463" s="65"/>
      <c r="H463" s="66"/>
      <c r="I463" s="20"/>
      <c r="J463" s="21"/>
    </row>
    <row r="464" spans="1:10" x14ac:dyDescent="0.25">
      <c r="A464" s="158" t="s">
        <v>491</v>
      </c>
      <c r="B464" s="65">
        <v>9</v>
      </c>
      <c r="C464" s="66">
        <v>5</v>
      </c>
      <c r="D464" s="65">
        <v>94</v>
      </c>
      <c r="E464" s="66">
        <v>170</v>
      </c>
      <c r="F464" s="67"/>
      <c r="G464" s="65">
        <f t="shared" ref="G464:G483" si="100">B464-C464</f>
        <v>4</v>
      </c>
      <c r="H464" s="66">
        <f t="shared" ref="H464:H483" si="101">D464-E464</f>
        <v>-76</v>
      </c>
      <c r="I464" s="20">
        <f t="shared" ref="I464:I483" si="102">IF(C464=0, "-", IF(G464/C464&lt;10, G464/C464, "&gt;999%"))</f>
        <v>0.8</v>
      </c>
      <c r="J464" s="21">
        <f t="shared" ref="J464:J483" si="103">IF(E464=0, "-", IF(H464/E464&lt;10, H464/E464, "&gt;999%"))</f>
        <v>-0.44705882352941179</v>
      </c>
    </row>
    <row r="465" spans="1:10" x14ac:dyDescent="0.25">
      <c r="A465" s="158" t="s">
        <v>244</v>
      </c>
      <c r="B465" s="65">
        <v>3</v>
      </c>
      <c r="C465" s="66">
        <v>4</v>
      </c>
      <c r="D465" s="65">
        <v>23</v>
      </c>
      <c r="E465" s="66">
        <v>4</v>
      </c>
      <c r="F465" s="67"/>
      <c r="G465" s="65">
        <f t="shared" si="100"/>
        <v>-1</v>
      </c>
      <c r="H465" s="66">
        <f t="shared" si="101"/>
        <v>19</v>
      </c>
      <c r="I465" s="20">
        <f t="shared" si="102"/>
        <v>-0.25</v>
      </c>
      <c r="J465" s="21">
        <f t="shared" si="103"/>
        <v>4.75</v>
      </c>
    </row>
    <row r="466" spans="1:10" x14ac:dyDescent="0.25">
      <c r="A466" s="158" t="s">
        <v>269</v>
      </c>
      <c r="B466" s="65">
        <v>0</v>
      </c>
      <c r="C466" s="66">
        <v>1</v>
      </c>
      <c r="D466" s="65">
        <v>4</v>
      </c>
      <c r="E466" s="66">
        <v>6</v>
      </c>
      <c r="F466" s="67"/>
      <c r="G466" s="65">
        <f t="shared" si="100"/>
        <v>-1</v>
      </c>
      <c r="H466" s="66">
        <f t="shared" si="101"/>
        <v>-2</v>
      </c>
      <c r="I466" s="20">
        <f t="shared" si="102"/>
        <v>-1</v>
      </c>
      <c r="J466" s="21">
        <f t="shared" si="103"/>
        <v>-0.33333333333333331</v>
      </c>
    </row>
    <row r="467" spans="1:10" x14ac:dyDescent="0.25">
      <c r="A467" s="158" t="s">
        <v>453</v>
      </c>
      <c r="B467" s="65">
        <v>0</v>
      </c>
      <c r="C467" s="66">
        <v>1</v>
      </c>
      <c r="D467" s="65">
        <v>10</v>
      </c>
      <c r="E467" s="66">
        <v>12</v>
      </c>
      <c r="F467" s="67"/>
      <c r="G467" s="65">
        <f t="shared" si="100"/>
        <v>-1</v>
      </c>
      <c r="H467" s="66">
        <f t="shared" si="101"/>
        <v>-2</v>
      </c>
      <c r="I467" s="20">
        <f t="shared" si="102"/>
        <v>-1</v>
      </c>
      <c r="J467" s="21">
        <f t="shared" si="103"/>
        <v>-0.16666666666666666</v>
      </c>
    </row>
    <row r="468" spans="1:10" x14ac:dyDescent="0.25">
      <c r="A468" s="158" t="s">
        <v>277</v>
      </c>
      <c r="B468" s="65">
        <v>0</v>
      </c>
      <c r="C468" s="66">
        <v>1</v>
      </c>
      <c r="D468" s="65">
        <v>0</v>
      </c>
      <c r="E468" s="66">
        <v>4</v>
      </c>
      <c r="F468" s="67"/>
      <c r="G468" s="65">
        <f t="shared" si="100"/>
        <v>-1</v>
      </c>
      <c r="H468" s="66">
        <f t="shared" si="101"/>
        <v>-4</v>
      </c>
      <c r="I468" s="20">
        <f t="shared" si="102"/>
        <v>-1</v>
      </c>
      <c r="J468" s="21">
        <f t="shared" si="103"/>
        <v>-1</v>
      </c>
    </row>
    <row r="469" spans="1:10" x14ac:dyDescent="0.25">
      <c r="A469" s="158" t="s">
        <v>270</v>
      </c>
      <c r="B469" s="65">
        <v>0</v>
      </c>
      <c r="C469" s="66">
        <v>0</v>
      </c>
      <c r="D469" s="65">
        <v>1</v>
      </c>
      <c r="E469" s="66">
        <v>1</v>
      </c>
      <c r="F469" s="67"/>
      <c r="G469" s="65">
        <f t="shared" si="100"/>
        <v>0</v>
      </c>
      <c r="H469" s="66">
        <f t="shared" si="101"/>
        <v>0</v>
      </c>
      <c r="I469" s="20" t="str">
        <f t="shared" si="102"/>
        <v>-</v>
      </c>
      <c r="J469" s="21">
        <f t="shared" si="103"/>
        <v>0</v>
      </c>
    </row>
    <row r="470" spans="1:10" x14ac:dyDescent="0.25">
      <c r="A470" s="158" t="s">
        <v>504</v>
      </c>
      <c r="B470" s="65">
        <v>0</v>
      </c>
      <c r="C470" s="66">
        <v>4</v>
      </c>
      <c r="D470" s="65">
        <v>19</v>
      </c>
      <c r="E470" s="66">
        <v>13</v>
      </c>
      <c r="F470" s="67"/>
      <c r="G470" s="65">
        <f t="shared" si="100"/>
        <v>-4</v>
      </c>
      <c r="H470" s="66">
        <f t="shared" si="101"/>
        <v>6</v>
      </c>
      <c r="I470" s="20">
        <f t="shared" si="102"/>
        <v>-1</v>
      </c>
      <c r="J470" s="21">
        <f t="shared" si="103"/>
        <v>0.46153846153846156</v>
      </c>
    </row>
    <row r="471" spans="1:10" x14ac:dyDescent="0.25">
      <c r="A471" s="158" t="s">
        <v>449</v>
      </c>
      <c r="B471" s="65">
        <v>0</v>
      </c>
      <c r="C471" s="66">
        <v>0</v>
      </c>
      <c r="D471" s="65">
        <v>3</v>
      </c>
      <c r="E471" s="66">
        <v>0</v>
      </c>
      <c r="F471" s="67"/>
      <c r="G471" s="65">
        <f t="shared" si="100"/>
        <v>0</v>
      </c>
      <c r="H471" s="66">
        <f t="shared" si="101"/>
        <v>3</v>
      </c>
      <c r="I471" s="20" t="str">
        <f t="shared" si="102"/>
        <v>-</v>
      </c>
      <c r="J471" s="21" t="str">
        <f t="shared" si="103"/>
        <v>-</v>
      </c>
    </row>
    <row r="472" spans="1:10" x14ac:dyDescent="0.25">
      <c r="A472" s="158" t="s">
        <v>212</v>
      </c>
      <c r="B472" s="65">
        <v>10</v>
      </c>
      <c r="C472" s="66">
        <v>11</v>
      </c>
      <c r="D472" s="65">
        <v>108</v>
      </c>
      <c r="E472" s="66">
        <v>68</v>
      </c>
      <c r="F472" s="67"/>
      <c r="G472" s="65">
        <f t="shared" si="100"/>
        <v>-1</v>
      </c>
      <c r="H472" s="66">
        <f t="shared" si="101"/>
        <v>40</v>
      </c>
      <c r="I472" s="20">
        <f t="shared" si="102"/>
        <v>-9.0909090909090912E-2</v>
      </c>
      <c r="J472" s="21">
        <f t="shared" si="103"/>
        <v>0.58823529411764708</v>
      </c>
    </row>
    <row r="473" spans="1:10" x14ac:dyDescent="0.25">
      <c r="A473" s="158" t="s">
        <v>271</v>
      </c>
      <c r="B473" s="65">
        <v>0</v>
      </c>
      <c r="C473" s="66">
        <v>1</v>
      </c>
      <c r="D473" s="65">
        <v>18</v>
      </c>
      <c r="E473" s="66">
        <v>22</v>
      </c>
      <c r="F473" s="67"/>
      <c r="G473" s="65">
        <f t="shared" si="100"/>
        <v>-1</v>
      </c>
      <c r="H473" s="66">
        <f t="shared" si="101"/>
        <v>-4</v>
      </c>
      <c r="I473" s="20">
        <f t="shared" si="102"/>
        <v>-1</v>
      </c>
      <c r="J473" s="21">
        <f t="shared" si="103"/>
        <v>-0.18181818181818182</v>
      </c>
    </row>
    <row r="474" spans="1:10" x14ac:dyDescent="0.25">
      <c r="A474" s="158" t="s">
        <v>229</v>
      </c>
      <c r="B474" s="65">
        <v>1</v>
      </c>
      <c r="C474" s="66">
        <v>4</v>
      </c>
      <c r="D474" s="65">
        <v>11</v>
      </c>
      <c r="E474" s="66">
        <v>26</v>
      </c>
      <c r="F474" s="67"/>
      <c r="G474" s="65">
        <f t="shared" si="100"/>
        <v>-3</v>
      </c>
      <c r="H474" s="66">
        <f t="shared" si="101"/>
        <v>-15</v>
      </c>
      <c r="I474" s="20">
        <f t="shared" si="102"/>
        <v>-0.75</v>
      </c>
      <c r="J474" s="21">
        <f t="shared" si="103"/>
        <v>-0.57692307692307687</v>
      </c>
    </row>
    <row r="475" spans="1:10" x14ac:dyDescent="0.25">
      <c r="A475" s="158" t="s">
        <v>412</v>
      </c>
      <c r="B475" s="65">
        <v>0</v>
      </c>
      <c r="C475" s="66">
        <v>1</v>
      </c>
      <c r="D475" s="65">
        <v>4</v>
      </c>
      <c r="E475" s="66">
        <v>9</v>
      </c>
      <c r="F475" s="67"/>
      <c r="G475" s="65">
        <f t="shared" si="100"/>
        <v>-1</v>
      </c>
      <c r="H475" s="66">
        <f t="shared" si="101"/>
        <v>-5</v>
      </c>
      <c r="I475" s="20">
        <f t="shared" si="102"/>
        <v>-1</v>
      </c>
      <c r="J475" s="21">
        <f t="shared" si="103"/>
        <v>-0.55555555555555558</v>
      </c>
    </row>
    <row r="476" spans="1:10" x14ac:dyDescent="0.25">
      <c r="A476" s="158" t="s">
        <v>193</v>
      </c>
      <c r="B476" s="65">
        <v>0</v>
      </c>
      <c r="C476" s="66">
        <v>10</v>
      </c>
      <c r="D476" s="65">
        <v>50</v>
      </c>
      <c r="E476" s="66">
        <v>176</v>
      </c>
      <c r="F476" s="67"/>
      <c r="G476" s="65">
        <f t="shared" si="100"/>
        <v>-10</v>
      </c>
      <c r="H476" s="66">
        <f t="shared" si="101"/>
        <v>-126</v>
      </c>
      <c r="I476" s="20">
        <f t="shared" si="102"/>
        <v>-1</v>
      </c>
      <c r="J476" s="21">
        <f t="shared" si="103"/>
        <v>-0.71590909090909094</v>
      </c>
    </row>
    <row r="477" spans="1:10" x14ac:dyDescent="0.25">
      <c r="A477" s="158" t="s">
        <v>316</v>
      </c>
      <c r="B477" s="65">
        <v>8</v>
      </c>
      <c r="C477" s="66">
        <v>14</v>
      </c>
      <c r="D477" s="65">
        <v>163</v>
      </c>
      <c r="E477" s="66">
        <v>151</v>
      </c>
      <c r="F477" s="67"/>
      <c r="G477" s="65">
        <f t="shared" si="100"/>
        <v>-6</v>
      </c>
      <c r="H477" s="66">
        <f t="shared" si="101"/>
        <v>12</v>
      </c>
      <c r="I477" s="20">
        <f t="shared" si="102"/>
        <v>-0.42857142857142855</v>
      </c>
      <c r="J477" s="21">
        <f t="shared" si="103"/>
        <v>7.9470198675496692E-2</v>
      </c>
    </row>
    <row r="478" spans="1:10" x14ac:dyDescent="0.25">
      <c r="A478" s="158" t="s">
        <v>372</v>
      </c>
      <c r="B478" s="65">
        <v>8</v>
      </c>
      <c r="C478" s="66">
        <v>6</v>
      </c>
      <c r="D478" s="65">
        <v>74</v>
      </c>
      <c r="E478" s="66">
        <v>97</v>
      </c>
      <c r="F478" s="67"/>
      <c r="G478" s="65">
        <f t="shared" si="100"/>
        <v>2</v>
      </c>
      <c r="H478" s="66">
        <f t="shared" si="101"/>
        <v>-23</v>
      </c>
      <c r="I478" s="20">
        <f t="shared" si="102"/>
        <v>0.33333333333333331</v>
      </c>
      <c r="J478" s="21">
        <f t="shared" si="103"/>
        <v>-0.23711340206185566</v>
      </c>
    </row>
    <row r="479" spans="1:10" x14ac:dyDescent="0.25">
      <c r="A479" s="158" t="s">
        <v>413</v>
      </c>
      <c r="B479" s="65">
        <v>21</v>
      </c>
      <c r="C479" s="66">
        <v>4</v>
      </c>
      <c r="D479" s="65">
        <v>98</v>
      </c>
      <c r="E479" s="66">
        <v>107</v>
      </c>
      <c r="F479" s="67"/>
      <c r="G479" s="65">
        <f t="shared" si="100"/>
        <v>17</v>
      </c>
      <c r="H479" s="66">
        <f t="shared" si="101"/>
        <v>-9</v>
      </c>
      <c r="I479" s="20">
        <f t="shared" si="102"/>
        <v>4.25</v>
      </c>
      <c r="J479" s="21">
        <f t="shared" si="103"/>
        <v>-8.4112149532710276E-2</v>
      </c>
    </row>
    <row r="480" spans="1:10" x14ac:dyDescent="0.25">
      <c r="A480" s="158" t="s">
        <v>432</v>
      </c>
      <c r="B480" s="65">
        <v>5</v>
      </c>
      <c r="C480" s="66">
        <v>3</v>
      </c>
      <c r="D480" s="65">
        <v>28</v>
      </c>
      <c r="E480" s="66">
        <v>33</v>
      </c>
      <c r="F480" s="67"/>
      <c r="G480" s="65">
        <f t="shared" si="100"/>
        <v>2</v>
      </c>
      <c r="H480" s="66">
        <f t="shared" si="101"/>
        <v>-5</v>
      </c>
      <c r="I480" s="20">
        <f t="shared" si="102"/>
        <v>0.66666666666666663</v>
      </c>
      <c r="J480" s="21">
        <f t="shared" si="103"/>
        <v>-0.15151515151515152</v>
      </c>
    </row>
    <row r="481" spans="1:10" x14ac:dyDescent="0.25">
      <c r="A481" s="158" t="s">
        <v>464</v>
      </c>
      <c r="B481" s="65">
        <v>2</v>
      </c>
      <c r="C481" s="66">
        <v>1</v>
      </c>
      <c r="D481" s="65">
        <v>27</v>
      </c>
      <c r="E481" s="66">
        <v>32</v>
      </c>
      <c r="F481" s="67"/>
      <c r="G481" s="65">
        <f t="shared" si="100"/>
        <v>1</v>
      </c>
      <c r="H481" s="66">
        <f t="shared" si="101"/>
        <v>-5</v>
      </c>
      <c r="I481" s="20">
        <f t="shared" si="102"/>
        <v>1</v>
      </c>
      <c r="J481" s="21">
        <f t="shared" si="103"/>
        <v>-0.15625</v>
      </c>
    </row>
    <row r="482" spans="1:10" x14ac:dyDescent="0.25">
      <c r="A482" s="158" t="s">
        <v>339</v>
      </c>
      <c r="B482" s="65">
        <v>5</v>
      </c>
      <c r="C482" s="66">
        <v>9</v>
      </c>
      <c r="D482" s="65">
        <v>105</v>
      </c>
      <c r="E482" s="66">
        <v>141</v>
      </c>
      <c r="F482" s="67"/>
      <c r="G482" s="65">
        <f t="shared" si="100"/>
        <v>-4</v>
      </c>
      <c r="H482" s="66">
        <f t="shared" si="101"/>
        <v>-36</v>
      </c>
      <c r="I482" s="20">
        <f t="shared" si="102"/>
        <v>-0.44444444444444442</v>
      </c>
      <c r="J482" s="21">
        <f t="shared" si="103"/>
        <v>-0.25531914893617019</v>
      </c>
    </row>
    <row r="483" spans="1:10" s="160" customFormat="1" x14ac:dyDescent="0.25">
      <c r="A483" s="178" t="s">
        <v>612</v>
      </c>
      <c r="B483" s="71">
        <v>72</v>
      </c>
      <c r="C483" s="72">
        <v>80</v>
      </c>
      <c r="D483" s="71">
        <v>840</v>
      </c>
      <c r="E483" s="72">
        <v>1072</v>
      </c>
      <c r="F483" s="73"/>
      <c r="G483" s="71">
        <f t="shared" si="100"/>
        <v>-8</v>
      </c>
      <c r="H483" s="72">
        <f t="shared" si="101"/>
        <v>-232</v>
      </c>
      <c r="I483" s="37">
        <f t="shared" si="102"/>
        <v>-0.1</v>
      </c>
      <c r="J483" s="38">
        <f t="shared" si="103"/>
        <v>-0.21641791044776118</v>
      </c>
    </row>
    <row r="484" spans="1:10" x14ac:dyDescent="0.25">
      <c r="A484" s="177"/>
      <c r="B484" s="143"/>
      <c r="C484" s="144"/>
      <c r="D484" s="143"/>
      <c r="E484" s="144"/>
      <c r="F484" s="145"/>
      <c r="G484" s="143"/>
      <c r="H484" s="144"/>
      <c r="I484" s="151"/>
      <c r="J484" s="152"/>
    </row>
    <row r="485" spans="1:10" s="139" customFormat="1" x14ac:dyDescent="0.25">
      <c r="A485" s="159" t="s">
        <v>84</v>
      </c>
      <c r="B485" s="65"/>
      <c r="C485" s="66"/>
      <c r="D485" s="65"/>
      <c r="E485" s="66"/>
      <c r="F485" s="67"/>
      <c r="G485" s="65"/>
      <c r="H485" s="66"/>
      <c r="I485" s="20"/>
      <c r="J485" s="21"/>
    </row>
    <row r="486" spans="1:10" x14ac:dyDescent="0.25">
      <c r="A486" s="158" t="s">
        <v>349</v>
      </c>
      <c r="B486" s="65">
        <v>10</v>
      </c>
      <c r="C486" s="66">
        <v>0</v>
      </c>
      <c r="D486" s="65">
        <v>18</v>
      </c>
      <c r="E486" s="66">
        <v>0</v>
      </c>
      <c r="F486" s="67"/>
      <c r="G486" s="65">
        <f t="shared" ref="G486:G492" si="104">B486-C486</f>
        <v>10</v>
      </c>
      <c r="H486" s="66">
        <f t="shared" ref="H486:H492" si="105">D486-E486</f>
        <v>18</v>
      </c>
      <c r="I486" s="20" t="str">
        <f t="shared" ref="I486:I492" si="106">IF(C486=0, "-", IF(G486/C486&lt;10, G486/C486, "&gt;999%"))</f>
        <v>-</v>
      </c>
      <c r="J486" s="21" t="str">
        <f t="shared" ref="J486:J492" si="107">IF(E486=0, "-", IF(H486/E486&lt;10, H486/E486, "&gt;999%"))</f>
        <v>-</v>
      </c>
    </row>
    <row r="487" spans="1:10" x14ac:dyDescent="0.25">
      <c r="A487" s="158" t="s">
        <v>245</v>
      </c>
      <c r="B487" s="65">
        <v>0</v>
      </c>
      <c r="C487" s="66">
        <v>0</v>
      </c>
      <c r="D487" s="65">
        <v>5</v>
      </c>
      <c r="E487" s="66">
        <v>7</v>
      </c>
      <c r="F487" s="67"/>
      <c r="G487" s="65">
        <f t="shared" si="104"/>
        <v>0</v>
      </c>
      <c r="H487" s="66">
        <f t="shared" si="105"/>
        <v>-2</v>
      </c>
      <c r="I487" s="20" t="str">
        <f t="shared" si="106"/>
        <v>-</v>
      </c>
      <c r="J487" s="21">
        <f t="shared" si="107"/>
        <v>-0.2857142857142857</v>
      </c>
    </row>
    <row r="488" spans="1:10" x14ac:dyDescent="0.25">
      <c r="A488" s="158" t="s">
        <v>246</v>
      </c>
      <c r="B488" s="65">
        <v>0</v>
      </c>
      <c r="C488" s="66">
        <v>2</v>
      </c>
      <c r="D488" s="65">
        <v>4</v>
      </c>
      <c r="E488" s="66">
        <v>5</v>
      </c>
      <c r="F488" s="67"/>
      <c r="G488" s="65">
        <f t="shared" si="104"/>
        <v>-2</v>
      </c>
      <c r="H488" s="66">
        <f t="shared" si="105"/>
        <v>-1</v>
      </c>
      <c r="I488" s="20">
        <f t="shared" si="106"/>
        <v>-1</v>
      </c>
      <c r="J488" s="21">
        <f t="shared" si="107"/>
        <v>-0.2</v>
      </c>
    </row>
    <row r="489" spans="1:10" x14ac:dyDescent="0.25">
      <c r="A489" s="158" t="s">
        <v>350</v>
      </c>
      <c r="B489" s="65">
        <v>21</v>
      </c>
      <c r="C489" s="66">
        <v>8</v>
      </c>
      <c r="D489" s="65">
        <v>153</v>
      </c>
      <c r="E489" s="66">
        <v>102</v>
      </c>
      <c r="F489" s="67"/>
      <c r="G489" s="65">
        <f t="shared" si="104"/>
        <v>13</v>
      </c>
      <c r="H489" s="66">
        <f t="shared" si="105"/>
        <v>51</v>
      </c>
      <c r="I489" s="20">
        <f t="shared" si="106"/>
        <v>1.625</v>
      </c>
      <c r="J489" s="21">
        <f t="shared" si="107"/>
        <v>0.5</v>
      </c>
    </row>
    <row r="490" spans="1:10" x14ac:dyDescent="0.25">
      <c r="A490" s="158" t="s">
        <v>391</v>
      </c>
      <c r="B490" s="65">
        <v>4</v>
      </c>
      <c r="C490" s="66">
        <v>10</v>
      </c>
      <c r="D490" s="65">
        <v>74</v>
      </c>
      <c r="E490" s="66">
        <v>99</v>
      </c>
      <c r="F490" s="67"/>
      <c r="G490" s="65">
        <f t="shared" si="104"/>
        <v>-6</v>
      </c>
      <c r="H490" s="66">
        <f t="shared" si="105"/>
        <v>-25</v>
      </c>
      <c r="I490" s="20">
        <f t="shared" si="106"/>
        <v>-0.6</v>
      </c>
      <c r="J490" s="21">
        <f t="shared" si="107"/>
        <v>-0.25252525252525254</v>
      </c>
    </row>
    <row r="491" spans="1:10" x14ac:dyDescent="0.25">
      <c r="A491" s="158" t="s">
        <v>433</v>
      </c>
      <c r="B491" s="65">
        <v>0</v>
      </c>
      <c r="C491" s="66">
        <v>1</v>
      </c>
      <c r="D491" s="65">
        <v>25</v>
      </c>
      <c r="E491" s="66">
        <v>30</v>
      </c>
      <c r="F491" s="67"/>
      <c r="G491" s="65">
        <f t="shared" si="104"/>
        <v>-1</v>
      </c>
      <c r="H491" s="66">
        <f t="shared" si="105"/>
        <v>-5</v>
      </c>
      <c r="I491" s="20">
        <f t="shared" si="106"/>
        <v>-1</v>
      </c>
      <c r="J491" s="21">
        <f t="shared" si="107"/>
        <v>-0.16666666666666666</v>
      </c>
    </row>
    <row r="492" spans="1:10" s="160" customFormat="1" x14ac:dyDescent="0.25">
      <c r="A492" s="165" t="s">
        <v>613</v>
      </c>
      <c r="B492" s="166">
        <v>35</v>
      </c>
      <c r="C492" s="167">
        <v>21</v>
      </c>
      <c r="D492" s="166">
        <v>279</v>
      </c>
      <c r="E492" s="167">
        <v>243</v>
      </c>
      <c r="F492" s="168"/>
      <c r="G492" s="166">
        <f t="shared" si="104"/>
        <v>14</v>
      </c>
      <c r="H492" s="167">
        <f t="shared" si="105"/>
        <v>36</v>
      </c>
      <c r="I492" s="169">
        <f t="shared" si="106"/>
        <v>0.66666666666666663</v>
      </c>
      <c r="J492" s="170">
        <f t="shared" si="107"/>
        <v>0.14814814814814814</v>
      </c>
    </row>
    <row r="493" spans="1:10" x14ac:dyDescent="0.25">
      <c r="A493" s="171"/>
      <c r="B493" s="172"/>
      <c r="C493" s="173"/>
      <c r="D493" s="172"/>
      <c r="E493" s="173"/>
      <c r="F493" s="174"/>
      <c r="G493" s="172"/>
      <c r="H493" s="173"/>
      <c r="I493" s="175"/>
      <c r="J493" s="176"/>
    </row>
    <row r="494" spans="1:10" x14ac:dyDescent="0.25">
      <c r="A494" s="27" t="s">
        <v>16</v>
      </c>
      <c r="B494" s="71">
        <f>SUM(B7:B493)/2</f>
        <v>1254</v>
      </c>
      <c r="C494" s="77">
        <f>SUM(C7:C493)/2</f>
        <v>1259</v>
      </c>
      <c r="D494" s="71">
        <f>SUM(D7:D493)/2</f>
        <v>16228</v>
      </c>
      <c r="E494" s="77">
        <f>SUM(E7:E493)/2</f>
        <v>16002</v>
      </c>
      <c r="F494" s="73"/>
      <c r="G494" s="71">
        <f>B494-C494</f>
        <v>-5</v>
      </c>
      <c r="H494" s="72">
        <f>D494-E494</f>
        <v>226</v>
      </c>
      <c r="I494" s="37">
        <f>IF(C494=0, 0, G494/C494)</f>
        <v>-3.9714058776806989E-3</v>
      </c>
      <c r="J494" s="38">
        <f>IF(E494=0, 0, H494/E494)</f>
        <v>1.412323459567554E-2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4" max="16383" man="1"/>
    <brk id="125" max="16383" man="1"/>
    <brk id="187" max="16383" man="1"/>
    <brk id="242" max="16383" man="1"/>
    <brk id="283" max="16383" man="1"/>
    <brk id="341" max="16383" man="1"/>
    <brk id="396" max="16383" man="1"/>
    <brk id="43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19.77734375"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96</v>
      </c>
      <c r="B7" s="65">
        <v>271</v>
      </c>
      <c r="C7" s="66">
        <v>283</v>
      </c>
      <c r="D7" s="65">
        <v>3969</v>
      </c>
      <c r="E7" s="66">
        <v>4257</v>
      </c>
      <c r="F7" s="67"/>
      <c r="G7" s="65">
        <f>B7-C7</f>
        <v>-12</v>
      </c>
      <c r="H7" s="66">
        <f>D7-E7</f>
        <v>-288</v>
      </c>
      <c r="I7" s="28">
        <f>IF(C7=0, "-", IF(G7/C7&lt;10, G7/C7*100, "&gt;999"))</f>
        <v>-4.2402826855123674</v>
      </c>
      <c r="J7" s="29">
        <f>IF(E7=0, "-", IF(H7/E7&lt;10, H7/E7*100, "&gt;999"))</f>
        <v>-6.7653276955602539</v>
      </c>
    </row>
    <row r="8" spans="1:10" x14ac:dyDescent="0.25">
      <c r="A8" s="7" t="s">
        <v>105</v>
      </c>
      <c r="B8" s="65">
        <v>762</v>
      </c>
      <c r="C8" s="66">
        <v>745</v>
      </c>
      <c r="D8" s="65">
        <v>9354</v>
      </c>
      <c r="E8" s="66">
        <v>8787</v>
      </c>
      <c r="F8" s="67"/>
      <c r="G8" s="65">
        <f>B8-C8</f>
        <v>17</v>
      </c>
      <c r="H8" s="66">
        <f>D8-E8</f>
        <v>567</v>
      </c>
      <c r="I8" s="28">
        <f>IF(C8=0, "-", IF(G8/C8&lt;10, G8/C8*100, "&gt;999"))</f>
        <v>2.2818791946308723</v>
      </c>
      <c r="J8" s="29">
        <f>IF(E8=0, "-", IF(H8/E8&lt;10, H8/E8*100, "&gt;999"))</f>
        <v>6.4527142369409356</v>
      </c>
    </row>
    <row r="9" spans="1:10" x14ac:dyDescent="0.25">
      <c r="A9" s="7" t="s">
        <v>111</v>
      </c>
      <c r="B9" s="65">
        <v>207</v>
      </c>
      <c r="C9" s="66">
        <v>220</v>
      </c>
      <c r="D9" s="65">
        <v>2719</v>
      </c>
      <c r="E9" s="66">
        <v>2782</v>
      </c>
      <c r="F9" s="67"/>
      <c r="G9" s="65">
        <f>B9-C9</f>
        <v>-13</v>
      </c>
      <c r="H9" s="66">
        <f>D9-E9</f>
        <v>-63</v>
      </c>
      <c r="I9" s="28">
        <f>IF(C9=0, "-", IF(G9/C9&lt;10, G9/C9*100, "&gt;999"))</f>
        <v>-5.9090909090909092</v>
      </c>
      <c r="J9" s="29">
        <f>IF(E9=0, "-", IF(H9/E9&lt;10, H9/E9*100, "&gt;999"))</f>
        <v>-2.2645578720345076</v>
      </c>
    </row>
    <row r="10" spans="1:10" x14ac:dyDescent="0.25">
      <c r="A10" s="7" t="s">
        <v>112</v>
      </c>
      <c r="B10" s="65">
        <v>14</v>
      </c>
      <c r="C10" s="66">
        <v>11</v>
      </c>
      <c r="D10" s="65">
        <v>186</v>
      </c>
      <c r="E10" s="66">
        <v>176</v>
      </c>
      <c r="F10" s="67"/>
      <c r="G10" s="65">
        <f>B10-C10</f>
        <v>3</v>
      </c>
      <c r="H10" s="66">
        <f>D10-E10</f>
        <v>10</v>
      </c>
      <c r="I10" s="28">
        <f>IF(C10=0, "-", IF(G10/C10&lt;10, G10/C10*100, "&gt;999"))</f>
        <v>27.27272727272727</v>
      </c>
      <c r="J10" s="29">
        <f>IF(E10=0, "-", IF(H10/E10&lt;10, H10/E10*100, "&gt;999"))</f>
        <v>5.6818181818181817</v>
      </c>
    </row>
    <row r="11" spans="1:10" s="43" customFormat="1" x14ac:dyDescent="0.25">
      <c r="A11" s="27" t="s">
        <v>0</v>
      </c>
      <c r="B11" s="71">
        <f>SUM(B7:B10)</f>
        <v>1254</v>
      </c>
      <c r="C11" s="72">
        <f>SUM(C7:C10)</f>
        <v>1259</v>
      </c>
      <c r="D11" s="71">
        <f>SUM(D7:D10)</f>
        <v>16228</v>
      </c>
      <c r="E11" s="72">
        <f>SUM(E7:E10)</f>
        <v>16002</v>
      </c>
      <c r="F11" s="73"/>
      <c r="G11" s="71">
        <f>B11-C11</f>
        <v>-5</v>
      </c>
      <c r="H11" s="72">
        <f>D11-E11</f>
        <v>226</v>
      </c>
      <c r="I11" s="44">
        <f>IF(C11=0, 0, G11/C11*100)</f>
        <v>-0.39714058776806987</v>
      </c>
      <c r="J11" s="45">
        <f>IF(E11=0, 0, H11/E11*100)</f>
        <v>1.412323459567554</v>
      </c>
    </row>
    <row r="13" spans="1:10" x14ac:dyDescent="0.25">
      <c r="A13" s="3"/>
      <c r="B13" s="196" t="s">
        <v>1</v>
      </c>
      <c r="C13" s="197"/>
      <c r="D13" s="196" t="s">
        <v>2</v>
      </c>
      <c r="E13" s="197"/>
      <c r="F13" s="59"/>
      <c r="G13" s="196" t="s">
        <v>3</v>
      </c>
      <c r="H13" s="200"/>
      <c r="I13" s="200"/>
      <c r="J13" s="197"/>
    </row>
    <row r="14" spans="1:10" x14ac:dyDescent="0.25">
      <c r="A14" s="7" t="s">
        <v>97</v>
      </c>
      <c r="B14" s="65">
        <v>9</v>
      </c>
      <c r="C14" s="66">
        <v>19</v>
      </c>
      <c r="D14" s="65">
        <v>131</v>
      </c>
      <c r="E14" s="66">
        <v>151</v>
      </c>
      <c r="F14" s="67"/>
      <c r="G14" s="65">
        <f t="shared" ref="G14:G34" si="0">B14-C14</f>
        <v>-10</v>
      </c>
      <c r="H14" s="66">
        <f t="shared" ref="H14:H34" si="1">D14-E14</f>
        <v>-20</v>
      </c>
      <c r="I14" s="28">
        <f t="shared" ref="I14:I33" si="2">IF(C14=0, "-", IF(G14/C14&lt;10, G14/C14*100, "&gt;999"))</f>
        <v>-52.631578947368418</v>
      </c>
      <c r="J14" s="29">
        <f t="shared" ref="J14:J33" si="3">IF(E14=0, "-", IF(H14/E14&lt;10, H14/E14*100, "&gt;999"))</f>
        <v>-13.245033112582782</v>
      </c>
    </row>
    <row r="15" spans="1:10" x14ac:dyDescent="0.25">
      <c r="A15" s="7" t="s">
        <v>98</v>
      </c>
      <c r="B15" s="65">
        <v>47</v>
      </c>
      <c r="C15" s="66">
        <v>58</v>
      </c>
      <c r="D15" s="65">
        <v>736</v>
      </c>
      <c r="E15" s="66">
        <v>973</v>
      </c>
      <c r="F15" s="67"/>
      <c r="G15" s="65">
        <f t="shared" si="0"/>
        <v>-11</v>
      </c>
      <c r="H15" s="66">
        <f t="shared" si="1"/>
        <v>-237</v>
      </c>
      <c r="I15" s="28">
        <f t="shared" si="2"/>
        <v>-18.96551724137931</v>
      </c>
      <c r="J15" s="29">
        <f t="shared" si="3"/>
        <v>-24.357656731757451</v>
      </c>
    </row>
    <row r="16" spans="1:10" x14ac:dyDescent="0.25">
      <c r="A16" s="7" t="s">
        <v>99</v>
      </c>
      <c r="B16" s="65">
        <v>134</v>
      </c>
      <c r="C16" s="66">
        <v>133</v>
      </c>
      <c r="D16" s="65">
        <v>1740</v>
      </c>
      <c r="E16" s="66">
        <v>2119</v>
      </c>
      <c r="F16" s="67"/>
      <c r="G16" s="65">
        <f t="shared" si="0"/>
        <v>1</v>
      </c>
      <c r="H16" s="66">
        <f t="shared" si="1"/>
        <v>-379</v>
      </c>
      <c r="I16" s="28">
        <f t="shared" si="2"/>
        <v>0.75187969924812026</v>
      </c>
      <c r="J16" s="29">
        <f t="shared" si="3"/>
        <v>-17.885795186408686</v>
      </c>
    </row>
    <row r="17" spans="1:10" x14ac:dyDescent="0.25">
      <c r="A17" s="7" t="s">
        <v>100</v>
      </c>
      <c r="B17" s="65">
        <v>50</v>
      </c>
      <c r="C17" s="66">
        <v>36</v>
      </c>
      <c r="D17" s="65">
        <v>923</v>
      </c>
      <c r="E17" s="66">
        <v>597</v>
      </c>
      <c r="F17" s="67"/>
      <c r="G17" s="65">
        <f t="shared" si="0"/>
        <v>14</v>
      </c>
      <c r="H17" s="66">
        <f t="shared" si="1"/>
        <v>326</v>
      </c>
      <c r="I17" s="28">
        <f t="shared" si="2"/>
        <v>38.888888888888893</v>
      </c>
      <c r="J17" s="29">
        <f t="shared" si="3"/>
        <v>54.606365159128977</v>
      </c>
    </row>
    <row r="18" spans="1:10" x14ac:dyDescent="0.25">
      <c r="A18" s="7" t="s">
        <v>101</v>
      </c>
      <c r="B18" s="65">
        <v>3</v>
      </c>
      <c r="C18" s="66">
        <v>9</v>
      </c>
      <c r="D18" s="65">
        <v>111</v>
      </c>
      <c r="E18" s="66">
        <v>89</v>
      </c>
      <c r="F18" s="67"/>
      <c r="G18" s="65">
        <f t="shared" si="0"/>
        <v>-6</v>
      </c>
      <c r="H18" s="66">
        <f t="shared" si="1"/>
        <v>22</v>
      </c>
      <c r="I18" s="28">
        <f t="shared" si="2"/>
        <v>-66.666666666666657</v>
      </c>
      <c r="J18" s="29">
        <f t="shared" si="3"/>
        <v>24.719101123595504</v>
      </c>
    </row>
    <row r="19" spans="1:10" x14ac:dyDescent="0.25">
      <c r="A19" s="7" t="s">
        <v>102</v>
      </c>
      <c r="B19" s="65">
        <v>0</v>
      </c>
      <c r="C19" s="66">
        <v>1</v>
      </c>
      <c r="D19" s="65">
        <v>4</v>
      </c>
      <c r="E19" s="66">
        <v>22</v>
      </c>
      <c r="F19" s="67"/>
      <c r="G19" s="65">
        <f t="shared" si="0"/>
        <v>-1</v>
      </c>
      <c r="H19" s="66">
        <f t="shared" si="1"/>
        <v>-18</v>
      </c>
      <c r="I19" s="28">
        <f t="shared" si="2"/>
        <v>-100</v>
      </c>
      <c r="J19" s="29">
        <f t="shared" si="3"/>
        <v>-81.818181818181827</v>
      </c>
    </row>
    <row r="20" spans="1:10" x14ac:dyDescent="0.25">
      <c r="A20" s="7" t="s">
        <v>103</v>
      </c>
      <c r="B20" s="65">
        <v>15</v>
      </c>
      <c r="C20" s="66">
        <v>16</v>
      </c>
      <c r="D20" s="65">
        <v>180</v>
      </c>
      <c r="E20" s="66">
        <v>170</v>
      </c>
      <c r="F20" s="67"/>
      <c r="G20" s="65">
        <f t="shared" si="0"/>
        <v>-1</v>
      </c>
      <c r="H20" s="66">
        <f t="shared" si="1"/>
        <v>10</v>
      </c>
      <c r="I20" s="28">
        <f t="shared" si="2"/>
        <v>-6.25</v>
      </c>
      <c r="J20" s="29">
        <f t="shared" si="3"/>
        <v>5.8823529411764701</v>
      </c>
    </row>
    <row r="21" spans="1:10" x14ac:dyDescent="0.25">
      <c r="A21" s="7" t="s">
        <v>104</v>
      </c>
      <c r="B21" s="65">
        <v>13</v>
      </c>
      <c r="C21" s="66">
        <v>11</v>
      </c>
      <c r="D21" s="65">
        <v>144</v>
      </c>
      <c r="E21" s="66">
        <v>136</v>
      </c>
      <c r="F21" s="67"/>
      <c r="G21" s="65">
        <f t="shared" si="0"/>
        <v>2</v>
      </c>
      <c r="H21" s="66">
        <f t="shared" si="1"/>
        <v>8</v>
      </c>
      <c r="I21" s="28">
        <f t="shared" si="2"/>
        <v>18.181818181818183</v>
      </c>
      <c r="J21" s="29">
        <f t="shared" si="3"/>
        <v>5.8823529411764701</v>
      </c>
    </row>
    <row r="22" spans="1:10" x14ac:dyDescent="0.25">
      <c r="A22" s="142" t="s">
        <v>106</v>
      </c>
      <c r="B22" s="143">
        <v>64</v>
      </c>
      <c r="C22" s="144">
        <v>85</v>
      </c>
      <c r="D22" s="143">
        <v>907</v>
      </c>
      <c r="E22" s="144">
        <v>857</v>
      </c>
      <c r="F22" s="145"/>
      <c r="G22" s="143">
        <f t="shared" si="0"/>
        <v>-21</v>
      </c>
      <c r="H22" s="144">
        <f t="shared" si="1"/>
        <v>50</v>
      </c>
      <c r="I22" s="146">
        <f t="shared" si="2"/>
        <v>-24.705882352941178</v>
      </c>
      <c r="J22" s="147">
        <f t="shared" si="3"/>
        <v>5.8343057176196034</v>
      </c>
    </row>
    <row r="23" spans="1:10" x14ac:dyDescent="0.25">
      <c r="A23" s="7" t="s">
        <v>107</v>
      </c>
      <c r="B23" s="65">
        <v>205</v>
      </c>
      <c r="C23" s="66">
        <v>209</v>
      </c>
      <c r="D23" s="65">
        <v>2488</v>
      </c>
      <c r="E23" s="66">
        <v>2568</v>
      </c>
      <c r="F23" s="67"/>
      <c r="G23" s="65">
        <f t="shared" si="0"/>
        <v>-4</v>
      </c>
      <c r="H23" s="66">
        <f t="shared" si="1"/>
        <v>-80</v>
      </c>
      <c r="I23" s="28">
        <f t="shared" si="2"/>
        <v>-1.9138755980861244</v>
      </c>
      <c r="J23" s="29">
        <f t="shared" si="3"/>
        <v>-3.1152647975077881</v>
      </c>
    </row>
    <row r="24" spans="1:10" x14ac:dyDescent="0.25">
      <c r="A24" s="7" t="s">
        <v>108</v>
      </c>
      <c r="B24" s="65">
        <v>314</v>
      </c>
      <c r="C24" s="66">
        <v>280</v>
      </c>
      <c r="D24" s="65">
        <v>3615</v>
      </c>
      <c r="E24" s="66">
        <v>3107</v>
      </c>
      <c r="F24" s="67"/>
      <c r="G24" s="65">
        <f t="shared" si="0"/>
        <v>34</v>
      </c>
      <c r="H24" s="66">
        <f t="shared" si="1"/>
        <v>508</v>
      </c>
      <c r="I24" s="28">
        <f t="shared" si="2"/>
        <v>12.142857142857142</v>
      </c>
      <c r="J24" s="29">
        <f t="shared" si="3"/>
        <v>16.350177019633087</v>
      </c>
    </row>
    <row r="25" spans="1:10" x14ac:dyDescent="0.25">
      <c r="A25" s="7" t="s">
        <v>109</v>
      </c>
      <c r="B25" s="65">
        <v>161</v>
      </c>
      <c r="C25" s="66">
        <v>158</v>
      </c>
      <c r="D25" s="65">
        <v>2139</v>
      </c>
      <c r="E25" s="66">
        <v>2085</v>
      </c>
      <c r="F25" s="67"/>
      <c r="G25" s="65">
        <f t="shared" si="0"/>
        <v>3</v>
      </c>
      <c r="H25" s="66">
        <f t="shared" si="1"/>
        <v>54</v>
      </c>
      <c r="I25" s="28">
        <f t="shared" si="2"/>
        <v>1.89873417721519</v>
      </c>
      <c r="J25" s="29">
        <f t="shared" si="3"/>
        <v>2.5899280575539567</v>
      </c>
    </row>
    <row r="26" spans="1:10" x14ac:dyDescent="0.25">
      <c r="A26" s="7" t="s">
        <v>110</v>
      </c>
      <c r="B26" s="65">
        <v>18</v>
      </c>
      <c r="C26" s="66">
        <v>13</v>
      </c>
      <c r="D26" s="65">
        <v>205</v>
      </c>
      <c r="E26" s="66">
        <v>170</v>
      </c>
      <c r="F26" s="67"/>
      <c r="G26" s="65">
        <f t="shared" si="0"/>
        <v>5</v>
      </c>
      <c r="H26" s="66">
        <f t="shared" si="1"/>
        <v>35</v>
      </c>
      <c r="I26" s="28">
        <f t="shared" si="2"/>
        <v>38.461538461538467</v>
      </c>
      <c r="J26" s="29">
        <f t="shared" si="3"/>
        <v>20.588235294117645</v>
      </c>
    </row>
    <row r="27" spans="1:10" x14ac:dyDescent="0.25">
      <c r="A27" s="142" t="s">
        <v>113</v>
      </c>
      <c r="B27" s="143">
        <v>1</v>
      </c>
      <c r="C27" s="144">
        <v>1</v>
      </c>
      <c r="D27" s="143">
        <v>21</v>
      </c>
      <c r="E27" s="144">
        <v>21</v>
      </c>
      <c r="F27" s="145"/>
      <c r="G27" s="143">
        <f t="shared" si="0"/>
        <v>0</v>
      </c>
      <c r="H27" s="144">
        <f t="shared" si="1"/>
        <v>0</v>
      </c>
      <c r="I27" s="146">
        <f t="shared" si="2"/>
        <v>0</v>
      </c>
      <c r="J27" s="147">
        <f t="shared" si="3"/>
        <v>0</v>
      </c>
    </row>
    <row r="28" spans="1:10" x14ac:dyDescent="0.25">
      <c r="A28" s="7" t="s">
        <v>114</v>
      </c>
      <c r="B28" s="65">
        <v>0</v>
      </c>
      <c r="C28" s="66">
        <v>2</v>
      </c>
      <c r="D28" s="65">
        <v>0</v>
      </c>
      <c r="E28" s="66">
        <v>5</v>
      </c>
      <c r="F28" s="67"/>
      <c r="G28" s="65">
        <f t="shared" si="0"/>
        <v>-2</v>
      </c>
      <c r="H28" s="66">
        <f t="shared" si="1"/>
        <v>-5</v>
      </c>
      <c r="I28" s="28">
        <f t="shared" si="2"/>
        <v>-100</v>
      </c>
      <c r="J28" s="29">
        <f t="shared" si="3"/>
        <v>-100</v>
      </c>
    </row>
    <row r="29" spans="1:10" x14ac:dyDescent="0.25">
      <c r="A29" s="7" t="s">
        <v>115</v>
      </c>
      <c r="B29" s="65">
        <v>1</v>
      </c>
      <c r="C29" s="66">
        <v>1</v>
      </c>
      <c r="D29" s="65">
        <v>19</v>
      </c>
      <c r="E29" s="66">
        <v>17</v>
      </c>
      <c r="F29" s="67"/>
      <c r="G29" s="65">
        <f t="shared" si="0"/>
        <v>0</v>
      </c>
      <c r="H29" s="66">
        <f t="shared" si="1"/>
        <v>2</v>
      </c>
      <c r="I29" s="28">
        <f t="shared" si="2"/>
        <v>0</v>
      </c>
      <c r="J29" s="29">
        <f t="shared" si="3"/>
        <v>11.76470588235294</v>
      </c>
    </row>
    <row r="30" spans="1:10" x14ac:dyDescent="0.25">
      <c r="A30" s="7" t="s">
        <v>116</v>
      </c>
      <c r="B30" s="65">
        <v>13</v>
      </c>
      <c r="C30" s="66">
        <v>32</v>
      </c>
      <c r="D30" s="65">
        <v>302</v>
      </c>
      <c r="E30" s="66">
        <v>372</v>
      </c>
      <c r="F30" s="67"/>
      <c r="G30" s="65">
        <f t="shared" si="0"/>
        <v>-19</v>
      </c>
      <c r="H30" s="66">
        <f t="shared" si="1"/>
        <v>-70</v>
      </c>
      <c r="I30" s="28">
        <f t="shared" si="2"/>
        <v>-59.375</v>
      </c>
      <c r="J30" s="29">
        <f t="shared" si="3"/>
        <v>-18.817204301075268</v>
      </c>
    </row>
    <row r="31" spans="1:10" x14ac:dyDescent="0.25">
      <c r="A31" s="7" t="s">
        <v>117</v>
      </c>
      <c r="B31" s="65">
        <v>33</v>
      </c>
      <c r="C31" s="66">
        <v>38</v>
      </c>
      <c r="D31" s="65">
        <v>377</v>
      </c>
      <c r="E31" s="66">
        <v>286</v>
      </c>
      <c r="F31" s="67"/>
      <c r="G31" s="65">
        <f t="shared" si="0"/>
        <v>-5</v>
      </c>
      <c r="H31" s="66">
        <f t="shared" si="1"/>
        <v>91</v>
      </c>
      <c r="I31" s="28">
        <f t="shared" si="2"/>
        <v>-13.157894736842104</v>
      </c>
      <c r="J31" s="29">
        <f t="shared" si="3"/>
        <v>31.818181818181817</v>
      </c>
    </row>
    <row r="32" spans="1:10" x14ac:dyDescent="0.25">
      <c r="A32" s="7" t="s">
        <v>118</v>
      </c>
      <c r="B32" s="65">
        <v>159</v>
      </c>
      <c r="C32" s="66">
        <v>146</v>
      </c>
      <c r="D32" s="65">
        <v>2000</v>
      </c>
      <c r="E32" s="66">
        <v>2081</v>
      </c>
      <c r="F32" s="67"/>
      <c r="G32" s="65">
        <f t="shared" si="0"/>
        <v>13</v>
      </c>
      <c r="H32" s="66">
        <f t="shared" si="1"/>
        <v>-81</v>
      </c>
      <c r="I32" s="28">
        <f t="shared" si="2"/>
        <v>8.9041095890410951</v>
      </c>
      <c r="J32" s="29">
        <f t="shared" si="3"/>
        <v>-3.8923594425756844</v>
      </c>
    </row>
    <row r="33" spans="1:10" x14ac:dyDescent="0.25">
      <c r="A33" s="142" t="s">
        <v>112</v>
      </c>
      <c r="B33" s="143">
        <v>14</v>
      </c>
      <c r="C33" s="144">
        <v>11</v>
      </c>
      <c r="D33" s="143">
        <v>186</v>
      </c>
      <c r="E33" s="144">
        <v>176</v>
      </c>
      <c r="F33" s="145"/>
      <c r="G33" s="143">
        <f t="shared" si="0"/>
        <v>3</v>
      </c>
      <c r="H33" s="144">
        <f t="shared" si="1"/>
        <v>10</v>
      </c>
      <c r="I33" s="146">
        <f t="shared" si="2"/>
        <v>27.27272727272727</v>
      </c>
      <c r="J33" s="147">
        <f t="shared" si="3"/>
        <v>5.6818181818181817</v>
      </c>
    </row>
    <row r="34" spans="1:10" s="43" customFormat="1" x14ac:dyDescent="0.25">
      <c r="A34" s="27" t="s">
        <v>0</v>
      </c>
      <c r="B34" s="71">
        <f>SUM(B14:B33)</f>
        <v>1254</v>
      </c>
      <c r="C34" s="72">
        <f>SUM(C14:C33)</f>
        <v>1259</v>
      </c>
      <c r="D34" s="71">
        <f>SUM(D14:D33)</f>
        <v>16228</v>
      </c>
      <c r="E34" s="72">
        <f>SUM(E14:E33)</f>
        <v>16002</v>
      </c>
      <c r="F34" s="73"/>
      <c r="G34" s="71">
        <f t="shared" si="0"/>
        <v>-5</v>
      </c>
      <c r="H34" s="72">
        <f t="shared" si="1"/>
        <v>226</v>
      </c>
      <c r="I34" s="44">
        <f>IF(C34=0, 0, G34/C34*100)</f>
        <v>-0.39714058776806987</v>
      </c>
      <c r="J34" s="45">
        <f>IF(E34=0, 0, H34/E34*100)</f>
        <v>1.412323459567554</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96</v>
      </c>
      <c r="B39" s="30">
        <f>$B$7/$B$11*100</f>
        <v>21.610845295055821</v>
      </c>
      <c r="C39" s="31">
        <f>$C$7/$C$11*100</f>
        <v>22.478157267672756</v>
      </c>
      <c r="D39" s="30">
        <f>$D$7/$D$11*100</f>
        <v>24.457727384767068</v>
      </c>
      <c r="E39" s="31">
        <f>$E$7/$E$11*100</f>
        <v>26.602924634420699</v>
      </c>
      <c r="F39" s="32"/>
      <c r="G39" s="30">
        <f>B39-C39</f>
        <v>-0.86731197261693538</v>
      </c>
      <c r="H39" s="31">
        <f>D39-E39</f>
        <v>-2.1451972496536307</v>
      </c>
    </row>
    <row r="40" spans="1:10" x14ac:dyDescent="0.25">
      <c r="A40" s="7" t="s">
        <v>105</v>
      </c>
      <c r="B40" s="30">
        <f>$B$8/$B$11*100</f>
        <v>60.765550239234443</v>
      </c>
      <c r="C40" s="31">
        <f>$C$8/$C$11*100</f>
        <v>59.173947577442412</v>
      </c>
      <c r="D40" s="30">
        <f>$D$8/$D$11*100</f>
        <v>57.641114123736749</v>
      </c>
      <c r="E40" s="31">
        <f>$E$8/$E$11*100</f>
        <v>54.911886014248225</v>
      </c>
      <c r="F40" s="32"/>
      <c r="G40" s="30">
        <f>B40-C40</f>
        <v>1.5916026617920309</v>
      </c>
      <c r="H40" s="31">
        <f>D40-E40</f>
        <v>2.729228109488524</v>
      </c>
    </row>
    <row r="41" spans="1:10" x14ac:dyDescent="0.25">
      <c r="A41" s="7" t="s">
        <v>111</v>
      </c>
      <c r="B41" s="30">
        <f>$B$9/$B$11*100</f>
        <v>16.507177033492823</v>
      </c>
      <c r="C41" s="31">
        <f>$C$9/$C$11*100</f>
        <v>17.474185861795075</v>
      </c>
      <c r="D41" s="30">
        <f>$D$9/$D$11*100</f>
        <v>16.754991372935667</v>
      </c>
      <c r="E41" s="31">
        <f>$E$9/$E$11*100</f>
        <v>17.385326834145729</v>
      </c>
      <c r="F41" s="32"/>
      <c r="G41" s="30">
        <f>B41-C41</f>
        <v>-0.96700882830225154</v>
      </c>
      <c r="H41" s="31">
        <f>D41-E41</f>
        <v>-0.63033546121006268</v>
      </c>
    </row>
    <row r="42" spans="1:10" x14ac:dyDescent="0.25">
      <c r="A42" s="7" t="s">
        <v>112</v>
      </c>
      <c r="B42" s="30">
        <f>$B$10/$B$11*100</f>
        <v>1.1164274322169059</v>
      </c>
      <c r="C42" s="31">
        <f>$C$10/$C$11*100</f>
        <v>0.87370929308975376</v>
      </c>
      <c r="D42" s="30">
        <f>$D$10/$D$11*100</f>
        <v>1.1461671185605127</v>
      </c>
      <c r="E42" s="31">
        <f>$E$10/$E$11*100</f>
        <v>1.099862517185352</v>
      </c>
      <c r="F42" s="32"/>
      <c r="G42" s="30">
        <f>B42-C42</f>
        <v>0.24271813912715212</v>
      </c>
      <c r="H42" s="31">
        <f>D42-E42</f>
        <v>4.6304601375160681E-2</v>
      </c>
    </row>
    <row r="43" spans="1:10" s="43" customFormat="1" x14ac:dyDescent="0.25">
      <c r="A43" s="27" t="s">
        <v>0</v>
      </c>
      <c r="B43" s="46">
        <f>SUM(B39:B42)</f>
        <v>100</v>
      </c>
      <c r="C43" s="47">
        <f>SUM(C39:C42)</f>
        <v>100</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97</v>
      </c>
      <c r="B46" s="30">
        <f>$B$14/$B$34*100</f>
        <v>0.71770334928229662</v>
      </c>
      <c r="C46" s="31">
        <f>$C$14/$C$34*100</f>
        <v>1.5091342335186657</v>
      </c>
      <c r="D46" s="30">
        <f>$D$14/$D$34*100</f>
        <v>0.80724673403993097</v>
      </c>
      <c r="E46" s="31">
        <f>$E$14/$E$34*100</f>
        <v>0.94363204599425077</v>
      </c>
      <c r="F46" s="32"/>
      <c r="G46" s="30">
        <f t="shared" ref="G46:G66" si="4">B46-C46</f>
        <v>-0.79143088423636909</v>
      </c>
      <c r="H46" s="31">
        <f t="shared" ref="H46:H66" si="5">D46-E46</f>
        <v>-0.1363853119543198</v>
      </c>
    </row>
    <row r="47" spans="1:10" x14ac:dyDescent="0.25">
      <c r="A47" s="7" t="s">
        <v>98</v>
      </c>
      <c r="B47" s="30">
        <f>$B$15/$B$34*100</f>
        <v>3.7480063795853265</v>
      </c>
      <c r="C47" s="31">
        <f>$C$15/$C$34*100</f>
        <v>4.6068308181096107</v>
      </c>
      <c r="D47" s="30">
        <f>$D$15/$D$34*100</f>
        <v>4.5353709637663293</v>
      </c>
      <c r="E47" s="31">
        <f>$E$15/$E$34*100</f>
        <v>6.0804899387576548</v>
      </c>
      <c r="F47" s="32"/>
      <c r="G47" s="30">
        <f t="shared" si="4"/>
        <v>-0.85882443852428425</v>
      </c>
      <c r="H47" s="31">
        <f t="shared" si="5"/>
        <v>-1.5451189749913254</v>
      </c>
    </row>
    <row r="48" spans="1:10" x14ac:dyDescent="0.25">
      <c r="A48" s="7" t="s">
        <v>99</v>
      </c>
      <c r="B48" s="30">
        <f>$B$16/$B$34*100</f>
        <v>10.685805422647528</v>
      </c>
      <c r="C48" s="31">
        <f>$C$16/$C$34*100</f>
        <v>10.563939634630659</v>
      </c>
      <c r="D48" s="30">
        <f>$D$16/$D$34*100</f>
        <v>10.722208528469313</v>
      </c>
      <c r="E48" s="31">
        <f>$E$16/$E$34*100</f>
        <v>13.24209473815773</v>
      </c>
      <c r="F48" s="32"/>
      <c r="G48" s="30">
        <f t="shared" si="4"/>
        <v>0.1218657880168692</v>
      </c>
      <c r="H48" s="31">
        <f t="shared" si="5"/>
        <v>-2.5198862096884174</v>
      </c>
    </row>
    <row r="49" spans="1:8" x14ac:dyDescent="0.25">
      <c r="A49" s="7" t="s">
        <v>100</v>
      </c>
      <c r="B49" s="30">
        <f>$B$17/$B$34*100</f>
        <v>3.9872408293460926</v>
      </c>
      <c r="C49" s="31">
        <f>$C$17/$C$34*100</f>
        <v>2.8594122319301034</v>
      </c>
      <c r="D49" s="30">
        <f>$D$17/$D$34*100</f>
        <v>5.6877002711363076</v>
      </c>
      <c r="E49" s="31">
        <f>$E$17/$E$34*100</f>
        <v>3.7307836520434949</v>
      </c>
      <c r="F49" s="32"/>
      <c r="G49" s="30">
        <f t="shared" si="4"/>
        <v>1.1278285974159892</v>
      </c>
      <c r="H49" s="31">
        <f t="shared" si="5"/>
        <v>1.9569166190928127</v>
      </c>
    </row>
    <row r="50" spans="1:8" x14ac:dyDescent="0.25">
      <c r="A50" s="7" t="s">
        <v>101</v>
      </c>
      <c r="B50" s="30">
        <f>$B$18/$B$34*100</f>
        <v>0.23923444976076555</v>
      </c>
      <c r="C50" s="31">
        <f>$C$18/$C$34*100</f>
        <v>0.71485305798252585</v>
      </c>
      <c r="D50" s="30">
        <f>$D$18/$D$34*100</f>
        <v>0.68400295785062859</v>
      </c>
      <c r="E50" s="31">
        <f>$E$18/$E$34*100</f>
        <v>0.55618047744031995</v>
      </c>
      <c r="F50" s="32"/>
      <c r="G50" s="30">
        <f t="shared" si="4"/>
        <v>-0.47561860822176028</v>
      </c>
      <c r="H50" s="31">
        <f t="shared" si="5"/>
        <v>0.12782248041030864</v>
      </c>
    </row>
    <row r="51" spans="1:8" x14ac:dyDescent="0.25">
      <c r="A51" s="7" t="s">
        <v>102</v>
      </c>
      <c r="B51" s="30">
        <f>$B$19/$B$34*100</f>
        <v>0</v>
      </c>
      <c r="C51" s="31">
        <f>$C$19/$C$34*100</f>
        <v>7.9428117553613981E-2</v>
      </c>
      <c r="D51" s="30">
        <f>$D$19/$D$34*100</f>
        <v>2.4648755237860486E-2</v>
      </c>
      <c r="E51" s="31">
        <f>$E$19/$E$34*100</f>
        <v>0.137482814648169</v>
      </c>
      <c r="F51" s="32"/>
      <c r="G51" s="30">
        <f t="shared" si="4"/>
        <v>-7.9428117553613981E-2</v>
      </c>
      <c r="H51" s="31">
        <f t="shared" si="5"/>
        <v>-0.11283405941030851</v>
      </c>
    </row>
    <row r="52" spans="1:8" x14ac:dyDescent="0.25">
      <c r="A52" s="7" t="s">
        <v>103</v>
      </c>
      <c r="B52" s="30">
        <f>$B$20/$B$34*100</f>
        <v>1.1961722488038278</v>
      </c>
      <c r="C52" s="31">
        <f>$C$20/$C$34*100</f>
        <v>1.2708498808578237</v>
      </c>
      <c r="D52" s="30">
        <f>$D$20/$D$34*100</f>
        <v>1.1091939857037219</v>
      </c>
      <c r="E52" s="31">
        <f>$E$20/$E$34*100</f>
        <v>1.0623672040994876</v>
      </c>
      <c r="F52" s="32"/>
      <c r="G52" s="30">
        <f t="shared" si="4"/>
        <v>-7.4677632053995913E-2</v>
      </c>
      <c r="H52" s="31">
        <f t="shared" si="5"/>
        <v>4.6826781604234258E-2</v>
      </c>
    </row>
    <row r="53" spans="1:8" x14ac:dyDescent="0.25">
      <c r="A53" s="7" t="s">
        <v>104</v>
      </c>
      <c r="B53" s="30">
        <f>$B$21/$B$34*100</f>
        <v>1.036682615629984</v>
      </c>
      <c r="C53" s="31">
        <f>$C$21/$C$34*100</f>
        <v>0.87370929308975376</v>
      </c>
      <c r="D53" s="30">
        <f>$D$21/$D$34*100</f>
        <v>0.88735518856297768</v>
      </c>
      <c r="E53" s="31">
        <f>$E$21/$E$34*100</f>
        <v>0.8498937632795901</v>
      </c>
      <c r="F53" s="32"/>
      <c r="G53" s="30">
        <f t="shared" si="4"/>
        <v>0.16297332254023023</v>
      </c>
      <c r="H53" s="31">
        <f t="shared" si="5"/>
        <v>3.7461425283387584E-2</v>
      </c>
    </row>
    <row r="54" spans="1:8" x14ac:dyDescent="0.25">
      <c r="A54" s="142" t="s">
        <v>106</v>
      </c>
      <c r="B54" s="148">
        <f>$B$22/$B$34*100</f>
        <v>5.1036682615629987</v>
      </c>
      <c r="C54" s="149">
        <f>$C$22/$C$34*100</f>
        <v>6.751389992057188</v>
      </c>
      <c r="D54" s="148">
        <f>$D$22/$D$34*100</f>
        <v>5.5891052501848657</v>
      </c>
      <c r="E54" s="149">
        <f>$E$22/$E$34*100</f>
        <v>5.3555805524309461</v>
      </c>
      <c r="F54" s="150"/>
      <c r="G54" s="148">
        <f t="shared" si="4"/>
        <v>-1.6477217304941894</v>
      </c>
      <c r="H54" s="149">
        <f t="shared" si="5"/>
        <v>0.2335246977539196</v>
      </c>
    </row>
    <row r="55" spans="1:8" x14ac:dyDescent="0.25">
      <c r="A55" s="7" t="s">
        <v>107</v>
      </c>
      <c r="B55" s="30">
        <f>$B$23/$B$34*100</f>
        <v>16.347687400318982</v>
      </c>
      <c r="C55" s="31">
        <f>$C$23/$C$34*100</f>
        <v>16.600476568705322</v>
      </c>
      <c r="D55" s="30">
        <f>$D$23/$D$34*100</f>
        <v>15.331525757949224</v>
      </c>
      <c r="E55" s="31">
        <f>$E$23/$E$34*100</f>
        <v>16.047994000749906</v>
      </c>
      <c r="F55" s="32"/>
      <c r="G55" s="30">
        <f t="shared" si="4"/>
        <v>-0.25278916838633947</v>
      </c>
      <c r="H55" s="31">
        <f t="shared" si="5"/>
        <v>-0.71646824280068167</v>
      </c>
    </row>
    <row r="56" spans="1:8" x14ac:dyDescent="0.25">
      <c r="A56" s="7" t="s">
        <v>108</v>
      </c>
      <c r="B56" s="30">
        <f>$B$24/$B$34*100</f>
        <v>25.039872408293462</v>
      </c>
      <c r="C56" s="31">
        <f>$C$24/$C$34*100</f>
        <v>22.239872915011912</v>
      </c>
      <c r="D56" s="30">
        <f>$D$24/$D$34*100</f>
        <v>22.276312546216417</v>
      </c>
      <c r="E56" s="31">
        <f>$E$24/$E$34*100</f>
        <v>19.416322959630048</v>
      </c>
      <c r="F56" s="32"/>
      <c r="G56" s="30">
        <f t="shared" si="4"/>
        <v>2.7999994932815504</v>
      </c>
      <c r="H56" s="31">
        <f t="shared" si="5"/>
        <v>2.8599895865863694</v>
      </c>
    </row>
    <row r="57" spans="1:8" x14ac:dyDescent="0.25">
      <c r="A57" s="7" t="s">
        <v>109</v>
      </c>
      <c r="B57" s="30">
        <f>$B$25/$B$34*100</f>
        <v>12.838915470494419</v>
      </c>
      <c r="C57" s="31">
        <f>$C$25/$C$34*100</f>
        <v>12.54964257347101</v>
      </c>
      <c r="D57" s="30">
        <f>$D$25/$D$34*100</f>
        <v>13.180921863445896</v>
      </c>
      <c r="E57" s="31">
        <f>$E$25/$E$34*100</f>
        <v>13.029621297337831</v>
      </c>
      <c r="F57" s="32"/>
      <c r="G57" s="30">
        <f t="shared" si="4"/>
        <v>0.28927289702340886</v>
      </c>
      <c r="H57" s="31">
        <f t="shared" si="5"/>
        <v>0.15130056610806442</v>
      </c>
    </row>
    <row r="58" spans="1:8" x14ac:dyDescent="0.25">
      <c r="A58" s="7" t="s">
        <v>110</v>
      </c>
      <c r="B58" s="30">
        <f>$B$26/$B$34*100</f>
        <v>1.4354066985645932</v>
      </c>
      <c r="C58" s="31">
        <f>$C$26/$C$34*100</f>
        <v>1.0325655281969817</v>
      </c>
      <c r="D58" s="30">
        <f>$D$26/$D$34*100</f>
        <v>1.2632487059403501</v>
      </c>
      <c r="E58" s="31">
        <f>$E$26/$E$34*100</f>
        <v>1.0623672040994876</v>
      </c>
      <c r="F58" s="32"/>
      <c r="G58" s="30">
        <f t="shared" si="4"/>
        <v>0.40284117036761158</v>
      </c>
      <c r="H58" s="31">
        <f t="shared" si="5"/>
        <v>0.20088150184086251</v>
      </c>
    </row>
    <row r="59" spans="1:8" x14ac:dyDescent="0.25">
      <c r="A59" s="142" t="s">
        <v>113</v>
      </c>
      <c r="B59" s="148">
        <f>$B$27/$B$34*100</f>
        <v>7.9744816586921854E-2</v>
      </c>
      <c r="C59" s="149">
        <f>$C$27/$C$34*100</f>
        <v>7.9428117553613981E-2</v>
      </c>
      <c r="D59" s="148">
        <f>$D$27/$D$34*100</f>
        <v>0.12940596499876755</v>
      </c>
      <c r="E59" s="149">
        <f>$E$27/$E$34*100</f>
        <v>0.13123359580052493</v>
      </c>
      <c r="F59" s="150"/>
      <c r="G59" s="148">
        <f t="shared" si="4"/>
        <v>3.1669903330787397E-4</v>
      </c>
      <c r="H59" s="149">
        <f t="shared" si="5"/>
        <v>-1.8276308017573795E-3</v>
      </c>
    </row>
    <row r="60" spans="1:8" x14ac:dyDescent="0.25">
      <c r="A60" s="7" t="s">
        <v>114</v>
      </c>
      <c r="B60" s="30">
        <f>$B$28/$B$34*100</f>
        <v>0</v>
      </c>
      <c r="C60" s="31">
        <f>$C$28/$C$34*100</f>
        <v>0.15885623510722796</v>
      </c>
      <c r="D60" s="30">
        <f>$D$28/$D$34*100</f>
        <v>0</v>
      </c>
      <c r="E60" s="31">
        <f>$E$28/$E$34*100</f>
        <v>3.1246094238220223E-2</v>
      </c>
      <c r="F60" s="32"/>
      <c r="G60" s="30">
        <f t="shared" si="4"/>
        <v>-0.15885623510722796</v>
      </c>
      <c r="H60" s="31">
        <f t="shared" si="5"/>
        <v>-3.1246094238220223E-2</v>
      </c>
    </row>
    <row r="61" spans="1:8" x14ac:dyDescent="0.25">
      <c r="A61" s="7" t="s">
        <v>115</v>
      </c>
      <c r="B61" s="30">
        <f>$B$29/$B$34*100</f>
        <v>7.9744816586921854E-2</v>
      </c>
      <c r="C61" s="31">
        <f>$C$29/$C$34*100</f>
        <v>7.9428117553613981E-2</v>
      </c>
      <c r="D61" s="30">
        <f>$D$29/$D$34*100</f>
        <v>0.11708158737983733</v>
      </c>
      <c r="E61" s="31">
        <f>$E$29/$E$34*100</f>
        <v>0.10623672040994876</v>
      </c>
      <c r="F61" s="32"/>
      <c r="G61" s="30">
        <f t="shared" si="4"/>
        <v>3.1669903330787397E-4</v>
      </c>
      <c r="H61" s="31">
        <f t="shared" si="5"/>
        <v>1.0844866969888567E-2</v>
      </c>
    </row>
    <row r="62" spans="1:8" x14ac:dyDescent="0.25">
      <c r="A62" s="7" t="s">
        <v>116</v>
      </c>
      <c r="B62" s="30">
        <f>$B$30/$B$34*100</f>
        <v>1.036682615629984</v>
      </c>
      <c r="C62" s="31">
        <f>$C$30/$C$34*100</f>
        <v>2.5416997617156474</v>
      </c>
      <c r="D62" s="30">
        <f>$D$30/$D$34*100</f>
        <v>1.8609810204584669</v>
      </c>
      <c r="E62" s="31">
        <f>$E$30/$E$34*100</f>
        <v>2.3247094113235849</v>
      </c>
      <c r="F62" s="32"/>
      <c r="G62" s="30">
        <f t="shared" si="4"/>
        <v>-1.5050171460856634</v>
      </c>
      <c r="H62" s="31">
        <f t="shared" si="5"/>
        <v>-0.46372839086511797</v>
      </c>
    </row>
    <row r="63" spans="1:8" x14ac:dyDescent="0.25">
      <c r="A63" s="7" t="s">
        <v>117</v>
      </c>
      <c r="B63" s="30">
        <f>$B$31/$B$34*100</f>
        <v>2.6315789473684208</v>
      </c>
      <c r="C63" s="31">
        <f>$C$31/$C$34*100</f>
        <v>3.0182684670373314</v>
      </c>
      <c r="D63" s="30">
        <f>$D$31/$D$34*100</f>
        <v>2.3231451811683508</v>
      </c>
      <c r="E63" s="31">
        <f>$E$31/$E$34*100</f>
        <v>1.7872765904261967</v>
      </c>
      <c r="F63" s="32"/>
      <c r="G63" s="30">
        <f t="shared" si="4"/>
        <v>-0.38668951966891063</v>
      </c>
      <c r="H63" s="31">
        <f t="shared" si="5"/>
        <v>0.53586859074215409</v>
      </c>
    </row>
    <row r="64" spans="1:8" x14ac:dyDescent="0.25">
      <c r="A64" s="7" t="s">
        <v>118</v>
      </c>
      <c r="B64" s="30">
        <f>$B$32/$B$34*100</f>
        <v>12.679425837320574</v>
      </c>
      <c r="C64" s="31">
        <f>$C$32/$C$34*100</f>
        <v>11.596505162827642</v>
      </c>
      <c r="D64" s="30">
        <f>$D$32/$D$34*100</f>
        <v>12.324377618930244</v>
      </c>
      <c r="E64" s="31">
        <f>$E$32/$E$34*100</f>
        <v>13.004624421947256</v>
      </c>
      <c r="F64" s="32"/>
      <c r="G64" s="30">
        <f t="shared" si="4"/>
        <v>1.0829206744929323</v>
      </c>
      <c r="H64" s="31">
        <f t="shared" si="5"/>
        <v>-0.68024680301701146</v>
      </c>
    </row>
    <row r="65" spans="1:8" x14ac:dyDescent="0.25">
      <c r="A65" s="142" t="s">
        <v>112</v>
      </c>
      <c r="B65" s="148">
        <f>$B$33/$B$34*100</f>
        <v>1.1164274322169059</v>
      </c>
      <c r="C65" s="149">
        <f>$C$33/$C$34*100</f>
        <v>0.87370929308975376</v>
      </c>
      <c r="D65" s="148">
        <f>$D$33/$D$34*100</f>
        <v>1.1461671185605127</v>
      </c>
      <c r="E65" s="149">
        <f>$E$33/$E$34*100</f>
        <v>1.099862517185352</v>
      </c>
      <c r="F65" s="150"/>
      <c r="G65" s="148">
        <f t="shared" si="4"/>
        <v>0.24271813912715212</v>
      </c>
      <c r="H65" s="149">
        <f t="shared" si="5"/>
        <v>4.6304601375160681E-2</v>
      </c>
    </row>
    <row r="66" spans="1:8" s="43" customFormat="1" x14ac:dyDescent="0.25">
      <c r="A66" s="27" t="s">
        <v>0</v>
      </c>
      <c r="B66" s="46">
        <f>SUM(B46:B65)</f>
        <v>100.00000000000001</v>
      </c>
      <c r="C66" s="47">
        <f>SUM(C46:C65)</f>
        <v>100.00000000000001</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1"/>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2</v>
      </c>
      <c r="C6" s="66">
        <v>2</v>
      </c>
      <c r="D6" s="65">
        <v>23</v>
      </c>
      <c r="E6" s="66">
        <v>22</v>
      </c>
      <c r="F6" s="67"/>
      <c r="G6" s="65">
        <f t="shared" ref="G6:G37" si="0">B6-C6</f>
        <v>0</v>
      </c>
      <c r="H6" s="66">
        <f t="shared" ref="H6:H37" si="1">D6-E6</f>
        <v>1</v>
      </c>
      <c r="I6" s="20">
        <f t="shared" ref="I6:I37" si="2">IF(C6=0, "-", IF(G6/C6&lt;10, G6/C6, "&gt;999%"))</f>
        <v>0</v>
      </c>
      <c r="J6" s="21">
        <f t="shared" ref="J6:J37" si="3">IF(E6=0, "-", IF(H6/E6&lt;10, H6/E6, "&gt;999%"))</f>
        <v>4.5454545454545456E-2</v>
      </c>
    </row>
    <row r="7" spans="1:10" x14ac:dyDescent="0.25">
      <c r="A7" s="7" t="s">
        <v>32</v>
      </c>
      <c r="B7" s="65">
        <v>0</v>
      </c>
      <c r="C7" s="66">
        <v>0</v>
      </c>
      <c r="D7" s="65">
        <v>0</v>
      </c>
      <c r="E7" s="66">
        <v>2</v>
      </c>
      <c r="F7" s="67"/>
      <c r="G7" s="65">
        <f t="shared" si="0"/>
        <v>0</v>
      </c>
      <c r="H7" s="66">
        <f t="shared" si="1"/>
        <v>-2</v>
      </c>
      <c r="I7" s="20" t="str">
        <f t="shared" si="2"/>
        <v>-</v>
      </c>
      <c r="J7" s="21">
        <f t="shared" si="3"/>
        <v>-1</v>
      </c>
    </row>
    <row r="8" spans="1:10" x14ac:dyDescent="0.25">
      <c r="A8" s="7" t="s">
        <v>33</v>
      </c>
      <c r="B8" s="65">
        <v>10</v>
      </c>
      <c r="C8" s="66">
        <v>40</v>
      </c>
      <c r="D8" s="65">
        <v>252</v>
      </c>
      <c r="E8" s="66">
        <v>306</v>
      </c>
      <c r="F8" s="67"/>
      <c r="G8" s="65">
        <f t="shared" si="0"/>
        <v>-30</v>
      </c>
      <c r="H8" s="66">
        <f t="shared" si="1"/>
        <v>-54</v>
      </c>
      <c r="I8" s="20">
        <f t="shared" si="2"/>
        <v>-0.75</v>
      </c>
      <c r="J8" s="21">
        <f t="shared" si="3"/>
        <v>-0.17647058823529413</v>
      </c>
    </row>
    <row r="9" spans="1:10" x14ac:dyDescent="0.25">
      <c r="A9" s="7" t="s">
        <v>34</v>
      </c>
      <c r="B9" s="65">
        <v>0</v>
      </c>
      <c r="C9" s="66">
        <v>0</v>
      </c>
      <c r="D9" s="65">
        <v>1</v>
      </c>
      <c r="E9" s="66">
        <v>0</v>
      </c>
      <c r="F9" s="67"/>
      <c r="G9" s="65">
        <f t="shared" si="0"/>
        <v>0</v>
      </c>
      <c r="H9" s="66">
        <f t="shared" si="1"/>
        <v>1</v>
      </c>
      <c r="I9" s="20" t="str">
        <f t="shared" si="2"/>
        <v>-</v>
      </c>
      <c r="J9" s="21" t="str">
        <f t="shared" si="3"/>
        <v>-</v>
      </c>
    </row>
    <row r="10" spans="1:10" x14ac:dyDescent="0.25">
      <c r="A10" s="7" t="s">
        <v>35</v>
      </c>
      <c r="B10" s="65">
        <v>22</v>
      </c>
      <c r="C10" s="66">
        <v>32</v>
      </c>
      <c r="D10" s="65">
        <v>392</v>
      </c>
      <c r="E10" s="66">
        <v>463</v>
      </c>
      <c r="F10" s="67"/>
      <c r="G10" s="65">
        <f t="shared" si="0"/>
        <v>-10</v>
      </c>
      <c r="H10" s="66">
        <f t="shared" si="1"/>
        <v>-71</v>
      </c>
      <c r="I10" s="20">
        <f t="shared" si="2"/>
        <v>-0.3125</v>
      </c>
      <c r="J10" s="21">
        <f t="shared" si="3"/>
        <v>-0.15334773218142547</v>
      </c>
    </row>
    <row r="11" spans="1:10" x14ac:dyDescent="0.25">
      <c r="A11" s="7" t="s">
        <v>36</v>
      </c>
      <c r="B11" s="65">
        <v>69</v>
      </c>
      <c r="C11" s="66">
        <v>0</v>
      </c>
      <c r="D11" s="65">
        <v>70</v>
      </c>
      <c r="E11" s="66">
        <v>0</v>
      </c>
      <c r="F11" s="67"/>
      <c r="G11" s="65">
        <f t="shared" si="0"/>
        <v>69</v>
      </c>
      <c r="H11" s="66">
        <f t="shared" si="1"/>
        <v>70</v>
      </c>
      <c r="I11" s="20" t="str">
        <f t="shared" si="2"/>
        <v>-</v>
      </c>
      <c r="J11" s="21" t="str">
        <f t="shared" si="3"/>
        <v>-</v>
      </c>
    </row>
    <row r="12" spans="1:10" x14ac:dyDescent="0.25">
      <c r="A12" s="7" t="s">
        <v>37</v>
      </c>
      <c r="B12" s="65">
        <v>5</v>
      </c>
      <c r="C12" s="66">
        <v>3</v>
      </c>
      <c r="D12" s="65">
        <v>29</v>
      </c>
      <c r="E12" s="66">
        <v>35</v>
      </c>
      <c r="F12" s="67"/>
      <c r="G12" s="65">
        <f t="shared" si="0"/>
        <v>2</v>
      </c>
      <c r="H12" s="66">
        <f t="shared" si="1"/>
        <v>-6</v>
      </c>
      <c r="I12" s="20">
        <f t="shared" si="2"/>
        <v>0.66666666666666663</v>
      </c>
      <c r="J12" s="21">
        <f t="shared" si="3"/>
        <v>-0.17142857142857143</v>
      </c>
    </row>
    <row r="13" spans="1:10" x14ac:dyDescent="0.25">
      <c r="A13" s="7" t="s">
        <v>38</v>
      </c>
      <c r="B13" s="65">
        <v>0</v>
      </c>
      <c r="C13" s="66">
        <v>1</v>
      </c>
      <c r="D13" s="65">
        <v>0</v>
      </c>
      <c r="E13" s="66">
        <v>3</v>
      </c>
      <c r="F13" s="67"/>
      <c r="G13" s="65">
        <f t="shared" si="0"/>
        <v>-1</v>
      </c>
      <c r="H13" s="66">
        <f t="shared" si="1"/>
        <v>-3</v>
      </c>
      <c r="I13" s="20">
        <f t="shared" si="2"/>
        <v>-1</v>
      </c>
      <c r="J13" s="21">
        <f t="shared" si="3"/>
        <v>-1</v>
      </c>
    </row>
    <row r="14" spans="1:10" x14ac:dyDescent="0.25">
      <c r="A14" s="7" t="s">
        <v>39</v>
      </c>
      <c r="B14" s="65">
        <v>1</v>
      </c>
      <c r="C14" s="66">
        <v>0</v>
      </c>
      <c r="D14" s="65">
        <v>16</v>
      </c>
      <c r="E14" s="66">
        <v>2</v>
      </c>
      <c r="F14" s="67"/>
      <c r="G14" s="65">
        <f t="shared" si="0"/>
        <v>1</v>
      </c>
      <c r="H14" s="66">
        <f t="shared" si="1"/>
        <v>14</v>
      </c>
      <c r="I14" s="20" t="str">
        <f t="shared" si="2"/>
        <v>-</v>
      </c>
      <c r="J14" s="21">
        <f t="shared" si="3"/>
        <v>7</v>
      </c>
    </row>
    <row r="15" spans="1:10" x14ac:dyDescent="0.25">
      <c r="A15" s="7" t="s">
        <v>40</v>
      </c>
      <c r="B15" s="65">
        <v>14</v>
      </c>
      <c r="C15" s="66">
        <v>0</v>
      </c>
      <c r="D15" s="65">
        <v>44</v>
      </c>
      <c r="E15" s="66">
        <v>0</v>
      </c>
      <c r="F15" s="67"/>
      <c r="G15" s="65">
        <f t="shared" si="0"/>
        <v>14</v>
      </c>
      <c r="H15" s="66">
        <f t="shared" si="1"/>
        <v>44</v>
      </c>
      <c r="I15" s="20" t="str">
        <f t="shared" si="2"/>
        <v>-</v>
      </c>
      <c r="J15" s="21" t="str">
        <f t="shared" si="3"/>
        <v>-</v>
      </c>
    </row>
    <row r="16" spans="1:10" x14ac:dyDescent="0.25">
      <c r="A16" s="7" t="s">
        <v>41</v>
      </c>
      <c r="B16" s="65">
        <v>0</v>
      </c>
      <c r="C16" s="66">
        <v>0</v>
      </c>
      <c r="D16" s="65">
        <v>1</v>
      </c>
      <c r="E16" s="66">
        <v>2</v>
      </c>
      <c r="F16" s="67"/>
      <c r="G16" s="65">
        <f t="shared" si="0"/>
        <v>0</v>
      </c>
      <c r="H16" s="66">
        <f t="shared" si="1"/>
        <v>-1</v>
      </c>
      <c r="I16" s="20" t="str">
        <f t="shared" si="2"/>
        <v>-</v>
      </c>
      <c r="J16" s="21">
        <f t="shared" si="3"/>
        <v>-0.5</v>
      </c>
    </row>
    <row r="17" spans="1:10" x14ac:dyDescent="0.25">
      <c r="A17" s="7" t="s">
        <v>42</v>
      </c>
      <c r="B17" s="65">
        <v>0</v>
      </c>
      <c r="C17" s="66">
        <v>4</v>
      </c>
      <c r="D17" s="65">
        <v>15</v>
      </c>
      <c r="E17" s="66">
        <v>23</v>
      </c>
      <c r="F17" s="67"/>
      <c r="G17" s="65">
        <f t="shared" si="0"/>
        <v>-4</v>
      </c>
      <c r="H17" s="66">
        <f t="shared" si="1"/>
        <v>-8</v>
      </c>
      <c r="I17" s="20">
        <f t="shared" si="2"/>
        <v>-1</v>
      </c>
      <c r="J17" s="21">
        <f t="shared" si="3"/>
        <v>-0.34782608695652173</v>
      </c>
    </row>
    <row r="18" spans="1:10" x14ac:dyDescent="0.25">
      <c r="A18" s="7" t="s">
        <v>43</v>
      </c>
      <c r="B18" s="65">
        <v>0</v>
      </c>
      <c r="C18" s="66">
        <v>0</v>
      </c>
      <c r="D18" s="65">
        <v>4</v>
      </c>
      <c r="E18" s="66">
        <v>7</v>
      </c>
      <c r="F18" s="67"/>
      <c r="G18" s="65">
        <f t="shared" si="0"/>
        <v>0</v>
      </c>
      <c r="H18" s="66">
        <f t="shared" si="1"/>
        <v>-3</v>
      </c>
      <c r="I18" s="20" t="str">
        <f t="shared" si="2"/>
        <v>-</v>
      </c>
      <c r="J18" s="21">
        <f t="shared" si="3"/>
        <v>-0.42857142857142855</v>
      </c>
    </row>
    <row r="19" spans="1:10" x14ac:dyDescent="0.25">
      <c r="A19" s="7" t="s">
        <v>44</v>
      </c>
      <c r="B19" s="65">
        <v>76</v>
      </c>
      <c r="C19" s="66">
        <v>51</v>
      </c>
      <c r="D19" s="65">
        <v>723</v>
      </c>
      <c r="E19" s="66">
        <v>872</v>
      </c>
      <c r="F19" s="67"/>
      <c r="G19" s="65">
        <f t="shared" si="0"/>
        <v>25</v>
      </c>
      <c r="H19" s="66">
        <f t="shared" si="1"/>
        <v>-149</v>
      </c>
      <c r="I19" s="20">
        <f t="shared" si="2"/>
        <v>0.49019607843137253</v>
      </c>
      <c r="J19" s="21">
        <f t="shared" si="3"/>
        <v>-0.17087155963302753</v>
      </c>
    </row>
    <row r="20" spans="1:10" x14ac:dyDescent="0.25">
      <c r="A20" s="7" t="s">
        <v>46</v>
      </c>
      <c r="B20" s="65">
        <v>2</v>
      </c>
      <c r="C20" s="66">
        <v>1</v>
      </c>
      <c r="D20" s="65">
        <v>10</v>
      </c>
      <c r="E20" s="66">
        <v>4</v>
      </c>
      <c r="F20" s="67"/>
      <c r="G20" s="65">
        <f t="shared" si="0"/>
        <v>1</v>
      </c>
      <c r="H20" s="66">
        <f t="shared" si="1"/>
        <v>6</v>
      </c>
      <c r="I20" s="20">
        <f t="shared" si="2"/>
        <v>1</v>
      </c>
      <c r="J20" s="21">
        <f t="shared" si="3"/>
        <v>1.5</v>
      </c>
    </row>
    <row r="21" spans="1:10" x14ac:dyDescent="0.25">
      <c r="A21" s="7" t="s">
        <v>47</v>
      </c>
      <c r="B21" s="65">
        <v>43</v>
      </c>
      <c r="C21" s="66">
        <v>14</v>
      </c>
      <c r="D21" s="65">
        <v>330</v>
      </c>
      <c r="E21" s="66">
        <v>238</v>
      </c>
      <c r="F21" s="67"/>
      <c r="G21" s="65">
        <f t="shared" si="0"/>
        <v>29</v>
      </c>
      <c r="H21" s="66">
        <f t="shared" si="1"/>
        <v>92</v>
      </c>
      <c r="I21" s="20">
        <f t="shared" si="2"/>
        <v>2.0714285714285716</v>
      </c>
      <c r="J21" s="21">
        <f t="shared" si="3"/>
        <v>0.38655462184873951</v>
      </c>
    </row>
    <row r="22" spans="1:10" x14ac:dyDescent="0.25">
      <c r="A22" s="7" t="s">
        <v>49</v>
      </c>
      <c r="B22" s="65">
        <v>11</v>
      </c>
      <c r="C22" s="66">
        <v>30</v>
      </c>
      <c r="D22" s="65">
        <v>187</v>
      </c>
      <c r="E22" s="66">
        <v>431</v>
      </c>
      <c r="F22" s="67"/>
      <c r="G22" s="65">
        <f t="shared" si="0"/>
        <v>-19</v>
      </c>
      <c r="H22" s="66">
        <f t="shared" si="1"/>
        <v>-244</v>
      </c>
      <c r="I22" s="20">
        <f t="shared" si="2"/>
        <v>-0.6333333333333333</v>
      </c>
      <c r="J22" s="21">
        <f t="shared" si="3"/>
        <v>-0.56612529002320189</v>
      </c>
    </row>
    <row r="23" spans="1:10" x14ac:dyDescent="0.25">
      <c r="A23" s="7" t="s">
        <v>50</v>
      </c>
      <c r="B23" s="65">
        <v>64</v>
      </c>
      <c r="C23" s="66">
        <v>126</v>
      </c>
      <c r="D23" s="65">
        <v>1282</v>
      </c>
      <c r="E23" s="66">
        <v>1400</v>
      </c>
      <c r="F23" s="67"/>
      <c r="G23" s="65">
        <f t="shared" si="0"/>
        <v>-62</v>
      </c>
      <c r="H23" s="66">
        <f t="shared" si="1"/>
        <v>-118</v>
      </c>
      <c r="I23" s="20">
        <f t="shared" si="2"/>
        <v>-0.49206349206349204</v>
      </c>
      <c r="J23" s="21">
        <f t="shared" si="3"/>
        <v>-8.4285714285714283E-2</v>
      </c>
    </row>
    <row r="24" spans="1:10" x14ac:dyDescent="0.25">
      <c r="A24" s="7" t="s">
        <v>53</v>
      </c>
      <c r="B24" s="65">
        <v>22</v>
      </c>
      <c r="C24" s="66">
        <v>35</v>
      </c>
      <c r="D24" s="65">
        <v>391</v>
      </c>
      <c r="E24" s="66">
        <v>339</v>
      </c>
      <c r="F24" s="67"/>
      <c r="G24" s="65">
        <f t="shared" si="0"/>
        <v>-13</v>
      </c>
      <c r="H24" s="66">
        <f t="shared" si="1"/>
        <v>52</v>
      </c>
      <c r="I24" s="20">
        <f t="shared" si="2"/>
        <v>-0.37142857142857144</v>
      </c>
      <c r="J24" s="21">
        <f t="shared" si="3"/>
        <v>0.15339233038348082</v>
      </c>
    </row>
    <row r="25" spans="1:10" x14ac:dyDescent="0.25">
      <c r="A25" s="7" t="s">
        <v>55</v>
      </c>
      <c r="B25" s="65">
        <v>0</v>
      </c>
      <c r="C25" s="66">
        <v>1</v>
      </c>
      <c r="D25" s="65">
        <v>23</v>
      </c>
      <c r="E25" s="66">
        <v>48</v>
      </c>
      <c r="F25" s="67"/>
      <c r="G25" s="65">
        <f t="shared" si="0"/>
        <v>-1</v>
      </c>
      <c r="H25" s="66">
        <f t="shared" si="1"/>
        <v>-25</v>
      </c>
      <c r="I25" s="20">
        <f t="shared" si="2"/>
        <v>-1</v>
      </c>
      <c r="J25" s="21">
        <f t="shared" si="3"/>
        <v>-0.52083333333333337</v>
      </c>
    </row>
    <row r="26" spans="1:10" x14ac:dyDescent="0.25">
      <c r="A26" s="7" t="s">
        <v>56</v>
      </c>
      <c r="B26" s="65">
        <v>9</v>
      </c>
      <c r="C26" s="66">
        <v>9</v>
      </c>
      <c r="D26" s="65">
        <v>118</v>
      </c>
      <c r="E26" s="66">
        <v>119</v>
      </c>
      <c r="F26" s="67"/>
      <c r="G26" s="65">
        <f t="shared" si="0"/>
        <v>0</v>
      </c>
      <c r="H26" s="66">
        <f t="shared" si="1"/>
        <v>-1</v>
      </c>
      <c r="I26" s="20">
        <f t="shared" si="2"/>
        <v>0</v>
      </c>
      <c r="J26" s="21">
        <f t="shared" si="3"/>
        <v>-8.4033613445378148E-3</v>
      </c>
    </row>
    <row r="27" spans="1:10" x14ac:dyDescent="0.25">
      <c r="A27" s="7" t="s">
        <v>57</v>
      </c>
      <c r="B27" s="65">
        <v>78</v>
      </c>
      <c r="C27" s="66">
        <v>98</v>
      </c>
      <c r="D27" s="65">
        <v>1288</v>
      </c>
      <c r="E27" s="66">
        <v>982</v>
      </c>
      <c r="F27" s="67"/>
      <c r="G27" s="65">
        <f t="shared" si="0"/>
        <v>-20</v>
      </c>
      <c r="H27" s="66">
        <f t="shared" si="1"/>
        <v>306</v>
      </c>
      <c r="I27" s="20">
        <f t="shared" si="2"/>
        <v>-0.20408163265306123</v>
      </c>
      <c r="J27" s="21">
        <f t="shared" si="3"/>
        <v>0.31160896130346233</v>
      </c>
    </row>
    <row r="28" spans="1:10" x14ac:dyDescent="0.25">
      <c r="A28" s="7" t="s">
        <v>58</v>
      </c>
      <c r="B28" s="65">
        <v>0</v>
      </c>
      <c r="C28" s="66">
        <v>1</v>
      </c>
      <c r="D28" s="65">
        <v>0</v>
      </c>
      <c r="E28" s="66">
        <v>3</v>
      </c>
      <c r="F28" s="67"/>
      <c r="G28" s="65">
        <f t="shared" si="0"/>
        <v>-1</v>
      </c>
      <c r="H28" s="66">
        <f t="shared" si="1"/>
        <v>-3</v>
      </c>
      <c r="I28" s="20">
        <f t="shared" si="2"/>
        <v>-1</v>
      </c>
      <c r="J28" s="21">
        <f t="shared" si="3"/>
        <v>-1</v>
      </c>
    </row>
    <row r="29" spans="1:10" x14ac:dyDescent="0.25">
      <c r="A29" s="7" t="s">
        <v>59</v>
      </c>
      <c r="B29" s="65">
        <v>3</v>
      </c>
      <c r="C29" s="66">
        <v>3</v>
      </c>
      <c r="D29" s="65">
        <v>104</v>
      </c>
      <c r="E29" s="66">
        <v>147</v>
      </c>
      <c r="F29" s="67"/>
      <c r="G29" s="65">
        <f t="shared" si="0"/>
        <v>0</v>
      </c>
      <c r="H29" s="66">
        <f t="shared" si="1"/>
        <v>-43</v>
      </c>
      <c r="I29" s="20">
        <f t="shared" si="2"/>
        <v>0</v>
      </c>
      <c r="J29" s="21">
        <f t="shared" si="3"/>
        <v>-0.29251700680272108</v>
      </c>
    </row>
    <row r="30" spans="1:10" x14ac:dyDescent="0.25">
      <c r="A30" s="7" t="s">
        <v>60</v>
      </c>
      <c r="B30" s="65">
        <v>17</v>
      </c>
      <c r="C30" s="66">
        <v>18</v>
      </c>
      <c r="D30" s="65">
        <v>136</v>
      </c>
      <c r="E30" s="66">
        <v>127</v>
      </c>
      <c r="F30" s="67"/>
      <c r="G30" s="65">
        <f t="shared" si="0"/>
        <v>-1</v>
      </c>
      <c r="H30" s="66">
        <f t="shared" si="1"/>
        <v>9</v>
      </c>
      <c r="I30" s="20">
        <f t="shared" si="2"/>
        <v>-5.5555555555555552E-2</v>
      </c>
      <c r="J30" s="21">
        <f t="shared" si="3"/>
        <v>7.0866141732283464E-2</v>
      </c>
    </row>
    <row r="31" spans="1:10" x14ac:dyDescent="0.25">
      <c r="A31" s="7" t="s">
        <v>61</v>
      </c>
      <c r="B31" s="65">
        <v>5</v>
      </c>
      <c r="C31" s="66">
        <v>16</v>
      </c>
      <c r="D31" s="65">
        <v>140</v>
      </c>
      <c r="E31" s="66">
        <v>172</v>
      </c>
      <c r="F31" s="67"/>
      <c r="G31" s="65">
        <f t="shared" si="0"/>
        <v>-11</v>
      </c>
      <c r="H31" s="66">
        <f t="shared" si="1"/>
        <v>-32</v>
      </c>
      <c r="I31" s="20">
        <f t="shared" si="2"/>
        <v>-0.6875</v>
      </c>
      <c r="J31" s="21">
        <f t="shared" si="3"/>
        <v>-0.18604651162790697</v>
      </c>
    </row>
    <row r="32" spans="1:10" x14ac:dyDescent="0.25">
      <c r="A32" s="7" t="s">
        <v>62</v>
      </c>
      <c r="B32" s="65">
        <v>0</v>
      </c>
      <c r="C32" s="66">
        <v>0</v>
      </c>
      <c r="D32" s="65">
        <v>1</v>
      </c>
      <c r="E32" s="66">
        <v>1</v>
      </c>
      <c r="F32" s="67"/>
      <c r="G32" s="65">
        <f t="shared" si="0"/>
        <v>0</v>
      </c>
      <c r="H32" s="66">
        <f t="shared" si="1"/>
        <v>0</v>
      </c>
      <c r="I32" s="20" t="str">
        <f t="shared" si="2"/>
        <v>-</v>
      </c>
      <c r="J32" s="21">
        <f t="shared" si="3"/>
        <v>0</v>
      </c>
    </row>
    <row r="33" spans="1:10" x14ac:dyDescent="0.25">
      <c r="A33" s="7" t="s">
        <v>63</v>
      </c>
      <c r="B33" s="65">
        <v>1</v>
      </c>
      <c r="C33" s="66">
        <v>1</v>
      </c>
      <c r="D33" s="65">
        <v>7</v>
      </c>
      <c r="E33" s="66">
        <v>10</v>
      </c>
      <c r="F33" s="67"/>
      <c r="G33" s="65">
        <f t="shared" si="0"/>
        <v>0</v>
      </c>
      <c r="H33" s="66">
        <f t="shared" si="1"/>
        <v>-3</v>
      </c>
      <c r="I33" s="20">
        <f t="shared" si="2"/>
        <v>0</v>
      </c>
      <c r="J33" s="21">
        <f t="shared" si="3"/>
        <v>-0.3</v>
      </c>
    </row>
    <row r="34" spans="1:10" x14ac:dyDescent="0.25">
      <c r="A34" s="7" t="s">
        <v>64</v>
      </c>
      <c r="B34" s="65">
        <v>163</v>
      </c>
      <c r="C34" s="66">
        <v>134</v>
      </c>
      <c r="D34" s="65">
        <v>1745</v>
      </c>
      <c r="E34" s="66">
        <v>1915</v>
      </c>
      <c r="F34" s="67"/>
      <c r="G34" s="65">
        <f t="shared" si="0"/>
        <v>29</v>
      </c>
      <c r="H34" s="66">
        <f t="shared" si="1"/>
        <v>-170</v>
      </c>
      <c r="I34" s="20">
        <f t="shared" si="2"/>
        <v>0.21641791044776118</v>
      </c>
      <c r="J34" s="21">
        <f t="shared" si="3"/>
        <v>-8.877284595300261E-2</v>
      </c>
    </row>
    <row r="35" spans="1:10" x14ac:dyDescent="0.25">
      <c r="A35" s="7" t="s">
        <v>65</v>
      </c>
      <c r="B35" s="65">
        <v>0</v>
      </c>
      <c r="C35" s="66">
        <v>0</v>
      </c>
      <c r="D35" s="65">
        <v>0</v>
      </c>
      <c r="E35" s="66">
        <v>1</v>
      </c>
      <c r="F35" s="67"/>
      <c r="G35" s="65">
        <f t="shared" si="0"/>
        <v>0</v>
      </c>
      <c r="H35" s="66">
        <f t="shared" si="1"/>
        <v>-1</v>
      </c>
      <c r="I35" s="20" t="str">
        <f t="shared" si="2"/>
        <v>-</v>
      </c>
      <c r="J35" s="21">
        <f t="shared" si="3"/>
        <v>-1</v>
      </c>
    </row>
    <row r="36" spans="1:10" x14ac:dyDescent="0.25">
      <c r="A36" s="7" t="s">
        <v>66</v>
      </c>
      <c r="B36" s="65">
        <v>22</v>
      </c>
      <c r="C36" s="66">
        <v>44</v>
      </c>
      <c r="D36" s="65">
        <v>315</v>
      </c>
      <c r="E36" s="66">
        <v>376</v>
      </c>
      <c r="F36" s="67"/>
      <c r="G36" s="65">
        <f t="shared" si="0"/>
        <v>-22</v>
      </c>
      <c r="H36" s="66">
        <f t="shared" si="1"/>
        <v>-61</v>
      </c>
      <c r="I36" s="20">
        <f t="shared" si="2"/>
        <v>-0.5</v>
      </c>
      <c r="J36" s="21">
        <f t="shared" si="3"/>
        <v>-0.16223404255319149</v>
      </c>
    </row>
    <row r="37" spans="1:10" x14ac:dyDescent="0.25">
      <c r="A37" s="7" t="s">
        <v>67</v>
      </c>
      <c r="B37" s="65">
        <v>5</v>
      </c>
      <c r="C37" s="66">
        <v>4</v>
      </c>
      <c r="D37" s="65">
        <v>40</v>
      </c>
      <c r="E37" s="66">
        <v>33</v>
      </c>
      <c r="F37" s="67"/>
      <c r="G37" s="65">
        <f t="shared" si="0"/>
        <v>1</v>
      </c>
      <c r="H37" s="66">
        <f t="shared" si="1"/>
        <v>7</v>
      </c>
      <c r="I37" s="20">
        <f t="shared" si="2"/>
        <v>0.25</v>
      </c>
      <c r="J37" s="21">
        <f t="shared" si="3"/>
        <v>0.21212121212121213</v>
      </c>
    </row>
    <row r="38" spans="1:10" x14ac:dyDescent="0.25">
      <c r="A38" s="7" t="s">
        <v>68</v>
      </c>
      <c r="B38" s="65">
        <v>66</v>
      </c>
      <c r="C38" s="66">
        <v>40</v>
      </c>
      <c r="D38" s="65">
        <v>598</v>
      </c>
      <c r="E38" s="66">
        <v>456</v>
      </c>
      <c r="F38" s="67"/>
      <c r="G38" s="65">
        <f t="shared" ref="G38:G59" si="4">B38-C38</f>
        <v>26</v>
      </c>
      <c r="H38" s="66">
        <f t="shared" ref="H38:H59" si="5">D38-E38</f>
        <v>142</v>
      </c>
      <c r="I38" s="20">
        <f t="shared" ref="I38:I59" si="6">IF(C38=0, "-", IF(G38/C38&lt;10, G38/C38, "&gt;999%"))</f>
        <v>0.65</v>
      </c>
      <c r="J38" s="21">
        <f t="shared" ref="J38:J59" si="7">IF(E38=0, "-", IF(H38/E38&lt;10, H38/E38, "&gt;999%"))</f>
        <v>0.31140350877192985</v>
      </c>
    </row>
    <row r="39" spans="1:10" x14ac:dyDescent="0.25">
      <c r="A39" s="7" t="s">
        <v>69</v>
      </c>
      <c r="B39" s="65">
        <v>2</v>
      </c>
      <c r="C39" s="66">
        <v>2</v>
      </c>
      <c r="D39" s="65">
        <v>62</v>
      </c>
      <c r="E39" s="66">
        <v>68</v>
      </c>
      <c r="F39" s="67"/>
      <c r="G39" s="65">
        <f t="shared" si="4"/>
        <v>0</v>
      </c>
      <c r="H39" s="66">
        <f t="shared" si="5"/>
        <v>-6</v>
      </c>
      <c r="I39" s="20">
        <f t="shared" si="6"/>
        <v>0</v>
      </c>
      <c r="J39" s="21">
        <f t="shared" si="7"/>
        <v>-8.8235294117647065E-2</v>
      </c>
    </row>
    <row r="40" spans="1:10" x14ac:dyDescent="0.25">
      <c r="A40" s="7" t="s">
        <v>70</v>
      </c>
      <c r="B40" s="65">
        <v>46</v>
      </c>
      <c r="C40" s="66">
        <v>58</v>
      </c>
      <c r="D40" s="65">
        <v>924</v>
      </c>
      <c r="E40" s="66">
        <v>701</v>
      </c>
      <c r="F40" s="67"/>
      <c r="G40" s="65">
        <f t="shared" si="4"/>
        <v>-12</v>
      </c>
      <c r="H40" s="66">
        <f t="shared" si="5"/>
        <v>223</v>
      </c>
      <c r="I40" s="20">
        <f t="shared" si="6"/>
        <v>-0.20689655172413793</v>
      </c>
      <c r="J40" s="21">
        <f t="shared" si="7"/>
        <v>0.31811697574893011</v>
      </c>
    </row>
    <row r="41" spans="1:10" x14ac:dyDescent="0.25">
      <c r="A41" s="7" t="s">
        <v>71</v>
      </c>
      <c r="B41" s="65">
        <v>22</v>
      </c>
      <c r="C41" s="66">
        <v>28</v>
      </c>
      <c r="D41" s="65">
        <v>330</v>
      </c>
      <c r="E41" s="66">
        <v>529</v>
      </c>
      <c r="F41" s="67"/>
      <c r="G41" s="65">
        <f t="shared" si="4"/>
        <v>-6</v>
      </c>
      <c r="H41" s="66">
        <f t="shared" si="5"/>
        <v>-199</v>
      </c>
      <c r="I41" s="20">
        <f t="shared" si="6"/>
        <v>-0.21428571428571427</v>
      </c>
      <c r="J41" s="21">
        <f t="shared" si="7"/>
        <v>-0.37618147448015121</v>
      </c>
    </row>
    <row r="42" spans="1:10" x14ac:dyDescent="0.25">
      <c r="A42" s="7" t="s">
        <v>72</v>
      </c>
      <c r="B42" s="65">
        <v>4</v>
      </c>
      <c r="C42" s="66">
        <v>3</v>
      </c>
      <c r="D42" s="65">
        <v>41</v>
      </c>
      <c r="E42" s="66">
        <v>30</v>
      </c>
      <c r="F42" s="67"/>
      <c r="G42" s="65">
        <f t="shared" si="4"/>
        <v>1</v>
      </c>
      <c r="H42" s="66">
        <f t="shared" si="5"/>
        <v>11</v>
      </c>
      <c r="I42" s="20">
        <f t="shared" si="6"/>
        <v>0.33333333333333331</v>
      </c>
      <c r="J42" s="21">
        <f t="shared" si="7"/>
        <v>0.36666666666666664</v>
      </c>
    </row>
    <row r="43" spans="1:10" x14ac:dyDescent="0.25">
      <c r="A43" s="7" t="s">
        <v>73</v>
      </c>
      <c r="B43" s="65">
        <v>12</v>
      </c>
      <c r="C43" s="66">
        <v>0</v>
      </c>
      <c r="D43" s="65">
        <v>76</v>
      </c>
      <c r="E43" s="66">
        <v>0</v>
      </c>
      <c r="F43" s="67"/>
      <c r="G43" s="65">
        <f t="shared" si="4"/>
        <v>12</v>
      </c>
      <c r="H43" s="66">
        <f t="shared" si="5"/>
        <v>76</v>
      </c>
      <c r="I43" s="20" t="str">
        <f t="shared" si="6"/>
        <v>-</v>
      </c>
      <c r="J43" s="21" t="str">
        <f t="shared" si="7"/>
        <v>-</v>
      </c>
    </row>
    <row r="44" spans="1:10" x14ac:dyDescent="0.25">
      <c r="A44" s="7" t="s">
        <v>74</v>
      </c>
      <c r="B44" s="65">
        <v>11</v>
      </c>
      <c r="C44" s="66">
        <v>10</v>
      </c>
      <c r="D44" s="65">
        <v>130</v>
      </c>
      <c r="E44" s="66">
        <v>98</v>
      </c>
      <c r="F44" s="67"/>
      <c r="G44" s="65">
        <f t="shared" si="4"/>
        <v>1</v>
      </c>
      <c r="H44" s="66">
        <f t="shared" si="5"/>
        <v>32</v>
      </c>
      <c r="I44" s="20">
        <f t="shared" si="6"/>
        <v>0.1</v>
      </c>
      <c r="J44" s="21">
        <f t="shared" si="7"/>
        <v>0.32653061224489793</v>
      </c>
    </row>
    <row r="45" spans="1:10" x14ac:dyDescent="0.25">
      <c r="A45" s="7" t="s">
        <v>75</v>
      </c>
      <c r="B45" s="65">
        <v>6</v>
      </c>
      <c r="C45" s="66">
        <v>1</v>
      </c>
      <c r="D45" s="65">
        <v>76</v>
      </c>
      <c r="E45" s="66">
        <v>46</v>
      </c>
      <c r="F45" s="67"/>
      <c r="G45" s="65">
        <f t="shared" si="4"/>
        <v>5</v>
      </c>
      <c r="H45" s="66">
        <f t="shared" si="5"/>
        <v>30</v>
      </c>
      <c r="I45" s="20">
        <f t="shared" si="6"/>
        <v>5</v>
      </c>
      <c r="J45" s="21">
        <f t="shared" si="7"/>
        <v>0.65217391304347827</v>
      </c>
    </row>
    <row r="46" spans="1:10" x14ac:dyDescent="0.25">
      <c r="A46" s="7" t="s">
        <v>76</v>
      </c>
      <c r="B46" s="65">
        <v>5</v>
      </c>
      <c r="C46" s="66">
        <v>3</v>
      </c>
      <c r="D46" s="65">
        <v>66</v>
      </c>
      <c r="E46" s="66">
        <v>53</v>
      </c>
      <c r="F46" s="67"/>
      <c r="G46" s="65">
        <f t="shared" si="4"/>
        <v>2</v>
      </c>
      <c r="H46" s="66">
        <f t="shared" si="5"/>
        <v>13</v>
      </c>
      <c r="I46" s="20">
        <f t="shared" si="6"/>
        <v>0.66666666666666663</v>
      </c>
      <c r="J46" s="21">
        <f t="shared" si="7"/>
        <v>0.24528301886792453</v>
      </c>
    </row>
    <row r="47" spans="1:10" x14ac:dyDescent="0.25">
      <c r="A47" s="7" t="s">
        <v>77</v>
      </c>
      <c r="B47" s="65">
        <v>15</v>
      </c>
      <c r="C47" s="66">
        <v>19</v>
      </c>
      <c r="D47" s="65">
        <v>297</v>
      </c>
      <c r="E47" s="66">
        <v>445</v>
      </c>
      <c r="F47" s="67"/>
      <c r="G47" s="65">
        <f t="shared" si="4"/>
        <v>-4</v>
      </c>
      <c r="H47" s="66">
        <f t="shared" si="5"/>
        <v>-148</v>
      </c>
      <c r="I47" s="20">
        <f t="shared" si="6"/>
        <v>-0.21052631578947367</v>
      </c>
      <c r="J47" s="21">
        <f t="shared" si="7"/>
        <v>-0.33258426966292137</v>
      </c>
    </row>
    <row r="48" spans="1:10" x14ac:dyDescent="0.25">
      <c r="A48" s="7" t="s">
        <v>78</v>
      </c>
      <c r="B48" s="65">
        <v>3</v>
      </c>
      <c r="C48" s="66">
        <v>3</v>
      </c>
      <c r="D48" s="65">
        <v>30</v>
      </c>
      <c r="E48" s="66">
        <v>11</v>
      </c>
      <c r="F48" s="67"/>
      <c r="G48" s="65">
        <f t="shared" si="4"/>
        <v>0</v>
      </c>
      <c r="H48" s="66">
        <f t="shared" si="5"/>
        <v>19</v>
      </c>
      <c r="I48" s="20">
        <f t="shared" si="6"/>
        <v>0</v>
      </c>
      <c r="J48" s="21">
        <f t="shared" si="7"/>
        <v>1.7272727272727273</v>
      </c>
    </row>
    <row r="49" spans="1:10" x14ac:dyDescent="0.25">
      <c r="A49" s="7" t="s">
        <v>79</v>
      </c>
      <c r="B49" s="65">
        <v>84</v>
      </c>
      <c r="C49" s="66">
        <v>65</v>
      </c>
      <c r="D49" s="65">
        <v>782</v>
      </c>
      <c r="E49" s="66">
        <v>926</v>
      </c>
      <c r="F49" s="67"/>
      <c r="G49" s="65">
        <f t="shared" si="4"/>
        <v>19</v>
      </c>
      <c r="H49" s="66">
        <f t="shared" si="5"/>
        <v>-144</v>
      </c>
      <c r="I49" s="20">
        <f t="shared" si="6"/>
        <v>0.29230769230769232</v>
      </c>
      <c r="J49" s="21">
        <f t="shared" si="7"/>
        <v>-0.15550755939524838</v>
      </c>
    </row>
    <row r="50" spans="1:10" x14ac:dyDescent="0.25">
      <c r="A50" s="7" t="s">
        <v>80</v>
      </c>
      <c r="B50" s="65">
        <v>8</v>
      </c>
      <c r="C50" s="66">
        <v>46</v>
      </c>
      <c r="D50" s="65">
        <v>307</v>
      </c>
      <c r="E50" s="66">
        <v>297</v>
      </c>
      <c r="F50" s="67"/>
      <c r="G50" s="65">
        <f t="shared" si="4"/>
        <v>-38</v>
      </c>
      <c r="H50" s="66">
        <f t="shared" si="5"/>
        <v>10</v>
      </c>
      <c r="I50" s="20">
        <f t="shared" si="6"/>
        <v>-0.82608695652173914</v>
      </c>
      <c r="J50" s="21">
        <f t="shared" si="7"/>
        <v>3.3670033670033669E-2</v>
      </c>
    </row>
    <row r="51" spans="1:10" x14ac:dyDescent="0.25">
      <c r="A51" s="7" t="s">
        <v>81</v>
      </c>
      <c r="B51" s="65">
        <v>10</v>
      </c>
      <c r="C51" s="66">
        <v>0</v>
      </c>
      <c r="D51" s="65">
        <v>725</v>
      </c>
      <c r="E51" s="66">
        <v>0</v>
      </c>
      <c r="F51" s="67"/>
      <c r="G51" s="65">
        <f t="shared" si="4"/>
        <v>10</v>
      </c>
      <c r="H51" s="66">
        <f t="shared" si="5"/>
        <v>725</v>
      </c>
      <c r="I51" s="20" t="str">
        <f t="shared" si="6"/>
        <v>-</v>
      </c>
      <c r="J51" s="21" t="str">
        <f t="shared" si="7"/>
        <v>-</v>
      </c>
    </row>
    <row r="52" spans="1:10" x14ac:dyDescent="0.25">
      <c r="A52" s="7" t="s">
        <v>82</v>
      </c>
      <c r="B52" s="65">
        <v>201</v>
      </c>
      <c r="C52" s="66">
        <v>209</v>
      </c>
      <c r="D52" s="65">
        <v>2865</v>
      </c>
      <c r="E52" s="66">
        <v>2839</v>
      </c>
      <c r="F52" s="67"/>
      <c r="G52" s="65">
        <f t="shared" si="4"/>
        <v>-8</v>
      </c>
      <c r="H52" s="66">
        <f t="shared" si="5"/>
        <v>26</v>
      </c>
      <c r="I52" s="20">
        <f t="shared" si="6"/>
        <v>-3.8277511961722487E-2</v>
      </c>
      <c r="J52" s="21">
        <f t="shared" si="7"/>
        <v>9.1581542796759421E-3</v>
      </c>
    </row>
    <row r="53" spans="1:10" x14ac:dyDescent="0.25">
      <c r="A53" s="7" t="s">
        <v>83</v>
      </c>
      <c r="B53" s="65">
        <v>72</v>
      </c>
      <c r="C53" s="66">
        <v>80</v>
      </c>
      <c r="D53" s="65">
        <v>840</v>
      </c>
      <c r="E53" s="66">
        <v>1072</v>
      </c>
      <c r="F53" s="67"/>
      <c r="G53" s="65">
        <f t="shared" si="4"/>
        <v>-8</v>
      </c>
      <c r="H53" s="66">
        <f t="shared" si="5"/>
        <v>-232</v>
      </c>
      <c r="I53" s="20">
        <f t="shared" si="6"/>
        <v>-0.1</v>
      </c>
      <c r="J53" s="21">
        <f t="shared" si="7"/>
        <v>-0.21641791044776118</v>
      </c>
    </row>
    <row r="54" spans="1:10" x14ac:dyDescent="0.25">
      <c r="A54" s="7" t="s">
        <v>84</v>
      </c>
      <c r="B54" s="65">
        <v>35</v>
      </c>
      <c r="C54" s="66">
        <v>21</v>
      </c>
      <c r="D54" s="65">
        <v>279</v>
      </c>
      <c r="E54" s="66">
        <v>243</v>
      </c>
      <c r="F54" s="67"/>
      <c r="G54" s="65">
        <f t="shared" si="4"/>
        <v>14</v>
      </c>
      <c r="H54" s="66">
        <f t="shared" si="5"/>
        <v>36</v>
      </c>
      <c r="I54" s="20">
        <f t="shared" si="6"/>
        <v>0.66666666666666663</v>
      </c>
      <c r="J54" s="21">
        <f t="shared" si="7"/>
        <v>0.14814814814814814</v>
      </c>
    </row>
    <row r="55" spans="1:10" x14ac:dyDescent="0.25">
      <c r="A55" s="142" t="s">
        <v>45</v>
      </c>
      <c r="B55" s="143">
        <v>0</v>
      </c>
      <c r="C55" s="144">
        <v>1</v>
      </c>
      <c r="D55" s="143">
        <v>14</v>
      </c>
      <c r="E55" s="144">
        <v>7</v>
      </c>
      <c r="F55" s="145"/>
      <c r="G55" s="143">
        <f t="shared" si="4"/>
        <v>-1</v>
      </c>
      <c r="H55" s="144">
        <f t="shared" si="5"/>
        <v>7</v>
      </c>
      <c r="I55" s="151">
        <f t="shared" si="6"/>
        <v>-1</v>
      </c>
      <c r="J55" s="152">
        <f t="shared" si="7"/>
        <v>1</v>
      </c>
    </row>
    <row r="56" spans="1:10" x14ac:dyDescent="0.25">
      <c r="A56" s="7" t="s">
        <v>48</v>
      </c>
      <c r="B56" s="65">
        <v>0</v>
      </c>
      <c r="C56" s="66">
        <v>0</v>
      </c>
      <c r="D56" s="65">
        <v>7</v>
      </c>
      <c r="E56" s="66">
        <v>11</v>
      </c>
      <c r="F56" s="67"/>
      <c r="G56" s="65">
        <f t="shared" si="4"/>
        <v>0</v>
      </c>
      <c r="H56" s="66">
        <f t="shared" si="5"/>
        <v>-4</v>
      </c>
      <c r="I56" s="20" t="str">
        <f t="shared" si="6"/>
        <v>-</v>
      </c>
      <c r="J56" s="21">
        <f t="shared" si="7"/>
        <v>-0.36363636363636365</v>
      </c>
    </row>
    <row r="57" spans="1:10" x14ac:dyDescent="0.25">
      <c r="A57" s="7" t="s">
        <v>51</v>
      </c>
      <c r="B57" s="65">
        <v>0</v>
      </c>
      <c r="C57" s="66">
        <v>0</v>
      </c>
      <c r="D57" s="65">
        <v>0</v>
      </c>
      <c r="E57" s="66">
        <v>1</v>
      </c>
      <c r="F57" s="67"/>
      <c r="G57" s="65">
        <f t="shared" si="4"/>
        <v>0</v>
      </c>
      <c r="H57" s="66">
        <f t="shared" si="5"/>
        <v>-1</v>
      </c>
      <c r="I57" s="20" t="str">
        <f t="shared" si="6"/>
        <v>-</v>
      </c>
      <c r="J57" s="21">
        <f t="shared" si="7"/>
        <v>-1</v>
      </c>
    </row>
    <row r="58" spans="1:10" x14ac:dyDescent="0.25">
      <c r="A58" s="7" t="s">
        <v>52</v>
      </c>
      <c r="B58" s="65">
        <v>8</v>
      </c>
      <c r="C58" s="66">
        <v>2</v>
      </c>
      <c r="D58" s="65">
        <v>92</v>
      </c>
      <c r="E58" s="66">
        <v>83</v>
      </c>
      <c r="F58" s="67"/>
      <c r="G58" s="65">
        <f t="shared" si="4"/>
        <v>6</v>
      </c>
      <c r="H58" s="66">
        <f t="shared" si="5"/>
        <v>9</v>
      </c>
      <c r="I58" s="20">
        <f t="shared" si="6"/>
        <v>3</v>
      </c>
      <c r="J58" s="21">
        <f t="shared" si="7"/>
        <v>0.10843373493975904</v>
      </c>
    </row>
    <row r="59" spans="1:10" x14ac:dyDescent="0.25">
      <c r="A59" s="7" t="s">
        <v>54</v>
      </c>
      <c r="B59" s="65">
        <v>0</v>
      </c>
      <c r="C59" s="66">
        <v>0</v>
      </c>
      <c r="D59" s="65">
        <v>0</v>
      </c>
      <c r="E59" s="66">
        <v>3</v>
      </c>
      <c r="F59" s="67"/>
      <c r="G59" s="65">
        <f t="shared" si="4"/>
        <v>0</v>
      </c>
      <c r="H59" s="66">
        <f t="shared" si="5"/>
        <v>-3</v>
      </c>
      <c r="I59" s="20" t="str">
        <f t="shared" si="6"/>
        <v>-</v>
      </c>
      <c r="J59" s="21">
        <f t="shared" si="7"/>
        <v>-1</v>
      </c>
    </row>
    <row r="60" spans="1:10" x14ac:dyDescent="0.25">
      <c r="A60" s="1"/>
      <c r="B60" s="68"/>
      <c r="C60" s="69"/>
      <c r="D60" s="68"/>
      <c r="E60" s="69"/>
      <c r="F60" s="70"/>
      <c r="G60" s="68"/>
      <c r="H60" s="69"/>
      <c r="I60" s="5"/>
      <c r="J60" s="6"/>
    </row>
    <row r="61" spans="1:10" s="43" customFormat="1" x14ac:dyDescent="0.25">
      <c r="A61" s="27" t="s">
        <v>5</v>
      </c>
      <c r="B61" s="71">
        <f>SUM(B6:B60)</f>
        <v>1254</v>
      </c>
      <c r="C61" s="72">
        <f>SUM(C6:C60)</f>
        <v>1259</v>
      </c>
      <c r="D61" s="71">
        <f>SUM(D6:D60)</f>
        <v>16228</v>
      </c>
      <c r="E61" s="72">
        <f>SUM(E6:E60)</f>
        <v>16002</v>
      </c>
      <c r="F61" s="73"/>
      <c r="G61" s="71">
        <f>SUM(G6:G60)</f>
        <v>-5</v>
      </c>
      <c r="H61" s="72">
        <f>SUM(H6:H60)</f>
        <v>226</v>
      </c>
      <c r="I61" s="37">
        <f>IF(C61=0, 0, G61/C61)</f>
        <v>-3.9714058776806989E-3</v>
      </c>
      <c r="J61" s="38">
        <f>IF(E61=0, 0, H61/E61)</f>
        <v>1.412323459567554E-2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1"/>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95</v>
      </c>
      <c r="B2" s="202" t="s">
        <v>86</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0.15948963317384401</v>
      </c>
      <c r="C6" s="17">
        <v>0.15885623510722799</v>
      </c>
      <c r="D6" s="16">
        <v>0.14173034261769799</v>
      </c>
      <c r="E6" s="17">
        <v>0.137482814648169</v>
      </c>
      <c r="F6" s="12"/>
      <c r="G6" s="10">
        <f t="shared" ref="G6:G37" si="0">B6-C6</f>
        <v>6.3339806661602549E-4</v>
      </c>
      <c r="H6" s="11">
        <f t="shared" ref="H6:H37" si="1">D6-E6</f>
        <v>4.2475279695289858E-3</v>
      </c>
    </row>
    <row r="7" spans="1:8" x14ac:dyDescent="0.25">
      <c r="A7" s="7" t="s">
        <v>32</v>
      </c>
      <c r="B7" s="16">
        <v>0</v>
      </c>
      <c r="C7" s="17">
        <v>0</v>
      </c>
      <c r="D7" s="16">
        <v>0</v>
      </c>
      <c r="E7" s="17">
        <v>1.2498437695288101E-2</v>
      </c>
      <c r="F7" s="12"/>
      <c r="G7" s="10">
        <f t="shared" si="0"/>
        <v>0</v>
      </c>
      <c r="H7" s="11">
        <f t="shared" si="1"/>
        <v>-1.2498437695288101E-2</v>
      </c>
    </row>
    <row r="8" spans="1:8" x14ac:dyDescent="0.25">
      <c r="A8" s="7" t="s">
        <v>33</v>
      </c>
      <c r="B8" s="16">
        <v>0.79744816586921796</v>
      </c>
      <c r="C8" s="17">
        <v>3.1771247021445599</v>
      </c>
      <c r="D8" s="16">
        <v>1.55287157998521</v>
      </c>
      <c r="E8" s="17">
        <v>1.91226096737908</v>
      </c>
      <c r="F8" s="12"/>
      <c r="G8" s="10">
        <f t="shared" si="0"/>
        <v>-2.3796765362753418</v>
      </c>
      <c r="H8" s="11">
        <f t="shared" si="1"/>
        <v>-0.35938938739387005</v>
      </c>
    </row>
    <row r="9" spans="1:8" x14ac:dyDescent="0.25">
      <c r="A9" s="7" t="s">
        <v>34</v>
      </c>
      <c r="B9" s="16">
        <v>0</v>
      </c>
      <c r="C9" s="17">
        <v>0</v>
      </c>
      <c r="D9" s="16">
        <v>6.1621888094651207E-3</v>
      </c>
      <c r="E9" s="17">
        <v>0</v>
      </c>
      <c r="F9" s="12"/>
      <c r="G9" s="10">
        <f t="shared" si="0"/>
        <v>0</v>
      </c>
      <c r="H9" s="11">
        <f t="shared" si="1"/>
        <v>6.1621888094651207E-3</v>
      </c>
    </row>
    <row r="10" spans="1:8" x14ac:dyDescent="0.25">
      <c r="A10" s="7" t="s">
        <v>35</v>
      </c>
      <c r="B10" s="16">
        <v>1.7543859649122799</v>
      </c>
      <c r="C10" s="17">
        <v>2.54169976171565</v>
      </c>
      <c r="D10" s="16">
        <v>2.4155780133103302</v>
      </c>
      <c r="E10" s="17">
        <v>2.8933883264591902</v>
      </c>
      <c r="F10" s="12"/>
      <c r="G10" s="10">
        <f t="shared" si="0"/>
        <v>-0.7873137968033701</v>
      </c>
      <c r="H10" s="11">
        <f t="shared" si="1"/>
        <v>-0.47781031314886002</v>
      </c>
    </row>
    <row r="11" spans="1:8" x14ac:dyDescent="0.25">
      <c r="A11" s="7" t="s">
        <v>36</v>
      </c>
      <c r="B11" s="16">
        <v>5.5023923444976104</v>
      </c>
      <c r="C11" s="17">
        <v>0</v>
      </c>
      <c r="D11" s="16">
        <v>0.43135321666255799</v>
      </c>
      <c r="E11" s="17">
        <v>0</v>
      </c>
      <c r="F11" s="12"/>
      <c r="G11" s="10">
        <f t="shared" si="0"/>
        <v>5.5023923444976104</v>
      </c>
      <c r="H11" s="11">
        <f t="shared" si="1"/>
        <v>0.43135321666255799</v>
      </c>
    </row>
    <row r="12" spans="1:8" x14ac:dyDescent="0.25">
      <c r="A12" s="7" t="s">
        <v>37</v>
      </c>
      <c r="B12" s="16">
        <v>0.39872408293460898</v>
      </c>
      <c r="C12" s="17">
        <v>0.238284352660842</v>
      </c>
      <c r="D12" s="16">
        <v>0.178703475474489</v>
      </c>
      <c r="E12" s="17">
        <v>0.21872265966754201</v>
      </c>
      <c r="F12" s="12"/>
      <c r="G12" s="10">
        <f t="shared" si="0"/>
        <v>0.16043973027376698</v>
      </c>
      <c r="H12" s="11">
        <f t="shared" si="1"/>
        <v>-4.0019184193053003E-2</v>
      </c>
    </row>
    <row r="13" spans="1:8" x14ac:dyDescent="0.25">
      <c r="A13" s="7" t="s">
        <v>38</v>
      </c>
      <c r="B13" s="16">
        <v>0</v>
      </c>
      <c r="C13" s="17">
        <v>7.9428117553613994E-2</v>
      </c>
      <c r="D13" s="16">
        <v>0</v>
      </c>
      <c r="E13" s="17">
        <v>1.87476565429321E-2</v>
      </c>
      <c r="F13" s="12"/>
      <c r="G13" s="10">
        <f t="shared" si="0"/>
        <v>-7.9428117553613994E-2</v>
      </c>
      <c r="H13" s="11">
        <f t="shared" si="1"/>
        <v>-1.87476565429321E-2</v>
      </c>
    </row>
    <row r="14" spans="1:8" x14ac:dyDescent="0.25">
      <c r="A14" s="7" t="s">
        <v>39</v>
      </c>
      <c r="B14" s="16">
        <v>7.974481658692191E-2</v>
      </c>
      <c r="C14" s="17">
        <v>0</v>
      </c>
      <c r="D14" s="16">
        <v>9.8595020951441903E-2</v>
      </c>
      <c r="E14" s="17">
        <v>1.2498437695288101E-2</v>
      </c>
      <c r="F14" s="12"/>
      <c r="G14" s="10">
        <f t="shared" si="0"/>
        <v>7.974481658692191E-2</v>
      </c>
      <c r="H14" s="11">
        <f t="shared" si="1"/>
        <v>8.6096583256153797E-2</v>
      </c>
    </row>
    <row r="15" spans="1:8" x14ac:dyDescent="0.25">
      <c r="A15" s="7" t="s">
        <v>40</v>
      </c>
      <c r="B15" s="16">
        <v>1.1164274322169101</v>
      </c>
      <c r="C15" s="17">
        <v>0</v>
      </c>
      <c r="D15" s="16">
        <v>0.27113630761646501</v>
      </c>
      <c r="E15" s="17">
        <v>0</v>
      </c>
      <c r="F15" s="12"/>
      <c r="G15" s="10">
        <f t="shared" si="0"/>
        <v>1.1164274322169101</v>
      </c>
      <c r="H15" s="11">
        <f t="shared" si="1"/>
        <v>0.27113630761646501</v>
      </c>
    </row>
    <row r="16" spans="1:8" x14ac:dyDescent="0.25">
      <c r="A16" s="7" t="s">
        <v>41</v>
      </c>
      <c r="B16" s="16">
        <v>0</v>
      </c>
      <c r="C16" s="17">
        <v>0</v>
      </c>
      <c r="D16" s="16">
        <v>6.1621888094651207E-3</v>
      </c>
      <c r="E16" s="17">
        <v>1.2498437695288101E-2</v>
      </c>
      <c r="F16" s="12"/>
      <c r="G16" s="10">
        <f t="shared" si="0"/>
        <v>0</v>
      </c>
      <c r="H16" s="11">
        <f t="shared" si="1"/>
        <v>-6.3362488858229801E-3</v>
      </c>
    </row>
    <row r="17" spans="1:8" x14ac:dyDescent="0.25">
      <c r="A17" s="7" t="s">
        <v>42</v>
      </c>
      <c r="B17" s="16">
        <v>0</v>
      </c>
      <c r="C17" s="17">
        <v>0.31771247021445598</v>
      </c>
      <c r="D17" s="16">
        <v>9.2432832141976798E-2</v>
      </c>
      <c r="E17" s="17">
        <v>0.14373203349581301</v>
      </c>
      <c r="F17" s="12"/>
      <c r="G17" s="10">
        <f t="shared" si="0"/>
        <v>-0.31771247021445598</v>
      </c>
      <c r="H17" s="11">
        <f t="shared" si="1"/>
        <v>-5.1299201353836213E-2</v>
      </c>
    </row>
    <row r="18" spans="1:8" x14ac:dyDescent="0.25">
      <c r="A18" s="7" t="s">
        <v>43</v>
      </c>
      <c r="B18" s="16">
        <v>0</v>
      </c>
      <c r="C18" s="17">
        <v>0</v>
      </c>
      <c r="D18" s="16">
        <v>2.4648755237860497E-2</v>
      </c>
      <c r="E18" s="17">
        <v>4.3744531933508302E-2</v>
      </c>
      <c r="F18" s="12"/>
      <c r="G18" s="10">
        <f t="shared" si="0"/>
        <v>0</v>
      </c>
      <c r="H18" s="11">
        <f t="shared" si="1"/>
        <v>-1.9095776695647805E-2</v>
      </c>
    </row>
    <row r="19" spans="1:8" x14ac:dyDescent="0.25">
      <c r="A19" s="7" t="s">
        <v>44</v>
      </c>
      <c r="B19" s="16">
        <v>6.0606060606060597</v>
      </c>
      <c r="C19" s="17">
        <v>4.05083399523431</v>
      </c>
      <c r="D19" s="16">
        <v>4.4552625092432807</v>
      </c>
      <c r="E19" s="17">
        <v>5.4493188351456094</v>
      </c>
      <c r="F19" s="12"/>
      <c r="G19" s="10">
        <f t="shared" si="0"/>
        <v>2.0097720653717497</v>
      </c>
      <c r="H19" s="11">
        <f t="shared" si="1"/>
        <v>-0.99405632590232873</v>
      </c>
    </row>
    <row r="20" spans="1:8" x14ac:dyDescent="0.25">
      <c r="A20" s="7" t="s">
        <v>46</v>
      </c>
      <c r="B20" s="16">
        <v>0.15948963317384401</v>
      </c>
      <c r="C20" s="17">
        <v>7.9428117553613994E-2</v>
      </c>
      <c r="D20" s="16">
        <v>6.1621888094651203E-2</v>
      </c>
      <c r="E20" s="17">
        <v>2.4996875390576202E-2</v>
      </c>
      <c r="F20" s="12"/>
      <c r="G20" s="10">
        <f t="shared" si="0"/>
        <v>8.006151562023002E-2</v>
      </c>
      <c r="H20" s="11">
        <f t="shared" si="1"/>
        <v>3.6625012704075005E-2</v>
      </c>
    </row>
    <row r="21" spans="1:8" x14ac:dyDescent="0.25">
      <c r="A21" s="7" t="s">
        <v>47</v>
      </c>
      <c r="B21" s="16">
        <v>3.4290271132376398</v>
      </c>
      <c r="C21" s="17">
        <v>1.1119936457506001</v>
      </c>
      <c r="D21" s="16">
        <v>2.0335223071234898</v>
      </c>
      <c r="E21" s="17">
        <v>1.4873140857392801</v>
      </c>
      <c r="F21" s="12"/>
      <c r="G21" s="10">
        <f t="shared" si="0"/>
        <v>2.3170334674870396</v>
      </c>
      <c r="H21" s="11">
        <f t="shared" si="1"/>
        <v>0.54620822138420966</v>
      </c>
    </row>
    <row r="22" spans="1:8" x14ac:dyDescent="0.25">
      <c r="A22" s="7" t="s">
        <v>49</v>
      </c>
      <c r="B22" s="16">
        <v>0.87719298245613997</v>
      </c>
      <c r="C22" s="17">
        <v>2.3828435266084198</v>
      </c>
      <c r="D22" s="16">
        <v>1.1523293073699801</v>
      </c>
      <c r="E22" s="17">
        <v>2.6934133233345801</v>
      </c>
      <c r="F22" s="12"/>
      <c r="G22" s="10">
        <f t="shared" si="0"/>
        <v>-1.5056505441522798</v>
      </c>
      <c r="H22" s="11">
        <f t="shared" si="1"/>
        <v>-1.5410840159646</v>
      </c>
    </row>
    <row r="23" spans="1:8" x14ac:dyDescent="0.25">
      <c r="A23" s="7" t="s">
        <v>50</v>
      </c>
      <c r="B23" s="16">
        <v>5.1036682615629996</v>
      </c>
      <c r="C23" s="17">
        <v>10.007942811755401</v>
      </c>
      <c r="D23" s="16">
        <v>7.8999260537342897</v>
      </c>
      <c r="E23" s="17">
        <v>8.7489063867016608</v>
      </c>
      <c r="F23" s="12"/>
      <c r="G23" s="10">
        <f t="shared" si="0"/>
        <v>-4.904274550192401</v>
      </c>
      <c r="H23" s="11">
        <f t="shared" si="1"/>
        <v>-0.84898033296737108</v>
      </c>
    </row>
    <row r="24" spans="1:8" x14ac:dyDescent="0.25">
      <c r="A24" s="7" t="s">
        <v>53</v>
      </c>
      <c r="B24" s="16">
        <v>1.7543859649122799</v>
      </c>
      <c r="C24" s="17">
        <v>2.7799841143764903</v>
      </c>
      <c r="D24" s="16">
        <v>2.4094158245008601</v>
      </c>
      <c r="E24" s="17">
        <v>2.1184851893513299</v>
      </c>
      <c r="F24" s="12"/>
      <c r="G24" s="10">
        <f t="shared" si="0"/>
        <v>-1.0255981494642104</v>
      </c>
      <c r="H24" s="11">
        <f t="shared" si="1"/>
        <v>0.29093063514953021</v>
      </c>
    </row>
    <row r="25" spans="1:8" x14ac:dyDescent="0.25">
      <c r="A25" s="7" t="s">
        <v>55</v>
      </c>
      <c r="B25" s="16">
        <v>0</v>
      </c>
      <c r="C25" s="17">
        <v>7.9428117553613994E-2</v>
      </c>
      <c r="D25" s="16">
        <v>0.14173034261769799</v>
      </c>
      <c r="E25" s="17">
        <v>0.29996250468691404</v>
      </c>
      <c r="F25" s="12"/>
      <c r="G25" s="10">
        <f t="shared" si="0"/>
        <v>-7.9428117553613994E-2</v>
      </c>
      <c r="H25" s="11">
        <f t="shared" si="1"/>
        <v>-0.15823216206921606</v>
      </c>
    </row>
    <row r="26" spans="1:8" x14ac:dyDescent="0.25">
      <c r="A26" s="7" t="s">
        <v>56</v>
      </c>
      <c r="B26" s="16">
        <v>0.71770334928229707</v>
      </c>
      <c r="C26" s="17">
        <v>0.71485305798252596</v>
      </c>
      <c r="D26" s="16">
        <v>0.72713827951688403</v>
      </c>
      <c r="E26" s="17">
        <v>0.74365704286964096</v>
      </c>
      <c r="F26" s="12"/>
      <c r="G26" s="10">
        <f t="shared" si="0"/>
        <v>2.8502912997711016E-3</v>
      </c>
      <c r="H26" s="11">
        <f t="shared" si="1"/>
        <v>-1.6518763352756927E-2</v>
      </c>
    </row>
    <row r="27" spans="1:8" x14ac:dyDescent="0.25">
      <c r="A27" s="7" t="s">
        <v>57</v>
      </c>
      <c r="B27" s="16">
        <v>6.2200956937798999</v>
      </c>
      <c r="C27" s="17">
        <v>7.7839555202541693</v>
      </c>
      <c r="D27" s="16">
        <v>7.9368991865910798</v>
      </c>
      <c r="E27" s="17">
        <v>6.1367329083864499</v>
      </c>
      <c r="F27" s="12"/>
      <c r="G27" s="10">
        <f t="shared" si="0"/>
        <v>-1.5638598264742694</v>
      </c>
      <c r="H27" s="11">
        <f t="shared" si="1"/>
        <v>1.8001662782046299</v>
      </c>
    </row>
    <row r="28" spans="1:8" x14ac:dyDescent="0.25">
      <c r="A28" s="7" t="s">
        <v>58</v>
      </c>
      <c r="B28" s="16">
        <v>0</v>
      </c>
      <c r="C28" s="17">
        <v>7.9428117553613994E-2</v>
      </c>
      <c r="D28" s="16">
        <v>0</v>
      </c>
      <c r="E28" s="17">
        <v>1.87476565429321E-2</v>
      </c>
      <c r="F28" s="12"/>
      <c r="G28" s="10">
        <f t="shared" si="0"/>
        <v>-7.9428117553613994E-2</v>
      </c>
      <c r="H28" s="11">
        <f t="shared" si="1"/>
        <v>-1.87476565429321E-2</v>
      </c>
    </row>
    <row r="29" spans="1:8" x14ac:dyDescent="0.25">
      <c r="A29" s="7" t="s">
        <v>59</v>
      </c>
      <c r="B29" s="16">
        <v>0.23923444976076602</v>
      </c>
      <c r="C29" s="17">
        <v>0.238284352660842</v>
      </c>
      <c r="D29" s="16">
        <v>0.64086763618437292</v>
      </c>
      <c r="E29" s="17">
        <v>0.91863517060367506</v>
      </c>
      <c r="F29" s="12"/>
      <c r="G29" s="10">
        <f t="shared" si="0"/>
        <v>9.5009709992402436E-4</v>
      </c>
      <c r="H29" s="11">
        <f t="shared" si="1"/>
        <v>-0.27776753441930213</v>
      </c>
    </row>
    <row r="30" spans="1:8" x14ac:dyDescent="0.25">
      <c r="A30" s="7" t="s">
        <v>60</v>
      </c>
      <c r="B30" s="16">
        <v>1.35566188197767</v>
      </c>
      <c r="C30" s="17">
        <v>1.4297061159650499</v>
      </c>
      <c r="D30" s="16">
        <v>0.83805767808725706</v>
      </c>
      <c r="E30" s="17">
        <v>0.79365079365079394</v>
      </c>
      <c r="F30" s="12"/>
      <c r="G30" s="10">
        <f t="shared" si="0"/>
        <v>-7.4044233987379915E-2</v>
      </c>
      <c r="H30" s="11">
        <f t="shared" si="1"/>
        <v>4.4406884436463123E-2</v>
      </c>
    </row>
    <row r="31" spans="1:8" x14ac:dyDescent="0.25">
      <c r="A31" s="7" t="s">
        <v>61</v>
      </c>
      <c r="B31" s="16">
        <v>0.39872408293460898</v>
      </c>
      <c r="C31" s="17">
        <v>1.2708498808578199</v>
      </c>
      <c r="D31" s="16">
        <v>0.86270643332511698</v>
      </c>
      <c r="E31" s="17">
        <v>1.0748656417947799</v>
      </c>
      <c r="F31" s="12"/>
      <c r="G31" s="10">
        <f t="shared" si="0"/>
        <v>-0.87212579792321088</v>
      </c>
      <c r="H31" s="11">
        <f t="shared" si="1"/>
        <v>-0.21215920846966296</v>
      </c>
    </row>
    <row r="32" spans="1:8" x14ac:dyDescent="0.25">
      <c r="A32" s="7" t="s">
        <v>62</v>
      </c>
      <c r="B32" s="16">
        <v>0</v>
      </c>
      <c r="C32" s="17">
        <v>0</v>
      </c>
      <c r="D32" s="16">
        <v>6.1621888094651207E-3</v>
      </c>
      <c r="E32" s="17">
        <v>6.24921884764404E-3</v>
      </c>
      <c r="F32" s="12"/>
      <c r="G32" s="10">
        <f t="shared" si="0"/>
        <v>0</v>
      </c>
      <c r="H32" s="11">
        <f t="shared" si="1"/>
        <v>-8.7030038178919321E-5</v>
      </c>
    </row>
    <row r="33" spans="1:8" x14ac:dyDescent="0.25">
      <c r="A33" s="7" t="s">
        <v>63</v>
      </c>
      <c r="B33" s="16">
        <v>7.974481658692191E-2</v>
      </c>
      <c r="C33" s="17">
        <v>7.9428117553613994E-2</v>
      </c>
      <c r="D33" s="16">
        <v>4.3135321666255895E-2</v>
      </c>
      <c r="E33" s="17">
        <v>6.2492188476440398E-2</v>
      </c>
      <c r="F33" s="12"/>
      <c r="G33" s="10">
        <f t="shared" si="0"/>
        <v>3.166990333079156E-4</v>
      </c>
      <c r="H33" s="11">
        <f t="shared" si="1"/>
        <v>-1.9356866810184503E-2</v>
      </c>
    </row>
    <row r="34" spans="1:8" x14ac:dyDescent="0.25">
      <c r="A34" s="7" t="s">
        <v>64</v>
      </c>
      <c r="B34" s="16">
        <v>12.998405103668301</v>
      </c>
      <c r="C34" s="17">
        <v>10.6433677521843</v>
      </c>
      <c r="D34" s="16">
        <v>10.7530194725166</v>
      </c>
      <c r="E34" s="17">
        <v>11.967254093238299</v>
      </c>
      <c r="F34" s="12"/>
      <c r="G34" s="10">
        <f t="shared" si="0"/>
        <v>2.3550373514840004</v>
      </c>
      <c r="H34" s="11">
        <f t="shared" si="1"/>
        <v>-1.2142346207216992</v>
      </c>
    </row>
    <row r="35" spans="1:8" x14ac:dyDescent="0.25">
      <c r="A35" s="7" t="s">
        <v>65</v>
      </c>
      <c r="B35" s="16">
        <v>0</v>
      </c>
      <c r="C35" s="17">
        <v>0</v>
      </c>
      <c r="D35" s="16">
        <v>0</v>
      </c>
      <c r="E35" s="17">
        <v>6.24921884764404E-3</v>
      </c>
      <c r="F35" s="12"/>
      <c r="G35" s="10">
        <f t="shared" si="0"/>
        <v>0</v>
      </c>
      <c r="H35" s="11">
        <f t="shared" si="1"/>
        <v>-6.24921884764404E-3</v>
      </c>
    </row>
    <row r="36" spans="1:8" x14ac:dyDescent="0.25">
      <c r="A36" s="7" t="s">
        <v>66</v>
      </c>
      <c r="B36" s="16">
        <v>1.7543859649122799</v>
      </c>
      <c r="C36" s="17">
        <v>3.4948371723590199</v>
      </c>
      <c r="D36" s="16">
        <v>1.94108947498151</v>
      </c>
      <c r="E36" s="17">
        <v>2.3497062867141603</v>
      </c>
      <c r="F36" s="12"/>
      <c r="G36" s="10">
        <f t="shared" si="0"/>
        <v>-1.74045120744674</v>
      </c>
      <c r="H36" s="11">
        <f t="shared" si="1"/>
        <v>-0.4086168117326503</v>
      </c>
    </row>
    <row r="37" spans="1:8" x14ac:dyDescent="0.25">
      <c r="A37" s="7" t="s">
        <v>67</v>
      </c>
      <c r="B37" s="16">
        <v>0.39872408293460898</v>
      </c>
      <c r="C37" s="17">
        <v>0.31771247021445598</v>
      </c>
      <c r="D37" s="16">
        <v>0.24648755237860501</v>
      </c>
      <c r="E37" s="17">
        <v>0.20622422197225299</v>
      </c>
      <c r="F37" s="12"/>
      <c r="G37" s="10">
        <f t="shared" si="0"/>
        <v>8.1011612720153003E-2</v>
      </c>
      <c r="H37" s="11">
        <f t="shared" si="1"/>
        <v>4.0263330406352021E-2</v>
      </c>
    </row>
    <row r="38" spans="1:8" x14ac:dyDescent="0.25">
      <c r="A38" s="7" t="s">
        <v>68</v>
      </c>
      <c r="B38" s="16">
        <v>5.2631578947368398</v>
      </c>
      <c r="C38" s="17">
        <v>3.1771247021445599</v>
      </c>
      <c r="D38" s="16">
        <v>3.6849889080601397</v>
      </c>
      <c r="E38" s="17">
        <v>2.8496437945256798</v>
      </c>
      <c r="F38" s="12"/>
      <c r="G38" s="10">
        <f t="shared" ref="G38:G59" si="2">B38-C38</f>
        <v>2.0860331925922799</v>
      </c>
      <c r="H38" s="11">
        <f t="shared" ref="H38:H59" si="3">D38-E38</f>
        <v>0.83534511353445984</v>
      </c>
    </row>
    <row r="39" spans="1:8" x14ac:dyDescent="0.25">
      <c r="A39" s="7" t="s">
        <v>69</v>
      </c>
      <c r="B39" s="16">
        <v>0.15948963317384401</v>
      </c>
      <c r="C39" s="17">
        <v>0.15885623510722799</v>
      </c>
      <c r="D39" s="16">
        <v>0.38205570618683798</v>
      </c>
      <c r="E39" s="17">
        <v>0.42494688163979505</v>
      </c>
      <c r="F39" s="12"/>
      <c r="G39" s="10">
        <f t="shared" si="2"/>
        <v>6.3339806661602549E-4</v>
      </c>
      <c r="H39" s="11">
        <f t="shared" si="3"/>
        <v>-4.2891175452957064E-2</v>
      </c>
    </row>
    <row r="40" spans="1:8" x14ac:dyDescent="0.25">
      <c r="A40" s="7" t="s">
        <v>70</v>
      </c>
      <c r="B40" s="16">
        <v>3.6682615629984103</v>
      </c>
      <c r="C40" s="17">
        <v>4.6068308181096098</v>
      </c>
      <c r="D40" s="16">
        <v>5.6938624599457697</v>
      </c>
      <c r="E40" s="17">
        <v>4.3807024121984703</v>
      </c>
      <c r="F40" s="12"/>
      <c r="G40" s="10">
        <f t="shared" si="2"/>
        <v>-0.93856925511119949</v>
      </c>
      <c r="H40" s="11">
        <f t="shared" si="3"/>
        <v>1.3131600477472993</v>
      </c>
    </row>
    <row r="41" spans="1:8" x14ac:dyDescent="0.25">
      <c r="A41" s="7" t="s">
        <v>71</v>
      </c>
      <c r="B41" s="16">
        <v>1.7543859649122799</v>
      </c>
      <c r="C41" s="17">
        <v>2.22398729150119</v>
      </c>
      <c r="D41" s="16">
        <v>2.0335223071234898</v>
      </c>
      <c r="E41" s="17">
        <v>3.3058367704037002</v>
      </c>
      <c r="F41" s="12"/>
      <c r="G41" s="10">
        <f t="shared" si="2"/>
        <v>-0.46960132658891007</v>
      </c>
      <c r="H41" s="11">
        <f t="shared" si="3"/>
        <v>-1.2723144632802104</v>
      </c>
    </row>
    <row r="42" spans="1:8" x14ac:dyDescent="0.25">
      <c r="A42" s="7" t="s">
        <v>72</v>
      </c>
      <c r="B42" s="16">
        <v>0.31897926634768703</v>
      </c>
      <c r="C42" s="17">
        <v>0.238284352660842</v>
      </c>
      <c r="D42" s="16">
        <v>0.25264974118806999</v>
      </c>
      <c r="E42" s="17">
        <v>0.18747656542932098</v>
      </c>
      <c r="F42" s="12"/>
      <c r="G42" s="10">
        <f t="shared" si="2"/>
        <v>8.0694913686845032E-2</v>
      </c>
      <c r="H42" s="11">
        <f t="shared" si="3"/>
        <v>6.5173175758749008E-2</v>
      </c>
    </row>
    <row r="43" spans="1:8" x14ac:dyDescent="0.25">
      <c r="A43" s="7" t="s">
        <v>73</v>
      </c>
      <c r="B43" s="16">
        <v>0.95693779904306198</v>
      </c>
      <c r="C43" s="17">
        <v>0</v>
      </c>
      <c r="D43" s="16">
        <v>0.46832634951934904</v>
      </c>
      <c r="E43" s="17">
        <v>0</v>
      </c>
      <c r="F43" s="12"/>
      <c r="G43" s="10">
        <f t="shared" si="2"/>
        <v>0.95693779904306198</v>
      </c>
      <c r="H43" s="11">
        <f t="shared" si="3"/>
        <v>0.46832634951934904</v>
      </c>
    </row>
    <row r="44" spans="1:8" x14ac:dyDescent="0.25">
      <c r="A44" s="7" t="s">
        <v>74</v>
      </c>
      <c r="B44" s="16">
        <v>0.87719298245613997</v>
      </c>
      <c r="C44" s="17">
        <v>0.79428117553613997</v>
      </c>
      <c r="D44" s="16">
        <v>0.80108454523046602</v>
      </c>
      <c r="E44" s="17">
        <v>0.612423447069116</v>
      </c>
      <c r="F44" s="12"/>
      <c r="G44" s="10">
        <f t="shared" si="2"/>
        <v>8.2911806919999997E-2</v>
      </c>
      <c r="H44" s="11">
        <f t="shared" si="3"/>
        <v>0.18866109816135002</v>
      </c>
    </row>
    <row r="45" spans="1:8" x14ac:dyDescent="0.25">
      <c r="A45" s="7" t="s">
        <v>75</v>
      </c>
      <c r="B45" s="16">
        <v>0.47846889952153099</v>
      </c>
      <c r="C45" s="17">
        <v>7.9428117553613994E-2</v>
      </c>
      <c r="D45" s="16">
        <v>0.46832634951934904</v>
      </c>
      <c r="E45" s="17">
        <v>0.28746406699162602</v>
      </c>
      <c r="F45" s="12"/>
      <c r="G45" s="10">
        <f t="shared" si="2"/>
        <v>0.39904078196791698</v>
      </c>
      <c r="H45" s="11">
        <f t="shared" si="3"/>
        <v>0.18086228252772302</v>
      </c>
    </row>
    <row r="46" spans="1:8" x14ac:dyDescent="0.25">
      <c r="A46" s="7" t="s">
        <v>76</v>
      </c>
      <c r="B46" s="16">
        <v>0.39872408293460898</v>
      </c>
      <c r="C46" s="17">
        <v>0.238284352660842</v>
      </c>
      <c r="D46" s="16">
        <v>0.40670446142469802</v>
      </c>
      <c r="E46" s="17">
        <v>0.33120859892513399</v>
      </c>
      <c r="F46" s="12"/>
      <c r="G46" s="10">
        <f t="shared" si="2"/>
        <v>0.16043973027376698</v>
      </c>
      <c r="H46" s="11">
        <f t="shared" si="3"/>
        <v>7.5495862499564026E-2</v>
      </c>
    </row>
    <row r="47" spans="1:8" x14ac:dyDescent="0.25">
      <c r="A47" s="7" t="s">
        <v>77</v>
      </c>
      <c r="B47" s="16">
        <v>1.19617224880383</v>
      </c>
      <c r="C47" s="17">
        <v>1.5091342335186699</v>
      </c>
      <c r="D47" s="16">
        <v>1.8301700764111399</v>
      </c>
      <c r="E47" s="17">
        <v>2.7809023872015999</v>
      </c>
      <c r="F47" s="12"/>
      <c r="G47" s="10">
        <f t="shared" si="2"/>
        <v>-0.31296198471483994</v>
      </c>
      <c r="H47" s="11">
        <f t="shared" si="3"/>
        <v>-0.95073231079045994</v>
      </c>
    </row>
    <row r="48" spans="1:8" x14ac:dyDescent="0.25">
      <c r="A48" s="7" t="s">
        <v>78</v>
      </c>
      <c r="B48" s="16">
        <v>0.23923444976076602</v>
      </c>
      <c r="C48" s="17">
        <v>0.238284352660842</v>
      </c>
      <c r="D48" s="16">
        <v>0.18486566428395401</v>
      </c>
      <c r="E48" s="17">
        <v>6.87414073240845E-2</v>
      </c>
      <c r="F48" s="12"/>
      <c r="G48" s="10">
        <f t="shared" si="2"/>
        <v>9.5009709992402436E-4</v>
      </c>
      <c r="H48" s="11">
        <f t="shared" si="3"/>
        <v>0.11612425695986951</v>
      </c>
    </row>
    <row r="49" spans="1:8" x14ac:dyDescent="0.25">
      <c r="A49" s="7" t="s">
        <v>79</v>
      </c>
      <c r="B49" s="16">
        <v>6.6985645933014402</v>
      </c>
      <c r="C49" s="17">
        <v>5.1628276409849096</v>
      </c>
      <c r="D49" s="16">
        <v>4.81883164900173</v>
      </c>
      <c r="E49" s="17">
        <v>5.7867766529183902</v>
      </c>
      <c r="F49" s="12"/>
      <c r="G49" s="10">
        <f t="shared" si="2"/>
        <v>1.5357369523165305</v>
      </c>
      <c r="H49" s="11">
        <f t="shared" si="3"/>
        <v>-0.96794500391666016</v>
      </c>
    </row>
    <row r="50" spans="1:8" x14ac:dyDescent="0.25">
      <c r="A50" s="7" t="s">
        <v>80</v>
      </c>
      <c r="B50" s="16">
        <v>0.63795853269537495</v>
      </c>
      <c r="C50" s="17">
        <v>3.6536934074662399</v>
      </c>
      <c r="D50" s="16">
        <v>1.8917919645057901</v>
      </c>
      <c r="E50" s="17">
        <v>1.85601799775028</v>
      </c>
      <c r="F50" s="12"/>
      <c r="G50" s="10">
        <f t="shared" si="2"/>
        <v>-3.0157348747708648</v>
      </c>
      <c r="H50" s="11">
        <f t="shared" si="3"/>
        <v>3.5773966755510145E-2</v>
      </c>
    </row>
    <row r="51" spans="1:8" x14ac:dyDescent="0.25">
      <c r="A51" s="7" t="s">
        <v>81</v>
      </c>
      <c r="B51" s="16">
        <v>0.79744816586921796</v>
      </c>
      <c r="C51" s="17">
        <v>0</v>
      </c>
      <c r="D51" s="16">
        <v>4.4675868868622102</v>
      </c>
      <c r="E51" s="17">
        <v>0</v>
      </c>
      <c r="F51" s="12"/>
      <c r="G51" s="10">
        <f t="shared" si="2"/>
        <v>0.79744816586921796</v>
      </c>
      <c r="H51" s="11">
        <f t="shared" si="3"/>
        <v>4.4675868868622102</v>
      </c>
    </row>
    <row r="52" spans="1:8" x14ac:dyDescent="0.25">
      <c r="A52" s="7" t="s">
        <v>82</v>
      </c>
      <c r="B52" s="16">
        <v>16.0287081339713</v>
      </c>
      <c r="C52" s="17">
        <v>16.6004765687053</v>
      </c>
      <c r="D52" s="16">
        <v>17.654670939117601</v>
      </c>
      <c r="E52" s="17">
        <v>17.741532308461398</v>
      </c>
      <c r="F52" s="12"/>
      <c r="G52" s="10">
        <f t="shared" si="2"/>
        <v>-0.57176843473400041</v>
      </c>
      <c r="H52" s="11">
        <f t="shared" si="3"/>
        <v>-8.6861369343797179E-2</v>
      </c>
    </row>
    <row r="53" spans="1:8" x14ac:dyDescent="0.25">
      <c r="A53" s="7" t="s">
        <v>83</v>
      </c>
      <c r="B53" s="16">
        <v>5.7416267942583694</v>
      </c>
      <c r="C53" s="17">
        <v>6.3542494042891198</v>
      </c>
      <c r="D53" s="16">
        <v>5.1762385999507003</v>
      </c>
      <c r="E53" s="17">
        <v>6.6991626046744202</v>
      </c>
      <c r="F53" s="12"/>
      <c r="G53" s="10">
        <f t="shared" si="2"/>
        <v>-0.61262261003075036</v>
      </c>
      <c r="H53" s="11">
        <f t="shared" si="3"/>
        <v>-1.5229240047237198</v>
      </c>
    </row>
    <row r="54" spans="1:8" x14ac:dyDescent="0.25">
      <c r="A54" s="7" t="s">
        <v>84</v>
      </c>
      <c r="B54" s="16">
        <v>2.7910685805422601</v>
      </c>
      <c r="C54" s="17">
        <v>1.66799046862589</v>
      </c>
      <c r="D54" s="16">
        <v>1.7192506778407699</v>
      </c>
      <c r="E54" s="17">
        <v>1.5185601799774999</v>
      </c>
      <c r="F54" s="12"/>
      <c r="G54" s="10">
        <f t="shared" si="2"/>
        <v>1.1230781119163702</v>
      </c>
      <c r="H54" s="11">
        <f t="shared" si="3"/>
        <v>0.20069049786326998</v>
      </c>
    </row>
    <row r="55" spans="1:8" x14ac:dyDescent="0.25">
      <c r="A55" s="142" t="s">
        <v>45</v>
      </c>
      <c r="B55" s="153">
        <v>0</v>
      </c>
      <c r="C55" s="154">
        <v>7.9428117553613994E-2</v>
      </c>
      <c r="D55" s="153">
        <v>8.6270643332511693E-2</v>
      </c>
      <c r="E55" s="154">
        <v>4.3744531933508302E-2</v>
      </c>
      <c r="F55" s="155"/>
      <c r="G55" s="156">
        <f t="shared" si="2"/>
        <v>-7.9428117553613994E-2</v>
      </c>
      <c r="H55" s="157">
        <f t="shared" si="3"/>
        <v>4.2526111399003391E-2</v>
      </c>
    </row>
    <row r="56" spans="1:8" x14ac:dyDescent="0.25">
      <c r="A56" s="7" t="s">
        <v>48</v>
      </c>
      <c r="B56" s="16">
        <v>0</v>
      </c>
      <c r="C56" s="17">
        <v>0</v>
      </c>
      <c r="D56" s="16">
        <v>4.3135321666255895E-2</v>
      </c>
      <c r="E56" s="17">
        <v>6.87414073240845E-2</v>
      </c>
      <c r="F56" s="12"/>
      <c r="G56" s="10">
        <f t="shared" si="2"/>
        <v>0</v>
      </c>
      <c r="H56" s="11">
        <f t="shared" si="3"/>
        <v>-2.5606085657828605E-2</v>
      </c>
    </row>
    <row r="57" spans="1:8" x14ac:dyDescent="0.25">
      <c r="A57" s="7" t="s">
        <v>51</v>
      </c>
      <c r="B57" s="16">
        <v>0</v>
      </c>
      <c r="C57" s="17">
        <v>0</v>
      </c>
      <c r="D57" s="16">
        <v>0</v>
      </c>
      <c r="E57" s="17">
        <v>6.24921884764404E-3</v>
      </c>
      <c r="F57" s="12"/>
      <c r="G57" s="10">
        <f t="shared" si="2"/>
        <v>0</v>
      </c>
      <c r="H57" s="11">
        <f t="shared" si="3"/>
        <v>-6.24921884764404E-3</v>
      </c>
    </row>
    <row r="58" spans="1:8" x14ac:dyDescent="0.25">
      <c r="A58" s="7" t="s">
        <v>52</v>
      </c>
      <c r="B58" s="16">
        <v>0.63795853269537495</v>
      </c>
      <c r="C58" s="17">
        <v>0.15885623510722799</v>
      </c>
      <c r="D58" s="16">
        <v>0.56692137047079105</v>
      </c>
      <c r="E58" s="17">
        <v>0.518685164354456</v>
      </c>
      <c r="F58" s="12"/>
      <c r="G58" s="10">
        <f t="shared" si="2"/>
        <v>0.47910229758814693</v>
      </c>
      <c r="H58" s="11">
        <f t="shared" si="3"/>
        <v>4.8236206116335056E-2</v>
      </c>
    </row>
    <row r="59" spans="1:8" x14ac:dyDescent="0.25">
      <c r="A59" s="7" t="s">
        <v>54</v>
      </c>
      <c r="B59" s="16">
        <v>0</v>
      </c>
      <c r="C59" s="17">
        <v>0</v>
      </c>
      <c r="D59" s="16">
        <v>0</v>
      </c>
      <c r="E59" s="17">
        <v>1.87476565429321E-2</v>
      </c>
      <c r="F59" s="12"/>
      <c r="G59" s="10">
        <f t="shared" si="2"/>
        <v>0</v>
      </c>
      <c r="H59" s="11">
        <f t="shared" si="3"/>
        <v>-1.87476565429321E-2</v>
      </c>
    </row>
    <row r="60" spans="1:8" x14ac:dyDescent="0.25">
      <c r="A60" s="1"/>
      <c r="B60" s="18"/>
      <c r="C60" s="19"/>
      <c r="D60" s="18"/>
      <c r="E60" s="19"/>
      <c r="F60" s="15"/>
      <c r="G60" s="13"/>
      <c r="H60" s="14"/>
    </row>
    <row r="61" spans="1:8" s="43" customFormat="1" x14ac:dyDescent="0.25">
      <c r="A61" s="27" t="s">
        <v>5</v>
      </c>
      <c r="B61" s="44">
        <f>SUM(B6:B60)</f>
        <v>100.00000000000004</v>
      </c>
      <c r="C61" s="45">
        <f>SUM(C6:C60)</f>
        <v>100.00000000000003</v>
      </c>
      <c r="D61" s="44">
        <f>SUM(D6:D60)</f>
        <v>99.999999999999986</v>
      </c>
      <c r="E61" s="45">
        <f>SUM(E6:E60)</f>
        <v>99.999999999999886</v>
      </c>
      <c r="F61" s="49"/>
      <c r="G61" s="50">
        <f>SUM(G6:G60)</f>
        <v>-3.1086244689504383E-15</v>
      </c>
      <c r="H61" s="51">
        <f>SUM(H6:H60)</f>
        <v>7.6726819342454178E-14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96</v>
      </c>
      <c r="B7" s="78">
        <f>SUM($B8:$B11)</f>
        <v>271</v>
      </c>
      <c r="C7" s="79">
        <f>SUM($C8:$C11)</f>
        <v>283</v>
      </c>
      <c r="D7" s="78">
        <f>SUM($D8:$D11)</f>
        <v>3969</v>
      </c>
      <c r="E7" s="79">
        <f>SUM($E8:$E11)</f>
        <v>4257</v>
      </c>
      <c r="F7" s="80"/>
      <c r="G7" s="78">
        <f>B7-C7</f>
        <v>-12</v>
      </c>
      <c r="H7" s="79">
        <f>D7-E7</f>
        <v>-288</v>
      </c>
      <c r="I7" s="54">
        <f>IF(C7=0, "-", IF(G7/C7&lt;10, G7/C7, "&gt;999%"))</f>
        <v>-4.2402826855123678E-2</v>
      </c>
      <c r="J7" s="55">
        <f>IF(E7=0, "-", IF(H7/E7&lt;10, H7/E7, "&gt;999%"))</f>
        <v>-6.765327695560254E-2</v>
      </c>
    </row>
    <row r="8" spans="1:10" x14ac:dyDescent="0.25">
      <c r="A8" s="158" t="s">
        <v>143</v>
      </c>
      <c r="B8" s="65">
        <v>199</v>
      </c>
      <c r="C8" s="66">
        <v>204</v>
      </c>
      <c r="D8" s="65">
        <v>2849</v>
      </c>
      <c r="E8" s="66">
        <v>2969</v>
      </c>
      <c r="F8" s="67"/>
      <c r="G8" s="65">
        <f>B8-C8</f>
        <v>-5</v>
      </c>
      <c r="H8" s="66">
        <f>D8-E8</f>
        <v>-120</v>
      </c>
      <c r="I8" s="8">
        <f>IF(C8=0, "-", IF(G8/C8&lt;10, G8/C8, "&gt;999%"))</f>
        <v>-2.4509803921568627E-2</v>
      </c>
      <c r="J8" s="9">
        <f>IF(E8=0, "-", IF(H8/E8&lt;10, H8/E8, "&gt;999%"))</f>
        <v>-4.0417649040080834E-2</v>
      </c>
    </row>
    <row r="9" spans="1:10" x14ac:dyDescent="0.25">
      <c r="A9" s="158" t="s">
        <v>144</v>
      </c>
      <c r="B9" s="65">
        <v>59</v>
      </c>
      <c r="C9" s="66">
        <v>72</v>
      </c>
      <c r="D9" s="65">
        <v>901</v>
      </c>
      <c r="E9" s="66">
        <v>1065</v>
      </c>
      <c r="F9" s="67"/>
      <c r="G9" s="65">
        <f>B9-C9</f>
        <v>-13</v>
      </c>
      <c r="H9" s="66">
        <f>D9-E9</f>
        <v>-164</v>
      </c>
      <c r="I9" s="8">
        <f>IF(C9=0, "-", IF(G9/C9&lt;10, G9/C9, "&gt;999%"))</f>
        <v>-0.18055555555555555</v>
      </c>
      <c r="J9" s="9">
        <f>IF(E9=0, "-", IF(H9/E9&lt;10, H9/E9, "&gt;999%"))</f>
        <v>-0.15399061032863851</v>
      </c>
    </row>
    <row r="10" spans="1:10" x14ac:dyDescent="0.25">
      <c r="A10" s="158" t="s">
        <v>145</v>
      </c>
      <c r="B10" s="65">
        <v>5</v>
      </c>
      <c r="C10" s="66">
        <v>5</v>
      </c>
      <c r="D10" s="65">
        <v>111</v>
      </c>
      <c r="E10" s="66">
        <v>102</v>
      </c>
      <c r="F10" s="67"/>
      <c r="G10" s="65">
        <f>B10-C10</f>
        <v>0</v>
      </c>
      <c r="H10" s="66">
        <f>D10-E10</f>
        <v>9</v>
      </c>
      <c r="I10" s="8">
        <f>IF(C10=0, "-", IF(G10/C10&lt;10, G10/C10, "&gt;999%"))</f>
        <v>0</v>
      </c>
      <c r="J10" s="9">
        <f>IF(E10=0, "-", IF(H10/E10&lt;10, H10/E10, "&gt;999%"))</f>
        <v>8.8235294117647065E-2</v>
      </c>
    </row>
    <row r="11" spans="1:10" x14ac:dyDescent="0.25">
      <c r="A11" s="158" t="s">
        <v>146</v>
      </c>
      <c r="B11" s="65">
        <v>8</v>
      </c>
      <c r="C11" s="66">
        <v>2</v>
      </c>
      <c r="D11" s="65">
        <v>108</v>
      </c>
      <c r="E11" s="66">
        <v>121</v>
      </c>
      <c r="F11" s="67"/>
      <c r="G11" s="65">
        <f>B11-C11</f>
        <v>6</v>
      </c>
      <c r="H11" s="66">
        <f>D11-E11</f>
        <v>-13</v>
      </c>
      <c r="I11" s="8">
        <f>IF(C11=0, "-", IF(G11/C11&lt;10, G11/C11, "&gt;999%"))</f>
        <v>3</v>
      </c>
      <c r="J11" s="9">
        <f>IF(E11=0, "-", IF(H11/E11&lt;10, H11/E11, "&gt;999%"))</f>
        <v>-0.10743801652892562</v>
      </c>
    </row>
    <row r="12" spans="1:10" x14ac:dyDescent="0.25">
      <c r="A12" s="7"/>
      <c r="B12" s="65"/>
      <c r="C12" s="66"/>
      <c r="D12" s="65"/>
      <c r="E12" s="66"/>
      <c r="F12" s="67"/>
      <c r="G12" s="65"/>
      <c r="H12" s="66"/>
      <c r="I12" s="8"/>
      <c r="J12" s="9"/>
    </row>
    <row r="13" spans="1:10" s="160" customFormat="1" x14ac:dyDescent="0.25">
      <c r="A13" s="159" t="s">
        <v>105</v>
      </c>
      <c r="B13" s="78">
        <f>SUM($B14:$B17)</f>
        <v>762</v>
      </c>
      <c r="C13" s="79">
        <f>SUM($C14:$C17)</f>
        <v>745</v>
      </c>
      <c r="D13" s="78">
        <f>SUM($D14:$D17)</f>
        <v>9354</v>
      </c>
      <c r="E13" s="79">
        <f>SUM($E14:$E17)</f>
        <v>8787</v>
      </c>
      <c r="F13" s="80"/>
      <c r="G13" s="78">
        <f>B13-C13</f>
        <v>17</v>
      </c>
      <c r="H13" s="79">
        <f>D13-E13</f>
        <v>567</v>
      </c>
      <c r="I13" s="54">
        <f>IF(C13=0, "-", IF(G13/C13&lt;10, G13/C13, "&gt;999%"))</f>
        <v>2.2818791946308724E-2</v>
      </c>
      <c r="J13" s="55">
        <f>IF(E13=0, "-", IF(H13/E13&lt;10, H13/E13, "&gt;999%"))</f>
        <v>6.452714236940936E-2</v>
      </c>
    </row>
    <row r="14" spans="1:10" x14ac:dyDescent="0.25">
      <c r="A14" s="158" t="s">
        <v>143</v>
      </c>
      <c r="B14" s="65">
        <v>585</v>
      </c>
      <c r="C14" s="66">
        <v>492</v>
      </c>
      <c r="D14" s="65">
        <v>6578</v>
      </c>
      <c r="E14" s="66">
        <v>5889</v>
      </c>
      <c r="F14" s="67"/>
      <c r="G14" s="65">
        <f>B14-C14</f>
        <v>93</v>
      </c>
      <c r="H14" s="66">
        <f>D14-E14</f>
        <v>689</v>
      </c>
      <c r="I14" s="8">
        <f>IF(C14=0, "-", IF(G14/C14&lt;10, G14/C14, "&gt;999%"))</f>
        <v>0.18902439024390244</v>
      </c>
      <c r="J14" s="9">
        <f>IF(E14=0, "-", IF(H14/E14&lt;10, H14/E14, "&gt;999%"))</f>
        <v>0.11699779249448124</v>
      </c>
    </row>
    <row r="15" spans="1:10" x14ac:dyDescent="0.25">
      <c r="A15" s="158" t="s">
        <v>144</v>
      </c>
      <c r="B15" s="65">
        <v>163</v>
      </c>
      <c r="C15" s="66">
        <v>225</v>
      </c>
      <c r="D15" s="65">
        <v>2352</v>
      </c>
      <c r="E15" s="66">
        <v>2443</v>
      </c>
      <c r="F15" s="67"/>
      <c r="G15" s="65">
        <f>B15-C15</f>
        <v>-62</v>
      </c>
      <c r="H15" s="66">
        <f>D15-E15</f>
        <v>-91</v>
      </c>
      <c r="I15" s="8">
        <f>IF(C15=0, "-", IF(G15/C15&lt;10, G15/C15, "&gt;999%"))</f>
        <v>-0.27555555555555555</v>
      </c>
      <c r="J15" s="9">
        <f>IF(E15=0, "-", IF(H15/E15&lt;10, H15/E15, "&gt;999%"))</f>
        <v>-3.7249283667621778E-2</v>
      </c>
    </row>
    <row r="16" spans="1:10" x14ac:dyDescent="0.25">
      <c r="A16" s="158" t="s">
        <v>145</v>
      </c>
      <c r="B16" s="65">
        <v>14</v>
      </c>
      <c r="C16" s="66">
        <v>24</v>
      </c>
      <c r="D16" s="65">
        <v>249</v>
      </c>
      <c r="E16" s="66">
        <v>221</v>
      </c>
      <c r="F16" s="67"/>
      <c r="G16" s="65">
        <f>B16-C16</f>
        <v>-10</v>
      </c>
      <c r="H16" s="66">
        <f>D16-E16</f>
        <v>28</v>
      </c>
      <c r="I16" s="8">
        <f>IF(C16=0, "-", IF(G16/C16&lt;10, G16/C16, "&gt;999%"))</f>
        <v>-0.41666666666666669</v>
      </c>
      <c r="J16" s="9">
        <f>IF(E16=0, "-", IF(H16/E16&lt;10, H16/E16, "&gt;999%"))</f>
        <v>0.12669683257918551</v>
      </c>
    </row>
    <row r="17" spans="1:10" x14ac:dyDescent="0.25">
      <c r="A17" s="158" t="s">
        <v>146</v>
      </c>
      <c r="B17" s="65">
        <v>0</v>
      </c>
      <c r="C17" s="66">
        <v>4</v>
      </c>
      <c r="D17" s="65">
        <v>175</v>
      </c>
      <c r="E17" s="66">
        <v>234</v>
      </c>
      <c r="F17" s="67"/>
      <c r="G17" s="65">
        <f>B17-C17</f>
        <v>-4</v>
      </c>
      <c r="H17" s="66">
        <f>D17-E17</f>
        <v>-59</v>
      </c>
      <c r="I17" s="8">
        <f>IF(C17=0, "-", IF(G17/C17&lt;10, G17/C17, "&gt;999%"))</f>
        <v>-1</v>
      </c>
      <c r="J17" s="9">
        <f>IF(E17=0, "-", IF(H17/E17&lt;10, H17/E17, "&gt;999%"))</f>
        <v>-0.25213675213675213</v>
      </c>
    </row>
    <row r="18" spans="1:10" x14ac:dyDescent="0.25">
      <c r="A18" s="22"/>
      <c r="B18" s="74"/>
      <c r="C18" s="75"/>
      <c r="D18" s="74"/>
      <c r="E18" s="75"/>
      <c r="F18" s="76"/>
      <c r="G18" s="74"/>
      <c r="H18" s="75"/>
      <c r="I18" s="23"/>
      <c r="J18" s="24"/>
    </row>
    <row r="19" spans="1:10" s="160" customFormat="1" x14ac:dyDescent="0.25">
      <c r="A19" s="159" t="s">
        <v>111</v>
      </c>
      <c r="B19" s="78">
        <f>SUM($B20:$B23)</f>
        <v>207</v>
      </c>
      <c r="C19" s="79">
        <f>SUM($C20:$C23)</f>
        <v>220</v>
      </c>
      <c r="D19" s="78">
        <f>SUM($D20:$D23)</f>
        <v>2719</v>
      </c>
      <c r="E19" s="79">
        <f>SUM($E20:$E23)</f>
        <v>2782</v>
      </c>
      <c r="F19" s="80"/>
      <c r="G19" s="78">
        <f>B19-C19</f>
        <v>-13</v>
      </c>
      <c r="H19" s="79">
        <f>D19-E19</f>
        <v>-63</v>
      </c>
      <c r="I19" s="54">
        <f>IF(C19=0, "-", IF(G19/C19&lt;10, G19/C19, "&gt;999%"))</f>
        <v>-5.909090909090909E-2</v>
      </c>
      <c r="J19" s="55">
        <f>IF(E19=0, "-", IF(H19/E19&lt;10, H19/E19, "&gt;999%"))</f>
        <v>-2.2645578720345075E-2</v>
      </c>
    </row>
    <row r="20" spans="1:10" x14ac:dyDescent="0.25">
      <c r="A20" s="158" t="s">
        <v>143</v>
      </c>
      <c r="B20" s="65">
        <v>82</v>
      </c>
      <c r="C20" s="66">
        <v>74</v>
      </c>
      <c r="D20" s="65">
        <v>1110</v>
      </c>
      <c r="E20" s="66">
        <v>1051</v>
      </c>
      <c r="F20" s="67"/>
      <c r="G20" s="65">
        <f>B20-C20</f>
        <v>8</v>
      </c>
      <c r="H20" s="66">
        <f>D20-E20</f>
        <v>59</v>
      </c>
      <c r="I20" s="8">
        <f>IF(C20=0, "-", IF(G20/C20&lt;10, G20/C20, "&gt;999%"))</f>
        <v>0.10810810810810811</v>
      </c>
      <c r="J20" s="9">
        <f>IF(E20=0, "-", IF(H20/E20&lt;10, H20/E20, "&gt;999%"))</f>
        <v>5.6137012369172214E-2</v>
      </c>
    </row>
    <row r="21" spans="1:10" x14ac:dyDescent="0.25">
      <c r="A21" s="158" t="s">
        <v>144</v>
      </c>
      <c r="B21" s="65">
        <v>116</v>
      </c>
      <c r="C21" s="66">
        <v>130</v>
      </c>
      <c r="D21" s="65">
        <v>1401</v>
      </c>
      <c r="E21" s="66">
        <v>1584</v>
      </c>
      <c r="F21" s="67"/>
      <c r="G21" s="65">
        <f>B21-C21</f>
        <v>-14</v>
      </c>
      <c r="H21" s="66">
        <f>D21-E21</f>
        <v>-183</v>
      </c>
      <c r="I21" s="8">
        <f>IF(C21=0, "-", IF(G21/C21&lt;10, G21/C21, "&gt;999%"))</f>
        <v>-0.1076923076923077</v>
      </c>
      <c r="J21" s="9">
        <f>IF(E21=0, "-", IF(H21/E21&lt;10, H21/E21, "&gt;999%"))</f>
        <v>-0.11553030303030302</v>
      </c>
    </row>
    <row r="22" spans="1:10" x14ac:dyDescent="0.25">
      <c r="A22" s="158" t="s">
        <v>145</v>
      </c>
      <c r="B22" s="65">
        <v>9</v>
      </c>
      <c r="C22" s="66">
        <v>15</v>
      </c>
      <c r="D22" s="65">
        <v>204</v>
      </c>
      <c r="E22" s="66">
        <v>139</v>
      </c>
      <c r="F22" s="67"/>
      <c r="G22" s="65">
        <f>B22-C22</f>
        <v>-6</v>
      </c>
      <c r="H22" s="66">
        <f>D22-E22</f>
        <v>65</v>
      </c>
      <c r="I22" s="8">
        <f>IF(C22=0, "-", IF(G22/C22&lt;10, G22/C22, "&gt;999%"))</f>
        <v>-0.4</v>
      </c>
      <c r="J22" s="9">
        <f>IF(E22=0, "-", IF(H22/E22&lt;10, H22/E22, "&gt;999%"))</f>
        <v>0.46762589928057552</v>
      </c>
    </row>
    <row r="23" spans="1:10" x14ac:dyDescent="0.25">
      <c r="A23" s="158" t="s">
        <v>146</v>
      </c>
      <c r="B23" s="65">
        <v>0</v>
      </c>
      <c r="C23" s="66">
        <v>1</v>
      </c>
      <c r="D23" s="65">
        <v>4</v>
      </c>
      <c r="E23" s="66">
        <v>8</v>
      </c>
      <c r="F23" s="67"/>
      <c r="G23" s="65">
        <f>B23-C23</f>
        <v>-1</v>
      </c>
      <c r="H23" s="66">
        <f>D23-E23</f>
        <v>-4</v>
      </c>
      <c r="I23" s="8">
        <f>IF(C23=0, "-", IF(G23/C23&lt;10, G23/C23, "&gt;999%"))</f>
        <v>-1</v>
      </c>
      <c r="J23" s="9">
        <f>IF(E23=0, "-", IF(H23/E23&lt;10, H23/E23, "&gt;999%"))</f>
        <v>-0.5</v>
      </c>
    </row>
    <row r="24" spans="1:10" x14ac:dyDescent="0.25">
      <c r="A24" s="7"/>
      <c r="B24" s="65"/>
      <c r="C24" s="66"/>
      <c r="D24" s="65"/>
      <c r="E24" s="66"/>
      <c r="F24" s="67"/>
      <c r="G24" s="65"/>
      <c r="H24" s="66"/>
      <c r="I24" s="8"/>
      <c r="J24" s="9"/>
    </row>
    <row r="25" spans="1:10" s="43" customFormat="1" x14ac:dyDescent="0.25">
      <c r="A25" s="53" t="s">
        <v>29</v>
      </c>
      <c r="B25" s="78">
        <f>SUM($B26:$B29)</f>
        <v>1240</v>
      </c>
      <c r="C25" s="79">
        <f>SUM($C26:$C29)</f>
        <v>1248</v>
      </c>
      <c r="D25" s="78">
        <f>SUM($D26:$D29)</f>
        <v>16042</v>
      </c>
      <c r="E25" s="79">
        <f>SUM($E26:$E29)</f>
        <v>15826</v>
      </c>
      <c r="F25" s="80"/>
      <c r="G25" s="78">
        <f>B25-C25</f>
        <v>-8</v>
      </c>
      <c r="H25" s="79">
        <f>D25-E25</f>
        <v>216</v>
      </c>
      <c r="I25" s="54">
        <f>IF(C25=0, "-", IF(G25/C25&lt;10, G25/C25, "&gt;999%"))</f>
        <v>-6.41025641025641E-3</v>
      </c>
      <c r="J25" s="55">
        <f>IF(E25=0, "-", IF(H25/E25&lt;10, H25/E25, "&gt;999%"))</f>
        <v>1.3648426639706812E-2</v>
      </c>
    </row>
    <row r="26" spans="1:10" x14ac:dyDescent="0.25">
      <c r="A26" s="158" t="s">
        <v>143</v>
      </c>
      <c r="B26" s="65">
        <v>866</v>
      </c>
      <c r="C26" s="66">
        <v>770</v>
      </c>
      <c r="D26" s="65">
        <v>10537</v>
      </c>
      <c r="E26" s="66">
        <v>9909</v>
      </c>
      <c r="F26" s="67"/>
      <c r="G26" s="65">
        <f>B26-C26</f>
        <v>96</v>
      </c>
      <c r="H26" s="66">
        <f>D26-E26</f>
        <v>628</v>
      </c>
      <c r="I26" s="8">
        <f>IF(C26=0, "-", IF(G26/C26&lt;10, G26/C26, "&gt;999%"))</f>
        <v>0.12467532467532468</v>
      </c>
      <c r="J26" s="9">
        <f>IF(E26=0, "-", IF(H26/E26&lt;10, H26/E26, "&gt;999%"))</f>
        <v>6.3376728226864465E-2</v>
      </c>
    </row>
    <row r="27" spans="1:10" x14ac:dyDescent="0.25">
      <c r="A27" s="158" t="s">
        <v>144</v>
      </c>
      <c r="B27" s="65">
        <v>338</v>
      </c>
      <c r="C27" s="66">
        <v>427</v>
      </c>
      <c r="D27" s="65">
        <v>4654</v>
      </c>
      <c r="E27" s="66">
        <v>5092</v>
      </c>
      <c r="F27" s="67"/>
      <c r="G27" s="65">
        <f>B27-C27</f>
        <v>-89</v>
      </c>
      <c r="H27" s="66">
        <f>D27-E27</f>
        <v>-438</v>
      </c>
      <c r="I27" s="8">
        <f>IF(C27=0, "-", IF(G27/C27&lt;10, G27/C27, "&gt;999%"))</f>
        <v>-0.20843091334894615</v>
      </c>
      <c r="J27" s="9">
        <f>IF(E27=0, "-", IF(H27/E27&lt;10, H27/E27, "&gt;999%"))</f>
        <v>-8.6017282010997648E-2</v>
      </c>
    </row>
    <row r="28" spans="1:10" x14ac:dyDescent="0.25">
      <c r="A28" s="158" t="s">
        <v>145</v>
      </c>
      <c r="B28" s="65">
        <v>28</v>
      </c>
      <c r="C28" s="66">
        <v>44</v>
      </c>
      <c r="D28" s="65">
        <v>564</v>
      </c>
      <c r="E28" s="66">
        <v>462</v>
      </c>
      <c r="F28" s="67"/>
      <c r="G28" s="65">
        <f>B28-C28</f>
        <v>-16</v>
      </c>
      <c r="H28" s="66">
        <f>D28-E28</f>
        <v>102</v>
      </c>
      <c r="I28" s="8">
        <f>IF(C28=0, "-", IF(G28/C28&lt;10, G28/C28, "&gt;999%"))</f>
        <v>-0.36363636363636365</v>
      </c>
      <c r="J28" s="9">
        <f>IF(E28=0, "-", IF(H28/E28&lt;10, H28/E28, "&gt;999%"))</f>
        <v>0.22077922077922077</v>
      </c>
    </row>
    <row r="29" spans="1:10" x14ac:dyDescent="0.25">
      <c r="A29" s="158" t="s">
        <v>146</v>
      </c>
      <c r="B29" s="65">
        <v>8</v>
      </c>
      <c r="C29" s="66">
        <v>7</v>
      </c>
      <c r="D29" s="65">
        <v>287</v>
      </c>
      <c r="E29" s="66">
        <v>363</v>
      </c>
      <c r="F29" s="67"/>
      <c r="G29" s="65">
        <f>B29-C29</f>
        <v>1</v>
      </c>
      <c r="H29" s="66">
        <f>D29-E29</f>
        <v>-76</v>
      </c>
      <c r="I29" s="8">
        <f>IF(C29=0, "-", IF(G29/C29&lt;10, G29/C29, "&gt;999%"))</f>
        <v>0.14285714285714285</v>
      </c>
      <c r="J29" s="9">
        <f>IF(E29=0, "-", IF(H29/E29&lt;10, H29/E29, "&gt;999%"))</f>
        <v>-0.20936639118457301</v>
      </c>
    </row>
    <row r="30" spans="1:10" x14ac:dyDescent="0.25">
      <c r="A30" s="7"/>
      <c r="B30" s="65"/>
      <c r="C30" s="66"/>
      <c r="D30" s="65"/>
      <c r="E30" s="66"/>
      <c r="F30" s="67"/>
      <c r="G30" s="65"/>
      <c r="H30" s="66"/>
      <c r="I30" s="8"/>
      <c r="J30" s="9"/>
    </row>
    <row r="31" spans="1:10" s="43" customFormat="1" x14ac:dyDescent="0.25">
      <c r="A31" s="22" t="s">
        <v>112</v>
      </c>
      <c r="B31" s="78">
        <v>14</v>
      </c>
      <c r="C31" s="79">
        <v>11</v>
      </c>
      <c r="D31" s="78">
        <v>186</v>
      </c>
      <c r="E31" s="79">
        <v>176</v>
      </c>
      <c r="F31" s="80"/>
      <c r="G31" s="78">
        <f>B31-C31</f>
        <v>3</v>
      </c>
      <c r="H31" s="79">
        <f>D31-E31</f>
        <v>10</v>
      </c>
      <c r="I31" s="54">
        <f>IF(C31=0, "-", IF(G31/C31&lt;10, G31/C31, "&gt;999%"))</f>
        <v>0.27272727272727271</v>
      </c>
      <c r="J31" s="55">
        <f>IF(E31=0, "-", IF(H31/E31&lt;10, H31/E31, "&gt;999%"))</f>
        <v>5.6818181818181816E-2</v>
      </c>
    </row>
    <row r="32" spans="1:10" x14ac:dyDescent="0.25">
      <c r="A32" s="1"/>
      <c r="B32" s="68"/>
      <c r="C32" s="69"/>
      <c r="D32" s="68"/>
      <c r="E32" s="69"/>
      <c r="F32" s="70"/>
      <c r="G32" s="68"/>
      <c r="H32" s="69"/>
      <c r="I32" s="5"/>
      <c r="J32" s="6"/>
    </row>
    <row r="33" spans="1:10" s="43" customFormat="1" x14ac:dyDescent="0.25">
      <c r="A33" s="27" t="s">
        <v>5</v>
      </c>
      <c r="B33" s="71">
        <f>SUM(B26:B32)</f>
        <v>1254</v>
      </c>
      <c r="C33" s="77">
        <f>SUM(C26:C32)</f>
        <v>1259</v>
      </c>
      <c r="D33" s="71">
        <f>SUM(D26:D32)</f>
        <v>16228</v>
      </c>
      <c r="E33" s="77">
        <f>SUM(E26:E32)</f>
        <v>16002</v>
      </c>
      <c r="F33" s="73"/>
      <c r="G33" s="71">
        <f>B33-C33</f>
        <v>-5</v>
      </c>
      <c r="H33" s="72">
        <f>D33-E33</f>
        <v>226</v>
      </c>
      <c r="I33" s="37">
        <f>IF(C33=0, 0, G33/C33)</f>
        <v>-3.9714058776806989E-3</v>
      </c>
      <c r="J33" s="38">
        <f>IF(E33=0, 0, H33/E33)</f>
        <v>1.412323459567554E-2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96</v>
      </c>
      <c r="B7" s="65"/>
      <c r="C7" s="66"/>
      <c r="D7" s="65"/>
      <c r="E7" s="66"/>
      <c r="F7" s="67"/>
      <c r="G7" s="65"/>
      <c r="H7" s="66"/>
      <c r="I7" s="20"/>
      <c r="J7" s="21"/>
    </row>
    <row r="8" spans="1:10" x14ac:dyDescent="0.25">
      <c r="A8" s="158" t="s">
        <v>147</v>
      </c>
      <c r="B8" s="65">
        <v>14</v>
      </c>
      <c r="C8" s="66">
        <v>12</v>
      </c>
      <c r="D8" s="65">
        <v>159</v>
      </c>
      <c r="E8" s="66">
        <v>120</v>
      </c>
      <c r="F8" s="67"/>
      <c r="G8" s="65">
        <f>B8-C8</f>
        <v>2</v>
      </c>
      <c r="H8" s="66">
        <f>D8-E8</f>
        <v>39</v>
      </c>
      <c r="I8" s="20">
        <f>IF(C8=0, "-", IF(G8/C8&lt;10, G8/C8, "&gt;999%"))</f>
        <v>0.16666666666666666</v>
      </c>
      <c r="J8" s="21">
        <f>IF(E8=0, "-", IF(H8/E8&lt;10, H8/E8, "&gt;999%"))</f>
        <v>0.32500000000000001</v>
      </c>
    </row>
    <row r="9" spans="1:10" x14ac:dyDescent="0.25">
      <c r="A9" s="158" t="s">
        <v>148</v>
      </c>
      <c r="B9" s="65">
        <v>18</v>
      </c>
      <c r="C9" s="66">
        <v>4</v>
      </c>
      <c r="D9" s="65">
        <v>607</v>
      </c>
      <c r="E9" s="66">
        <v>91</v>
      </c>
      <c r="F9" s="67"/>
      <c r="G9" s="65">
        <f>B9-C9</f>
        <v>14</v>
      </c>
      <c r="H9" s="66">
        <f>D9-E9</f>
        <v>516</v>
      </c>
      <c r="I9" s="20">
        <f>IF(C9=0, "-", IF(G9/C9&lt;10, G9/C9, "&gt;999%"))</f>
        <v>3.5</v>
      </c>
      <c r="J9" s="21">
        <f>IF(E9=0, "-", IF(H9/E9&lt;10, H9/E9, "&gt;999%"))</f>
        <v>5.6703296703296706</v>
      </c>
    </row>
    <row r="10" spans="1:10" x14ac:dyDescent="0.25">
      <c r="A10" s="158" t="s">
        <v>149</v>
      </c>
      <c r="B10" s="65">
        <v>41</v>
      </c>
      <c r="C10" s="66">
        <v>22</v>
      </c>
      <c r="D10" s="65">
        <v>479</v>
      </c>
      <c r="E10" s="66">
        <v>532</v>
      </c>
      <c r="F10" s="67"/>
      <c r="G10" s="65">
        <f>B10-C10</f>
        <v>19</v>
      </c>
      <c r="H10" s="66">
        <f>D10-E10</f>
        <v>-53</v>
      </c>
      <c r="I10" s="20">
        <f>IF(C10=0, "-", IF(G10/C10&lt;10, G10/C10, "&gt;999%"))</f>
        <v>0.86363636363636365</v>
      </c>
      <c r="J10" s="21">
        <f>IF(E10=0, "-", IF(H10/E10&lt;10, H10/E10, "&gt;999%"))</f>
        <v>-9.9624060150375934E-2</v>
      </c>
    </row>
    <row r="11" spans="1:10" x14ac:dyDescent="0.25">
      <c r="A11" s="158" t="s">
        <v>150</v>
      </c>
      <c r="B11" s="65">
        <v>190</v>
      </c>
      <c r="C11" s="66">
        <v>245</v>
      </c>
      <c r="D11" s="65">
        <v>2675</v>
      </c>
      <c r="E11" s="66">
        <v>3490</v>
      </c>
      <c r="F11" s="67"/>
      <c r="G11" s="65">
        <f>B11-C11</f>
        <v>-55</v>
      </c>
      <c r="H11" s="66">
        <f>D11-E11</f>
        <v>-815</v>
      </c>
      <c r="I11" s="20">
        <f>IF(C11=0, "-", IF(G11/C11&lt;10, G11/C11, "&gt;999%"))</f>
        <v>-0.22448979591836735</v>
      </c>
      <c r="J11" s="21">
        <f>IF(E11=0, "-", IF(H11/E11&lt;10, H11/E11, "&gt;999%"))</f>
        <v>-0.2335243553008596</v>
      </c>
    </row>
    <row r="12" spans="1:10" x14ac:dyDescent="0.25">
      <c r="A12" s="158" t="s">
        <v>151</v>
      </c>
      <c r="B12" s="65">
        <v>8</v>
      </c>
      <c r="C12" s="66">
        <v>0</v>
      </c>
      <c r="D12" s="65">
        <v>49</v>
      </c>
      <c r="E12" s="66">
        <v>24</v>
      </c>
      <c r="F12" s="67"/>
      <c r="G12" s="65">
        <f>B12-C12</f>
        <v>8</v>
      </c>
      <c r="H12" s="66">
        <f>D12-E12</f>
        <v>25</v>
      </c>
      <c r="I12" s="20" t="str">
        <f>IF(C12=0, "-", IF(G12/C12&lt;10, G12/C12, "&gt;999%"))</f>
        <v>-</v>
      </c>
      <c r="J12" s="21">
        <f>IF(E12=0, "-", IF(H12/E12&lt;10, H12/E12, "&gt;999%"))</f>
        <v>1.0416666666666667</v>
      </c>
    </row>
    <row r="13" spans="1:10" x14ac:dyDescent="0.25">
      <c r="A13" s="7"/>
      <c r="B13" s="65"/>
      <c r="C13" s="66"/>
      <c r="D13" s="65"/>
      <c r="E13" s="66"/>
      <c r="F13" s="67"/>
      <c r="G13" s="65"/>
      <c r="H13" s="66"/>
      <c r="I13" s="20"/>
      <c r="J13" s="21"/>
    </row>
    <row r="14" spans="1:10" s="139" customFormat="1" x14ac:dyDescent="0.25">
      <c r="A14" s="159" t="s">
        <v>105</v>
      </c>
      <c r="B14" s="65"/>
      <c r="C14" s="66"/>
      <c r="D14" s="65"/>
      <c r="E14" s="66"/>
      <c r="F14" s="67"/>
      <c r="G14" s="65"/>
      <c r="H14" s="66"/>
      <c r="I14" s="20"/>
      <c r="J14" s="21"/>
    </row>
    <row r="15" spans="1:10" x14ac:dyDescent="0.25">
      <c r="A15" s="158" t="s">
        <v>147</v>
      </c>
      <c r="B15" s="65">
        <v>97</v>
      </c>
      <c r="C15" s="66">
        <v>121</v>
      </c>
      <c r="D15" s="65">
        <v>1563</v>
      </c>
      <c r="E15" s="66">
        <v>1371</v>
      </c>
      <c r="F15" s="67"/>
      <c r="G15" s="65">
        <f>B15-C15</f>
        <v>-24</v>
      </c>
      <c r="H15" s="66">
        <f>D15-E15</f>
        <v>192</v>
      </c>
      <c r="I15" s="20">
        <f>IF(C15=0, "-", IF(G15/C15&lt;10, G15/C15, "&gt;999%"))</f>
        <v>-0.19834710743801653</v>
      </c>
      <c r="J15" s="21">
        <f>IF(E15=0, "-", IF(H15/E15&lt;10, H15/E15, "&gt;999%"))</f>
        <v>0.14004376367614879</v>
      </c>
    </row>
    <row r="16" spans="1:10" x14ac:dyDescent="0.25">
      <c r="A16" s="158" t="s">
        <v>148</v>
      </c>
      <c r="B16" s="65">
        <v>125</v>
      </c>
      <c r="C16" s="66">
        <v>14</v>
      </c>
      <c r="D16" s="65">
        <v>673</v>
      </c>
      <c r="E16" s="66">
        <v>122</v>
      </c>
      <c r="F16" s="67"/>
      <c r="G16" s="65">
        <f>B16-C16</f>
        <v>111</v>
      </c>
      <c r="H16" s="66">
        <f>D16-E16</f>
        <v>551</v>
      </c>
      <c r="I16" s="20">
        <f>IF(C16=0, "-", IF(G16/C16&lt;10, G16/C16, "&gt;999%"))</f>
        <v>7.9285714285714288</v>
      </c>
      <c r="J16" s="21">
        <f>IF(E16=0, "-", IF(H16/E16&lt;10, H16/E16, "&gt;999%"))</f>
        <v>4.5163934426229506</v>
      </c>
    </row>
    <row r="17" spans="1:10" x14ac:dyDescent="0.25">
      <c r="A17" s="158" t="s">
        <v>149</v>
      </c>
      <c r="B17" s="65">
        <v>85</v>
      </c>
      <c r="C17" s="66">
        <v>71</v>
      </c>
      <c r="D17" s="65">
        <v>1045</v>
      </c>
      <c r="E17" s="66">
        <v>843</v>
      </c>
      <c r="F17" s="67"/>
      <c r="G17" s="65">
        <f>B17-C17</f>
        <v>14</v>
      </c>
      <c r="H17" s="66">
        <f>D17-E17</f>
        <v>202</v>
      </c>
      <c r="I17" s="20">
        <f>IF(C17=0, "-", IF(G17/C17&lt;10, G17/C17, "&gt;999%"))</f>
        <v>0.19718309859154928</v>
      </c>
      <c r="J17" s="21">
        <f>IF(E17=0, "-", IF(H17/E17&lt;10, H17/E17, "&gt;999%"))</f>
        <v>0.23962040332147094</v>
      </c>
    </row>
    <row r="18" spans="1:10" x14ac:dyDescent="0.25">
      <c r="A18" s="158" t="s">
        <v>150</v>
      </c>
      <c r="B18" s="65">
        <v>442</v>
      </c>
      <c r="C18" s="66">
        <v>526</v>
      </c>
      <c r="D18" s="65">
        <v>5900</v>
      </c>
      <c r="E18" s="66">
        <v>6339</v>
      </c>
      <c r="F18" s="67"/>
      <c r="G18" s="65">
        <f>B18-C18</f>
        <v>-84</v>
      </c>
      <c r="H18" s="66">
        <f>D18-E18</f>
        <v>-439</v>
      </c>
      <c r="I18" s="20">
        <f>IF(C18=0, "-", IF(G18/C18&lt;10, G18/C18, "&gt;999%"))</f>
        <v>-0.1596958174904943</v>
      </c>
      <c r="J18" s="21">
        <f>IF(E18=0, "-", IF(H18/E18&lt;10, H18/E18, "&gt;999%"))</f>
        <v>-6.9253825524530688E-2</v>
      </c>
    </row>
    <row r="19" spans="1:10" x14ac:dyDescent="0.25">
      <c r="A19" s="158" t="s">
        <v>151</v>
      </c>
      <c r="B19" s="65">
        <v>13</v>
      </c>
      <c r="C19" s="66">
        <v>13</v>
      </c>
      <c r="D19" s="65">
        <v>173</v>
      </c>
      <c r="E19" s="66">
        <v>112</v>
      </c>
      <c r="F19" s="67"/>
      <c r="G19" s="65">
        <f>B19-C19</f>
        <v>0</v>
      </c>
      <c r="H19" s="66">
        <f>D19-E19</f>
        <v>61</v>
      </c>
      <c r="I19" s="20">
        <f>IF(C19=0, "-", IF(G19/C19&lt;10, G19/C19, "&gt;999%"))</f>
        <v>0</v>
      </c>
      <c r="J19" s="21">
        <f>IF(E19=0, "-", IF(H19/E19&lt;10, H19/E19, "&gt;999%"))</f>
        <v>0.5446428571428571</v>
      </c>
    </row>
    <row r="20" spans="1:10" x14ac:dyDescent="0.25">
      <c r="A20" s="7"/>
      <c r="B20" s="65"/>
      <c r="C20" s="66"/>
      <c r="D20" s="65"/>
      <c r="E20" s="66"/>
      <c r="F20" s="67"/>
      <c r="G20" s="65"/>
      <c r="H20" s="66"/>
      <c r="I20" s="20"/>
      <c r="J20" s="21"/>
    </row>
    <row r="21" spans="1:10" s="139" customFormat="1" x14ac:dyDescent="0.25">
      <c r="A21" s="159" t="s">
        <v>111</v>
      </c>
      <c r="B21" s="65"/>
      <c r="C21" s="66"/>
      <c r="D21" s="65"/>
      <c r="E21" s="66"/>
      <c r="F21" s="67"/>
      <c r="G21" s="65"/>
      <c r="H21" s="66"/>
      <c r="I21" s="20"/>
      <c r="J21" s="21"/>
    </row>
    <row r="22" spans="1:10" x14ac:dyDescent="0.25">
      <c r="A22" s="158" t="s">
        <v>147</v>
      </c>
      <c r="B22" s="65">
        <v>171</v>
      </c>
      <c r="C22" s="66">
        <v>196</v>
      </c>
      <c r="D22" s="65">
        <v>2361</v>
      </c>
      <c r="E22" s="66">
        <v>2537</v>
      </c>
      <c r="F22" s="67"/>
      <c r="G22" s="65">
        <f>B22-C22</f>
        <v>-25</v>
      </c>
      <c r="H22" s="66">
        <f>D22-E22</f>
        <v>-176</v>
      </c>
      <c r="I22" s="20">
        <f>IF(C22=0, "-", IF(G22/C22&lt;10, G22/C22, "&gt;999%"))</f>
        <v>-0.12755102040816327</v>
      </c>
      <c r="J22" s="21">
        <f>IF(E22=0, "-", IF(H22/E22&lt;10, H22/E22, "&gt;999%"))</f>
        <v>-6.9373275522270392E-2</v>
      </c>
    </row>
    <row r="23" spans="1:10" x14ac:dyDescent="0.25">
      <c r="A23" s="158" t="s">
        <v>150</v>
      </c>
      <c r="B23" s="65">
        <v>36</v>
      </c>
      <c r="C23" s="66">
        <v>24</v>
      </c>
      <c r="D23" s="65">
        <v>358</v>
      </c>
      <c r="E23" s="66">
        <v>245</v>
      </c>
      <c r="F23" s="67"/>
      <c r="G23" s="65">
        <f>B23-C23</f>
        <v>12</v>
      </c>
      <c r="H23" s="66">
        <f>D23-E23</f>
        <v>113</v>
      </c>
      <c r="I23" s="20">
        <f>IF(C23=0, "-", IF(G23/C23&lt;10, G23/C23, "&gt;999%"))</f>
        <v>0.5</v>
      </c>
      <c r="J23" s="21">
        <f>IF(E23=0, "-", IF(H23/E23&lt;10, H23/E23, "&gt;999%"))</f>
        <v>0.46122448979591835</v>
      </c>
    </row>
    <row r="24" spans="1:10" x14ac:dyDescent="0.25">
      <c r="A24" s="7"/>
      <c r="B24" s="65"/>
      <c r="C24" s="66"/>
      <c r="D24" s="65"/>
      <c r="E24" s="66"/>
      <c r="F24" s="67"/>
      <c r="G24" s="65"/>
      <c r="H24" s="66"/>
      <c r="I24" s="20"/>
      <c r="J24" s="21"/>
    </row>
    <row r="25" spans="1:10" x14ac:dyDescent="0.25">
      <c r="A25" s="7" t="s">
        <v>112</v>
      </c>
      <c r="B25" s="65">
        <v>14</v>
      </c>
      <c r="C25" s="66">
        <v>11</v>
      </c>
      <c r="D25" s="65">
        <v>186</v>
      </c>
      <c r="E25" s="66">
        <v>176</v>
      </c>
      <c r="F25" s="67"/>
      <c r="G25" s="65">
        <f>B25-C25</f>
        <v>3</v>
      </c>
      <c r="H25" s="66">
        <f>D25-E25</f>
        <v>10</v>
      </c>
      <c r="I25" s="20">
        <f>IF(C25=0, "-", IF(G25/C25&lt;10, G25/C25, "&gt;999%"))</f>
        <v>0.27272727272727271</v>
      </c>
      <c r="J25" s="21">
        <f>IF(E25=0, "-", IF(H25/E25&lt;10, H25/E25, "&gt;999%"))</f>
        <v>5.6818181818181816E-2</v>
      </c>
    </row>
    <row r="26" spans="1:10" x14ac:dyDescent="0.25">
      <c r="A26" s="1"/>
      <c r="B26" s="68"/>
      <c r="C26" s="69"/>
      <c r="D26" s="68"/>
      <c r="E26" s="69"/>
      <c r="F26" s="70"/>
      <c r="G26" s="68"/>
      <c r="H26" s="69"/>
      <c r="I26" s="5"/>
      <c r="J26" s="6"/>
    </row>
    <row r="27" spans="1:10" s="43" customFormat="1" x14ac:dyDescent="0.25">
      <c r="A27" s="27" t="s">
        <v>5</v>
      </c>
      <c r="B27" s="71">
        <f>SUM(B6:B26)</f>
        <v>1254</v>
      </c>
      <c r="C27" s="77">
        <f>SUM(C6:C26)</f>
        <v>1259</v>
      </c>
      <c r="D27" s="71">
        <f>SUM(D6:D26)</f>
        <v>16228</v>
      </c>
      <c r="E27" s="77">
        <f>SUM(E6:E26)</f>
        <v>16002</v>
      </c>
      <c r="F27" s="73"/>
      <c r="G27" s="71">
        <f>B27-C27</f>
        <v>-5</v>
      </c>
      <c r="H27" s="72">
        <f>D27-E27</f>
        <v>226</v>
      </c>
      <c r="I27" s="37">
        <f>IF(C27=0, 0, G27/C27)</f>
        <v>-3.9714058776806989E-3</v>
      </c>
      <c r="J27" s="38">
        <f>IF(E27=0, 0, H27/E27)</f>
        <v>1.412323459567554E-2</v>
      </c>
    </row>
    <row r="28" spans="1:10" s="43" customFormat="1" x14ac:dyDescent="0.25">
      <c r="A28" s="22"/>
      <c r="B28" s="78"/>
      <c r="C28" s="98"/>
      <c r="D28" s="78"/>
      <c r="E28" s="98"/>
      <c r="F28" s="80"/>
      <c r="G28" s="78"/>
      <c r="H28" s="79"/>
      <c r="I28" s="54"/>
      <c r="J28" s="55"/>
    </row>
    <row r="29" spans="1:10" s="139" customFormat="1" x14ac:dyDescent="0.25">
      <c r="A29" s="161" t="s">
        <v>152</v>
      </c>
      <c r="B29" s="74"/>
      <c r="C29" s="75"/>
      <c r="D29" s="74"/>
      <c r="E29" s="75"/>
      <c r="F29" s="76"/>
      <c r="G29" s="74"/>
      <c r="H29" s="75"/>
      <c r="I29" s="23"/>
      <c r="J29" s="24"/>
    </row>
    <row r="30" spans="1:10" x14ac:dyDescent="0.25">
      <c r="A30" s="7" t="s">
        <v>147</v>
      </c>
      <c r="B30" s="65">
        <v>282</v>
      </c>
      <c r="C30" s="66">
        <v>329</v>
      </c>
      <c r="D30" s="65">
        <v>4083</v>
      </c>
      <c r="E30" s="66">
        <v>4028</v>
      </c>
      <c r="F30" s="67"/>
      <c r="G30" s="65">
        <f>B30-C30</f>
        <v>-47</v>
      </c>
      <c r="H30" s="66">
        <f>D30-E30</f>
        <v>55</v>
      </c>
      <c r="I30" s="20">
        <f>IF(C30=0, "-", IF(G30/C30&lt;10, G30/C30, "&gt;999%"))</f>
        <v>-0.14285714285714285</v>
      </c>
      <c r="J30" s="21">
        <f>IF(E30=0, "-", IF(H30/E30&lt;10, H30/E30, "&gt;999%"))</f>
        <v>1.365441906653426E-2</v>
      </c>
    </row>
    <row r="31" spans="1:10" x14ac:dyDescent="0.25">
      <c r="A31" s="7" t="s">
        <v>148</v>
      </c>
      <c r="B31" s="65">
        <v>143</v>
      </c>
      <c r="C31" s="66">
        <v>18</v>
      </c>
      <c r="D31" s="65">
        <v>1280</v>
      </c>
      <c r="E31" s="66">
        <v>213</v>
      </c>
      <c r="F31" s="67"/>
      <c r="G31" s="65">
        <f>B31-C31</f>
        <v>125</v>
      </c>
      <c r="H31" s="66">
        <f>D31-E31</f>
        <v>1067</v>
      </c>
      <c r="I31" s="20">
        <f>IF(C31=0, "-", IF(G31/C31&lt;10, G31/C31, "&gt;999%"))</f>
        <v>6.9444444444444446</v>
      </c>
      <c r="J31" s="21">
        <f>IF(E31=0, "-", IF(H31/E31&lt;10, H31/E31, "&gt;999%"))</f>
        <v>5.009389671361502</v>
      </c>
    </row>
    <row r="32" spans="1:10" x14ac:dyDescent="0.25">
      <c r="A32" s="7" t="s">
        <v>149</v>
      </c>
      <c r="B32" s="65">
        <v>126</v>
      </c>
      <c r="C32" s="66">
        <v>93</v>
      </c>
      <c r="D32" s="65">
        <v>1524</v>
      </c>
      <c r="E32" s="66">
        <v>1375</v>
      </c>
      <c r="F32" s="67"/>
      <c r="G32" s="65">
        <f>B32-C32</f>
        <v>33</v>
      </c>
      <c r="H32" s="66">
        <f>D32-E32</f>
        <v>149</v>
      </c>
      <c r="I32" s="20">
        <f>IF(C32=0, "-", IF(G32/C32&lt;10, G32/C32, "&gt;999%"))</f>
        <v>0.35483870967741937</v>
      </c>
      <c r="J32" s="21">
        <f>IF(E32=0, "-", IF(H32/E32&lt;10, H32/E32, "&gt;999%"))</f>
        <v>0.10836363636363637</v>
      </c>
    </row>
    <row r="33" spans="1:10" x14ac:dyDescent="0.25">
      <c r="A33" s="7" t="s">
        <v>150</v>
      </c>
      <c r="B33" s="65">
        <v>668</v>
      </c>
      <c r="C33" s="66">
        <v>795</v>
      </c>
      <c r="D33" s="65">
        <v>8933</v>
      </c>
      <c r="E33" s="66">
        <v>10074</v>
      </c>
      <c r="F33" s="67"/>
      <c r="G33" s="65">
        <f>B33-C33</f>
        <v>-127</v>
      </c>
      <c r="H33" s="66">
        <f>D33-E33</f>
        <v>-1141</v>
      </c>
      <c r="I33" s="20">
        <f>IF(C33=0, "-", IF(G33/C33&lt;10, G33/C33, "&gt;999%"))</f>
        <v>-0.15974842767295597</v>
      </c>
      <c r="J33" s="21">
        <f>IF(E33=0, "-", IF(H33/E33&lt;10, H33/E33, "&gt;999%"))</f>
        <v>-0.11326186221957514</v>
      </c>
    </row>
    <row r="34" spans="1:10" x14ac:dyDescent="0.25">
      <c r="A34" s="7" t="s">
        <v>151</v>
      </c>
      <c r="B34" s="65">
        <v>21</v>
      </c>
      <c r="C34" s="66">
        <v>13</v>
      </c>
      <c r="D34" s="65">
        <v>222</v>
      </c>
      <c r="E34" s="66">
        <v>136</v>
      </c>
      <c r="F34" s="67"/>
      <c r="G34" s="65">
        <f>B34-C34</f>
        <v>8</v>
      </c>
      <c r="H34" s="66">
        <f>D34-E34</f>
        <v>86</v>
      </c>
      <c r="I34" s="20">
        <f>IF(C34=0, "-", IF(G34/C34&lt;10, G34/C34, "&gt;999%"))</f>
        <v>0.61538461538461542</v>
      </c>
      <c r="J34" s="21">
        <f>IF(E34=0, "-", IF(H34/E34&lt;10, H34/E34, "&gt;999%"))</f>
        <v>0.63235294117647056</v>
      </c>
    </row>
    <row r="35" spans="1:10" x14ac:dyDescent="0.25">
      <c r="A35" s="7"/>
      <c r="B35" s="65"/>
      <c r="C35" s="66"/>
      <c r="D35" s="65"/>
      <c r="E35" s="66"/>
      <c r="F35" s="67"/>
      <c r="G35" s="65"/>
      <c r="H35" s="66"/>
      <c r="I35" s="20"/>
      <c r="J35" s="21"/>
    </row>
    <row r="36" spans="1:10" x14ac:dyDescent="0.25">
      <c r="A36" s="7" t="s">
        <v>112</v>
      </c>
      <c r="B36" s="65">
        <v>14</v>
      </c>
      <c r="C36" s="66">
        <v>11</v>
      </c>
      <c r="D36" s="65">
        <v>186</v>
      </c>
      <c r="E36" s="66">
        <v>176</v>
      </c>
      <c r="F36" s="67"/>
      <c r="G36" s="65">
        <f>B36-C36</f>
        <v>3</v>
      </c>
      <c r="H36" s="66">
        <f>D36-E36</f>
        <v>10</v>
      </c>
      <c r="I36" s="20">
        <f>IF(C36=0, "-", IF(G36/C36&lt;10, G36/C36, "&gt;999%"))</f>
        <v>0.27272727272727271</v>
      </c>
      <c r="J36" s="21">
        <f>IF(E36=0, "-", IF(H36/E36&lt;10, H36/E36, "&gt;999%"))</f>
        <v>5.6818181818181816E-2</v>
      </c>
    </row>
    <row r="37" spans="1:10" x14ac:dyDescent="0.25">
      <c r="A37" s="7"/>
      <c r="B37" s="65"/>
      <c r="C37" s="66"/>
      <c r="D37" s="65"/>
      <c r="E37" s="66"/>
      <c r="F37" s="67"/>
      <c r="G37" s="65"/>
      <c r="H37" s="66"/>
      <c r="I37" s="20"/>
      <c r="J37" s="21"/>
    </row>
    <row r="38" spans="1:10" s="43" customFormat="1" x14ac:dyDescent="0.25">
      <c r="A38" s="27" t="s">
        <v>5</v>
      </c>
      <c r="B38" s="71">
        <f>SUM(B28:B37)</f>
        <v>1254</v>
      </c>
      <c r="C38" s="77">
        <f>SUM(C28:C37)</f>
        <v>1259</v>
      </c>
      <c r="D38" s="71">
        <f>SUM(D28:D37)</f>
        <v>16228</v>
      </c>
      <c r="E38" s="77">
        <f>SUM(E28:E37)</f>
        <v>16002</v>
      </c>
      <c r="F38" s="73"/>
      <c r="G38" s="71">
        <f>B38-C38</f>
        <v>-5</v>
      </c>
      <c r="H38" s="72">
        <f>D38-E38</f>
        <v>226</v>
      </c>
      <c r="I38" s="37">
        <f>IF(C38=0, 0, G38/C38)</f>
        <v>-3.9714058776806989E-3</v>
      </c>
      <c r="J38" s="38">
        <f>IF(E38=0, 0, H38/E38)</f>
        <v>1.412323459567554E-2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95</v>
      </c>
      <c r="B2" s="202" t="s">
        <v>86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179</v>
      </c>
      <c r="B15" s="65">
        <v>9</v>
      </c>
      <c r="C15" s="66">
        <v>5</v>
      </c>
      <c r="D15" s="65">
        <v>94</v>
      </c>
      <c r="E15" s="66">
        <v>170</v>
      </c>
      <c r="F15" s="67"/>
      <c r="G15" s="65">
        <f t="shared" ref="G15:G41" si="0">B15-C15</f>
        <v>4</v>
      </c>
      <c r="H15" s="66">
        <f t="shared" ref="H15:H41" si="1">D15-E15</f>
        <v>-76</v>
      </c>
      <c r="I15" s="20">
        <f t="shared" ref="I15:I41" si="2">IF(C15=0, "-", IF(G15/C15&lt;10, G15/C15, "&gt;999%"))</f>
        <v>0.8</v>
      </c>
      <c r="J15" s="21">
        <f t="shared" ref="J15:J41" si="3">IF(E15=0, "-", IF(H15/E15&lt;10, H15/E15, "&gt;999%"))</f>
        <v>-0.44705882352941179</v>
      </c>
    </row>
    <row r="16" spans="1:10" x14ac:dyDescent="0.25">
      <c r="A16" s="7" t="s">
        <v>178</v>
      </c>
      <c r="B16" s="65">
        <v>0</v>
      </c>
      <c r="C16" s="66">
        <v>0</v>
      </c>
      <c r="D16" s="65">
        <v>37</v>
      </c>
      <c r="E16" s="66">
        <v>29</v>
      </c>
      <c r="F16" s="67"/>
      <c r="G16" s="65">
        <f t="shared" si="0"/>
        <v>0</v>
      </c>
      <c r="H16" s="66">
        <f t="shared" si="1"/>
        <v>8</v>
      </c>
      <c r="I16" s="20" t="str">
        <f t="shared" si="2"/>
        <v>-</v>
      </c>
      <c r="J16" s="21">
        <f t="shared" si="3"/>
        <v>0.27586206896551724</v>
      </c>
    </row>
    <row r="17" spans="1:10" x14ac:dyDescent="0.25">
      <c r="A17" s="7" t="s">
        <v>177</v>
      </c>
      <c r="B17" s="65">
        <v>0</v>
      </c>
      <c r="C17" s="66">
        <v>6</v>
      </c>
      <c r="D17" s="65">
        <v>36</v>
      </c>
      <c r="E17" s="66">
        <v>41</v>
      </c>
      <c r="F17" s="67"/>
      <c r="G17" s="65">
        <f t="shared" si="0"/>
        <v>-6</v>
      </c>
      <c r="H17" s="66">
        <f t="shared" si="1"/>
        <v>-5</v>
      </c>
      <c r="I17" s="20">
        <f t="shared" si="2"/>
        <v>-1</v>
      </c>
      <c r="J17" s="21">
        <f t="shared" si="3"/>
        <v>-0.12195121951219512</v>
      </c>
    </row>
    <row r="18" spans="1:10" x14ac:dyDescent="0.25">
      <c r="A18" s="7" t="s">
        <v>176</v>
      </c>
      <c r="B18" s="65">
        <v>252</v>
      </c>
      <c r="C18" s="66">
        <v>86</v>
      </c>
      <c r="D18" s="65">
        <v>2173</v>
      </c>
      <c r="E18" s="66">
        <v>930</v>
      </c>
      <c r="F18" s="67"/>
      <c r="G18" s="65">
        <f t="shared" si="0"/>
        <v>166</v>
      </c>
      <c r="H18" s="66">
        <f t="shared" si="1"/>
        <v>1243</v>
      </c>
      <c r="I18" s="20">
        <f t="shared" si="2"/>
        <v>1.930232558139535</v>
      </c>
      <c r="J18" s="21">
        <f t="shared" si="3"/>
        <v>1.3365591397849463</v>
      </c>
    </row>
    <row r="19" spans="1:10" x14ac:dyDescent="0.25">
      <c r="A19" s="7" t="s">
        <v>175</v>
      </c>
      <c r="B19" s="65">
        <v>20</v>
      </c>
      <c r="C19" s="66">
        <v>26</v>
      </c>
      <c r="D19" s="65">
        <v>342</v>
      </c>
      <c r="E19" s="66">
        <v>489</v>
      </c>
      <c r="F19" s="67"/>
      <c r="G19" s="65">
        <f t="shared" si="0"/>
        <v>-6</v>
      </c>
      <c r="H19" s="66">
        <f t="shared" si="1"/>
        <v>-147</v>
      </c>
      <c r="I19" s="20">
        <f t="shared" si="2"/>
        <v>-0.23076923076923078</v>
      </c>
      <c r="J19" s="21">
        <f t="shared" si="3"/>
        <v>-0.30061349693251532</v>
      </c>
    </row>
    <row r="20" spans="1:10" x14ac:dyDescent="0.25">
      <c r="A20" s="7" t="s">
        <v>174</v>
      </c>
      <c r="B20" s="65">
        <v>5</v>
      </c>
      <c r="C20" s="66">
        <v>8</v>
      </c>
      <c r="D20" s="65">
        <v>211</v>
      </c>
      <c r="E20" s="66">
        <v>415</v>
      </c>
      <c r="F20" s="67"/>
      <c r="G20" s="65">
        <f t="shared" si="0"/>
        <v>-3</v>
      </c>
      <c r="H20" s="66">
        <f t="shared" si="1"/>
        <v>-204</v>
      </c>
      <c r="I20" s="20">
        <f t="shared" si="2"/>
        <v>-0.375</v>
      </c>
      <c r="J20" s="21">
        <f t="shared" si="3"/>
        <v>-0.49156626506024098</v>
      </c>
    </row>
    <row r="21" spans="1:10" x14ac:dyDescent="0.25">
      <c r="A21" s="7" t="s">
        <v>173</v>
      </c>
      <c r="B21" s="65">
        <v>0</v>
      </c>
      <c r="C21" s="66">
        <v>6</v>
      </c>
      <c r="D21" s="65">
        <v>6</v>
      </c>
      <c r="E21" s="66">
        <v>25</v>
      </c>
      <c r="F21" s="67"/>
      <c r="G21" s="65">
        <f t="shared" si="0"/>
        <v>-6</v>
      </c>
      <c r="H21" s="66">
        <f t="shared" si="1"/>
        <v>-19</v>
      </c>
      <c r="I21" s="20">
        <f t="shared" si="2"/>
        <v>-1</v>
      </c>
      <c r="J21" s="21">
        <f t="shared" si="3"/>
        <v>-0.76</v>
      </c>
    </row>
    <row r="22" spans="1:10" x14ac:dyDescent="0.25">
      <c r="A22" s="7" t="s">
        <v>172</v>
      </c>
      <c r="B22" s="65">
        <v>4</v>
      </c>
      <c r="C22" s="66">
        <v>7</v>
      </c>
      <c r="D22" s="65">
        <v>80</v>
      </c>
      <c r="E22" s="66">
        <v>77</v>
      </c>
      <c r="F22" s="67"/>
      <c r="G22" s="65">
        <f t="shared" si="0"/>
        <v>-3</v>
      </c>
      <c r="H22" s="66">
        <f t="shared" si="1"/>
        <v>3</v>
      </c>
      <c r="I22" s="20">
        <f t="shared" si="2"/>
        <v>-0.42857142857142855</v>
      </c>
      <c r="J22" s="21">
        <f t="shared" si="3"/>
        <v>3.896103896103896E-2</v>
      </c>
    </row>
    <row r="23" spans="1:10" x14ac:dyDescent="0.25">
      <c r="A23" s="7" t="s">
        <v>171</v>
      </c>
      <c r="B23" s="65">
        <v>53</v>
      </c>
      <c r="C23" s="66">
        <v>72</v>
      </c>
      <c r="D23" s="65">
        <v>789</v>
      </c>
      <c r="E23" s="66">
        <v>810</v>
      </c>
      <c r="F23" s="67"/>
      <c r="G23" s="65">
        <f t="shared" si="0"/>
        <v>-19</v>
      </c>
      <c r="H23" s="66">
        <f t="shared" si="1"/>
        <v>-21</v>
      </c>
      <c r="I23" s="20">
        <f t="shared" si="2"/>
        <v>-0.2638888888888889</v>
      </c>
      <c r="J23" s="21">
        <f t="shared" si="3"/>
        <v>-2.5925925925925925E-2</v>
      </c>
    </row>
    <row r="24" spans="1:10" x14ac:dyDescent="0.25">
      <c r="A24" s="7" t="s">
        <v>170</v>
      </c>
      <c r="B24" s="65">
        <v>8</v>
      </c>
      <c r="C24" s="66">
        <v>29</v>
      </c>
      <c r="D24" s="65">
        <v>147</v>
      </c>
      <c r="E24" s="66">
        <v>196</v>
      </c>
      <c r="F24" s="67"/>
      <c r="G24" s="65">
        <f t="shared" si="0"/>
        <v>-21</v>
      </c>
      <c r="H24" s="66">
        <f t="shared" si="1"/>
        <v>-49</v>
      </c>
      <c r="I24" s="20">
        <f t="shared" si="2"/>
        <v>-0.72413793103448276</v>
      </c>
      <c r="J24" s="21">
        <f t="shared" si="3"/>
        <v>-0.25</v>
      </c>
    </row>
    <row r="25" spans="1:10" x14ac:dyDescent="0.25">
      <c r="A25" s="7" t="s">
        <v>169</v>
      </c>
      <c r="B25" s="65">
        <v>0</v>
      </c>
      <c r="C25" s="66">
        <v>8</v>
      </c>
      <c r="D25" s="65">
        <v>75</v>
      </c>
      <c r="E25" s="66">
        <v>92</v>
      </c>
      <c r="F25" s="67"/>
      <c r="G25" s="65">
        <f t="shared" si="0"/>
        <v>-8</v>
      </c>
      <c r="H25" s="66">
        <f t="shared" si="1"/>
        <v>-17</v>
      </c>
      <c r="I25" s="20">
        <f t="shared" si="2"/>
        <v>-1</v>
      </c>
      <c r="J25" s="21">
        <f t="shared" si="3"/>
        <v>-0.18478260869565216</v>
      </c>
    </row>
    <row r="26" spans="1:10" x14ac:dyDescent="0.25">
      <c r="A26" s="7" t="s">
        <v>168</v>
      </c>
      <c r="B26" s="65">
        <v>0</v>
      </c>
      <c r="C26" s="66">
        <v>0</v>
      </c>
      <c r="D26" s="65">
        <v>2</v>
      </c>
      <c r="E26" s="66">
        <v>0</v>
      </c>
      <c r="F26" s="67"/>
      <c r="G26" s="65">
        <f t="shared" si="0"/>
        <v>0</v>
      </c>
      <c r="H26" s="66">
        <f t="shared" si="1"/>
        <v>2</v>
      </c>
      <c r="I26" s="20" t="str">
        <f t="shared" si="2"/>
        <v>-</v>
      </c>
      <c r="J26" s="21" t="str">
        <f t="shared" si="3"/>
        <v>-</v>
      </c>
    </row>
    <row r="27" spans="1:10" x14ac:dyDescent="0.25">
      <c r="A27" s="7" t="s">
        <v>167</v>
      </c>
      <c r="B27" s="65">
        <v>3</v>
      </c>
      <c r="C27" s="66">
        <v>6</v>
      </c>
      <c r="D27" s="65">
        <v>46</v>
      </c>
      <c r="E27" s="66">
        <v>49</v>
      </c>
      <c r="F27" s="67"/>
      <c r="G27" s="65">
        <f t="shared" si="0"/>
        <v>-3</v>
      </c>
      <c r="H27" s="66">
        <f t="shared" si="1"/>
        <v>-3</v>
      </c>
      <c r="I27" s="20">
        <f t="shared" si="2"/>
        <v>-0.5</v>
      </c>
      <c r="J27" s="21">
        <f t="shared" si="3"/>
        <v>-6.1224489795918366E-2</v>
      </c>
    </row>
    <row r="28" spans="1:10" x14ac:dyDescent="0.25">
      <c r="A28" s="7" t="s">
        <v>166</v>
      </c>
      <c r="B28" s="65">
        <v>396</v>
      </c>
      <c r="C28" s="66">
        <v>427</v>
      </c>
      <c r="D28" s="65">
        <v>5143</v>
      </c>
      <c r="E28" s="66">
        <v>5668</v>
      </c>
      <c r="F28" s="67"/>
      <c r="G28" s="65">
        <f t="shared" si="0"/>
        <v>-31</v>
      </c>
      <c r="H28" s="66">
        <f t="shared" si="1"/>
        <v>-525</v>
      </c>
      <c r="I28" s="20">
        <f t="shared" si="2"/>
        <v>-7.2599531615925056E-2</v>
      </c>
      <c r="J28" s="21">
        <f t="shared" si="3"/>
        <v>-9.2625264643613273E-2</v>
      </c>
    </row>
    <row r="29" spans="1:10" x14ac:dyDescent="0.25">
      <c r="A29" s="7" t="s">
        <v>165</v>
      </c>
      <c r="B29" s="65">
        <v>143</v>
      </c>
      <c r="C29" s="66">
        <v>216</v>
      </c>
      <c r="D29" s="65">
        <v>2572</v>
      </c>
      <c r="E29" s="66">
        <v>2358</v>
      </c>
      <c r="F29" s="67"/>
      <c r="G29" s="65">
        <f t="shared" si="0"/>
        <v>-73</v>
      </c>
      <c r="H29" s="66">
        <f t="shared" si="1"/>
        <v>214</v>
      </c>
      <c r="I29" s="20">
        <f t="shared" si="2"/>
        <v>-0.33796296296296297</v>
      </c>
      <c r="J29" s="21">
        <f t="shared" si="3"/>
        <v>9.0754877014419005E-2</v>
      </c>
    </row>
    <row r="30" spans="1:10" x14ac:dyDescent="0.25">
      <c r="A30" s="7" t="s">
        <v>164</v>
      </c>
      <c r="B30" s="65">
        <v>33</v>
      </c>
      <c r="C30" s="66">
        <v>24</v>
      </c>
      <c r="D30" s="65">
        <v>246</v>
      </c>
      <c r="E30" s="66">
        <v>322</v>
      </c>
      <c r="F30" s="67"/>
      <c r="G30" s="65">
        <f t="shared" si="0"/>
        <v>9</v>
      </c>
      <c r="H30" s="66">
        <f t="shared" si="1"/>
        <v>-76</v>
      </c>
      <c r="I30" s="20">
        <f t="shared" si="2"/>
        <v>0.375</v>
      </c>
      <c r="J30" s="21">
        <f t="shared" si="3"/>
        <v>-0.2360248447204969</v>
      </c>
    </row>
    <row r="31" spans="1:10" x14ac:dyDescent="0.25">
      <c r="A31" s="7" t="s">
        <v>162</v>
      </c>
      <c r="B31" s="65">
        <v>1</v>
      </c>
      <c r="C31" s="66">
        <v>8</v>
      </c>
      <c r="D31" s="65">
        <v>42</v>
      </c>
      <c r="E31" s="66">
        <v>51</v>
      </c>
      <c r="F31" s="67"/>
      <c r="G31" s="65">
        <f t="shared" si="0"/>
        <v>-7</v>
      </c>
      <c r="H31" s="66">
        <f t="shared" si="1"/>
        <v>-9</v>
      </c>
      <c r="I31" s="20">
        <f t="shared" si="2"/>
        <v>-0.875</v>
      </c>
      <c r="J31" s="21">
        <f t="shared" si="3"/>
        <v>-0.17647058823529413</v>
      </c>
    </row>
    <row r="32" spans="1:10" x14ac:dyDescent="0.25">
      <c r="A32" s="7" t="s">
        <v>161</v>
      </c>
      <c r="B32" s="65">
        <v>5</v>
      </c>
      <c r="C32" s="66">
        <v>9</v>
      </c>
      <c r="D32" s="65">
        <v>105</v>
      </c>
      <c r="E32" s="66">
        <v>141</v>
      </c>
      <c r="F32" s="67"/>
      <c r="G32" s="65">
        <f t="shared" si="0"/>
        <v>-4</v>
      </c>
      <c r="H32" s="66">
        <f t="shared" si="1"/>
        <v>-36</v>
      </c>
      <c r="I32" s="20">
        <f t="shared" si="2"/>
        <v>-0.44444444444444442</v>
      </c>
      <c r="J32" s="21">
        <f t="shared" si="3"/>
        <v>-0.25531914893617019</v>
      </c>
    </row>
    <row r="33" spans="1:10" x14ac:dyDescent="0.25">
      <c r="A33" s="7" t="s">
        <v>160</v>
      </c>
      <c r="B33" s="65">
        <v>1</v>
      </c>
      <c r="C33" s="66">
        <v>1</v>
      </c>
      <c r="D33" s="65">
        <v>16</v>
      </c>
      <c r="E33" s="66">
        <v>36</v>
      </c>
      <c r="F33" s="67"/>
      <c r="G33" s="65">
        <f t="shared" si="0"/>
        <v>0</v>
      </c>
      <c r="H33" s="66">
        <f t="shared" si="1"/>
        <v>-20</v>
      </c>
      <c r="I33" s="20">
        <f t="shared" si="2"/>
        <v>0</v>
      </c>
      <c r="J33" s="21">
        <f t="shared" si="3"/>
        <v>-0.55555555555555558</v>
      </c>
    </row>
    <row r="34" spans="1:10" x14ac:dyDescent="0.25">
      <c r="A34" s="7" t="s">
        <v>159</v>
      </c>
      <c r="B34" s="65">
        <v>11</v>
      </c>
      <c r="C34" s="66">
        <v>12</v>
      </c>
      <c r="D34" s="65">
        <v>128</v>
      </c>
      <c r="E34" s="66">
        <v>113</v>
      </c>
      <c r="F34" s="67"/>
      <c r="G34" s="65">
        <f t="shared" si="0"/>
        <v>-1</v>
      </c>
      <c r="H34" s="66">
        <f t="shared" si="1"/>
        <v>15</v>
      </c>
      <c r="I34" s="20">
        <f t="shared" si="2"/>
        <v>-8.3333333333333329E-2</v>
      </c>
      <c r="J34" s="21">
        <f t="shared" si="3"/>
        <v>0.13274336283185842</v>
      </c>
    </row>
    <row r="35" spans="1:10" x14ac:dyDescent="0.25">
      <c r="A35" s="7" t="s">
        <v>158</v>
      </c>
      <c r="B35" s="65">
        <v>10</v>
      </c>
      <c r="C35" s="66">
        <v>13</v>
      </c>
      <c r="D35" s="65">
        <v>150</v>
      </c>
      <c r="E35" s="66">
        <v>297</v>
      </c>
      <c r="F35" s="67"/>
      <c r="G35" s="65">
        <f t="shared" si="0"/>
        <v>-3</v>
      </c>
      <c r="H35" s="66">
        <f t="shared" si="1"/>
        <v>-147</v>
      </c>
      <c r="I35" s="20">
        <f t="shared" si="2"/>
        <v>-0.23076923076923078</v>
      </c>
      <c r="J35" s="21">
        <f t="shared" si="3"/>
        <v>-0.49494949494949497</v>
      </c>
    </row>
    <row r="36" spans="1:10" x14ac:dyDescent="0.25">
      <c r="A36" s="7" t="s">
        <v>157</v>
      </c>
      <c r="B36" s="65">
        <v>29</v>
      </c>
      <c r="C36" s="66">
        <v>21</v>
      </c>
      <c r="D36" s="65">
        <v>283</v>
      </c>
      <c r="E36" s="66">
        <v>237</v>
      </c>
      <c r="F36" s="67"/>
      <c r="G36" s="65">
        <f t="shared" si="0"/>
        <v>8</v>
      </c>
      <c r="H36" s="66">
        <f t="shared" si="1"/>
        <v>46</v>
      </c>
      <c r="I36" s="20">
        <f t="shared" si="2"/>
        <v>0.38095238095238093</v>
      </c>
      <c r="J36" s="21">
        <f t="shared" si="3"/>
        <v>0.1940928270042194</v>
      </c>
    </row>
    <row r="37" spans="1:10" x14ac:dyDescent="0.25">
      <c r="A37" s="7" t="s">
        <v>156</v>
      </c>
      <c r="B37" s="65">
        <v>0</v>
      </c>
      <c r="C37" s="66">
        <v>1</v>
      </c>
      <c r="D37" s="65">
        <v>25</v>
      </c>
      <c r="E37" s="66">
        <v>87</v>
      </c>
      <c r="F37" s="67"/>
      <c r="G37" s="65">
        <f t="shared" si="0"/>
        <v>-1</v>
      </c>
      <c r="H37" s="66">
        <f t="shared" si="1"/>
        <v>-62</v>
      </c>
      <c r="I37" s="20">
        <f t="shared" si="2"/>
        <v>-1</v>
      </c>
      <c r="J37" s="21">
        <f t="shared" si="3"/>
        <v>-0.71264367816091956</v>
      </c>
    </row>
    <row r="38" spans="1:10" x14ac:dyDescent="0.25">
      <c r="A38" s="7" t="s">
        <v>155</v>
      </c>
      <c r="B38" s="65">
        <v>219</v>
      </c>
      <c r="C38" s="66">
        <v>210</v>
      </c>
      <c r="D38" s="65">
        <v>2745</v>
      </c>
      <c r="E38" s="66">
        <v>2706</v>
      </c>
      <c r="F38" s="67"/>
      <c r="G38" s="65">
        <f t="shared" si="0"/>
        <v>9</v>
      </c>
      <c r="H38" s="66">
        <f t="shared" si="1"/>
        <v>39</v>
      </c>
      <c r="I38" s="20">
        <f t="shared" si="2"/>
        <v>4.2857142857142858E-2</v>
      </c>
      <c r="J38" s="21">
        <f t="shared" si="3"/>
        <v>1.4412416851441241E-2</v>
      </c>
    </row>
    <row r="39" spans="1:10" x14ac:dyDescent="0.25">
      <c r="A39" s="7" t="s">
        <v>154</v>
      </c>
      <c r="B39" s="65">
        <v>2</v>
      </c>
      <c r="C39" s="66">
        <v>5</v>
      </c>
      <c r="D39" s="65">
        <v>42</v>
      </c>
      <c r="E39" s="66">
        <v>56</v>
      </c>
      <c r="F39" s="67"/>
      <c r="G39" s="65">
        <f t="shared" si="0"/>
        <v>-3</v>
      </c>
      <c r="H39" s="66">
        <f t="shared" si="1"/>
        <v>-14</v>
      </c>
      <c r="I39" s="20">
        <f t="shared" si="2"/>
        <v>-0.6</v>
      </c>
      <c r="J39" s="21">
        <f t="shared" si="3"/>
        <v>-0.25</v>
      </c>
    </row>
    <row r="40" spans="1:10" x14ac:dyDescent="0.25">
      <c r="A40" s="7" t="s">
        <v>153</v>
      </c>
      <c r="B40" s="65">
        <v>42</v>
      </c>
      <c r="C40" s="66">
        <v>50</v>
      </c>
      <c r="D40" s="65">
        <v>580</v>
      </c>
      <c r="E40" s="66">
        <v>503</v>
      </c>
      <c r="F40" s="67"/>
      <c r="G40" s="65">
        <f t="shared" si="0"/>
        <v>-8</v>
      </c>
      <c r="H40" s="66">
        <f t="shared" si="1"/>
        <v>77</v>
      </c>
      <c r="I40" s="20">
        <f t="shared" si="2"/>
        <v>-0.16</v>
      </c>
      <c r="J40" s="21">
        <f t="shared" si="3"/>
        <v>0.15308151093439365</v>
      </c>
    </row>
    <row r="41" spans="1:10" x14ac:dyDescent="0.25">
      <c r="A41" s="7" t="s">
        <v>163</v>
      </c>
      <c r="B41" s="65">
        <v>8</v>
      </c>
      <c r="C41" s="66">
        <v>3</v>
      </c>
      <c r="D41" s="65">
        <v>113</v>
      </c>
      <c r="E41" s="66">
        <v>104</v>
      </c>
      <c r="F41" s="67"/>
      <c r="G41" s="65">
        <f t="shared" si="0"/>
        <v>5</v>
      </c>
      <c r="H41" s="66">
        <f t="shared" si="1"/>
        <v>9</v>
      </c>
      <c r="I41" s="20">
        <f t="shared" si="2"/>
        <v>1.6666666666666667</v>
      </c>
      <c r="J41" s="21">
        <f t="shared" si="3"/>
        <v>8.6538461538461536E-2</v>
      </c>
    </row>
    <row r="42" spans="1:10" x14ac:dyDescent="0.25">
      <c r="A42" s="7"/>
      <c r="B42" s="65"/>
      <c r="C42" s="66"/>
      <c r="D42" s="65"/>
      <c r="E42" s="66"/>
      <c r="F42" s="67"/>
      <c r="G42" s="65"/>
      <c r="H42" s="66"/>
      <c r="I42" s="20"/>
      <c r="J42" s="21"/>
    </row>
    <row r="43" spans="1:10" s="43" customFormat="1" x14ac:dyDescent="0.25">
      <c r="A43" s="27" t="s">
        <v>28</v>
      </c>
      <c r="B43" s="71">
        <f>SUM(B15:B42)</f>
        <v>1254</v>
      </c>
      <c r="C43" s="72">
        <f>SUM(C15:C42)</f>
        <v>1259</v>
      </c>
      <c r="D43" s="71">
        <f>SUM(D15:D42)</f>
        <v>16228</v>
      </c>
      <c r="E43" s="72">
        <f>SUM(E15:E42)</f>
        <v>16002</v>
      </c>
      <c r="F43" s="73"/>
      <c r="G43" s="71">
        <f>B43-C43</f>
        <v>-5</v>
      </c>
      <c r="H43" s="72">
        <f>D43-E43</f>
        <v>226</v>
      </c>
      <c r="I43" s="37">
        <f>IF(C43=0, "-", G43/C43)</f>
        <v>-3.9714058776806989E-3</v>
      </c>
      <c r="J43" s="38">
        <f>IF(E43=0, "-", H43/E43)</f>
        <v>1.412323459567554E-2</v>
      </c>
    </row>
    <row r="44" spans="1:10" s="43" customFormat="1" x14ac:dyDescent="0.25">
      <c r="A44" s="27" t="s">
        <v>0</v>
      </c>
      <c r="B44" s="71">
        <f>B11+B43</f>
        <v>1254</v>
      </c>
      <c r="C44" s="77">
        <f>C11+C43</f>
        <v>1259</v>
      </c>
      <c r="D44" s="71">
        <f>D11+D43</f>
        <v>16228</v>
      </c>
      <c r="E44" s="77">
        <f>E11+E43</f>
        <v>16002</v>
      </c>
      <c r="F44" s="73"/>
      <c r="G44" s="71">
        <f>B44-C44</f>
        <v>-5</v>
      </c>
      <c r="H44" s="72">
        <f>D44-E44</f>
        <v>226</v>
      </c>
      <c r="I44" s="37">
        <f>IF(C44=0, "-", G44/C44)</f>
        <v>-3.9714058776806989E-3</v>
      </c>
      <c r="J44" s="38">
        <f>IF(E44=0, "-", H44/E44)</f>
        <v>1.412323459567554E-2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1"/>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164" t="s">
        <v>97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97</v>
      </c>
      <c r="B6" s="61" t="s">
        <v>12</v>
      </c>
      <c r="C6" s="62" t="s">
        <v>13</v>
      </c>
      <c r="D6" s="61" t="s">
        <v>12</v>
      </c>
      <c r="E6" s="63" t="s">
        <v>13</v>
      </c>
      <c r="F6" s="62" t="s">
        <v>12</v>
      </c>
      <c r="G6" s="62" t="s">
        <v>13</v>
      </c>
      <c r="H6" s="61" t="s">
        <v>12</v>
      </c>
      <c r="I6" s="63" t="s">
        <v>13</v>
      </c>
      <c r="J6" s="61"/>
      <c r="K6" s="63"/>
    </row>
    <row r="7" spans="1:11" x14ac:dyDescent="0.25">
      <c r="A7" s="7" t="s">
        <v>180</v>
      </c>
      <c r="B7" s="65">
        <v>0</v>
      </c>
      <c r="C7" s="34">
        <f>IF(B11=0, "-", B7/B11)</f>
        <v>0</v>
      </c>
      <c r="D7" s="65">
        <v>4</v>
      </c>
      <c r="E7" s="9">
        <f>IF(D11=0, "-", D7/D11)</f>
        <v>0.21052631578947367</v>
      </c>
      <c r="F7" s="81">
        <v>15</v>
      </c>
      <c r="G7" s="34">
        <f>IF(F11=0, "-", F7/F11)</f>
        <v>0.11450381679389313</v>
      </c>
      <c r="H7" s="65">
        <v>23</v>
      </c>
      <c r="I7" s="9">
        <f>IF(H11=0, "-", H7/H11)</f>
        <v>0.15231788079470199</v>
      </c>
      <c r="J7" s="8">
        <f>IF(D7=0, "-", IF((B7-D7)/D7&lt;10, (B7-D7)/D7, "&gt;999%"))</f>
        <v>-1</v>
      </c>
      <c r="K7" s="9">
        <f>IF(H7=0, "-", IF((F7-H7)/H7&lt;10, (F7-H7)/H7, "&gt;999%"))</f>
        <v>-0.34782608695652173</v>
      </c>
    </row>
    <row r="8" spans="1:11" x14ac:dyDescent="0.25">
      <c r="A8" s="7" t="s">
        <v>181</v>
      </c>
      <c r="B8" s="65">
        <v>9</v>
      </c>
      <c r="C8" s="34">
        <f>IF(B11=0, "-", B8/B11)</f>
        <v>1</v>
      </c>
      <c r="D8" s="65">
        <v>13</v>
      </c>
      <c r="E8" s="9">
        <f>IF(D11=0, "-", D8/D11)</f>
        <v>0.68421052631578949</v>
      </c>
      <c r="F8" s="81">
        <v>107</v>
      </c>
      <c r="G8" s="34">
        <f>IF(F11=0, "-", F8/F11)</f>
        <v>0.81679389312977102</v>
      </c>
      <c r="H8" s="65">
        <v>113</v>
      </c>
      <c r="I8" s="9">
        <f>IF(H11=0, "-", H8/H11)</f>
        <v>0.7483443708609272</v>
      </c>
      <c r="J8" s="8">
        <f>IF(D8=0, "-", IF((B8-D8)/D8&lt;10, (B8-D8)/D8, "&gt;999%"))</f>
        <v>-0.30769230769230771</v>
      </c>
      <c r="K8" s="9">
        <f>IF(H8=0, "-", IF((F8-H8)/H8&lt;10, (F8-H8)/H8, "&gt;999%"))</f>
        <v>-5.3097345132743362E-2</v>
      </c>
    </row>
    <row r="9" spans="1:11" x14ac:dyDescent="0.25">
      <c r="A9" s="7" t="s">
        <v>182</v>
      </c>
      <c r="B9" s="65">
        <v>0</v>
      </c>
      <c r="C9" s="34">
        <f>IF(B11=0, "-", B9/B11)</f>
        <v>0</v>
      </c>
      <c r="D9" s="65">
        <v>2</v>
      </c>
      <c r="E9" s="9">
        <f>IF(D11=0, "-", D9/D11)</f>
        <v>0.10526315789473684</v>
      </c>
      <c r="F9" s="81">
        <v>9</v>
      </c>
      <c r="G9" s="34">
        <f>IF(F11=0, "-", F9/F11)</f>
        <v>6.8702290076335881E-2</v>
      </c>
      <c r="H9" s="65">
        <v>15</v>
      </c>
      <c r="I9" s="9">
        <f>IF(H11=0, "-", H9/H11)</f>
        <v>9.9337748344370855E-2</v>
      </c>
      <c r="J9" s="8">
        <f>IF(D9=0, "-", IF((B9-D9)/D9&lt;10, (B9-D9)/D9, "&gt;999%"))</f>
        <v>-1</v>
      </c>
      <c r="K9" s="9">
        <f>IF(H9=0, "-", IF((F9-H9)/H9&lt;10, (F9-H9)/H9, "&gt;999%"))</f>
        <v>-0.4</v>
      </c>
    </row>
    <row r="10" spans="1:11" x14ac:dyDescent="0.25">
      <c r="A10" s="2"/>
      <c r="B10" s="68"/>
      <c r="C10" s="33"/>
      <c r="D10" s="68"/>
      <c r="E10" s="6"/>
      <c r="F10" s="82"/>
      <c r="G10" s="33"/>
      <c r="H10" s="68"/>
      <c r="I10" s="6"/>
      <c r="J10" s="5"/>
      <c r="K10" s="6"/>
    </row>
    <row r="11" spans="1:11" s="43" customFormat="1" x14ac:dyDescent="0.25">
      <c r="A11" s="162" t="s">
        <v>530</v>
      </c>
      <c r="B11" s="71">
        <f>SUM(B7:B10)</f>
        <v>9</v>
      </c>
      <c r="C11" s="40">
        <f>B11/1254</f>
        <v>7.1770334928229667E-3</v>
      </c>
      <c r="D11" s="71">
        <f>SUM(D7:D10)</f>
        <v>19</v>
      </c>
      <c r="E11" s="41">
        <f>D11/1259</f>
        <v>1.5091342335186657E-2</v>
      </c>
      <c r="F11" s="77">
        <f>SUM(F7:F10)</f>
        <v>131</v>
      </c>
      <c r="G11" s="42">
        <f>F11/16228</f>
        <v>8.0724673403993093E-3</v>
      </c>
      <c r="H11" s="71">
        <f>SUM(H7:H10)</f>
        <v>151</v>
      </c>
      <c r="I11" s="41">
        <f>H11/16002</f>
        <v>9.4363204599425075E-3</v>
      </c>
      <c r="J11" s="37">
        <f>IF(D11=0, "-", IF((B11-D11)/D11&lt;10, (B11-D11)/D11, "&gt;999%"))</f>
        <v>-0.52631578947368418</v>
      </c>
      <c r="K11" s="38">
        <f>IF(H11=0, "-", IF((F11-H11)/H11&lt;10, (F11-H11)/H11, "&gt;999%"))</f>
        <v>-0.13245033112582782</v>
      </c>
    </row>
    <row r="12" spans="1:11" x14ac:dyDescent="0.25">
      <c r="B12" s="83"/>
      <c r="D12" s="83"/>
      <c r="F12" s="83"/>
      <c r="H12" s="83"/>
    </row>
    <row r="13" spans="1:11" s="43" customFormat="1" x14ac:dyDescent="0.25">
      <c r="A13" s="162" t="s">
        <v>530</v>
      </c>
      <c r="B13" s="71">
        <v>9</v>
      </c>
      <c r="C13" s="40">
        <f>B13/1254</f>
        <v>7.1770334928229667E-3</v>
      </c>
      <c r="D13" s="71">
        <v>19</v>
      </c>
      <c r="E13" s="41">
        <f>D13/1259</f>
        <v>1.5091342335186657E-2</v>
      </c>
      <c r="F13" s="77">
        <v>131</v>
      </c>
      <c r="G13" s="42">
        <f>F13/16228</f>
        <v>8.0724673403993093E-3</v>
      </c>
      <c r="H13" s="71">
        <v>151</v>
      </c>
      <c r="I13" s="41">
        <f>H13/16002</f>
        <v>9.4363204599425075E-3</v>
      </c>
      <c r="J13" s="37">
        <f>IF(D13=0, "-", IF((B13-D13)/D13&lt;10, (B13-D13)/D13, "&gt;999%"))</f>
        <v>-0.52631578947368418</v>
      </c>
      <c r="K13" s="38">
        <f>IF(H13=0, "-", IF((F13-H13)/H13&lt;10, (F13-H13)/H13, "&gt;999%"))</f>
        <v>-0.13245033112582782</v>
      </c>
    </row>
    <row r="14" spans="1:11" x14ac:dyDescent="0.25">
      <c r="B14" s="83"/>
      <c r="D14" s="83"/>
      <c r="F14" s="83"/>
      <c r="H14" s="83"/>
    </row>
    <row r="15" spans="1:11" ht="15.6" x14ac:dyDescent="0.3">
      <c r="A15" s="164" t="s">
        <v>98</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120</v>
      </c>
      <c r="B17" s="61" t="s">
        <v>12</v>
      </c>
      <c r="C17" s="62" t="s">
        <v>13</v>
      </c>
      <c r="D17" s="61" t="s">
        <v>12</v>
      </c>
      <c r="E17" s="63" t="s">
        <v>13</v>
      </c>
      <c r="F17" s="62" t="s">
        <v>12</v>
      </c>
      <c r="G17" s="62" t="s">
        <v>13</v>
      </c>
      <c r="H17" s="61" t="s">
        <v>12</v>
      </c>
      <c r="I17" s="63" t="s">
        <v>13</v>
      </c>
      <c r="J17" s="61"/>
      <c r="K17" s="63"/>
    </row>
    <row r="18" spans="1:11" x14ac:dyDescent="0.25">
      <c r="A18" s="7" t="s">
        <v>183</v>
      </c>
      <c r="B18" s="65">
        <v>0</v>
      </c>
      <c r="C18" s="34">
        <f>IF(B30=0, "-", B18/B30)</f>
        <v>0</v>
      </c>
      <c r="D18" s="65">
        <v>0</v>
      </c>
      <c r="E18" s="9">
        <f>IF(D30=0, "-", D18/D30)</f>
        <v>0</v>
      </c>
      <c r="F18" s="81">
        <v>3</v>
      </c>
      <c r="G18" s="34">
        <f>IF(F30=0, "-", F18/F30)</f>
        <v>4.3923865300146414E-3</v>
      </c>
      <c r="H18" s="65">
        <v>11</v>
      </c>
      <c r="I18" s="9">
        <f>IF(H30=0, "-", H18/H30)</f>
        <v>1.2181616832779624E-2</v>
      </c>
      <c r="J18" s="8" t="str">
        <f t="shared" ref="J18:J28" si="0">IF(D18=0, "-", IF((B18-D18)/D18&lt;10, (B18-D18)/D18, "&gt;999%"))</f>
        <v>-</v>
      </c>
      <c r="K18" s="9">
        <f t="shared" ref="K18:K28" si="1">IF(H18=0, "-", IF((F18-H18)/H18&lt;10, (F18-H18)/H18, "&gt;999%"))</f>
        <v>-0.72727272727272729</v>
      </c>
    </row>
    <row r="19" spans="1:11" x14ac:dyDescent="0.25">
      <c r="A19" s="7" t="s">
        <v>184</v>
      </c>
      <c r="B19" s="65">
        <v>0</v>
      </c>
      <c r="C19" s="34">
        <f>IF(B30=0, "-", B19/B30)</f>
        <v>0</v>
      </c>
      <c r="D19" s="65">
        <v>0</v>
      </c>
      <c r="E19" s="9">
        <f>IF(D30=0, "-", D19/D30)</f>
        <v>0</v>
      </c>
      <c r="F19" s="81">
        <v>0</v>
      </c>
      <c r="G19" s="34">
        <f>IF(F30=0, "-", F19/F30)</f>
        <v>0</v>
      </c>
      <c r="H19" s="65">
        <v>18</v>
      </c>
      <c r="I19" s="9">
        <f>IF(H30=0, "-", H19/H30)</f>
        <v>1.9933554817275746E-2</v>
      </c>
      <c r="J19" s="8" t="str">
        <f t="shared" si="0"/>
        <v>-</v>
      </c>
      <c r="K19" s="9">
        <f t="shared" si="1"/>
        <v>-1</v>
      </c>
    </row>
    <row r="20" spans="1:11" x14ac:dyDescent="0.25">
      <c r="A20" s="7" t="s">
        <v>185</v>
      </c>
      <c r="B20" s="65">
        <v>1</v>
      </c>
      <c r="C20" s="34">
        <f>IF(B30=0, "-", B20/B30)</f>
        <v>2.2222222222222223E-2</v>
      </c>
      <c r="D20" s="65">
        <v>5</v>
      </c>
      <c r="E20" s="9">
        <f>IF(D30=0, "-", D20/D30)</f>
        <v>8.9285714285714288E-2</v>
      </c>
      <c r="F20" s="81">
        <v>13</v>
      </c>
      <c r="G20" s="34">
        <f>IF(F30=0, "-", F20/F30)</f>
        <v>1.9033674963396779E-2</v>
      </c>
      <c r="H20" s="65">
        <v>6</v>
      </c>
      <c r="I20" s="9">
        <f>IF(H30=0, "-", H20/H30)</f>
        <v>6.6445182724252493E-3</v>
      </c>
      <c r="J20" s="8">
        <f t="shared" si="0"/>
        <v>-0.8</v>
      </c>
      <c r="K20" s="9">
        <f t="shared" si="1"/>
        <v>1.1666666666666667</v>
      </c>
    </row>
    <row r="21" spans="1:11" x14ac:dyDescent="0.25">
      <c r="A21" s="7" t="s">
        <v>186</v>
      </c>
      <c r="B21" s="65">
        <v>3</v>
      </c>
      <c r="C21" s="34">
        <f>IF(B30=0, "-", B21/B30)</f>
        <v>6.6666666666666666E-2</v>
      </c>
      <c r="D21" s="65">
        <v>6</v>
      </c>
      <c r="E21" s="9">
        <f>IF(D30=0, "-", D21/D30)</f>
        <v>0.10714285714285714</v>
      </c>
      <c r="F21" s="81">
        <v>85</v>
      </c>
      <c r="G21" s="34">
        <f>IF(F30=0, "-", F21/F30)</f>
        <v>0.12445095168374817</v>
      </c>
      <c r="H21" s="65">
        <v>108</v>
      </c>
      <c r="I21" s="9">
        <f>IF(H30=0, "-", H21/H30)</f>
        <v>0.11960132890365449</v>
      </c>
      <c r="J21" s="8">
        <f t="shared" si="0"/>
        <v>-0.5</v>
      </c>
      <c r="K21" s="9">
        <f t="shared" si="1"/>
        <v>-0.21296296296296297</v>
      </c>
    </row>
    <row r="22" spans="1:11" x14ac:dyDescent="0.25">
      <c r="A22" s="7" t="s">
        <v>187</v>
      </c>
      <c r="B22" s="65">
        <v>13</v>
      </c>
      <c r="C22" s="34">
        <f>IF(B30=0, "-", B22/B30)</f>
        <v>0.28888888888888886</v>
      </c>
      <c r="D22" s="65">
        <v>8</v>
      </c>
      <c r="E22" s="9">
        <f>IF(D30=0, "-", D22/D30)</f>
        <v>0.14285714285714285</v>
      </c>
      <c r="F22" s="81">
        <v>130</v>
      </c>
      <c r="G22" s="34">
        <f>IF(F30=0, "-", F22/F30)</f>
        <v>0.19033674963396779</v>
      </c>
      <c r="H22" s="65">
        <v>119</v>
      </c>
      <c r="I22" s="9">
        <f>IF(H30=0, "-", H22/H30)</f>
        <v>0.13178294573643412</v>
      </c>
      <c r="J22" s="8">
        <f t="shared" si="0"/>
        <v>0.625</v>
      </c>
      <c r="K22" s="9">
        <f t="shared" si="1"/>
        <v>9.2436974789915971E-2</v>
      </c>
    </row>
    <row r="23" spans="1:11" x14ac:dyDescent="0.25">
      <c r="A23" s="7" t="s">
        <v>188</v>
      </c>
      <c r="B23" s="65">
        <v>21</v>
      </c>
      <c r="C23" s="34">
        <f>IF(B30=0, "-", B23/B30)</f>
        <v>0.46666666666666667</v>
      </c>
      <c r="D23" s="65">
        <v>8</v>
      </c>
      <c r="E23" s="9">
        <f>IF(D30=0, "-", D23/D30)</f>
        <v>0.14285714285714285</v>
      </c>
      <c r="F23" s="81">
        <v>214</v>
      </c>
      <c r="G23" s="34">
        <f>IF(F30=0, "-", F23/F30)</f>
        <v>0.31332357247437775</v>
      </c>
      <c r="H23" s="65">
        <v>175</v>
      </c>
      <c r="I23" s="9">
        <f>IF(H30=0, "-", H23/H30)</f>
        <v>0.19379844961240311</v>
      </c>
      <c r="J23" s="8">
        <f t="shared" si="0"/>
        <v>1.625</v>
      </c>
      <c r="K23" s="9">
        <f t="shared" si="1"/>
        <v>0.22285714285714286</v>
      </c>
    </row>
    <row r="24" spans="1:11" x14ac:dyDescent="0.25">
      <c r="A24" s="7" t="s">
        <v>189</v>
      </c>
      <c r="B24" s="65">
        <v>1</v>
      </c>
      <c r="C24" s="34">
        <f>IF(B30=0, "-", B24/B30)</f>
        <v>2.2222222222222223E-2</v>
      </c>
      <c r="D24" s="65">
        <v>1</v>
      </c>
      <c r="E24" s="9">
        <f>IF(D30=0, "-", D24/D30)</f>
        <v>1.7857142857142856E-2</v>
      </c>
      <c r="F24" s="81">
        <v>9</v>
      </c>
      <c r="G24" s="34">
        <f>IF(F30=0, "-", F24/F30)</f>
        <v>1.3177159590043924E-2</v>
      </c>
      <c r="H24" s="65">
        <v>43</v>
      </c>
      <c r="I24" s="9">
        <f>IF(H30=0, "-", H24/H30)</f>
        <v>4.7619047619047616E-2</v>
      </c>
      <c r="J24" s="8">
        <f t="shared" si="0"/>
        <v>0</v>
      </c>
      <c r="K24" s="9">
        <f t="shared" si="1"/>
        <v>-0.79069767441860461</v>
      </c>
    </row>
    <row r="25" spans="1:11" x14ac:dyDescent="0.25">
      <c r="A25" s="7" t="s">
        <v>190</v>
      </c>
      <c r="B25" s="65">
        <v>0</v>
      </c>
      <c r="C25" s="34">
        <f>IF(B30=0, "-", B25/B30)</f>
        <v>0</v>
      </c>
      <c r="D25" s="65">
        <v>8</v>
      </c>
      <c r="E25" s="9">
        <f>IF(D30=0, "-", D25/D30)</f>
        <v>0.14285714285714285</v>
      </c>
      <c r="F25" s="81">
        <v>75</v>
      </c>
      <c r="G25" s="34">
        <f>IF(F30=0, "-", F25/F30)</f>
        <v>0.10980966325036604</v>
      </c>
      <c r="H25" s="65">
        <v>84</v>
      </c>
      <c r="I25" s="9">
        <f>IF(H30=0, "-", H25/H30)</f>
        <v>9.3023255813953487E-2</v>
      </c>
      <c r="J25" s="8">
        <f t="shared" si="0"/>
        <v>-1</v>
      </c>
      <c r="K25" s="9">
        <f t="shared" si="1"/>
        <v>-0.10714285714285714</v>
      </c>
    </row>
    <row r="26" spans="1:11" x14ac:dyDescent="0.25">
      <c r="A26" s="7" t="s">
        <v>191</v>
      </c>
      <c r="B26" s="65">
        <v>2</v>
      </c>
      <c r="C26" s="34">
        <f>IF(B30=0, "-", B26/B30)</f>
        <v>4.4444444444444446E-2</v>
      </c>
      <c r="D26" s="65">
        <v>7</v>
      </c>
      <c r="E26" s="9">
        <f>IF(D30=0, "-", D26/D30)</f>
        <v>0.125</v>
      </c>
      <c r="F26" s="81">
        <v>63</v>
      </c>
      <c r="G26" s="34">
        <f>IF(F30=0, "-", F26/F30)</f>
        <v>9.224011713030747E-2</v>
      </c>
      <c r="H26" s="65">
        <v>79</v>
      </c>
      <c r="I26" s="9">
        <f>IF(H30=0, "-", H26/H30)</f>
        <v>8.7486157253599109E-2</v>
      </c>
      <c r="J26" s="8">
        <f t="shared" si="0"/>
        <v>-0.7142857142857143</v>
      </c>
      <c r="K26" s="9">
        <f t="shared" si="1"/>
        <v>-0.20253164556962025</v>
      </c>
    </row>
    <row r="27" spans="1:11" x14ac:dyDescent="0.25">
      <c r="A27" s="7" t="s">
        <v>192</v>
      </c>
      <c r="B27" s="65">
        <v>4</v>
      </c>
      <c r="C27" s="34">
        <f>IF(B30=0, "-", B27/B30)</f>
        <v>8.8888888888888892E-2</v>
      </c>
      <c r="D27" s="65">
        <v>3</v>
      </c>
      <c r="E27" s="9">
        <f>IF(D30=0, "-", D27/D30)</f>
        <v>5.3571428571428568E-2</v>
      </c>
      <c r="F27" s="81">
        <v>41</v>
      </c>
      <c r="G27" s="34">
        <f>IF(F30=0, "-", F27/F30)</f>
        <v>6.0029282576866766E-2</v>
      </c>
      <c r="H27" s="65">
        <v>84</v>
      </c>
      <c r="I27" s="9">
        <f>IF(H30=0, "-", H27/H30)</f>
        <v>9.3023255813953487E-2</v>
      </c>
      <c r="J27" s="8">
        <f t="shared" si="0"/>
        <v>0.33333333333333331</v>
      </c>
      <c r="K27" s="9">
        <f t="shared" si="1"/>
        <v>-0.51190476190476186</v>
      </c>
    </row>
    <row r="28" spans="1:11" x14ac:dyDescent="0.25">
      <c r="A28" s="7" t="s">
        <v>193</v>
      </c>
      <c r="B28" s="65">
        <v>0</v>
      </c>
      <c r="C28" s="34">
        <f>IF(B30=0, "-", B28/B30)</f>
        <v>0</v>
      </c>
      <c r="D28" s="65">
        <v>10</v>
      </c>
      <c r="E28" s="9">
        <f>IF(D30=0, "-", D28/D30)</f>
        <v>0.17857142857142858</v>
      </c>
      <c r="F28" s="81">
        <v>50</v>
      </c>
      <c r="G28" s="34">
        <f>IF(F30=0, "-", F28/F30)</f>
        <v>7.320644216691069E-2</v>
      </c>
      <c r="H28" s="65">
        <v>176</v>
      </c>
      <c r="I28" s="9">
        <f>IF(H30=0, "-", H28/H30)</f>
        <v>0.19490586932447398</v>
      </c>
      <c r="J28" s="8">
        <f t="shared" si="0"/>
        <v>-1</v>
      </c>
      <c r="K28" s="9">
        <f t="shared" si="1"/>
        <v>-0.71590909090909094</v>
      </c>
    </row>
    <row r="29" spans="1:11" x14ac:dyDescent="0.25">
      <c r="A29" s="2"/>
      <c r="B29" s="68"/>
      <c r="C29" s="33"/>
      <c r="D29" s="68"/>
      <c r="E29" s="6"/>
      <c r="F29" s="82"/>
      <c r="G29" s="33"/>
      <c r="H29" s="68"/>
      <c r="I29" s="6"/>
      <c r="J29" s="5"/>
      <c r="K29" s="6"/>
    </row>
    <row r="30" spans="1:11" s="43" customFormat="1" x14ac:dyDescent="0.25">
      <c r="A30" s="162" t="s">
        <v>529</v>
      </c>
      <c r="B30" s="71">
        <f>SUM(B18:B29)</f>
        <v>45</v>
      </c>
      <c r="C30" s="40">
        <f>B30/1254</f>
        <v>3.5885167464114832E-2</v>
      </c>
      <c r="D30" s="71">
        <f>SUM(D18:D29)</f>
        <v>56</v>
      </c>
      <c r="E30" s="41">
        <f>D30/1259</f>
        <v>4.4479745830023829E-2</v>
      </c>
      <c r="F30" s="77">
        <f>SUM(F18:F29)</f>
        <v>683</v>
      </c>
      <c r="G30" s="42">
        <f>F30/16228</f>
        <v>4.2087749568646783E-2</v>
      </c>
      <c r="H30" s="71">
        <f>SUM(H18:H29)</f>
        <v>903</v>
      </c>
      <c r="I30" s="41">
        <f>H30/16002</f>
        <v>5.6430446194225721E-2</v>
      </c>
      <c r="J30" s="37">
        <f>IF(D30=0, "-", IF((B30-D30)/D30&lt;10, (B30-D30)/D30, "&gt;999%"))</f>
        <v>-0.19642857142857142</v>
      </c>
      <c r="K30" s="38">
        <f>IF(H30=0, "-", IF((F30-H30)/H30&lt;10, (F30-H30)/H30, "&gt;999%"))</f>
        <v>-0.24363233665559247</v>
      </c>
    </row>
    <row r="31" spans="1:11" x14ac:dyDescent="0.25">
      <c r="B31" s="83"/>
      <c r="D31" s="83"/>
      <c r="F31" s="83"/>
      <c r="H31" s="83"/>
    </row>
    <row r="32" spans="1:11" x14ac:dyDescent="0.25">
      <c r="A32" s="163" t="s">
        <v>121</v>
      </c>
      <c r="B32" s="61" t="s">
        <v>12</v>
      </c>
      <c r="C32" s="62" t="s">
        <v>13</v>
      </c>
      <c r="D32" s="61" t="s">
        <v>12</v>
      </c>
      <c r="E32" s="63" t="s">
        <v>13</v>
      </c>
      <c r="F32" s="62" t="s">
        <v>12</v>
      </c>
      <c r="G32" s="62" t="s">
        <v>13</v>
      </c>
      <c r="H32" s="61" t="s">
        <v>12</v>
      </c>
      <c r="I32" s="63" t="s">
        <v>13</v>
      </c>
      <c r="J32" s="61"/>
      <c r="K32" s="63"/>
    </row>
    <row r="33" spans="1:11" x14ac:dyDescent="0.25">
      <c r="A33" s="7" t="s">
        <v>194</v>
      </c>
      <c r="B33" s="65">
        <v>0</v>
      </c>
      <c r="C33" s="34">
        <f>IF(B37=0, "-", B33/B37)</f>
        <v>0</v>
      </c>
      <c r="D33" s="65">
        <v>1</v>
      </c>
      <c r="E33" s="9">
        <f>IF(D37=0, "-", D33/D37)</f>
        <v>0.5</v>
      </c>
      <c r="F33" s="81">
        <v>9</v>
      </c>
      <c r="G33" s="34">
        <f>IF(F37=0, "-", F33/F37)</f>
        <v>0.16981132075471697</v>
      </c>
      <c r="H33" s="65">
        <v>26</v>
      </c>
      <c r="I33" s="9">
        <f>IF(H37=0, "-", H33/H37)</f>
        <v>0.37142857142857144</v>
      </c>
      <c r="J33" s="8">
        <f>IF(D33=0, "-", IF((B33-D33)/D33&lt;10, (B33-D33)/D33, "&gt;999%"))</f>
        <v>-1</v>
      </c>
      <c r="K33" s="9">
        <f>IF(H33=0, "-", IF((F33-H33)/H33&lt;10, (F33-H33)/H33, "&gt;999%"))</f>
        <v>-0.65384615384615385</v>
      </c>
    </row>
    <row r="34" spans="1:11" x14ac:dyDescent="0.25">
      <c r="A34" s="7" t="s">
        <v>195</v>
      </c>
      <c r="B34" s="65">
        <v>0</v>
      </c>
      <c r="C34" s="34">
        <f>IF(B37=0, "-", B34/B37)</f>
        <v>0</v>
      </c>
      <c r="D34" s="65">
        <v>0</v>
      </c>
      <c r="E34" s="9">
        <f>IF(D37=0, "-", D34/D37)</f>
        <v>0</v>
      </c>
      <c r="F34" s="81">
        <v>3</v>
      </c>
      <c r="G34" s="34">
        <f>IF(F37=0, "-", F34/F37)</f>
        <v>5.6603773584905662E-2</v>
      </c>
      <c r="H34" s="65">
        <v>2</v>
      </c>
      <c r="I34" s="9">
        <f>IF(H37=0, "-", H34/H37)</f>
        <v>2.8571428571428571E-2</v>
      </c>
      <c r="J34" s="8" t="str">
        <f>IF(D34=0, "-", IF((B34-D34)/D34&lt;10, (B34-D34)/D34, "&gt;999%"))</f>
        <v>-</v>
      </c>
      <c r="K34" s="9">
        <f>IF(H34=0, "-", IF((F34-H34)/H34&lt;10, (F34-H34)/H34, "&gt;999%"))</f>
        <v>0.5</v>
      </c>
    </row>
    <row r="35" spans="1:11" x14ac:dyDescent="0.25">
      <c r="A35" s="7" t="s">
        <v>196</v>
      </c>
      <c r="B35" s="65">
        <v>2</v>
      </c>
      <c r="C35" s="34">
        <f>IF(B37=0, "-", B35/B37)</f>
        <v>1</v>
      </c>
      <c r="D35" s="65">
        <v>1</v>
      </c>
      <c r="E35" s="9">
        <f>IF(D37=0, "-", D35/D37)</f>
        <v>0.5</v>
      </c>
      <c r="F35" s="81">
        <v>41</v>
      </c>
      <c r="G35" s="34">
        <f>IF(F37=0, "-", F35/F37)</f>
        <v>0.77358490566037741</v>
      </c>
      <c r="H35" s="65">
        <v>42</v>
      </c>
      <c r="I35" s="9">
        <f>IF(H37=0, "-", H35/H37)</f>
        <v>0.6</v>
      </c>
      <c r="J35" s="8">
        <f>IF(D35=0, "-", IF((B35-D35)/D35&lt;10, (B35-D35)/D35, "&gt;999%"))</f>
        <v>1</v>
      </c>
      <c r="K35" s="9">
        <f>IF(H35=0, "-", IF((F35-H35)/H35&lt;10, (F35-H35)/H35, "&gt;999%"))</f>
        <v>-2.3809523809523808E-2</v>
      </c>
    </row>
    <row r="36" spans="1:11" x14ac:dyDescent="0.25">
      <c r="A36" s="2"/>
      <c r="B36" s="68"/>
      <c r="C36" s="33"/>
      <c r="D36" s="68"/>
      <c r="E36" s="6"/>
      <c r="F36" s="82"/>
      <c r="G36" s="33"/>
      <c r="H36" s="68"/>
      <c r="I36" s="6"/>
      <c r="J36" s="5"/>
      <c r="K36" s="6"/>
    </row>
    <row r="37" spans="1:11" s="43" customFormat="1" x14ac:dyDescent="0.25">
      <c r="A37" s="162" t="s">
        <v>528</v>
      </c>
      <c r="B37" s="71">
        <f>SUM(B33:B36)</f>
        <v>2</v>
      </c>
      <c r="C37" s="40">
        <f>B37/1254</f>
        <v>1.594896331738437E-3</v>
      </c>
      <c r="D37" s="71">
        <f>SUM(D33:D36)</f>
        <v>2</v>
      </c>
      <c r="E37" s="41">
        <f>D37/1259</f>
        <v>1.5885623510722795E-3</v>
      </c>
      <c r="F37" s="77">
        <f>SUM(F33:F36)</f>
        <v>53</v>
      </c>
      <c r="G37" s="42">
        <f>F37/16228</f>
        <v>3.2659600690165148E-3</v>
      </c>
      <c r="H37" s="71">
        <f>SUM(H33:H36)</f>
        <v>70</v>
      </c>
      <c r="I37" s="41">
        <f>H37/16002</f>
        <v>4.3744531933508314E-3</v>
      </c>
      <c r="J37" s="37">
        <f>IF(D37=0, "-", IF((B37-D37)/D37&lt;10, (B37-D37)/D37, "&gt;999%"))</f>
        <v>0</v>
      </c>
      <c r="K37" s="38">
        <f>IF(H37=0, "-", IF((F37-H37)/H37&lt;10, (F37-H37)/H37, "&gt;999%"))</f>
        <v>-0.24285714285714285</v>
      </c>
    </row>
    <row r="38" spans="1:11" x14ac:dyDescent="0.25">
      <c r="B38" s="83"/>
      <c r="D38" s="83"/>
      <c r="F38" s="83"/>
      <c r="H38" s="83"/>
    </row>
    <row r="39" spans="1:11" s="43" customFormat="1" x14ac:dyDescent="0.25">
      <c r="A39" s="162" t="s">
        <v>527</v>
      </c>
      <c r="B39" s="71">
        <v>47</v>
      </c>
      <c r="C39" s="40">
        <f>B39/1254</f>
        <v>3.7480063795853266E-2</v>
      </c>
      <c r="D39" s="71">
        <v>58</v>
      </c>
      <c r="E39" s="41">
        <f>D39/1259</f>
        <v>4.6068308181096106E-2</v>
      </c>
      <c r="F39" s="77">
        <v>736</v>
      </c>
      <c r="G39" s="42">
        <f>F39/16228</f>
        <v>4.5353709637663296E-2</v>
      </c>
      <c r="H39" s="71">
        <v>973</v>
      </c>
      <c r="I39" s="41">
        <f>H39/16002</f>
        <v>6.080489938757655E-2</v>
      </c>
      <c r="J39" s="37">
        <f>IF(D39=0, "-", IF((B39-D39)/D39&lt;10, (B39-D39)/D39, "&gt;999%"))</f>
        <v>-0.18965517241379309</v>
      </c>
      <c r="K39" s="38">
        <f>IF(H39=0, "-", IF((F39-H39)/H39&lt;10, (F39-H39)/H39, "&gt;999%"))</f>
        <v>-0.24357656731757452</v>
      </c>
    </row>
    <row r="40" spans="1:11" x14ac:dyDescent="0.25">
      <c r="B40" s="83"/>
      <c r="D40" s="83"/>
      <c r="F40" s="83"/>
      <c r="H40" s="83"/>
    </row>
    <row r="41" spans="1:11" ht="15.6" x14ac:dyDescent="0.3">
      <c r="A41" s="164" t="s">
        <v>99</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122</v>
      </c>
      <c r="B43" s="61" t="s">
        <v>12</v>
      </c>
      <c r="C43" s="62" t="s">
        <v>13</v>
      </c>
      <c r="D43" s="61" t="s">
        <v>12</v>
      </c>
      <c r="E43" s="63" t="s">
        <v>13</v>
      </c>
      <c r="F43" s="62" t="s">
        <v>12</v>
      </c>
      <c r="G43" s="62" t="s">
        <v>13</v>
      </c>
      <c r="H43" s="61" t="s">
        <v>12</v>
      </c>
      <c r="I43" s="63" t="s">
        <v>13</v>
      </c>
      <c r="J43" s="61"/>
      <c r="K43" s="63"/>
    </row>
    <row r="44" spans="1:11" x14ac:dyDescent="0.25">
      <c r="A44" s="7" t="s">
        <v>197</v>
      </c>
      <c r="B44" s="65">
        <v>0</v>
      </c>
      <c r="C44" s="34">
        <f>IF(B61=0, "-", B44/B61)</f>
        <v>0</v>
      </c>
      <c r="D44" s="65">
        <v>0</v>
      </c>
      <c r="E44" s="9">
        <f>IF(D61=0, "-", D44/D61)</f>
        <v>0</v>
      </c>
      <c r="F44" s="81">
        <v>0</v>
      </c>
      <c r="G44" s="34">
        <f>IF(F61=0, "-", F44/F61)</f>
        <v>0</v>
      </c>
      <c r="H44" s="65">
        <v>3</v>
      </c>
      <c r="I44" s="9">
        <f>IF(H61=0, "-", H44/H61)</f>
        <v>1.5831134564643799E-3</v>
      </c>
      <c r="J44" s="8" t="str">
        <f t="shared" ref="J44:J59" si="2">IF(D44=0, "-", IF((B44-D44)/D44&lt;10, (B44-D44)/D44, "&gt;999%"))</f>
        <v>-</v>
      </c>
      <c r="K44" s="9">
        <f t="shared" ref="K44:K59" si="3">IF(H44=0, "-", IF((F44-H44)/H44&lt;10, (F44-H44)/H44, "&gt;999%"))</f>
        <v>-1</v>
      </c>
    </row>
    <row r="45" spans="1:11" x14ac:dyDescent="0.25">
      <c r="A45" s="7" t="s">
        <v>198</v>
      </c>
      <c r="B45" s="65">
        <v>0</v>
      </c>
      <c r="C45" s="34">
        <f>IF(B61=0, "-", B45/B61)</f>
        <v>0</v>
      </c>
      <c r="D45" s="65">
        <v>0</v>
      </c>
      <c r="E45" s="9">
        <f>IF(D61=0, "-", D45/D61)</f>
        <v>0</v>
      </c>
      <c r="F45" s="81">
        <v>3</v>
      </c>
      <c r="G45" s="34">
        <f>IF(F61=0, "-", F45/F61)</f>
        <v>1.9430051813471502E-3</v>
      </c>
      <c r="H45" s="65">
        <v>26</v>
      </c>
      <c r="I45" s="9">
        <f>IF(H61=0, "-", H45/H61)</f>
        <v>1.3720316622691292E-2</v>
      </c>
      <c r="J45" s="8" t="str">
        <f t="shared" si="2"/>
        <v>-</v>
      </c>
      <c r="K45" s="9">
        <f t="shared" si="3"/>
        <v>-0.88461538461538458</v>
      </c>
    </row>
    <row r="46" spans="1:11" x14ac:dyDescent="0.25">
      <c r="A46" s="7" t="s">
        <v>199</v>
      </c>
      <c r="B46" s="65">
        <v>2</v>
      </c>
      <c r="C46" s="34">
        <f>IF(B61=0, "-", B46/B61)</f>
        <v>1.680672268907563E-2</v>
      </c>
      <c r="D46" s="65">
        <v>1</v>
      </c>
      <c r="E46" s="9">
        <f>IF(D61=0, "-", D46/D61)</f>
        <v>8.2644628099173556E-3</v>
      </c>
      <c r="F46" s="81">
        <v>8</v>
      </c>
      <c r="G46" s="34">
        <f>IF(F61=0, "-", F46/F61)</f>
        <v>5.1813471502590676E-3</v>
      </c>
      <c r="H46" s="65">
        <v>75</v>
      </c>
      <c r="I46" s="9">
        <f>IF(H61=0, "-", H46/H61)</f>
        <v>3.9577836411609502E-2</v>
      </c>
      <c r="J46" s="8">
        <f t="shared" si="2"/>
        <v>1</v>
      </c>
      <c r="K46" s="9">
        <f t="shared" si="3"/>
        <v>-0.89333333333333331</v>
      </c>
    </row>
    <row r="47" spans="1:11" x14ac:dyDescent="0.25">
      <c r="A47" s="7" t="s">
        <v>200</v>
      </c>
      <c r="B47" s="65">
        <v>15</v>
      </c>
      <c r="C47" s="34">
        <f>IF(B61=0, "-", B47/B61)</f>
        <v>0.12605042016806722</v>
      </c>
      <c r="D47" s="65">
        <v>34</v>
      </c>
      <c r="E47" s="9">
        <f>IF(D61=0, "-", D47/D61)</f>
        <v>0.28099173553719009</v>
      </c>
      <c r="F47" s="81">
        <v>323</v>
      </c>
      <c r="G47" s="34">
        <f>IF(F61=0, "-", F47/F61)</f>
        <v>0.20919689119170984</v>
      </c>
      <c r="H47" s="65">
        <v>460</v>
      </c>
      <c r="I47" s="9">
        <f>IF(H61=0, "-", H47/H61)</f>
        <v>0.24274406332453827</v>
      </c>
      <c r="J47" s="8">
        <f t="shared" si="2"/>
        <v>-0.55882352941176472</v>
      </c>
      <c r="K47" s="9">
        <f t="shared" si="3"/>
        <v>-0.29782608695652174</v>
      </c>
    </row>
    <row r="48" spans="1:11" x14ac:dyDescent="0.25">
      <c r="A48" s="7" t="s">
        <v>201</v>
      </c>
      <c r="B48" s="65">
        <v>0</v>
      </c>
      <c r="C48" s="34">
        <f>IF(B61=0, "-", B48/B61)</f>
        <v>0</v>
      </c>
      <c r="D48" s="65">
        <v>0</v>
      </c>
      <c r="E48" s="9">
        <f>IF(D61=0, "-", D48/D61)</f>
        <v>0</v>
      </c>
      <c r="F48" s="81">
        <v>69</v>
      </c>
      <c r="G48" s="34">
        <f>IF(F61=0, "-", F48/F61)</f>
        <v>4.4689119170984455E-2</v>
      </c>
      <c r="H48" s="65">
        <v>31</v>
      </c>
      <c r="I48" s="9">
        <f>IF(H61=0, "-", H48/H61)</f>
        <v>1.6358839050131926E-2</v>
      </c>
      <c r="J48" s="8" t="str">
        <f t="shared" si="2"/>
        <v>-</v>
      </c>
      <c r="K48" s="9">
        <f t="shared" si="3"/>
        <v>1.2258064516129032</v>
      </c>
    </row>
    <row r="49" spans="1:11" x14ac:dyDescent="0.25">
      <c r="A49" s="7" t="s">
        <v>202</v>
      </c>
      <c r="B49" s="65">
        <v>1</v>
      </c>
      <c r="C49" s="34">
        <f>IF(B61=0, "-", B49/B61)</f>
        <v>8.4033613445378148E-3</v>
      </c>
      <c r="D49" s="65">
        <v>18</v>
      </c>
      <c r="E49" s="9">
        <f>IF(D61=0, "-", D49/D61)</f>
        <v>0.1487603305785124</v>
      </c>
      <c r="F49" s="81">
        <v>211</v>
      </c>
      <c r="G49" s="34">
        <f>IF(F61=0, "-", F49/F61)</f>
        <v>0.13665803108808292</v>
      </c>
      <c r="H49" s="65">
        <v>258</v>
      </c>
      <c r="I49" s="9">
        <f>IF(H61=0, "-", H49/H61)</f>
        <v>0.13614775725593667</v>
      </c>
      <c r="J49" s="8">
        <f t="shared" si="2"/>
        <v>-0.94444444444444442</v>
      </c>
      <c r="K49" s="9">
        <f t="shared" si="3"/>
        <v>-0.18217054263565891</v>
      </c>
    </row>
    <row r="50" spans="1:11" x14ac:dyDescent="0.25">
      <c r="A50" s="7" t="s">
        <v>203</v>
      </c>
      <c r="B50" s="65">
        <v>28</v>
      </c>
      <c r="C50" s="34">
        <f>IF(B61=0, "-", B50/B61)</f>
        <v>0.23529411764705882</v>
      </c>
      <c r="D50" s="65">
        <v>23</v>
      </c>
      <c r="E50" s="9">
        <f>IF(D61=0, "-", D50/D61)</f>
        <v>0.19008264462809918</v>
      </c>
      <c r="F50" s="81">
        <v>241</v>
      </c>
      <c r="G50" s="34">
        <f>IF(F61=0, "-", F50/F61)</f>
        <v>0.1560880829015544</v>
      </c>
      <c r="H50" s="65">
        <v>347</v>
      </c>
      <c r="I50" s="9">
        <f>IF(H61=0, "-", H50/H61)</f>
        <v>0.18311345646437996</v>
      </c>
      <c r="J50" s="8">
        <f t="shared" si="2"/>
        <v>0.21739130434782608</v>
      </c>
      <c r="K50" s="9">
        <f t="shared" si="3"/>
        <v>-0.30547550432276654</v>
      </c>
    </row>
    <row r="51" spans="1:11" x14ac:dyDescent="0.25">
      <c r="A51" s="7" t="s">
        <v>204</v>
      </c>
      <c r="B51" s="65">
        <v>0</v>
      </c>
      <c r="C51" s="34">
        <f>IF(B61=0, "-", B51/B61)</f>
        <v>0</v>
      </c>
      <c r="D51" s="65">
        <v>0</v>
      </c>
      <c r="E51" s="9">
        <f>IF(D61=0, "-", D51/D61)</f>
        <v>0</v>
      </c>
      <c r="F51" s="81">
        <v>1</v>
      </c>
      <c r="G51" s="34">
        <f>IF(F61=0, "-", F51/F61)</f>
        <v>6.4766839378238344E-4</v>
      </c>
      <c r="H51" s="65">
        <v>0</v>
      </c>
      <c r="I51" s="9">
        <f>IF(H61=0, "-", H51/H61)</f>
        <v>0</v>
      </c>
      <c r="J51" s="8" t="str">
        <f t="shared" si="2"/>
        <v>-</v>
      </c>
      <c r="K51" s="9" t="str">
        <f t="shared" si="3"/>
        <v>-</v>
      </c>
    </row>
    <row r="52" spans="1:11" x14ac:dyDescent="0.25">
      <c r="A52" s="7" t="s">
        <v>205</v>
      </c>
      <c r="B52" s="65">
        <v>0</v>
      </c>
      <c r="C52" s="34">
        <f>IF(B61=0, "-", B52/B61)</f>
        <v>0</v>
      </c>
      <c r="D52" s="65">
        <v>0</v>
      </c>
      <c r="E52" s="9">
        <f>IF(D61=0, "-", D52/D61)</f>
        <v>0</v>
      </c>
      <c r="F52" s="81">
        <v>6</v>
      </c>
      <c r="G52" s="34">
        <f>IF(F61=0, "-", F52/F61)</f>
        <v>3.8860103626943004E-3</v>
      </c>
      <c r="H52" s="65">
        <v>3</v>
      </c>
      <c r="I52" s="9">
        <f>IF(H61=0, "-", H52/H61)</f>
        <v>1.5831134564643799E-3</v>
      </c>
      <c r="J52" s="8" t="str">
        <f t="shared" si="2"/>
        <v>-</v>
      </c>
      <c r="K52" s="9">
        <f t="shared" si="3"/>
        <v>1</v>
      </c>
    </row>
    <row r="53" spans="1:11" x14ac:dyDescent="0.25">
      <c r="A53" s="7" t="s">
        <v>206</v>
      </c>
      <c r="B53" s="65">
        <v>0</v>
      </c>
      <c r="C53" s="34">
        <f>IF(B61=0, "-", B53/B61)</f>
        <v>0</v>
      </c>
      <c r="D53" s="65">
        <v>2</v>
      </c>
      <c r="E53" s="9">
        <f>IF(D61=0, "-", D53/D61)</f>
        <v>1.6528925619834711E-2</v>
      </c>
      <c r="F53" s="81">
        <v>27</v>
      </c>
      <c r="G53" s="34">
        <f>IF(F61=0, "-", F53/F61)</f>
        <v>1.7487046632124352E-2</v>
      </c>
      <c r="H53" s="65">
        <v>52</v>
      </c>
      <c r="I53" s="9">
        <f>IF(H61=0, "-", H53/H61)</f>
        <v>2.7440633245382585E-2</v>
      </c>
      <c r="J53" s="8">
        <f t="shared" si="2"/>
        <v>-1</v>
      </c>
      <c r="K53" s="9">
        <f t="shared" si="3"/>
        <v>-0.48076923076923078</v>
      </c>
    </row>
    <row r="54" spans="1:11" x14ac:dyDescent="0.25">
      <c r="A54" s="7" t="s">
        <v>207</v>
      </c>
      <c r="B54" s="65">
        <v>7</v>
      </c>
      <c r="C54" s="34">
        <f>IF(B61=0, "-", B54/B61)</f>
        <v>5.8823529411764705E-2</v>
      </c>
      <c r="D54" s="65">
        <v>4</v>
      </c>
      <c r="E54" s="9">
        <f>IF(D61=0, "-", D54/D61)</f>
        <v>3.3057851239669422E-2</v>
      </c>
      <c r="F54" s="81">
        <v>58</v>
      </c>
      <c r="G54" s="34">
        <f>IF(F61=0, "-", F54/F61)</f>
        <v>3.756476683937824E-2</v>
      </c>
      <c r="H54" s="65">
        <v>85</v>
      </c>
      <c r="I54" s="9">
        <f>IF(H61=0, "-", H54/H61)</f>
        <v>4.4854881266490766E-2</v>
      </c>
      <c r="J54" s="8">
        <f t="shared" si="2"/>
        <v>0.75</v>
      </c>
      <c r="K54" s="9">
        <f t="shared" si="3"/>
        <v>-0.31764705882352939</v>
      </c>
    </row>
    <row r="55" spans="1:11" x14ac:dyDescent="0.25">
      <c r="A55" s="7" t="s">
        <v>208</v>
      </c>
      <c r="B55" s="65">
        <v>11</v>
      </c>
      <c r="C55" s="34">
        <f>IF(B61=0, "-", B55/B61)</f>
        <v>9.2436974789915971E-2</v>
      </c>
      <c r="D55" s="65">
        <v>0</v>
      </c>
      <c r="E55" s="9">
        <f>IF(D61=0, "-", D55/D61)</f>
        <v>0</v>
      </c>
      <c r="F55" s="81">
        <v>55</v>
      </c>
      <c r="G55" s="34">
        <f>IF(F61=0, "-", F55/F61)</f>
        <v>3.562176165803109E-2</v>
      </c>
      <c r="H55" s="65">
        <v>28</v>
      </c>
      <c r="I55" s="9">
        <f>IF(H61=0, "-", H55/H61)</f>
        <v>1.4775725593667546E-2</v>
      </c>
      <c r="J55" s="8" t="str">
        <f t="shared" si="2"/>
        <v>-</v>
      </c>
      <c r="K55" s="9">
        <f t="shared" si="3"/>
        <v>0.9642857142857143</v>
      </c>
    </row>
    <row r="56" spans="1:11" x14ac:dyDescent="0.25">
      <c r="A56" s="7" t="s">
        <v>209</v>
      </c>
      <c r="B56" s="65">
        <v>45</v>
      </c>
      <c r="C56" s="34">
        <f>IF(B61=0, "-", B56/B61)</f>
        <v>0.37815126050420167</v>
      </c>
      <c r="D56" s="65">
        <v>28</v>
      </c>
      <c r="E56" s="9">
        <f>IF(D61=0, "-", D56/D61)</f>
        <v>0.23140495867768596</v>
      </c>
      <c r="F56" s="81">
        <v>432</v>
      </c>
      <c r="G56" s="34">
        <f>IF(F61=0, "-", F56/F61)</f>
        <v>0.27979274611398963</v>
      </c>
      <c r="H56" s="65">
        <v>450</v>
      </c>
      <c r="I56" s="9">
        <f>IF(H61=0, "-", H56/H61)</f>
        <v>0.23746701846965698</v>
      </c>
      <c r="J56" s="8">
        <f t="shared" si="2"/>
        <v>0.6071428571428571</v>
      </c>
      <c r="K56" s="9">
        <f t="shared" si="3"/>
        <v>-0.04</v>
      </c>
    </row>
    <row r="57" spans="1:11" x14ac:dyDescent="0.25">
      <c r="A57" s="7" t="s">
        <v>210</v>
      </c>
      <c r="B57" s="65">
        <v>0</v>
      </c>
      <c r="C57" s="34">
        <f>IF(B61=0, "-", B57/B61)</f>
        <v>0</v>
      </c>
      <c r="D57" s="65">
        <v>0</v>
      </c>
      <c r="E57" s="9">
        <f>IF(D61=0, "-", D57/D61)</f>
        <v>0</v>
      </c>
      <c r="F57" s="81">
        <v>2</v>
      </c>
      <c r="G57" s="34">
        <f>IF(F61=0, "-", F57/F61)</f>
        <v>1.2953367875647669E-3</v>
      </c>
      <c r="H57" s="65">
        <v>4</v>
      </c>
      <c r="I57" s="9">
        <f>IF(H61=0, "-", H57/H61)</f>
        <v>2.1108179419525065E-3</v>
      </c>
      <c r="J57" s="8" t="str">
        <f t="shared" si="2"/>
        <v>-</v>
      </c>
      <c r="K57" s="9">
        <f t="shared" si="3"/>
        <v>-0.5</v>
      </c>
    </row>
    <row r="58" spans="1:11" x14ac:dyDescent="0.25">
      <c r="A58" s="7" t="s">
        <v>211</v>
      </c>
      <c r="B58" s="65">
        <v>0</v>
      </c>
      <c r="C58" s="34">
        <f>IF(B61=0, "-", B58/B61)</f>
        <v>0</v>
      </c>
      <c r="D58" s="65">
        <v>0</v>
      </c>
      <c r="E58" s="9">
        <f>IF(D61=0, "-", D58/D61)</f>
        <v>0</v>
      </c>
      <c r="F58" s="81">
        <v>0</v>
      </c>
      <c r="G58" s="34">
        <f>IF(F61=0, "-", F58/F61)</f>
        <v>0</v>
      </c>
      <c r="H58" s="65">
        <v>5</v>
      </c>
      <c r="I58" s="9">
        <f>IF(H61=0, "-", H58/H61)</f>
        <v>2.6385224274406332E-3</v>
      </c>
      <c r="J58" s="8" t="str">
        <f t="shared" si="2"/>
        <v>-</v>
      </c>
      <c r="K58" s="9">
        <f t="shared" si="3"/>
        <v>-1</v>
      </c>
    </row>
    <row r="59" spans="1:11" x14ac:dyDescent="0.25">
      <c r="A59" s="7" t="s">
        <v>212</v>
      </c>
      <c r="B59" s="65">
        <v>10</v>
      </c>
      <c r="C59" s="34">
        <f>IF(B61=0, "-", B59/B61)</f>
        <v>8.4033613445378158E-2</v>
      </c>
      <c r="D59" s="65">
        <v>11</v>
      </c>
      <c r="E59" s="9">
        <f>IF(D61=0, "-", D59/D61)</f>
        <v>9.0909090909090912E-2</v>
      </c>
      <c r="F59" s="81">
        <v>108</v>
      </c>
      <c r="G59" s="34">
        <f>IF(F61=0, "-", F59/F61)</f>
        <v>6.9948186528497408E-2</v>
      </c>
      <c r="H59" s="65">
        <v>68</v>
      </c>
      <c r="I59" s="9">
        <f>IF(H61=0, "-", H59/H61)</f>
        <v>3.5883905013192614E-2</v>
      </c>
      <c r="J59" s="8">
        <f t="shared" si="2"/>
        <v>-9.0909090909090912E-2</v>
      </c>
      <c r="K59" s="9">
        <f t="shared" si="3"/>
        <v>0.58823529411764708</v>
      </c>
    </row>
    <row r="60" spans="1:11" x14ac:dyDescent="0.25">
      <c r="A60" s="2"/>
      <c r="B60" s="68"/>
      <c r="C60" s="33"/>
      <c r="D60" s="68"/>
      <c r="E60" s="6"/>
      <c r="F60" s="82"/>
      <c r="G60" s="33"/>
      <c r="H60" s="68"/>
      <c r="I60" s="6"/>
      <c r="J60" s="5"/>
      <c r="K60" s="6"/>
    </row>
    <row r="61" spans="1:11" s="43" customFormat="1" x14ac:dyDescent="0.25">
      <c r="A61" s="162" t="s">
        <v>526</v>
      </c>
      <c r="B61" s="71">
        <f>SUM(B44:B60)</f>
        <v>119</v>
      </c>
      <c r="C61" s="40">
        <f>B61/1254</f>
        <v>9.4896331738437006E-2</v>
      </c>
      <c r="D61" s="71">
        <f>SUM(D44:D60)</f>
        <v>121</v>
      </c>
      <c r="E61" s="41">
        <f>D61/1259</f>
        <v>9.6108022239872914E-2</v>
      </c>
      <c r="F61" s="77">
        <f>SUM(F44:F60)</f>
        <v>1544</v>
      </c>
      <c r="G61" s="42">
        <f>F61/16228</f>
        <v>9.5144195218141478E-2</v>
      </c>
      <c r="H61" s="71">
        <f>SUM(H44:H60)</f>
        <v>1895</v>
      </c>
      <c r="I61" s="41">
        <f>H61/16002</f>
        <v>0.11842269716285464</v>
      </c>
      <c r="J61" s="37">
        <f>IF(D61=0, "-", IF((B61-D61)/D61&lt;10, (B61-D61)/D61, "&gt;999%"))</f>
        <v>-1.6528925619834711E-2</v>
      </c>
      <c r="K61" s="38">
        <f>IF(H61=0, "-", IF((F61-H61)/H61&lt;10, (F61-H61)/H61, "&gt;999%"))</f>
        <v>-0.18522427440633246</v>
      </c>
    </row>
    <row r="62" spans="1:11" x14ac:dyDescent="0.25">
      <c r="B62" s="83"/>
      <c r="D62" s="83"/>
      <c r="F62" s="83"/>
      <c r="H62" s="83"/>
    </row>
    <row r="63" spans="1:11" x14ac:dyDescent="0.25">
      <c r="A63" s="163" t="s">
        <v>123</v>
      </c>
      <c r="B63" s="61" t="s">
        <v>12</v>
      </c>
      <c r="C63" s="62" t="s">
        <v>13</v>
      </c>
      <c r="D63" s="61" t="s">
        <v>12</v>
      </c>
      <c r="E63" s="63" t="s">
        <v>13</v>
      </c>
      <c r="F63" s="62" t="s">
        <v>12</v>
      </c>
      <c r="G63" s="62" t="s">
        <v>13</v>
      </c>
      <c r="H63" s="61" t="s">
        <v>12</v>
      </c>
      <c r="I63" s="63" t="s">
        <v>13</v>
      </c>
      <c r="J63" s="61"/>
      <c r="K63" s="63"/>
    </row>
    <row r="64" spans="1:11" x14ac:dyDescent="0.25">
      <c r="A64" s="7" t="s">
        <v>213</v>
      </c>
      <c r="B64" s="65">
        <v>2</v>
      </c>
      <c r="C64" s="34">
        <f>IF(B74=0, "-", B64/B74)</f>
        <v>0.13333333333333333</v>
      </c>
      <c r="D64" s="65">
        <v>0</v>
      </c>
      <c r="E64" s="9">
        <f>IF(D74=0, "-", D64/D74)</f>
        <v>0</v>
      </c>
      <c r="F64" s="81">
        <v>47</v>
      </c>
      <c r="G64" s="34">
        <f>IF(F74=0, "-", F64/F74)</f>
        <v>0.23979591836734693</v>
      </c>
      <c r="H64" s="65">
        <v>5</v>
      </c>
      <c r="I64" s="9">
        <f>IF(H74=0, "-", H64/H74)</f>
        <v>2.2321428571428572E-2</v>
      </c>
      <c r="J64" s="8" t="str">
        <f t="shared" ref="J64:J72" si="4">IF(D64=0, "-", IF((B64-D64)/D64&lt;10, (B64-D64)/D64, "&gt;999%"))</f>
        <v>-</v>
      </c>
      <c r="K64" s="9">
        <f t="shared" ref="K64:K72" si="5">IF(H64=0, "-", IF((F64-H64)/H64&lt;10, (F64-H64)/H64, "&gt;999%"))</f>
        <v>8.4</v>
      </c>
    </row>
    <row r="65" spans="1:11" x14ac:dyDescent="0.25">
      <c r="A65" s="7" t="s">
        <v>214</v>
      </c>
      <c r="B65" s="65">
        <v>2</v>
      </c>
      <c r="C65" s="34">
        <f>IF(B74=0, "-", B65/B74)</f>
        <v>0.13333333333333333</v>
      </c>
      <c r="D65" s="65">
        <v>3</v>
      </c>
      <c r="E65" s="9">
        <f>IF(D74=0, "-", D65/D74)</f>
        <v>0.25</v>
      </c>
      <c r="F65" s="81">
        <v>29</v>
      </c>
      <c r="G65" s="34">
        <f>IF(F74=0, "-", F65/F74)</f>
        <v>0.14795918367346939</v>
      </c>
      <c r="H65" s="65">
        <v>61</v>
      </c>
      <c r="I65" s="9">
        <f>IF(H74=0, "-", H65/H74)</f>
        <v>0.27232142857142855</v>
      </c>
      <c r="J65" s="8">
        <f t="shared" si="4"/>
        <v>-0.33333333333333331</v>
      </c>
      <c r="K65" s="9">
        <f t="shared" si="5"/>
        <v>-0.52459016393442626</v>
      </c>
    </row>
    <row r="66" spans="1:11" x14ac:dyDescent="0.25">
      <c r="A66" s="7" t="s">
        <v>215</v>
      </c>
      <c r="B66" s="65">
        <v>2</v>
      </c>
      <c r="C66" s="34">
        <f>IF(B74=0, "-", B66/B74)</f>
        <v>0.13333333333333333</v>
      </c>
      <c r="D66" s="65">
        <v>4</v>
      </c>
      <c r="E66" s="9">
        <f>IF(D74=0, "-", D66/D74)</f>
        <v>0.33333333333333331</v>
      </c>
      <c r="F66" s="81">
        <v>20</v>
      </c>
      <c r="G66" s="34">
        <f>IF(F74=0, "-", F66/F74)</f>
        <v>0.10204081632653061</v>
      </c>
      <c r="H66" s="65">
        <v>38</v>
      </c>
      <c r="I66" s="9">
        <f>IF(H74=0, "-", H66/H74)</f>
        <v>0.16964285714285715</v>
      </c>
      <c r="J66" s="8">
        <f t="shared" si="4"/>
        <v>-0.5</v>
      </c>
      <c r="K66" s="9">
        <f t="shared" si="5"/>
        <v>-0.47368421052631576</v>
      </c>
    </row>
    <row r="67" spans="1:11" x14ac:dyDescent="0.25">
      <c r="A67" s="7" t="s">
        <v>216</v>
      </c>
      <c r="B67" s="65">
        <v>7</v>
      </c>
      <c r="C67" s="34">
        <f>IF(B74=0, "-", B67/B74)</f>
        <v>0.46666666666666667</v>
      </c>
      <c r="D67" s="65">
        <v>0</v>
      </c>
      <c r="E67" s="9">
        <f>IF(D74=0, "-", D67/D74)</f>
        <v>0</v>
      </c>
      <c r="F67" s="81">
        <v>13</v>
      </c>
      <c r="G67" s="34">
        <f>IF(F74=0, "-", F67/F74)</f>
        <v>6.6326530612244902E-2</v>
      </c>
      <c r="H67" s="65">
        <v>0</v>
      </c>
      <c r="I67" s="9">
        <f>IF(H74=0, "-", H67/H74)</f>
        <v>0</v>
      </c>
      <c r="J67" s="8" t="str">
        <f t="shared" si="4"/>
        <v>-</v>
      </c>
      <c r="K67" s="9" t="str">
        <f t="shared" si="5"/>
        <v>-</v>
      </c>
    </row>
    <row r="68" spans="1:11" x14ac:dyDescent="0.25">
      <c r="A68" s="7" t="s">
        <v>217</v>
      </c>
      <c r="B68" s="65">
        <v>0</v>
      </c>
      <c r="C68" s="34">
        <f>IF(B74=0, "-", B68/B74)</f>
        <v>0</v>
      </c>
      <c r="D68" s="65">
        <v>0</v>
      </c>
      <c r="E68" s="9">
        <f>IF(D74=0, "-", D68/D74)</f>
        <v>0</v>
      </c>
      <c r="F68" s="81">
        <v>0</v>
      </c>
      <c r="G68" s="34">
        <f>IF(F74=0, "-", F68/F74)</f>
        <v>0</v>
      </c>
      <c r="H68" s="65">
        <v>4</v>
      </c>
      <c r="I68" s="9">
        <f>IF(H74=0, "-", H68/H74)</f>
        <v>1.7857142857142856E-2</v>
      </c>
      <c r="J68" s="8" t="str">
        <f t="shared" si="4"/>
        <v>-</v>
      </c>
      <c r="K68" s="9">
        <f t="shared" si="5"/>
        <v>-1</v>
      </c>
    </row>
    <row r="69" spans="1:11" x14ac:dyDescent="0.25">
      <c r="A69" s="7" t="s">
        <v>218</v>
      </c>
      <c r="B69" s="65">
        <v>2</v>
      </c>
      <c r="C69" s="34">
        <f>IF(B74=0, "-", B69/B74)</f>
        <v>0.13333333333333333</v>
      </c>
      <c r="D69" s="65">
        <v>3</v>
      </c>
      <c r="E69" s="9">
        <f>IF(D74=0, "-", D69/D74)</f>
        <v>0.25</v>
      </c>
      <c r="F69" s="81">
        <v>43</v>
      </c>
      <c r="G69" s="34">
        <f>IF(F74=0, "-", F69/F74)</f>
        <v>0.21938775510204081</v>
      </c>
      <c r="H69" s="65">
        <v>60</v>
      </c>
      <c r="I69" s="9">
        <f>IF(H74=0, "-", H69/H74)</f>
        <v>0.26785714285714285</v>
      </c>
      <c r="J69" s="8">
        <f t="shared" si="4"/>
        <v>-0.33333333333333331</v>
      </c>
      <c r="K69" s="9">
        <f t="shared" si="5"/>
        <v>-0.28333333333333333</v>
      </c>
    </row>
    <row r="70" spans="1:11" x14ac:dyDescent="0.25">
      <c r="A70" s="7" t="s">
        <v>219</v>
      </c>
      <c r="B70" s="65">
        <v>0</v>
      </c>
      <c r="C70" s="34">
        <f>IF(B74=0, "-", B70/B74)</f>
        <v>0</v>
      </c>
      <c r="D70" s="65">
        <v>0</v>
      </c>
      <c r="E70" s="9">
        <f>IF(D74=0, "-", D70/D74)</f>
        <v>0</v>
      </c>
      <c r="F70" s="81">
        <v>2</v>
      </c>
      <c r="G70" s="34">
        <f>IF(F74=0, "-", F70/F74)</f>
        <v>1.020408163265306E-2</v>
      </c>
      <c r="H70" s="65">
        <v>1</v>
      </c>
      <c r="I70" s="9">
        <f>IF(H74=0, "-", H70/H74)</f>
        <v>4.464285714285714E-3</v>
      </c>
      <c r="J70" s="8" t="str">
        <f t="shared" si="4"/>
        <v>-</v>
      </c>
      <c r="K70" s="9">
        <f t="shared" si="5"/>
        <v>1</v>
      </c>
    </row>
    <row r="71" spans="1:11" x14ac:dyDescent="0.25">
      <c r="A71" s="7" t="s">
        <v>220</v>
      </c>
      <c r="B71" s="65">
        <v>0</v>
      </c>
      <c r="C71" s="34">
        <f>IF(B74=0, "-", B71/B74)</f>
        <v>0</v>
      </c>
      <c r="D71" s="65">
        <v>0</v>
      </c>
      <c r="E71" s="9">
        <f>IF(D74=0, "-", D71/D74)</f>
        <v>0</v>
      </c>
      <c r="F71" s="81">
        <v>5</v>
      </c>
      <c r="G71" s="34">
        <f>IF(F74=0, "-", F71/F74)</f>
        <v>2.5510204081632654E-2</v>
      </c>
      <c r="H71" s="65">
        <v>4</v>
      </c>
      <c r="I71" s="9">
        <f>IF(H74=0, "-", H71/H74)</f>
        <v>1.7857142857142856E-2</v>
      </c>
      <c r="J71" s="8" t="str">
        <f t="shared" si="4"/>
        <v>-</v>
      </c>
      <c r="K71" s="9">
        <f t="shared" si="5"/>
        <v>0.25</v>
      </c>
    </row>
    <row r="72" spans="1:11" x14ac:dyDescent="0.25">
      <c r="A72" s="7" t="s">
        <v>221</v>
      </c>
      <c r="B72" s="65">
        <v>0</v>
      </c>
      <c r="C72" s="34">
        <f>IF(B74=0, "-", B72/B74)</f>
        <v>0</v>
      </c>
      <c r="D72" s="65">
        <v>2</v>
      </c>
      <c r="E72" s="9">
        <f>IF(D74=0, "-", D72/D74)</f>
        <v>0.16666666666666666</v>
      </c>
      <c r="F72" s="81">
        <v>37</v>
      </c>
      <c r="G72" s="34">
        <f>IF(F74=0, "-", F72/F74)</f>
        <v>0.18877551020408162</v>
      </c>
      <c r="H72" s="65">
        <v>51</v>
      </c>
      <c r="I72" s="9">
        <f>IF(H74=0, "-", H72/H74)</f>
        <v>0.22767857142857142</v>
      </c>
      <c r="J72" s="8">
        <f t="shared" si="4"/>
        <v>-1</v>
      </c>
      <c r="K72" s="9">
        <f t="shared" si="5"/>
        <v>-0.27450980392156865</v>
      </c>
    </row>
    <row r="73" spans="1:11" x14ac:dyDescent="0.25">
      <c r="A73" s="2"/>
      <c r="B73" s="68"/>
      <c r="C73" s="33"/>
      <c r="D73" s="68"/>
      <c r="E73" s="6"/>
      <c r="F73" s="82"/>
      <c r="G73" s="33"/>
      <c r="H73" s="68"/>
      <c r="I73" s="6"/>
      <c r="J73" s="5"/>
      <c r="K73" s="6"/>
    </row>
    <row r="74" spans="1:11" s="43" customFormat="1" x14ac:dyDescent="0.25">
      <c r="A74" s="162" t="s">
        <v>525</v>
      </c>
      <c r="B74" s="71">
        <f>SUM(B64:B73)</f>
        <v>15</v>
      </c>
      <c r="C74" s="40">
        <f>B74/1254</f>
        <v>1.1961722488038277E-2</v>
      </c>
      <c r="D74" s="71">
        <f>SUM(D64:D73)</f>
        <v>12</v>
      </c>
      <c r="E74" s="41">
        <f>D74/1259</f>
        <v>9.5313741064336783E-3</v>
      </c>
      <c r="F74" s="77">
        <f>SUM(F64:F73)</f>
        <v>196</v>
      </c>
      <c r="G74" s="42">
        <f>F74/16228</f>
        <v>1.2077890066551638E-2</v>
      </c>
      <c r="H74" s="71">
        <f>SUM(H64:H73)</f>
        <v>224</v>
      </c>
      <c r="I74" s="41">
        <f>H74/16002</f>
        <v>1.399825021872266E-2</v>
      </c>
      <c r="J74" s="37">
        <f>IF(D74=0, "-", IF((B74-D74)/D74&lt;10, (B74-D74)/D74, "&gt;999%"))</f>
        <v>0.25</v>
      </c>
      <c r="K74" s="38">
        <f>IF(H74=0, "-", IF((F74-H74)/H74&lt;10, (F74-H74)/H74, "&gt;999%"))</f>
        <v>-0.125</v>
      </c>
    </row>
    <row r="75" spans="1:11" x14ac:dyDescent="0.25">
      <c r="B75" s="83"/>
      <c r="D75" s="83"/>
      <c r="F75" s="83"/>
      <c r="H75" s="83"/>
    </row>
    <row r="76" spans="1:11" s="43" customFormat="1" x14ac:dyDescent="0.25">
      <c r="A76" s="162" t="s">
        <v>524</v>
      </c>
      <c r="B76" s="71">
        <v>134</v>
      </c>
      <c r="C76" s="40">
        <f>B76/1254</f>
        <v>0.10685805422647528</v>
      </c>
      <c r="D76" s="71">
        <v>133</v>
      </c>
      <c r="E76" s="41">
        <f>D76/1259</f>
        <v>0.10563939634630659</v>
      </c>
      <c r="F76" s="77">
        <v>1740</v>
      </c>
      <c r="G76" s="42">
        <f>F76/16228</f>
        <v>0.10722208528469312</v>
      </c>
      <c r="H76" s="71">
        <v>2119</v>
      </c>
      <c r="I76" s="41">
        <f>H76/16002</f>
        <v>0.13242094738157731</v>
      </c>
      <c r="J76" s="37">
        <f>IF(D76=0, "-", IF((B76-D76)/D76&lt;10, (B76-D76)/D76, "&gt;999%"))</f>
        <v>7.5187969924812026E-3</v>
      </c>
      <c r="K76" s="38">
        <f>IF(H76=0, "-", IF((F76-H76)/H76&lt;10, (F76-H76)/H76, "&gt;999%"))</f>
        <v>-0.17885795186408684</v>
      </c>
    </row>
    <row r="77" spans="1:11" x14ac:dyDescent="0.25">
      <c r="B77" s="83"/>
      <c r="D77" s="83"/>
      <c r="F77" s="83"/>
      <c r="H77" s="83"/>
    </row>
    <row r="78" spans="1:11" ht="15.6" x14ac:dyDescent="0.3">
      <c r="A78" s="164" t="s">
        <v>100</v>
      </c>
      <c r="B78" s="196" t="s">
        <v>1</v>
      </c>
      <c r="C78" s="200"/>
      <c r="D78" s="200"/>
      <c r="E78" s="197"/>
      <c r="F78" s="196" t="s">
        <v>14</v>
      </c>
      <c r="G78" s="200"/>
      <c r="H78" s="200"/>
      <c r="I78" s="197"/>
      <c r="J78" s="196" t="s">
        <v>15</v>
      </c>
      <c r="K78" s="197"/>
    </row>
    <row r="79" spans="1:11" x14ac:dyDescent="0.25">
      <c r="A79" s="22"/>
      <c r="B79" s="196">
        <f>VALUE(RIGHT($B$2, 4))</f>
        <v>2022</v>
      </c>
      <c r="C79" s="197"/>
      <c r="D79" s="196">
        <f>B79-1</f>
        <v>2021</v>
      </c>
      <c r="E79" s="204"/>
      <c r="F79" s="196">
        <f>B79</f>
        <v>2022</v>
      </c>
      <c r="G79" s="204"/>
      <c r="H79" s="196">
        <f>D79</f>
        <v>2021</v>
      </c>
      <c r="I79" s="204"/>
      <c r="J79" s="140" t="s">
        <v>4</v>
      </c>
      <c r="K79" s="141" t="s">
        <v>2</v>
      </c>
    </row>
    <row r="80" spans="1:11" x14ac:dyDescent="0.25">
      <c r="A80" s="163" t="s">
        <v>124</v>
      </c>
      <c r="B80" s="61" t="s">
        <v>12</v>
      </c>
      <c r="C80" s="62" t="s">
        <v>13</v>
      </c>
      <c r="D80" s="61" t="s">
        <v>12</v>
      </c>
      <c r="E80" s="63" t="s">
        <v>13</v>
      </c>
      <c r="F80" s="62" t="s">
        <v>12</v>
      </c>
      <c r="G80" s="62" t="s">
        <v>13</v>
      </c>
      <c r="H80" s="61" t="s">
        <v>12</v>
      </c>
      <c r="I80" s="63" t="s">
        <v>13</v>
      </c>
      <c r="J80" s="61"/>
      <c r="K80" s="63"/>
    </row>
    <row r="81" spans="1:11" x14ac:dyDescent="0.25">
      <c r="A81" s="7" t="s">
        <v>222</v>
      </c>
      <c r="B81" s="65">
        <v>0</v>
      </c>
      <c r="C81" s="34">
        <f>IF(B90=0, "-", B81/B90)</f>
        <v>0</v>
      </c>
      <c r="D81" s="65">
        <v>0</v>
      </c>
      <c r="E81" s="9">
        <f>IF(D90=0, "-", D81/D90)</f>
        <v>0</v>
      </c>
      <c r="F81" s="81">
        <v>1</v>
      </c>
      <c r="G81" s="34">
        <f>IF(F90=0, "-", F81/F90)</f>
        <v>4.807692307692308E-3</v>
      </c>
      <c r="H81" s="65">
        <v>6</v>
      </c>
      <c r="I81" s="9">
        <f>IF(H90=0, "-", H81/H90)</f>
        <v>1.6713091922005572E-2</v>
      </c>
      <c r="J81" s="8" t="str">
        <f t="shared" ref="J81:J88" si="6">IF(D81=0, "-", IF((B81-D81)/D81&lt;10, (B81-D81)/D81, "&gt;999%"))</f>
        <v>-</v>
      </c>
      <c r="K81" s="9">
        <f t="shared" ref="K81:K88" si="7">IF(H81=0, "-", IF((F81-H81)/H81&lt;10, (F81-H81)/H81, "&gt;999%"))</f>
        <v>-0.83333333333333337</v>
      </c>
    </row>
    <row r="82" spans="1:11" x14ac:dyDescent="0.25">
      <c r="A82" s="7" t="s">
        <v>223</v>
      </c>
      <c r="B82" s="65">
        <v>0</v>
      </c>
      <c r="C82" s="34">
        <f>IF(B90=0, "-", B82/B90)</f>
        <v>0</v>
      </c>
      <c r="D82" s="65">
        <v>2</v>
      </c>
      <c r="E82" s="9">
        <f>IF(D90=0, "-", D82/D90)</f>
        <v>0.1</v>
      </c>
      <c r="F82" s="81">
        <v>13</v>
      </c>
      <c r="G82" s="34">
        <f>IF(F90=0, "-", F82/F90)</f>
        <v>6.25E-2</v>
      </c>
      <c r="H82" s="65">
        <v>13</v>
      </c>
      <c r="I82" s="9">
        <f>IF(H90=0, "-", H82/H90)</f>
        <v>3.6211699164345405E-2</v>
      </c>
      <c r="J82" s="8">
        <f t="shared" si="6"/>
        <v>-1</v>
      </c>
      <c r="K82" s="9">
        <f t="shared" si="7"/>
        <v>0</v>
      </c>
    </row>
    <row r="83" spans="1:11" x14ac:dyDescent="0.25">
      <c r="A83" s="7" t="s">
        <v>224</v>
      </c>
      <c r="B83" s="65">
        <v>10</v>
      </c>
      <c r="C83" s="34">
        <f>IF(B90=0, "-", B83/B90)</f>
        <v>0.625</v>
      </c>
      <c r="D83" s="65">
        <v>0</v>
      </c>
      <c r="E83" s="9">
        <f>IF(D90=0, "-", D83/D90)</f>
        <v>0</v>
      </c>
      <c r="F83" s="81">
        <v>31</v>
      </c>
      <c r="G83" s="34">
        <f>IF(F90=0, "-", F83/F90)</f>
        <v>0.14903846153846154</v>
      </c>
      <c r="H83" s="65">
        <v>34</v>
      </c>
      <c r="I83" s="9">
        <f>IF(H90=0, "-", H83/H90)</f>
        <v>9.4707520891364902E-2</v>
      </c>
      <c r="J83" s="8" t="str">
        <f t="shared" si="6"/>
        <v>-</v>
      </c>
      <c r="K83" s="9">
        <f t="shared" si="7"/>
        <v>-8.8235294117647065E-2</v>
      </c>
    </row>
    <row r="84" spans="1:11" x14ac:dyDescent="0.25">
      <c r="A84" s="7" t="s">
        <v>225</v>
      </c>
      <c r="B84" s="65">
        <v>0</v>
      </c>
      <c r="C84" s="34">
        <f>IF(B90=0, "-", B84/B90)</f>
        <v>0</v>
      </c>
      <c r="D84" s="65">
        <v>1</v>
      </c>
      <c r="E84" s="9">
        <f>IF(D90=0, "-", D84/D90)</f>
        <v>0.05</v>
      </c>
      <c r="F84" s="81">
        <v>3</v>
      </c>
      <c r="G84" s="34">
        <f>IF(F90=0, "-", F84/F90)</f>
        <v>1.4423076923076924E-2</v>
      </c>
      <c r="H84" s="65">
        <v>2</v>
      </c>
      <c r="I84" s="9">
        <f>IF(H90=0, "-", H84/H90)</f>
        <v>5.5710306406685237E-3</v>
      </c>
      <c r="J84" s="8">
        <f t="shared" si="6"/>
        <v>-1</v>
      </c>
      <c r="K84" s="9">
        <f t="shared" si="7"/>
        <v>0.5</v>
      </c>
    </row>
    <row r="85" spans="1:11" x14ac:dyDescent="0.25">
      <c r="A85" s="7" t="s">
        <v>226</v>
      </c>
      <c r="B85" s="65">
        <v>4</v>
      </c>
      <c r="C85" s="34">
        <f>IF(B90=0, "-", B85/B90)</f>
        <v>0.25</v>
      </c>
      <c r="D85" s="65">
        <v>4</v>
      </c>
      <c r="E85" s="9">
        <f>IF(D90=0, "-", D85/D90)</f>
        <v>0.2</v>
      </c>
      <c r="F85" s="81">
        <v>39</v>
      </c>
      <c r="G85" s="34">
        <f>IF(F90=0, "-", F85/F90)</f>
        <v>0.1875</v>
      </c>
      <c r="H85" s="65">
        <v>65</v>
      </c>
      <c r="I85" s="9">
        <f>IF(H90=0, "-", H85/H90)</f>
        <v>0.18105849582172701</v>
      </c>
      <c r="J85" s="8">
        <f t="shared" si="6"/>
        <v>0</v>
      </c>
      <c r="K85" s="9">
        <f t="shared" si="7"/>
        <v>-0.4</v>
      </c>
    </row>
    <row r="86" spans="1:11" x14ac:dyDescent="0.25">
      <c r="A86" s="7" t="s">
        <v>227</v>
      </c>
      <c r="B86" s="65">
        <v>0</v>
      </c>
      <c r="C86" s="34">
        <f>IF(B90=0, "-", B86/B90)</f>
        <v>0</v>
      </c>
      <c r="D86" s="65">
        <v>0</v>
      </c>
      <c r="E86" s="9">
        <f>IF(D90=0, "-", D86/D90)</f>
        <v>0</v>
      </c>
      <c r="F86" s="81">
        <v>0</v>
      </c>
      <c r="G86" s="34">
        <f>IF(F90=0, "-", F86/F90)</f>
        <v>0</v>
      </c>
      <c r="H86" s="65">
        <v>4</v>
      </c>
      <c r="I86" s="9">
        <f>IF(H90=0, "-", H86/H90)</f>
        <v>1.1142061281337047E-2</v>
      </c>
      <c r="J86" s="8" t="str">
        <f t="shared" si="6"/>
        <v>-</v>
      </c>
      <c r="K86" s="9">
        <f t="shared" si="7"/>
        <v>-1</v>
      </c>
    </row>
    <row r="87" spans="1:11" x14ac:dyDescent="0.25">
      <c r="A87" s="7" t="s">
        <v>228</v>
      </c>
      <c r="B87" s="65">
        <v>1</v>
      </c>
      <c r="C87" s="34">
        <f>IF(B90=0, "-", B87/B90)</f>
        <v>6.25E-2</v>
      </c>
      <c r="D87" s="65">
        <v>9</v>
      </c>
      <c r="E87" s="9">
        <f>IF(D90=0, "-", D87/D90)</f>
        <v>0.45</v>
      </c>
      <c r="F87" s="81">
        <v>110</v>
      </c>
      <c r="G87" s="34">
        <f>IF(F90=0, "-", F87/F90)</f>
        <v>0.52884615384615385</v>
      </c>
      <c r="H87" s="65">
        <v>209</v>
      </c>
      <c r="I87" s="9">
        <f>IF(H90=0, "-", H87/H90)</f>
        <v>0.5821727019498607</v>
      </c>
      <c r="J87" s="8">
        <f t="shared" si="6"/>
        <v>-0.88888888888888884</v>
      </c>
      <c r="K87" s="9">
        <f t="shared" si="7"/>
        <v>-0.47368421052631576</v>
      </c>
    </row>
    <row r="88" spans="1:11" x14ac:dyDescent="0.25">
      <c r="A88" s="7" t="s">
        <v>229</v>
      </c>
      <c r="B88" s="65">
        <v>1</v>
      </c>
      <c r="C88" s="34">
        <f>IF(B90=0, "-", B88/B90)</f>
        <v>6.25E-2</v>
      </c>
      <c r="D88" s="65">
        <v>4</v>
      </c>
      <c r="E88" s="9">
        <f>IF(D90=0, "-", D88/D90)</f>
        <v>0.2</v>
      </c>
      <c r="F88" s="81">
        <v>11</v>
      </c>
      <c r="G88" s="34">
        <f>IF(F90=0, "-", F88/F90)</f>
        <v>5.2884615384615384E-2</v>
      </c>
      <c r="H88" s="65">
        <v>26</v>
      </c>
      <c r="I88" s="9">
        <f>IF(H90=0, "-", H88/H90)</f>
        <v>7.2423398328690811E-2</v>
      </c>
      <c r="J88" s="8">
        <f t="shared" si="6"/>
        <v>-0.75</v>
      </c>
      <c r="K88" s="9">
        <f t="shared" si="7"/>
        <v>-0.57692307692307687</v>
      </c>
    </row>
    <row r="89" spans="1:11" x14ac:dyDescent="0.25">
      <c r="A89" s="2"/>
      <c r="B89" s="68"/>
      <c r="C89" s="33"/>
      <c r="D89" s="68"/>
      <c r="E89" s="6"/>
      <c r="F89" s="82"/>
      <c r="G89" s="33"/>
      <c r="H89" s="68"/>
      <c r="I89" s="6"/>
      <c r="J89" s="5"/>
      <c r="K89" s="6"/>
    </row>
    <row r="90" spans="1:11" s="43" customFormat="1" x14ac:dyDescent="0.25">
      <c r="A90" s="162" t="s">
        <v>523</v>
      </c>
      <c r="B90" s="71">
        <f>SUM(B81:B89)</f>
        <v>16</v>
      </c>
      <c r="C90" s="40">
        <f>B90/1254</f>
        <v>1.2759170653907496E-2</v>
      </c>
      <c r="D90" s="71">
        <f>SUM(D81:D89)</f>
        <v>20</v>
      </c>
      <c r="E90" s="41">
        <f>D90/1259</f>
        <v>1.5885623510722795E-2</v>
      </c>
      <c r="F90" s="77">
        <f>SUM(F81:F89)</f>
        <v>208</v>
      </c>
      <c r="G90" s="42">
        <f>F90/16228</f>
        <v>1.2817352723687454E-2</v>
      </c>
      <c r="H90" s="71">
        <f>SUM(H81:H89)</f>
        <v>359</v>
      </c>
      <c r="I90" s="41">
        <f>H90/16002</f>
        <v>2.2434695663042119E-2</v>
      </c>
      <c r="J90" s="37">
        <f>IF(D90=0, "-", IF((B90-D90)/D90&lt;10, (B90-D90)/D90, "&gt;999%"))</f>
        <v>-0.2</v>
      </c>
      <c r="K90" s="38">
        <f>IF(H90=0, "-", IF((F90-H90)/H90&lt;10, (F90-H90)/H90, "&gt;999%"))</f>
        <v>-0.42061281337047352</v>
      </c>
    </row>
    <row r="91" spans="1:11" x14ac:dyDescent="0.25">
      <c r="B91" s="83"/>
      <c r="D91" s="83"/>
      <c r="F91" s="83"/>
      <c r="H91" s="83"/>
    </row>
    <row r="92" spans="1:11" x14ac:dyDescent="0.25">
      <c r="A92" s="163" t="s">
        <v>125</v>
      </c>
      <c r="B92" s="61" t="s">
        <v>12</v>
      </c>
      <c r="C92" s="62" t="s">
        <v>13</v>
      </c>
      <c r="D92" s="61" t="s">
        <v>12</v>
      </c>
      <c r="E92" s="63" t="s">
        <v>13</v>
      </c>
      <c r="F92" s="62" t="s">
        <v>12</v>
      </c>
      <c r="G92" s="62" t="s">
        <v>13</v>
      </c>
      <c r="H92" s="61" t="s">
        <v>12</v>
      </c>
      <c r="I92" s="63" t="s">
        <v>13</v>
      </c>
      <c r="J92" s="61"/>
      <c r="K92" s="63"/>
    </row>
    <row r="93" spans="1:11" x14ac:dyDescent="0.25">
      <c r="A93" s="7" t="s">
        <v>230</v>
      </c>
      <c r="B93" s="65">
        <v>1</v>
      </c>
      <c r="C93" s="34">
        <f>IF(B111=0, "-", B93/B111)</f>
        <v>2.9411764705882353E-2</v>
      </c>
      <c r="D93" s="65">
        <v>1</v>
      </c>
      <c r="E93" s="9">
        <f>IF(D111=0, "-", D93/D111)</f>
        <v>6.25E-2</v>
      </c>
      <c r="F93" s="81">
        <v>10</v>
      </c>
      <c r="G93" s="34">
        <f>IF(F111=0, "-", F93/F111)</f>
        <v>1.3986013986013986E-2</v>
      </c>
      <c r="H93" s="65">
        <v>11</v>
      </c>
      <c r="I93" s="9">
        <f>IF(H111=0, "-", H93/H111)</f>
        <v>4.6218487394957986E-2</v>
      </c>
      <c r="J93" s="8">
        <f t="shared" ref="J93:J109" si="8">IF(D93=0, "-", IF((B93-D93)/D93&lt;10, (B93-D93)/D93, "&gt;999%"))</f>
        <v>0</v>
      </c>
      <c r="K93" s="9">
        <f t="shared" ref="K93:K109" si="9">IF(H93=0, "-", IF((F93-H93)/H93&lt;10, (F93-H93)/H93, "&gt;999%"))</f>
        <v>-9.0909090909090912E-2</v>
      </c>
    </row>
    <row r="94" spans="1:11" x14ac:dyDescent="0.25">
      <c r="A94" s="7" t="s">
        <v>231</v>
      </c>
      <c r="B94" s="65">
        <v>1</v>
      </c>
      <c r="C94" s="34">
        <f>IF(B111=0, "-", B94/B111)</f>
        <v>2.9411764705882353E-2</v>
      </c>
      <c r="D94" s="65">
        <v>0</v>
      </c>
      <c r="E94" s="9">
        <f>IF(D111=0, "-", D94/D111)</f>
        <v>0</v>
      </c>
      <c r="F94" s="81">
        <v>12</v>
      </c>
      <c r="G94" s="34">
        <f>IF(F111=0, "-", F94/F111)</f>
        <v>1.6783216783216783E-2</v>
      </c>
      <c r="H94" s="65">
        <v>13</v>
      </c>
      <c r="I94" s="9">
        <f>IF(H111=0, "-", H94/H111)</f>
        <v>5.4621848739495799E-2</v>
      </c>
      <c r="J94" s="8" t="str">
        <f t="shared" si="8"/>
        <v>-</v>
      </c>
      <c r="K94" s="9">
        <f t="shared" si="9"/>
        <v>-7.6923076923076927E-2</v>
      </c>
    </row>
    <row r="95" spans="1:11" x14ac:dyDescent="0.25">
      <c r="A95" s="7" t="s">
        <v>232</v>
      </c>
      <c r="B95" s="65">
        <v>0</v>
      </c>
      <c r="C95" s="34">
        <f>IF(B111=0, "-", B95/B111)</f>
        <v>0</v>
      </c>
      <c r="D95" s="65">
        <v>0</v>
      </c>
      <c r="E95" s="9">
        <f>IF(D111=0, "-", D95/D111)</f>
        <v>0</v>
      </c>
      <c r="F95" s="81">
        <v>8</v>
      </c>
      <c r="G95" s="34">
        <f>IF(F111=0, "-", F95/F111)</f>
        <v>1.1188811188811189E-2</v>
      </c>
      <c r="H95" s="65">
        <v>11</v>
      </c>
      <c r="I95" s="9">
        <f>IF(H111=0, "-", H95/H111)</f>
        <v>4.6218487394957986E-2</v>
      </c>
      <c r="J95" s="8" t="str">
        <f t="shared" si="8"/>
        <v>-</v>
      </c>
      <c r="K95" s="9">
        <f t="shared" si="9"/>
        <v>-0.27272727272727271</v>
      </c>
    </row>
    <row r="96" spans="1:11" x14ac:dyDescent="0.25">
      <c r="A96" s="7" t="s">
        <v>233</v>
      </c>
      <c r="B96" s="65">
        <v>3</v>
      </c>
      <c r="C96" s="34">
        <f>IF(B111=0, "-", B96/B111)</f>
        <v>8.8235294117647065E-2</v>
      </c>
      <c r="D96" s="65">
        <v>4</v>
      </c>
      <c r="E96" s="9">
        <f>IF(D111=0, "-", D96/D111)</f>
        <v>0.25</v>
      </c>
      <c r="F96" s="81">
        <v>44</v>
      </c>
      <c r="G96" s="34">
        <f>IF(F111=0, "-", F96/F111)</f>
        <v>6.1538461538461542E-2</v>
      </c>
      <c r="H96" s="65">
        <v>71</v>
      </c>
      <c r="I96" s="9">
        <f>IF(H111=0, "-", H96/H111)</f>
        <v>0.29831932773109243</v>
      </c>
      <c r="J96" s="8">
        <f t="shared" si="8"/>
        <v>-0.25</v>
      </c>
      <c r="K96" s="9">
        <f t="shared" si="9"/>
        <v>-0.38028169014084506</v>
      </c>
    </row>
    <row r="97" spans="1:11" x14ac:dyDescent="0.25">
      <c r="A97" s="7" t="s">
        <v>234</v>
      </c>
      <c r="B97" s="65">
        <v>2</v>
      </c>
      <c r="C97" s="34">
        <f>IF(B111=0, "-", B97/B111)</f>
        <v>5.8823529411764705E-2</v>
      </c>
      <c r="D97" s="65">
        <v>0</v>
      </c>
      <c r="E97" s="9">
        <f>IF(D111=0, "-", D97/D111)</f>
        <v>0</v>
      </c>
      <c r="F97" s="81">
        <v>21</v>
      </c>
      <c r="G97" s="34">
        <f>IF(F111=0, "-", F97/F111)</f>
        <v>2.937062937062937E-2</v>
      </c>
      <c r="H97" s="65">
        <v>1</v>
      </c>
      <c r="I97" s="9">
        <f>IF(H111=0, "-", H97/H111)</f>
        <v>4.2016806722689074E-3</v>
      </c>
      <c r="J97" s="8" t="str">
        <f t="shared" si="8"/>
        <v>-</v>
      </c>
      <c r="K97" s="9" t="str">
        <f t="shared" si="9"/>
        <v>&gt;999%</v>
      </c>
    </row>
    <row r="98" spans="1:11" x14ac:dyDescent="0.25">
      <c r="A98" s="7" t="s">
        <v>235</v>
      </c>
      <c r="B98" s="65">
        <v>0</v>
      </c>
      <c r="C98" s="34">
        <f>IF(B111=0, "-", B98/B111)</f>
        <v>0</v>
      </c>
      <c r="D98" s="65">
        <v>0</v>
      </c>
      <c r="E98" s="9">
        <f>IF(D111=0, "-", D98/D111)</f>
        <v>0</v>
      </c>
      <c r="F98" s="81">
        <v>10</v>
      </c>
      <c r="G98" s="34">
        <f>IF(F111=0, "-", F98/F111)</f>
        <v>1.3986013986013986E-2</v>
      </c>
      <c r="H98" s="65">
        <v>0</v>
      </c>
      <c r="I98" s="9">
        <f>IF(H111=0, "-", H98/H111)</f>
        <v>0</v>
      </c>
      <c r="J98" s="8" t="str">
        <f t="shared" si="8"/>
        <v>-</v>
      </c>
      <c r="K98" s="9" t="str">
        <f t="shared" si="9"/>
        <v>-</v>
      </c>
    </row>
    <row r="99" spans="1:11" x14ac:dyDescent="0.25">
      <c r="A99" s="7" t="s">
        <v>236</v>
      </c>
      <c r="B99" s="65">
        <v>0</v>
      </c>
      <c r="C99" s="34">
        <f>IF(B111=0, "-", B99/B111)</f>
        <v>0</v>
      </c>
      <c r="D99" s="65">
        <v>0</v>
      </c>
      <c r="E99" s="9">
        <f>IF(D111=0, "-", D99/D111)</f>
        <v>0</v>
      </c>
      <c r="F99" s="81">
        <v>2</v>
      </c>
      <c r="G99" s="34">
        <f>IF(F111=0, "-", F99/F111)</f>
        <v>2.7972027972027972E-3</v>
      </c>
      <c r="H99" s="65">
        <v>0</v>
      </c>
      <c r="I99" s="9">
        <f>IF(H111=0, "-", H99/H111)</f>
        <v>0</v>
      </c>
      <c r="J99" s="8" t="str">
        <f t="shared" si="8"/>
        <v>-</v>
      </c>
      <c r="K99" s="9" t="str">
        <f t="shared" si="9"/>
        <v>-</v>
      </c>
    </row>
    <row r="100" spans="1:11" x14ac:dyDescent="0.25">
      <c r="A100" s="7" t="s">
        <v>237</v>
      </c>
      <c r="B100" s="65">
        <v>0</v>
      </c>
      <c r="C100" s="34">
        <f>IF(B111=0, "-", B100/B111)</f>
        <v>0</v>
      </c>
      <c r="D100" s="65">
        <v>0</v>
      </c>
      <c r="E100" s="9">
        <f>IF(D111=0, "-", D100/D111)</f>
        <v>0</v>
      </c>
      <c r="F100" s="81">
        <v>1</v>
      </c>
      <c r="G100" s="34">
        <f>IF(F111=0, "-", F100/F111)</f>
        <v>1.3986013986013986E-3</v>
      </c>
      <c r="H100" s="65">
        <v>4</v>
      </c>
      <c r="I100" s="9">
        <f>IF(H111=0, "-", H100/H111)</f>
        <v>1.680672268907563E-2</v>
      </c>
      <c r="J100" s="8" t="str">
        <f t="shared" si="8"/>
        <v>-</v>
      </c>
      <c r="K100" s="9">
        <f t="shared" si="9"/>
        <v>-0.75</v>
      </c>
    </row>
    <row r="101" spans="1:11" x14ac:dyDescent="0.25">
      <c r="A101" s="7" t="s">
        <v>238</v>
      </c>
      <c r="B101" s="65">
        <v>0</v>
      </c>
      <c r="C101" s="34">
        <f>IF(B111=0, "-", B101/B111)</f>
        <v>0</v>
      </c>
      <c r="D101" s="65">
        <v>2</v>
      </c>
      <c r="E101" s="9">
        <f>IF(D111=0, "-", D101/D111)</f>
        <v>0.125</v>
      </c>
      <c r="F101" s="81">
        <v>19</v>
      </c>
      <c r="G101" s="34">
        <f>IF(F111=0, "-", F101/F111)</f>
        <v>2.6573426573426574E-2</v>
      </c>
      <c r="H101" s="65">
        <v>23</v>
      </c>
      <c r="I101" s="9">
        <f>IF(H111=0, "-", H101/H111)</f>
        <v>9.6638655462184878E-2</v>
      </c>
      <c r="J101" s="8">
        <f t="shared" si="8"/>
        <v>-1</v>
      </c>
      <c r="K101" s="9">
        <f t="shared" si="9"/>
        <v>-0.17391304347826086</v>
      </c>
    </row>
    <row r="102" spans="1:11" x14ac:dyDescent="0.25">
      <c r="A102" s="7" t="s">
        <v>239</v>
      </c>
      <c r="B102" s="65">
        <v>0</v>
      </c>
      <c r="C102" s="34">
        <f>IF(B111=0, "-", B102/B111)</f>
        <v>0</v>
      </c>
      <c r="D102" s="65">
        <v>0</v>
      </c>
      <c r="E102" s="9">
        <f>IF(D111=0, "-", D102/D111)</f>
        <v>0</v>
      </c>
      <c r="F102" s="81">
        <v>0</v>
      </c>
      <c r="G102" s="34">
        <f>IF(F111=0, "-", F102/F111)</f>
        <v>0</v>
      </c>
      <c r="H102" s="65">
        <v>19</v>
      </c>
      <c r="I102" s="9">
        <f>IF(H111=0, "-", H102/H111)</f>
        <v>7.9831932773109238E-2</v>
      </c>
      <c r="J102" s="8" t="str">
        <f t="shared" si="8"/>
        <v>-</v>
      </c>
      <c r="K102" s="9">
        <f t="shared" si="9"/>
        <v>-1</v>
      </c>
    </row>
    <row r="103" spans="1:11" x14ac:dyDescent="0.25">
      <c r="A103" s="7" t="s">
        <v>240</v>
      </c>
      <c r="B103" s="65">
        <v>8</v>
      </c>
      <c r="C103" s="34">
        <f>IF(B111=0, "-", B103/B111)</f>
        <v>0.23529411764705882</v>
      </c>
      <c r="D103" s="65">
        <v>1</v>
      </c>
      <c r="E103" s="9">
        <f>IF(D111=0, "-", D103/D111)</f>
        <v>6.25E-2</v>
      </c>
      <c r="F103" s="81">
        <v>44</v>
      </c>
      <c r="G103" s="34">
        <f>IF(F111=0, "-", F103/F111)</f>
        <v>6.1538461538461542E-2</v>
      </c>
      <c r="H103" s="65">
        <v>45</v>
      </c>
      <c r="I103" s="9">
        <f>IF(H111=0, "-", H103/H111)</f>
        <v>0.18907563025210083</v>
      </c>
      <c r="J103" s="8">
        <f t="shared" si="8"/>
        <v>7</v>
      </c>
      <c r="K103" s="9">
        <f t="shared" si="9"/>
        <v>-2.2222222222222223E-2</v>
      </c>
    </row>
    <row r="104" spans="1:11" x14ac:dyDescent="0.25">
      <c r="A104" s="7" t="s">
        <v>241</v>
      </c>
      <c r="B104" s="65">
        <v>0</v>
      </c>
      <c r="C104" s="34">
        <f>IF(B111=0, "-", B104/B111)</f>
        <v>0</v>
      </c>
      <c r="D104" s="65">
        <v>2</v>
      </c>
      <c r="E104" s="9">
        <f>IF(D111=0, "-", D104/D111)</f>
        <v>0.125</v>
      </c>
      <c r="F104" s="81">
        <v>10</v>
      </c>
      <c r="G104" s="34">
        <f>IF(F111=0, "-", F104/F111)</f>
        <v>1.3986013986013986E-2</v>
      </c>
      <c r="H104" s="65">
        <v>24</v>
      </c>
      <c r="I104" s="9">
        <f>IF(H111=0, "-", H104/H111)</f>
        <v>0.10084033613445378</v>
      </c>
      <c r="J104" s="8">
        <f t="shared" si="8"/>
        <v>-1</v>
      </c>
      <c r="K104" s="9">
        <f t="shared" si="9"/>
        <v>-0.58333333333333337</v>
      </c>
    </row>
    <row r="105" spans="1:11" x14ac:dyDescent="0.25">
      <c r="A105" s="7" t="s">
        <v>242</v>
      </c>
      <c r="B105" s="65">
        <v>12</v>
      </c>
      <c r="C105" s="34">
        <f>IF(B111=0, "-", B105/B111)</f>
        <v>0.35294117647058826</v>
      </c>
      <c r="D105" s="65">
        <v>0</v>
      </c>
      <c r="E105" s="9">
        <f>IF(D111=0, "-", D105/D111)</f>
        <v>0</v>
      </c>
      <c r="F105" s="81">
        <v>76</v>
      </c>
      <c r="G105" s="34">
        <f>IF(F111=0, "-", F105/F111)</f>
        <v>0.1062937062937063</v>
      </c>
      <c r="H105" s="65">
        <v>0</v>
      </c>
      <c r="I105" s="9">
        <f>IF(H111=0, "-", H105/H111)</f>
        <v>0</v>
      </c>
      <c r="J105" s="8" t="str">
        <f t="shared" si="8"/>
        <v>-</v>
      </c>
      <c r="K105" s="9" t="str">
        <f t="shared" si="9"/>
        <v>-</v>
      </c>
    </row>
    <row r="106" spans="1:11" x14ac:dyDescent="0.25">
      <c r="A106" s="7" t="s">
        <v>243</v>
      </c>
      <c r="B106" s="65">
        <v>4</v>
      </c>
      <c r="C106" s="34">
        <f>IF(B111=0, "-", B106/B111)</f>
        <v>0.11764705882352941</v>
      </c>
      <c r="D106" s="65">
        <v>0</v>
      </c>
      <c r="E106" s="9">
        <f>IF(D111=0, "-", D106/D111)</f>
        <v>0</v>
      </c>
      <c r="F106" s="81">
        <v>426</v>
      </c>
      <c r="G106" s="34">
        <f>IF(F111=0, "-", F106/F111)</f>
        <v>0.59580419580419586</v>
      </c>
      <c r="H106" s="65">
        <v>0</v>
      </c>
      <c r="I106" s="9">
        <f>IF(H111=0, "-", H106/H111)</f>
        <v>0</v>
      </c>
      <c r="J106" s="8" t="str">
        <f t="shared" si="8"/>
        <v>-</v>
      </c>
      <c r="K106" s="9" t="str">
        <f t="shared" si="9"/>
        <v>-</v>
      </c>
    </row>
    <row r="107" spans="1:11" x14ac:dyDescent="0.25">
      <c r="A107" s="7" t="s">
        <v>244</v>
      </c>
      <c r="B107" s="65">
        <v>3</v>
      </c>
      <c r="C107" s="34">
        <f>IF(B111=0, "-", B107/B111)</f>
        <v>8.8235294117647065E-2</v>
      </c>
      <c r="D107" s="65">
        <v>4</v>
      </c>
      <c r="E107" s="9">
        <f>IF(D111=0, "-", D107/D111)</f>
        <v>0.25</v>
      </c>
      <c r="F107" s="81">
        <v>23</v>
      </c>
      <c r="G107" s="34">
        <f>IF(F111=0, "-", F107/F111)</f>
        <v>3.2167832167832165E-2</v>
      </c>
      <c r="H107" s="65">
        <v>4</v>
      </c>
      <c r="I107" s="9">
        <f>IF(H111=0, "-", H107/H111)</f>
        <v>1.680672268907563E-2</v>
      </c>
      <c r="J107" s="8">
        <f t="shared" si="8"/>
        <v>-0.25</v>
      </c>
      <c r="K107" s="9">
        <f t="shared" si="9"/>
        <v>4.75</v>
      </c>
    </row>
    <row r="108" spans="1:11" x14ac:dyDescent="0.25">
      <c r="A108" s="7" t="s">
        <v>245</v>
      </c>
      <c r="B108" s="65">
        <v>0</v>
      </c>
      <c r="C108" s="34">
        <f>IF(B111=0, "-", B108/B111)</f>
        <v>0</v>
      </c>
      <c r="D108" s="65">
        <v>0</v>
      </c>
      <c r="E108" s="9">
        <f>IF(D111=0, "-", D108/D111)</f>
        <v>0</v>
      </c>
      <c r="F108" s="81">
        <v>5</v>
      </c>
      <c r="G108" s="34">
        <f>IF(F111=0, "-", F108/F111)</f>
        <v>6.993006993006993E-3</v>
      </c>
      <c r="H108" s="65">
        <v>7</v>
      </c>
      <c r="I108" s="9">
        <f>IF(H111=0, "-", H108/H111)</f>
        <v>2.9411764705882353E-2</v>
      </c>
      <c r="J108" s="8" t="str">
        <f t="shared" si="8"/>
        <v>-</v>
      </c>
      <c r="K108" s="9">
        <f t="shared" si="9"/>
        <v>-0.2857142857142857</v>
      </c>
    </row>
    <row r="109" spans="1:11" x14ac:dyDescent="0.25">
      <c r="A109" s="7" t="s">
        <v>246</v>
      </c>
      <c r="B109" s="65">
        <v>0</v>
      </c>
      <c r="C109" s="34">
        <f>IF(B111=0, "-", B109/B111)</f>
        <v>0</v>
      </c>
      <c r="D109" s="65">
        <v>2</v>
      </c>
      <c r="E109" s="9">
        <f>IF(D111=0, "-", D109/D111)</f>
        <v>0.125</v>
      </c>
      <c r="F109" s="81">
        <v>4</v>
      </c>
      <c r="G109" s="34">
        <f>IF(F111=0, "-", F109/F111)</f>
        <v>5.5944055944055944E-3</v>
      </c>
      <c r="H109" s="65">
        <v>5</v>
      </c>
      <c r="I109" s="9">
        <f>IF(H111=0, "-", H109/H111)</f>
        <v>2.100840336134454E-2</v>
      </c>
      <c r="J109" s="8">
        <f t="shared" si="8"/>
        <v>-1</v>
      </c>
      <c r="K109" s="9">
        <f t="shared" si="9"/>
        <v>-0.2</v>
      </c>
    </row>
    <row r="110" spans="1:11" x14ac:dyDescent="0.25">
      <c r="A110" s="2"/>
      <c r="B110" s="68"/>
      <c r="C110" s="33"/>
      <c r="D110" s="68"/>
      <c r="E110" s="6"/>
      <c r="F110" s="82"/>
      <c r="G110" s="33"/>
      <c r="H110" s="68"/>
      <c r="I110" s="6"/>
      <c r="J110" s="5"/>
      <c r="K110" s="6"/>
    </row>
    <row r="111" spans="1:11" s="43" customFormat="1" x14ac:dyDescent="0.25">
      <c r="A111" s="162" t="s">
        <v>522</v>
      </c>
      <c r="B111" s="71">
        <f>SUM(B93:B110)</f>
        <v>34</v>
      </c>
      <c r="C111" s="40">
        <f>B111/1254</f>
        <v>2.7113237639553429E-2</v>
      </c>
      <c r="D111" s="71">
        <f>SUM(D93:D110)</f>
        <v>16</v>
      </c>
      <c r="E111" s="41">
        <f>D111/1259</f>
        <v>1.2708498808578236E-2</v>
      </c>
      <c r="F111" s="77">
        <f>SUM(F93:F110)</f>
        <v>715</v>
      </c>
      <c r="G111" s="42">
        <f>F111/16228</f>
        <v>4.4059649987675621E-2</v>
      </c>
      <c r="H111" s="71">
        <f>SUM(H93:H110)</f>
        <v>238</v>
      </c>
      <c r="I111" s="41">
        <f>H111/16002</f>
        <v>1.4873140857392825E-2</v>
      </c>
      <c r="J111" s="37">
        <f>IF(D111=0, "-", IF((B111-D111)/D111&lt;10, (B111-D111)/D111, "&gt;999%"))</f>
        <v>1.125</v>
      </c>
      <c r="K111" s="38">
        <f>IF(H111=0, "-", IF((F111-H111)/H111&lt;10, (F111-H111)/H111, "&gt;999%"))</f>
        <v>2.0042016806722689</v>
      </c>
    </row>
    <row r="112" spans="1:11" x14ac:dyDescent="0.25">
      <c r="B112" s="83"/>
      <c r="D112" s="83"/>
      <c r="F112" s="83"/>
      <c r="H112" s="83"/>
    </row>
    <row r="113" spans="1:11" s="43" customFormat="1" x14ac:dyDescent="0.25">
      <c r="A113" s="162" t="s">
        <v>521</v>
      </c>
      <c r="B113" s="71">
        <v>50</v>
      </c>
      <c r="C113" s="40">
        <f>B113/1254</f>
        <v>3.9872408293460927E-2</v>
      </c>
      <c r="D113" s="71">
        <v>36</v>
      </c>
      <c r="E113" s="41">
        <f>D113/1259</f>
        <v>2.8594122319301033E-2</v>
      </c>
      <c r="F113" s="77">
        <v>923</v>
      </c>
      <c r="G113" s="42">
        <f>F113/16228</f>
        <v>5.6877002711363076E-2</v>
      </c>
      <c r="H113" s="71">
        <v>597</v>
      </c>
      <c r="I113" s="41">
        <f>H113/16002</f>
        <v>3.7307836520434949E-2</v>
      </c>
      <c r="J113" s="37">
        <f>IF(D113=0, "-", IF((B113-D113)/D113&lt;10, (B113-D113)/D113, "&gt;999%"))</f>
        <v>0.3888888888888889</v>
      </c>
      <c r="K113" s="38">
        <f>IF(H113=0, "-", IF((F113-H113)/H113&lt;10, (F113-H113)/H113, "&gt;999%"))</f>
        <v>0.54606365159128978</v>
      </c>
    </row>
    <row r="114" spans="1:11" x14ac:dyDescent="0.25">
      <c r="B114" s="83"/>
      <c r="D114" s="83"/>
      <c r="F114" s="83"/>
      <c r="H114" s="83"/>
    </row>
    <row r="115" spans="1:11" ht="15.6" x14ac:dyDescent="0.3">
      <c r="A115" s="164" t="s">
        <v>101</v>
      </c>
      <c r="B115" s="196" t="s">
        <v>1</v>
      </c>
      <c r="C115" s="200"/>
      <c r="D115" s="200"/>
      <c r="E115" s="197"/>
      <c r="F115" s="196" t="s">
        <v>14</v>
      </c>
      <c r="G115" s="200"/>
      <c r="H115" s="200"/>
      <c r="I115" s="197"/>
      <c r="J115" s="196" t="s">
        <v>15</v>
      </c>
      <c r="K115" s="197"/>
    </row>
    <row r="116" spans="1:11" x14ac:dyDescent="0.25">
      <c r="A116" s="22"/>
      <c r="B116" s="196">
        <f>VALUE(RIGHT($B$2, 4))</f>
        <v>2022</v>
      </c>
      <c r="C116" s="197"/>
      <c r="D116" s="196">
        <f>B116-1</f>
        <v>2021</v>
      </c>
      <c r="E116" s="204"/>
      <c r="F116" s="196">
        <f>B116</f>
        <v>2022</v>
      </c>
      <c r="G116" s="204"/>
      <c r="H116" s="196">
        <f>D116</f>
        <v>2021</v>
      </c>
      <c r="I116" s="204"/>
      <c r="J116" s="140" t="s">
        <v>4</v>
      </c>
      <c r="K116" s="141" t="s">
        <v>2</v>
      </c>
    </row>
    <row r="117" spans="1:11" x14ac:dyDescent="0.25">
      <c r="A117" s="163" t="s">
        <v>126</v>
      </c>
      <c r="B117" s="61" t="s">
        <v>12</v>
      </c>
      <c r="C117" s="62" t="s">
        <v>13</v>
      </c>
      <c r="D117" s="61" t="s">
        <v>12</v>
      </c>
      <c r="E117" s="63" t="s">
        <v>13</v>
      </c>
      <c r="F117" s="62" t="s">
        <v>12</v>
      </c>
      <c r="G117" s="62" t="s">
        <v>13</v>
      </c>
      <c r="H117" s="61" t="s">
        <v>12</v>
      </c>
      <c r="I117" s="63" t="s">
        <v>13</v>
      </c>
      <c r="J117" s="61"/>
      <c r="K117" s="63"/>
    </row>
    <row r="118" spans="1:11" x14ac:dyDescent="0.25">
      <c r="A118" s="7" t="s">
        <v>247</v>
      </c>
      <c r="B118" s="65">
        <v>0</v>
      </c>
      <c r="C118" s="34" t="str">
        <f>IF(B122=0, "-", B118/B122)</f>
        <v>-</v>
      </c>
      <c r="D118" s="65">
        <v>0</v>
      </c>
      <c r="E118" s="9">
        <f>IF(D122=0, "-", D118/D122)</f>
        <v>0</v>
      </c>
      <c r="F118" s="81">
        <v>2</v>
      </c>
      <c r="G118" s="34">
        <f>IF(F122=0, "-", F118/F122)</f>
        <v>2.4390243902439025E-2</v>
      </c>
      <c r="H118" s="65">
        <v>0</v>
      </c>
      <c r="I118" s="9">
        <f>IF(H122=0, "-", H118/H122)</f>
        <v>0</v>
      </c>
      <c r="J118" s="8" t="str">
        <f>IF(D118=0, "-", IF((B118-D118)/D118&lt;10, (B118-D118)/D118, "&gt;999%"))</f>
        <v>-</v>
      </c>
      <c r="K118" s="9" t="str">
        <f>IF(H118=0, "-", IF((F118-H118)/H118&lt;10, (F118-H118)/H118, "&gt;999%"))</f>
        <v>-</v>
      </c>
    </row>
    <row r="119" spans="1:11" x14ac:dyDescent="0.25">
      <c r="A119" s="7" t="s">
        <v>248</v>
      </c>
      <c r="B119" s="65">
        <v>0</v>
      </c>
      <c r="C119" s="34" t="str">
        <f>IF(B122=0, "-", B119/B122)</f>
        <v>-</v>
      </c>
      <c r="D119" s="65">
        <v>4</v>
      </c>
      <c r="E119" s="9">
        <f>IF(D122=0, "-", D119/D122)</f>
        <v>1</v>
      </c>
      <c r="F119" s="81">
        <v>48</v>
      </c>
      <c r="G119" s="34">
        <f>IF(F122=0, "-", F119/F122)</f>
        <v>0.58536585365853655</v>
      </c>
      <c r="H119" s="65">
        <v>27</v>
      </c>
      <c r="I119" s="9">
        <f>IF(H122=0, "-", H119/H122)</f>
        <v>0.61363636363636365</v>
      </c>
      <c r="J119" s="8">
        <f>IF(D119=0, "-", IF((B119-D119)/D119&lt;10, (B119-D119)/D119, "&gt;999%"))</f>
        <v>-1</v>
      </c>
      <c r="K119" s="9">
        <f>IF(H119=0, "-", IF((F119-H119)/H119&lt;10, (F119-H119)/H119, "&gt;999%"))</f>
        <v>0.77777777777777779</v>
      </c>
    </row>
    <row r="120" spans="1:11" x14ac:dyDescent="0.25">
      <c r="A120" s="7" t="s">
        <v>249</v>
      </c>
      <c r="B120" s="65">
        <v>0</v>
      </c>
      <c r="C120" s="34" t="str">
        <f>IF(B122=0, "-", B120/B122)</f>
        <v>-</v>
      </c>
      <c r="D120" s="65">
        <v>0</v>
      </c>
      <c r="E120" s="9">
        <f>IF(D122=0, "-", D120/D122)</f>
        <v>0</v>
      </c>
      <c r="F120" s="81">
        <v>32</v>
      </c>
      <c r="G120" s="34">
        <f>IF(F122=0, "-", F120/F122)</f>
        <v>0.3902439024390244</v>
      </c>
      <c r="H120" s="65">
        <v>17</v>
      </c>
      <c r="I120" s="9">
        <f>IF(H122=0, "-", H120/H122)</f>
        <v>0.38636363636363635</v>
      </c>
      <c r="J120" s="8" t="str">
        <f>IF(D120=0, "-", IF((B120-D120)/D120&lt;10, (B120-D120)/D120, "&gt;999%"))</f>
        <v>-</v>
      </c>
      <c r="K120" s="9">
        <f>IF(H120=0, "-", IF((F120-H120)/H120&lt;10, (F120-H120)/H120, "&gt;999%"))</f>
        <v>0.88235294117647056</v>
      </c>
    </row>
    <row r="121" spans="1:11" x14ac:dyDescent="0.25">
      <c r="A121" s="2"/>
      <c r="B121" s="68"/>
      <c r="C121" s="33"/>
      <c r="D121" s="68"/>
      <c r="E121" s="6"/>
      <c r="F121" s="82"/>
      <c r="G121" s="33"/>
      <c r="H121" s="68"/>
      <c r="I121" s="6"/>
      <c r="J121" s="5"/>
      <c r="K121" s="6"/>
    </row>
    <row r="122" spans="1:11" s="43" customFormat="1" x14ac:dyDescent="0.25">
      <c r="A122" s="162" t="s">
        <v>520</v>
      </c>
      <c r="B122" s="71">
        <f>SUM(B118:B121)</f>
        <v>0</v>
      </c>
      <c r="C122" s="40">
        <f>B122/1254</f>
        <v>0</v>
      </c>
      <c r="D122" s="71">
        <f>SUM(D118:D121)</f>
        <v>4</v>
      </c>
      <c r="E122" s="41">
        <f>D122/1259</f>
        <v>3.177124702144559E-3</v>
      </c>
      <c r="F122" s="77">
        <f>SUM(F118:F121)</f>
        <v>82</v>
      </c>
      <c r="G122" s="42">
        <f>F122/16228</f>
        <v>5.0529948237614001E-3</v>
      </c>
      <c r="H122" s="71">
        <f>SUM(H118:H121)</f>
        <v>44</v>
      </c>
      <c r="I122" s="41">
        <f>H122/16002</f>
        <v>2.7496562929633797E-3</v>
      </c>
      <c r="J122" s="37">
        <f>IF(D122=0, "-", IF((B122-D122)/D122&lt;10, (B122-D122)/D122, "&gt;999%"))</f>
        <v>-1</v>
      </c>
      <c r="K122" s="38">
        <f>IF(H122=0, "-", IF((F122-H122)/H122&lt;10, (F122-H122)/H122, "&gt;999%"))</f>
        <v>0.86363636363636365</v>
      </c>
    </row>
    <row r="123" spans="1:11" x14ac:dyDescent="0.25">
      <c r="B123" s="83"/>
      <c r="D123" s="83"/>
      <c r="F123" s="83"/>
      <c r="H123" s="83"/>
    </row>
    <row r="124" spans="1:11" x14ac:dyDescent="0.25">
      <c r="A124" s="163" t="s">
        <v>127</v>
      </c>
      <c r="B124" s="61" t="s">
        <v>12</v>
      </c>
      <c r="C124" s="62" t="s">
        <v>13</v>
      </c>
      <c r="D124" s="61" t="s">
        <v>12</v>
      </c>
      <c r="E124" s="63" t="s">
        <v>13</v>
      </c>
      <c r="F124" s="62" t="s">
        <v>12</v>
      </c>
      <c r="G124" s="62" t="s">
        <v>13</v>
      </c>
      <c r="H124" s="61" t="s">
        <v>12</v>
      </c>
      <c r="I124" s="63" t="s">
        <v>13</v>
      </c>
      <c r="J124" s="61"/>
      <c r="K124" s="63"/>
    </row>
    <row r="125" spans="1:11" x14ac:dyDescent="0.25">
      <c r="A125" s="7" t="s">
        <v>250</v>
      </c>
      <c r="B125" s="65">
        <v>0</v>
      </c>
      <c r="C125" s="34">
        <f>IF(B134=0, "-", B125/B134)</f>
        <v>0</v>
      </c>
      <c r="D125" s="65">
        <v>0</v>
      </c>
      <c r="E125" s="9">
        <f>IF(D134=0, "-", D125/D134)</f>
        <v>0</v>
      </c>
      <c r="F125" s="81">
        <v>2</v>
      </c>
      <c r="G125" s="34">
        <f>IF(F134=0, "-", F125/F134)</f>
        <v>6.8965517241379309E-2</v>
      </c>
      <c r="H125" s="65">
        <v>5</v>
      </c>
      <c r="I125" s="9">
        <f>IF(H134=0, "-", H125/H134)</f>
        <v>0.1111111111111111</v>
      </c>
      <c r="J125" s="8" t="str">
        <f t="shared" ref="J125:J132" si="10">IF(D125=0, "-", IF((B125-D125)/D125&lt;10, (B125-D125)/D125, "&gt;999%"))</f>
        <v>-</v>
      </c>
      <c r="K125" s="9">
        <f t="shared" ref="K125:K132" si="11">IF(H125=0, "-", IF((F125-H125)/H125&lt;10, (F125-H125)/H125, "&gt;999%"))</f>
        <v>-0.6</v>
      </c>
    </row>
    <row r="126" spans="1:11" x14ac:dyDescent="0.25">
      <c r="A126" s="7" t="s">
        <v>251</v>
      </c>
      <c r="B126" s="65">
        <v>0</v>
      </c>
      <c r="C126" s="34">
        <f>IF(B134=0, "-", B126/B134)</f>
        <v>0</v>
      </c>
      <c r="D126" s="65">
        <v>0</v>
      </c>
      <c r="E126" s="9">
        <f>IF(D134=0, "-", D126/D134)</f>
        <v>0</v>
      </c>
      <c r="F126" s="81">
        <v>1</v>
      </c>
      <c r="G126" s="34">
        <f>IF(F134=0, "-", F126/F134)</f>
        <v>3.4482758620689655E-2</v>
      </c>
      <c r="H126" s="65">
        <v>2</v>
      </c>
      <c r="I126" s="9">
        <f>IF(H134=0, "-", H126/H134)</f>
        <v>4.4444444444444446E-2</v>
      </c>
      <c r="J126" s="8" t="str">
        <f t="shared" si="10"/>
        <v>-</v>
      </c>
      <c r="K126" s="9">
        <f t="shared" si="11"/>
        <v>-0.5</v>
      </c>
    </row>
    <row r="127" spans="1:11" x14ac:dyDescent="0.25">
      <c r="A127" s="7" t="s">
        <v>252</v>
      </c>
      <c r="B127" s="65">
        <v>0</v>
      </c>
      <c r="C127" s="34">
        <f>IF(B134=0, "-", B127/B134)</f>
        <v>0</v>
      </c>
      <c r="D127" s="65">
        <v>2</v>
      </c>
      <c r="E127" s="9">
        <f>IF(D134=0, "-", D127/D134)</f>
        <v>0.4</v>
      </c>
      <c r="F127" s="81">
        <v>3</v>
      </c>
      <c r="G127" s="34">
        <f>IF(F134=0, "-", F127/F134)</f>
        <v>0.10344827586206896</v>
      </c>
      <c r="H127" s="65">
        <v>10</v>
      </c>
      <c r="I127" s="9">
        <f>IF(H134=0, "-", H127/H134)</f>
        <v>0.22222222222222221</v>
      </c>
      <c r="J127" s="8">
        <f t="shared" si="10"/>
        <v>-1</v>
      </c>
      <c r="K127" s="9">
        <f t="shared" si="11"/>
        <v>-0.7</v>
      </c>
    </row>
    <row r="128" spans="1:11" x14ac:dyDescent="0.25">
      <c r="A128" s="7" t="s">
        <v>253</v>
      </c>
      <c r="B128" s="65">
        <v>0</v>
      </c>
      <c r="C128" s="34">
        <f>IF(B134=0, "-", B128/B134)</f>
        <v>0</v>
      </c>
      <c r="D128" s="65">
        <v>0</v>
      </c>
      <c r="E128" s="9">
        <f>IF(D134=0, "-", D128/D134)</f>
        <v>0</v>
      </c>
      <c r="F128" s="81">
        <v>1</v>
      </c>
      <c r="G128" s="34">
        <f>IF(F134=0, "-", F128/F134)</f>
        <v>3.4482758620689655E-2</v>
      </c>
      <c r="H128" s="65">
        <v>0</v>
      </c>
      <c r="I128" s="9">
        <f>IF(H134=0, "-", H128/H134)</f>
        <v>0</v>
      </c>
      <c r="J128" s="8" t="str">
        <f t="shared" si="10"/>
        <v>-</v>
      </c>
      <c r="K128" s="9" t="str">
        <f t="shared" si="11"/>
        <v>-</v>
      </c>
    </row>
    <row r="129" spans="1:11" x14ac:dyDescent="0.25">
      <c r="A129" s="7" t="s">
        <v>254</v>
      </c>
      <c r="B129" s="65">
        <v>0</v>
      </c>
      <c r="C129" s="34">
        <f>IF(B134=0, "-", B129/B134)</f>
        <v>0</v>
      </c>
      <c r="D129" s="65">
        <v>0</v>
      </c>
      <c r="E129" s="9">
        <f>IF(D134=0, "-", D129/D134)</f>
        <v>0</v>
      </c>
      <c r="F129" s="81">
        <v>0</v>
      </c>
      <c r="G129" s="34">
        <f>IF(F134=0, "-", F129/F134)</f>
        <v>0</v>
      </c>
      <c r="H129" s="65">
        <v>3</v>
      </c>
      <c r="I129" s="9">
        <f>IF(H134=0, "-", H129/H134)</f>
        <v>6.6666666666666666E-2</v>
      </c>
      <c r="J129" s="8" t="str">
        <f t="shared" si="10"/>
        <v>-</v>
      </c>
      <c r="K129" s="9">
        <f t="shared" si="11"/>
        <v>-1</v>
      </c>
    </row>
    <row r="130" spans="1:11" x14ac:dyDescent="0.25">
      <c r="A130" s="7" t="s">
        <v>255</v>
      </c>
      <c r="B130" s="65">
        <v>0</v>
      </c>
      <c r="C130" s="34">
        <f>IF(B134=0, "-", B130/B134)</f>
        <v>0</v>
      </c>
      <c r="D130" s="65">
        <v>0</v>
      </c>
      <c r="E130" s="9">
        <f>IF(D134=0, "-", D130/D134)</f>
        <v>0</v>
      </c>
      <c r="F130" s="81">
        <v>1</v>
      </c>
      <c r="G130" s="34">
        <f>IF(F134=0, "-", F130/F134)</f>
        <v>3.4482758620689655E-2</v>
      </c>
      <c r="H130" s="65">
        <v>2</v>
      </c>
      <c r="I130" s="9">
        <f>IF(H134=0, "-", H130/H134)</f>
        <v>4.4444444444444446E-2</v>
      </c>
      <c r="J130" s="8" t="str">
        <f t="shared" si="10"/>
        <v>-</v>
      </c>
      <c r="K130" s="9">
        <f t="shared" si="11"/>
        <v>-0.5</v>
      </c>
    </row>
    <row r="131" spans="1:11" x14ac:dyDescent="0.25">
      <c r="A131" s="7" t="s">
        <v>256</v>
      </c>
      <c r="B131" s="65">
        <v>2</v>
      </c>
      <c r="C131" s="34">
        <f>IF(B134=0, "-", B131/B134)</f>
        <v>0.66666666666666663</v>
      </c>
      <c r="D131" s="65">
        <v>1</v>
      </c>
      <c r="E131" s="9">
        <f>IF(D134=0, "-", D131/D134)</f>
        <v>0.2</v>
      </c>
      <c r="F131" s="81">
        <v>11</v>
      </c>
      <c r="G131" s="34">
        <f>IF(F134=0, "-", F131/F134)</f>
        <v>0.37931034482758619</v>
      </c>
      <c r="H131" s="65">
        <v>7</v>
      </c>
      <c r="I131" s="9">
        <f>IF(H134=0, "-", H131/H134)</f>
        <v>0.15555555555555556</v>
      </c>
      <c r="J131" s="8">
        <f t="shared" si="10"/>
        <v>1</v>
      </c>
      <c r="K131" s="9">
        <f t="shared" si="11"/>
        <v>0.5714285714285714</v>
      </c>
    </row>
    <row r="132" spans="1:11" x14ac:dyDescent="0.25">
      <c r="A132" s="7" t="s">
        <v>257</v>
      </c>
      <c r="B132" s="65">
        <v>1</v>
      </c>
      <c r="C132" s="34">
        <f>IF(B134=0, "-", B132/B134)</f>
        <v>0.33333333333333331</v>
      </c>
      <c r="D132" s="65">
        <v>2</v>
      </c>
      <c r="E132" s="9">
        <f>IF(D134=0, "-", D132/D134)</f>
        <v>0.4</v>
      </c>
      <c r="F132" s="81">
        <v>10</v>
      </c>
      <c r="G132" s="34">
        <f>IF(F134=0, "-", F132/F134)</f>
        <v>0.34482758620689657</v>
      </c>
      <c r="H132" s="65">
        <v>16</v>
      </c>
      <c r="I132" s="9">
        <f>IF(H134=0, "-", H132/H134)</f>
        <v>0.35555555555555557</v>
      </c>
      <c r="J132" s="8">
        <f t="shared" si="10"/>
        <v>-0.5</v>
      </c>
      <c r="K132" s="9">
        <f t="shared" si="11"/>
        <v>-0.375</v>
      </c>
    </row>
    <row r="133" spans="1:11" x14ac:dyDescent="0.25">
      <c r="A133" s="2"/>
      <c r="B133" s="68"/>
      <c r="C133" s="33"/>
      <c r="D133" s="68"/>
      <c r="E133" s="6"/>
      <c r="F133" s="82"/>
      <c r="G133" s="33"/>
      <c r="H133" s="68"/>
      <c r="I133" s="6"/>
      <c r="J133" s="5"/>
      <c r="K133" s="6"/>
    </row>
    <row r="134" spans="1:11" s="43" customFormat="1" x14ac:dyDescent="0.25">
      <c r="A134" s="162" t="s">
        <v>519</v>
      </c>
      <c r="B134" s="71">
        <f>SUM(B125:B133)</f>
        <v>3</v>
      </c>
      <c r="C134" s="40">
        <f>B134/1254</f>
        <v>2.3923444976076554E-3</v>
      </c>
      <c r="D134" s="71">
        <f>SUM(D125:D133)</f>
        <v>5</v>
      </c>
      <c r="E134" s="41">
        <f>D134/1259</f>
        <v>3.9714058776806989E-3</v>
      </c>
      <c r="F134" s="77">
        <f>SUM(F125:F133)</f>
        <v>29</v>
      </c>
      <c r="G134" s="42">
        <f>F134/16228</f>
        <v>1.7870347547448854E-3</v>
      </c>
      <c r="H134" s="71">
        <f>SUM(H125:H133)</f>
        <v>45</v>
      </c>
      <c r="I134" s="41">
        <f>H134/16002</f>
        <v>2.8121484814398199E-3</v>
      </c>
      <c r="J134" s="37">
        <f>IF(D134=0, "-", IF((B134-D134)/D134&lt;10, (B134-D134)/D134, "&gt;999%"))</f>
        <v>-0.4</v>
      </c>
      <c r="K134" s="38">
        <f>IF(H134=0, "-", IF((F134-H134)/H134&lt;10, (F134-H134)/H134, "&gt;999%"))</f>
        <v>-0.35555555555555557</v>
      </c>
    </row>
    <row r="135" spans="1:11" x14ac:dyDescent="0.25">
      <c r="B135" s="83"/>
      <c r="D135" s="83"/>
      <c r="F135" s="83"/>
      <c r="H135" s="83"/>
    </row>
    <row r="136" spans="1:11" s="43" customFormat="1" x14ac:dyDescent="0.25">
      <c r="A136" s="162" t="s">
        <v>518</v>
      </c>
      <c r="B136" s="71">
        <v>3</v>
      </c>
      <c r="C136" s="40">
        <f>B136/1254</f>
        <v>2.3923444976076554E-3</v>
      </c>
      <c r="D136" s="71">
        <v>9</v>
      </c>
      <c r="E136" s="41">
        <f>D136/1259</f>
        <v>7.1485305798252583E-3</v>
      </c>
      <c r="F136" s="77">
        <v>111</v>
      </c>
      <c r="G136" s="42">
        <f>F136/16228</f>
        <v>6.8400295785062855E-3</v>
      </c>
      <c r="H136" s="71">
        <v>89</v>
      </c>
      <c r="I136" s="41">
        <f>H136/16002</f>
        <v>5.5618047744031996E-3</v>
      </c>
      <c r="J136" s="37">
        <f>IF(D136=0, "-", IF((B136-D136)/D136&lt;10, (B136-D136)/D136, "&gt;999%"))</f>
        <v>-0.66666666666666663</v>
      </c>
      <c r="K136" s="38">
        <f>IF(H136=0, "-", IF((F136-H136)/H136&lt;10, (F136-H136)/H136, "&gt;999%"))</f>
        <v>0.24719101123595505</v>
      </c>
    </row>
    <row r="137" spans="1:11" x14ac:dyDescent="0.25">
      <c r="B137" s="83"/>
      <c r="D137" s="83"/>
      <c r="F137" s="83"/>
      <c r="H137" s="83"/>
    </row>
    <row r="138" spans="1:11" ht="15.6" x14ac:dyDescent="0.3">
      <c r="A138" s="164" t="s">
        <v>102</v>
      </c>
      <c r="B138" s="196" t="s">
        <v>1</v>
      </c>
      <c r="C138" s="200"/>
      <c r="D138" s="200"/>
      <c r="E138" s="197"/>
      <c r="F138" s="196" t="s">
        <v>14</v>
      </c>
      <c r="G138" s="200"/>
      <c r="H138" s="200"/>
      <c r="I138" s="197"/>
      <c r="J138" s="196" t="s">
        <v>15</v>
      </c>
      <c r="K138" s="197"/>
    </row>
    <row r="139" spans="1:11" x14ac:dyDescent="0.25">
      <c r="A139" s="22"/>
      <c r="B139" s="196">
        <f>VALUE(RIGHT($B$2, 4))</f>
        <v>2022</v>
      </c>
      <c r="C139" s="197"/>
      <c r="D139" s="196">
        <f>B139-1</f>
        <v>2021</v>
      </c>
      <c r="E139" s="204"/>
      <c r="F139" s="196">
        <f>B139</f>
        <v>2022</v>
      </c>
      <c r="G139" s="204"/>
      <c r="H139" s="196">
        <f>D139</f>
        <v>2021</v>
      </c>
      <c r="I139" s="204"/>
      <c r="J139" s="140" t="s">
        <v>4</v>
      </c>
      <c r="K139" s="141" t="s">
        <v>2</v>
      </c>
    </row>
    <row r="140" spans="1:11" x14ac:dyDescent="0.25">
      <c r="A140" s="163" t="s">
        <v>128</v>
      </c>
      <c r="B140" s="61" t="s">
        <v>12</v>
      </c>
      <c r="C140" s="62" t="s">
        <v>13</v>
      </c>
      <c r="D140" s="61" t="s">
        <v>12</v>
      </c>
      <c r="E140" s="63" t="s">
        <v>13</v>
      </c>
      <c r="F140" s="62" t="s">
        <v>12</v>
      </c>
      <c r="G140" s="62" t="s">
        <v>13</v>
      </c>
      <c r="H140" s="61" t="s">
        <v>12</v>
      </c>
      <c r="I140" s="63" t="s">
        <v>13</v>
      </c>
      <c r="J140" s="61"/>
      <c r="K140" s="63"/>
    </row>
    <row r="141" spans="1:11" x14ac:dyDescent="0.25">
      <c r="A141" s="7" t="s">
        <v>258</v>
      </c>
      <c r="B141" s="65">
        <v>0</v>
      </c>
      <c r="C141" s="34" t="str">
        <f>IF(B143=0, "-", B141/B143)</f>
        <v>-</v>
      </c>
      <c r="D141" s="65">
        <v>1</v>
      </c>
      <c r="E141" s="9">
        <f>IF(D143=0, "-", D141/D143)</f>
        <v>1</v>
      </c>
      <c r="F141" s="81">
        <v>0</v>
      </c>
      <c r="G141" s="34" t="str">
        <f>IF(F143=0, "-", F141/F143)</f>
        <v>-</v>
      </c>
      <c r="H141" s="65">
        <v>3</v>
      </c>
      <c r="I141" s="9">
        <f>IF(H143=0, "-", H141/H143)</f>
        <v>1</v>
      </c>
      <c r="J141" s="8">
        <f>IF(D141=0, "-", IF((B141-D141)/D141&lt;10, (B141-D141)/D141, "&gt;999%"))</f>
        <v>-1</v>
      </c>
      <c r="K141" s="9">
        <f>IF(H141=0, "-", IF((F141-H141)/H141&lt;10, (F141-H141)/H141, "&gt;999%"))</f>
        <v>-1</v>
      </c>
    </row>
    <row r="142" spans="1:11" x14ac:dyDescent="0.25">
      <c r="A142" s="2"/>
      <c r="B142" s="68"/>
      <c r="C142" s="33"/>
      <c r="D142" s="68"/>
      <c r="E142" s="6"/>
      <c r="F142" s="82"/>
      <c r="G142" s="33"/>
      <c r="H142" s="68"/>
      <c r="I142" s="6"/>
      <c r="J142" s="5"/>
      <c r="K142" s="6"/>
    </row>
    <row r="143" spans="1:11" s="43" customFormat="1" x14ac:dyDescent="0.25">
      <c r="A143" s="162" t="s">
        <v>517</v>
      </c>
      <c r="B143" s="71">
        <f>SUM(B141:B142)</f>
        <v>0</v>
      </c>
      <c r="C143" s="40">
        <f>B143/1254</f>
        <v>0</v>
      </c>
      <c r="D143" s="71">
        <f>SUM(D141:D142)</f>
        <v>1</v>
      </c>
      <c r="E143" s="41">
        <f>D143/1259</f>
        <v>7.9428117553613975E-4</v>
      </c>
      <c r="F143" s="77">
        <f>SUM(F141:F142)</f>
        <v>0</v>
      </c>
      <c r="G143" s="42">
        <f>F143/16228</f>
        <v>0</v>
      </c>
      <c r="H143" s="71">
        <f>SUM(H141:H142)</f>
        <v>3</v>
      </c>
      <c r="I143" s="41">
        <f>H143/16002</f>
        <v>1.8747656542932134E-4</v>
      </c>
      <c r="J143" s="37">
        <f>IF(D143=0, "-", IF((B143-D143)/D143&lt;10, (B143-D143)/D143, "&gt;999%"))</f>
        <v>-1</v>
      </c>
      <c r="K143" s="38">
        <f>IF(H143=0, "-", IF((F143-H143)/H143&lt;10, (F143-H143)/H143, "&gt;999%"))</f>
        <v>-1</v>
      </c>
    </row>
    <row r="144" spans="1:11" x14ac:dyDescent="0.25">
      <c r="B144" s="83"/>
      <c r="D144" s="83"/>
      <c r="F144" s="83"/>
      <c r="H144" s="83"/>
    </row>
    <row r="145" spans="1:11" x14ac:dyDescent="0.25">
      <c r="A145" s="163" t="s">
        <v>129</v>
      </c>
      <c r="B145" s="61" t="s">
        <v>12</v>
      </c>
      <c r="C145" s="62" t="s">
        <v>13</v>
      </c>
      <c r="D145" s="61" t="s">
        <v>12</v>
      </c>
      <c r="E145" s="63" t="s">
        <v>13</v>
      </c>
      <c r="F145" s="62" t="s">
        <v>12</v>
      </c>
      <c r="G145" s="62" t="s">
        <v>13</v>
      </c>
      <c r="H145" s="61" t="s">
        <v>12</v>
      </c>
      <c r="I145" s="63" t="s">
        <v>13</v>
      </c>
      <c r="J145" s="61"/>
      <c r="K145" s="63"/>
    </row>
    <row r="146" spans="1:11" x14ac:dyDescent="0.25">
      <c r="A146" s="7" t="s">
        <v>259</v>
      </c>
      <c r="B146" s="65">
        <v>0</v>
      </c>
      <c r="C146" s="34" t="str">
        <f>IF(B152=0, "-", B146/B152)</f>
        <v>-</v>
      </c>
      <c r="D146" s="65">
        <v>0</v>
      </c>
      <c r="E146" s="9" t="str">
        <f>IF(D152=0, "-", D146/D152)</f>
        <v>-</v>
      </c>
      <c r="F146" s="81">
        <v>1</v>
      </c>
      <c r="G146" s="34">
        <f>IF(F152=0, "-", F146/F152)</f>
        <v>0.25</v>
      </c>
      <c r="H146" s="65">
        <v>0</v>
      </c>
      <c r="I146" s="9">
        <f>IF(H152=0, "-", H146/H152)</f>
        <v>0</v>
      </c>
      <c r="J146" s="8" t="str">
        <f>IF(D146=0, "-", IF((B146-D146)/D146&lt;10, (B146-D146)/D146, "&gt;999%"))</f>
        <v>-</v>
      </c>
      <c r="K146" s="9" t="str">
        <f>IF(H146=0, "-", IF((F146-H146)/H146&lt;10, (F146-H146)/H146, "&gt;999%"))</f>
        <v>-</v>
      </c>
    </row>
    <row r="147" spans="1:11" x14ac:dyDescent="0.25">
      <c r="A147" s="7" t="s">
        <v>260</v>
      </c>
      <c r="B147" s="65">
        <v>0</v>
      </c>
      <c r="C147" s="34" t="str">
        <f>IF(B152=0, "-", B147/B152)</f>
        <v>-</v>
      </c>
      <c r="D147" s="65">
        <v>0</v>
      </c>
      <c r="E147" s="9" t="str">
        <f>IF(D152=0, "-", D147/D152)</f>
        <v>-</v>
      </c>
      <c r="F147" s="81">
        <v>0</v>
      </c>
      <c r="G147" s="34">
        <f>IF(F152=0, "-", F147/F152)</f>
        <v>0</v>
      </c>
      <c r="H147" s="65">
        <v>18</v>
      </c>
      <c r="I147" s="9">
        <f>IF(H152=0, "-", H147/H152)</f>
        <v>0.94736842105263153</v>
      </c>
      <c r="J147" s="8" t="str">
        <f>IF(D147=0, "-", IF((B147-D147)/D147&lt;10, (B147-D147)/D147, "&gt;999%"))</f>
        <v>-</v>
      </c>
      <c r="K147" s="9">
        <f>IF(H147=0, "-", IF((F147-H147)/H147&lt;10, (F147-H147)/H147, "&gt;999%"))</f>
        <v>-1</v>
      </c>
    </row>
    <row r="148" spans="1:11" x14ac:dyDescent="0.25">
      <c r="A148" s="7" t="s">
        <v>261</v>
      </c>
      <c r="B148" s="65">
        <v>0</v>
      </c>
      <c r="C148" s="34" t="str">
        <f>IF(B152=0, "-", B148/B152)</f>
        <v>-</v>
      </c>
      <c r="D148" s="65">
        <v>0</v>
      </c>
      <c r="E148" s="9" t="str">
        <f>IF(D152=0, "-", D148/D152)</f>
        <v>-</v>
      </c>
      <c r="F148" s="81">
        <v>1</v>
      </c>
      <c r="G148" s="34">
        <f>IF(F152=0, "-", F148/F152)</f>
        <v>0.25</v>
      </c>
      <c r="H148" s="65">
        <v>0</v>
      </c>
      <c r="I148" s="9">
        <f>IF(H152=0, "-", H148/H152)</f>
        <v>0</v>
      </c>
      <c r="J148" s="8" t="str">
        <f>IF(D148=0, "-", IF((B148-D148)/D148&lt;10, (B148-D148)/D148, "&gt;999%"))</f>
        <v>-</v>
      </c>
      <c r="K148" s="9" t="str">
        <f>IF(H148=0, "-", IF((F148-H148)/H148&lt;10, (F148-H148)/H148, "&gt;999%"))</f>
        <v>-</v>
      </c>
    </row>
    <row r="149" spans="1:11" x14ac:dyDescent="0.25">
      <c r="A149" s="7" t="s">
        <v>262</v>
      </c>
      <c r="B149" s="65">
        <v>0</v>
      </c>
      <c r="C149" s="34" t="str">
        <f>IF(B152=0, "-", B149/B152)</f>
        <v>-</v>
      </c>
      <c r="D149" s="65">
        <v>0</v>
      </c>
      <c r="E149" s="9" t="str">
        <f>IF(D152=0, "-", D149/D152)</f>
        <v>-</v>
      </c>
      <c r="F149" s="81">
        <v>1</v>
      </c>
      <c r="G149" s="34">
        <f>IF(F152=0, "-", F149/F152)</f>
        <v>0.25</v>
      </c>
      <c r="H149" s="65">
        <v>1</v>
      </c>
      <c r="I149" s="9">
        <f>IF(H152=0, "-", H149/H152)</f>
        <v>5.2631578947368418E-2</v>
      </c>
      <c r="J149" s="8" t="str">
        <f>IF(D149=0, "-", IF((B149-D149)/D149&lt;10, (B149-D149)/D149, "&gt;999%"))</f>
        <v>-</v>
      </c>
      <c r="K149" s="9">
        <f>IF(H149=0, "-", IF((F149-H149)/H149&lt;10, (F149-H149)/H149, "&gt;999%"))</f>
        <v>0</v>
      </c>
    </row>
    <row r="150" spans="1:11" x14ac:dyDescent="0.25">
      <c r="A150" s="7" t="s">
        <v>263</v>
      </c>
      <c r="B150" s="65">
        <v>0</v>
      </c>
      <c r="C150" s="34" t="str">
        <f>IF(B152=0, "-", B150/B152)</f>
        <v>-</v>
      </c>
      <c r="D150" s="65">
        <v>0</v>
      </c>
      <c r="E150" s="9" t="str">
        <f>IF(D152=0, "-", D150/D152)</f>
        <v>-</v>
      </c>
      <c r="F150" s="81">
        <v>1</v>
      </c>
      <c r="G150" s="34">
        <f>IF(F152=0, "-", F150/F152)</f>
        <v>0.25</v>
      </c>
      <c r="H150" s="65">
        <v>0</v>
      </c>
      <c r="I150" s="9">
        <f>IF(H152=0, "-", H150/H152)</f>
        <v>0</v>
      </c>
      <c r="J150" s="8" t="str">
        <f>IF(D150=0, "-", IF((B150-D150)/D150&lt;10, (B150-D150)/D150, "&gt;999%"))</f>
        <v>-</v>
      </c>
      <c r="K150" s="9" t="str">
        <f>IF(H150=0, "-", IF((F150-H150)/H150&lt;10, (F150-H150)/H150, "&gt;999%"))</f>
        <v>-</v>
      </c>
    </row>
    <row r="151" spans="1:11" x14ac:dyDescent="0.25">
      <c r="A151" s="2"/>
      <c r="B151" s="68"/>
      <c r="C151" s="33"/>
      <c r="D151" s="68"/>
      <c r="E151" s="6"/>
      <c r="F151" s="82"/>
      <c r="G151" s="33"/>
      <c r="H151" s="68"/>
      <c r="I151" s="6"/>
      <c r="J151" s="5"/>
      <c r="K151" s="6"/>
    </row>
    <row r="152" spans="1:11" s="43" customFormat="1" x14ac:dyDescent="0.25">
      <c r="A152" s="162" t="s">
        <v>516</v>
      </c>
      <c r="B152" s="71">
        <f>SUM(B146:B151)</f>
        <v>0</v>
      </c>
      <c r="C152" s="40">
        <f>B152/1254</f>
        <v>0</v>
      </c>
      <c r="D152" s="71">
        <f>SUM(D146:D151)</f>
        <v>0</v>
      </c>
      <c r="E152" s="41">
        <f>D152/1259</f>
        <v>0</v>
      </c>
      <c r="F152" s="77">
        <f>SUM(F146:F151)</f>
        <v>4</v>
      </c>
      <c r="G152" s="42">
        <f>F152/16228</f>
        <v>2.4648755237860487E-4</v>
      </c>
      <c r="H152" s="71">
        <f>SUM(H146:H151)</f>
        <v>19</v>
      </c>
      <c r="I152" s="41">
        <f>H152/16002</f>
        <v>1.1873515810523684E-3</v>
      </c>
      <c r="J152" s="37" t="str">
        <f>IF(D152=0, "-", IF((B152-D152)/D152&lt;10, (B152-D152)/D152, "&gt;999%"))</f>
        <v>-</v>
      </c>
      <c r="K152" s="38">
        <f>IF(H152=0, "-", IF((F152-H152)/H152&lt;10, (F152-H152)/H152, "&gt;999%"))</f>
        <v>-0.78947368421052633</v>
      </c>
    </row>
    <row r="153" spans="1:11" x14ac:dyDescent="0.25">
      <c r="B153" s="83"/>
      <c r="D153" s="83"/>
      <c r="F153" s="83"/>
      <c r="H153" s="83"/>
    </row>
    <row r="154" spans="1:11" s="43" customFormat="1" x14ac:dyDescent="0.25">
      <c r="A154" s="162" t="s">
        <v>515</v>
      </c>
      <c r="B154" s="71">
        <v>0</v>
      </c>
      <c r="C154" s="40">
        <f>B154/1254</f>
        <v>0</v>
      </c>
      <c r="D154" s="71">
        <v>1</v>
      </c>
      <c r="E154" s="41">
        <f>D154/1259</f>
        <v>7.9428117553613975E-4</v>
      </c>
      <c r="F154" s="77">
        <v>4</v>
      </c>
      <c r="G154" s="42">
        <f>F154/16228</f>
        <v>2.4648755237860487E-4</v>
      </c>
      <c r="H154" s="71">
        <v>22</v>
      </c>
      <c r="I154" s="41">
        <f>H154/16002</f>
        <v>1.3748281464816899E-3</v>
      </c>
      <c r="J154" s="37">
        <f>IF(D154=0, "-", IF((B154-D154)/D154&lt;10, (B154-D154)/D154, "&gt;999%"))</f>
        <v>-1</v>
      </c>
      <c r="K154" s="38">
        <f>IF(H154=0, "-", IF((F154-H154)/H154&lt;10, (F154-H154)/H154, "&gt;999%"))</f>
        <v>-0.81818181818181823</v>
      </c>
    </row>
    <row r="155" spans="1:11" x14ac:dyDescent="0.25">
      <c r="B155" s="83"/>
      <c r="D155" s="83"/>
      <c r="F155" s="83"/>
      <c r="H155" s="83"/>
    </row>
    <row r="156" spans="1:11" ht="15.6" x14ac:dyDescent="0.3">
      <c r="A156" s="164" t="s">
        <v>103</v>
      </c>
      <c r="B156" s="196" t="s">
        <v>1</v>
      </c>
      <c r="C156" s="200"/>
      <c r="D156" s="200"/>
      <c r="E156" s="197"/>
      <c r="F156" s="196" t="s">
        <v>14</v>
      </c>
      <c r="G156" s="200"/>
      <c r="H156" s="200"/>
      <c r="I156" s="197"/>
      <c r="J156" s="196" t="s">
        <v>15</v>
      </c>
      <c r="K156" s="197"/>
    </row>
    <row r="157" spans="1:11" x14ac:dyDescent="0.25">
      <c r="A157" s="22"/>
      <c r="B157" s="196">
        <f>VALUE(RIGHT($B$2, 4))</f>
        <v>2022</v>
      </c>
      <c r="C157" s="197"/>
      <c r="D157" s="196">
        <f>B157-1</f>
        <v>2021</v>
      </c>
      <c r="E157" s="204"/>
      <c r="F157" s="196">
        <f>B157</f>
        <v>2022</v>
      </c>
      <c r="G157" s="204"/>
      <c r="H157" s="196">
        <f>D157</f>
        <v>2021</v>
      </c>
      <c r="I157" s="204"/>
      <c r="J157" s="140" t="s">
        <v>4</v>
      </c>
      <c r="K157" s="141" t="s">
        <v>2</v>
      </c>
    </row>
    <row r="158" spans="1:11" x14ac:dyDescent="0.25">
      <c r="A158" s="163" t="s">
        <v>130</v>
      </c>
      <c r="B158" s="61" t="s">
        <v>12</v>
      </c>
      <c r="C158" s="62" t="s">
        <v>13</v>
      </c>
      <c r="D158" s="61" t="s">
        <v>12</v>
      </c>
      <c r="E158" s="63" t="s">
        <v>13</v>
      </c>
      <c r="F158" s="62" t="s">
        <v>12</v>
      </c>
      <c r="G158" s="62" t="s">
        <v>13</v>
      </c>
      <c r="H158" s="61" t="s">
        <v>12</v>
      </c>
      <c r="I158" s="63" t="s">
        <v>13</v>
      </c>
      <c r="J158" s="61"/>
      <c r="K158" s="63"/>
    </row>
    <row r="159" spans="1:11" x14ac:dyDescent="0.25">
      <c r="A159" s="7" t="s">
        <v>264</v>
      </c>
      <c r="B159" s="65">
        <v>0</v>
      </c>
      <c r="C159" s="34">
        <f>IF(B168=0, "-", B159/B168)</f>
        <v>0</v>
      </c>
      <c r="D159" s="65">
        <v>2</v>
      </c>
      <c r="E159" s="9">
        <f>IF(D168=0, "-", D159/D168)</f>
        <v>0.14285714285714285</v>
      </c>
      <c r="F159" s="81">
        <v>9</v>
      </c>
      <c r="G159" s="34">
        <f>IF(F168=0, "-", F159/F168)</f>
        <v>5.4878048780487805E-2</v>
      </c>
      <c r="H159" s="65">
        <v>37</v>
      </c>
      <c r="I159" s="9">
        <f>IF(H168=0, "-", H159/H168)</f>
        <v>0.25170068027210885</v>
      </c>
      <c r="J159" s="8">
        <f t="shared" ref="J159:J166" si="12">IF(D159=0, "-", IF((B159-D159)/D159&lt;10, (B159-D159)/D159, "&gt;999%"))</f>
        <v>-1</v>
      </c>
      <c r="K159" s="9">
        <f t="shared" ref="K159:K166" si="13">IF(H159=0, "-", IF((F159-H159)/H159&lt;10, (F159-H159)/H159, "&gt;999%"))</f>
        <v>-0.7567567567567568</v>
      </c>
    </row>
    <row r="160" spans="1:11" x14ac:dyDescent="0.25">
      <c r="A160" s="7" t="s">
        <v>265</v>
      </c>
      <c r="B160" s="65">
        <v>0</v>
      </c>
      <c r="C160" s="34">
        <f>IF(B168=0, "-", B160/B168)</f>
        <v>0</v>
      </c>
      <c r="D160" s="65">
        <v>0</v>
      </c>
      <c r="E160" s="9">
        <f>IF(D168=0, "-", D160/D168)</f>
        <v>0</v>
      </c>
      <c r="F160" s="81">
        <v>0</v>
      </c>
      <c r="G160" s="34">
        <f>IF(F168=0, "-", F160/F168)</f>
        <v>0</v>
      </c>
      <c r="H160" s="65">
        <v>5</v>
      </c>
      <c r="I160" s="9">
        <f>IF(H168=0, "-", H160/H168)</f>
        <v>3.4013605442176874E-2</v>
      </c>
      <c r="J160" s="8" t="str">
        <f t="shared" si="12"/>
        <v>-</v>
      </c>
      <c r="K160" s="9">
        <f t="shared" si="13"/>
        <v>-1</v>
      </c>
    </row>
    <row r="161" spans="1:11" x14ac:dyDescent="0.25">
      <c r="A161" s="7" t="s">
        <v>266</v>
      </c>
      <c r="B161" s="65">
        <v>0</v>
      </c>
      <c r="C161" s="34">
        <f>IF(B168=0, "-", B161/B168)</f>
        <v>0</v>
      </c>
      <c r="D161" s="65">
        <v>2</v>
      </c>
      <c r="E161" s="9">
        <f>IF(D168=0, "-", D161/D168)</f>
        <v>0.14285714285714285</v>
      </c>
      <c r="F161" s="81">
        <v>19</v>
      </c>
      <c r="G161" s="34">
        <f>IF(F168=0, "-", F161/F168)</f>
        <v>0.11585365853658537</v>
      </c>
      <c r="H161" s="65">
        <v>7</v>
      </c>
      <c r="I161" s="9">
        <f>IF(H168=0, "-", H161/H168)</f>
        <v>4.7619047619047616E-2</v>
      </c>
      <c r="J161" s="8">
        <f t="shared" si="12"/>
        <v>-1</v>
      </c>
      <c r="K161" s="9">
        <f t="shared" si="13"/>
        <v>1.7142857142857142</v>
      </c>
    </row>
    <row r="162" spans="1:11" x14ac:dyDescent="0.25">
      <c r="A162" s="7" t="s">
        <v>267</v>
      </c>
      <c r="B162" s="65">
        <v>14</v>
      </c>
      <c r="C162" s="34">
        <f>IF(B168=0, "-", B162/B168)</f>
        <v>1</v>
      </c>
      <c r="D162" s="65">
        <v>8</v>
      </c>
      <c r="E162" s="9">
        <f>IF(D168=0, "-", D162/D168)</f>
        <v>0.5714285714285714</v>
      </c>
      <c r="F162" s="81">
        <v>111</v>
      </c>
      <c r="G162" s="34">
        <f>IF(F168=0, "-", F162/F168)</f>
        <v>0.67682926829268297</v>
      </c>
      <c r="H162" s="65">
        <v>62</v>
      </c>
      <c r="I162" s="9">
        <f>IF(H168=0, "-", H162/H168)</f>
        <v>0.42176870748299322</v>
      </c>
      <c r="J162" s="8">
        <f t="shared" si="12"/>
        <v>0.75</v>
      </c>
      <c r="K162" s="9">
        <f t="shared" si="13"/>
        <v>0.79032258064516125</v>
      </c>
    </row>
    <row r="163" spans="1:11" x14ac:dyDescent="0.25">
      <c r="A163" s="7" t="s">
        <v>268</v>
      </c>
      <c r="B163" s="65">
        <v>0</v>
      </c>
      <c r="C163" s="34">
        <f>IF(B168=0, "-", B163/B168)</f>
        <v>0</v>
      </c>
      <c r="D163" s="65">
        <v>0</v>
      </c>
      <c r="E163" s="9">
        <f>IF(D168=0, "-", D163/D168)</f>
        <v>0</v>
      </c>
      <c r="F163" s="81">
        <v>2</v>
      </c>
      <c r="G163" s="34">
        <f>IF(F168=0, "-", F163/F168)</f>
        <v>1.2195121951219513E-2</v>
      </c>
      <c r="H163" s="65">
        <v>7</v>
      </c>
      <c r="I163" s="9">
        <f>IF(H168=0, "-", H163/H168)</f>
        <v>4.7619047619047616E-2</v>
      </c>
      <c r="J163" s="8" t="str">
        <f t="shared" si="12"/>
        <v>-</v>
      </c>
      <c r="K163" s="9">
        <f t="shared" si="13"/>
        <v>-0.7142857142857143</v>
      </c>
    </row>
    <row r="164" spans="1:11" x14ac:dyDescent="0.25">
      <c r="A164" s="7" t="s">
        <v>269</v>
      </c>
      <c r="B164" s="65">
        <v>0</v>
      </c>
      <c r="C164" s="34">
        <f>IF(B168=0, "-", B164/B168)</f>
        <v>0</v>
      </c>
      <c r="D164" s="65">
        <v>1</v>
      </c>
      <c r="E164" s="9">
        <f>IF(D168=0, "-", D164/D168)</f>
        <v>7.1428571428571425E-2</v>
      </c>
      <c r="F164" s="81">
        <v>4</v>
      </c>
      <c r="G164" s="34">
        <f>IF(F168=0, "-", F164/F168)</f>
        <v>2.4390243902439025E-2</v>
      </c>
      <c r="H164" s="65">
        <v>6</v>
      </c>
      <c r="I164" s="9">
        <f>IF(H168=0, "-", H164/H168)</f>
        <v>4.0816326530612242E-2</v>
      </c>
      <c r="J164" s="8">
        <f t="shared" si="12"/>
        <v>-1</v>
      </c>
      <c r="K164" s="9">
        <f t="shared" si="13"/>
        <v>-0.33333333333333331</v>
      </c>
    </row>
    <row r="165" spans="1:11" x14ac:dyDescent="0.25">
      <c r="A165" s="7" t="s">
        <v>270</v>
      </c>
      <c r="B165" s="65">
        <v>0</v>
      </c>
      <c r="C165" s="34">
        <f>IF(B168=0, "-", B165/B168)</f>
        <v>0</v>
      </c>
      <c r="D165" s="65">
        <v>0</v>
      </c>
      <c r="E165" s="9">
        <f>IF(D168=0, "-", D165/D168)</f>
        <v>0</v>
      </c>
      <c r="F165" s="81">
        <v>1</v>
      </c>
      <c r="G165" s="34">
        <f>IF(F168=0, "-", F165/F168)</f>
        <v>6.0975609756097563E-3</v>
      </c>
      <c r="H165" s="65">
        <v>1</v>
      </c>
      <c r="I165" s="9">
        <f>IF(H168=0, "-", H165/H168)</f>
        <v>6.8027210884353739E-3</v>
      </c>
      <c r="J165" s="8" t="str">
        <f t="shared" si="12"/>
        <v>-</v>
      </c>
      <c r="K165" s="9">
        <f t="shared" si="13"/>
        <v>0</v>
      </c>
    </row>
    <row r="166" spans="1:11" x14ac:dyDescent="0.25">
      <c r="A166" s="7" t="s">
        <v>271</v>
      </c>
      <c r="B166" s="65">
        <v>0</v>
      </c>
      <c r="C166" s="34">
        <f>IF(B168=0, "-", B166/B168)</f>
        <v>0</v>
      </c>
      <c r="D166" s="65">
        <v>1</v>
      </c>
      <c r="E166" s="9">
        <f>IF(D168=0, "-", D166/D168)</f>
        <v>7.1428571428571425E-2</v>
      </c>
      <c r="F166" s="81">
        <v>18</v>
      </c>
      <c r="G166" s="34">
        <f>IF(F168=0, "-", F166/F168)</f>
        <v>0.10975609756097561</v>
      </c>
      <c r="H166" s="65">
        <v>22</v>
      </c>
      <c r="I166" s="9">
        <f>IF(H168=0, "-", H166/H168)</f>
        <v>0.14965986394557823</v>
      </c>
      <c r="J166" s="8">
        <f t="shared" si="12"/>
        <v>-1</v>
      </c>
      <c r="K166" s="9">
        <f t="shared" si="13"/>
        <v>-0.18181818181818182</v>
      </c>
    </row>
    <row r="167" spans="1:11" x14ac:dyDescent="0.25">
      <c r="A167" s="2"/>
      <c r="B167" s="68"/>
      <c r="C167" s="33"/>
      <c r="D167" s="68"/>
      <c r="E167" s="6"/>
      <c r="F167" s="82"/>
      <c r="G167" s="33"/>
      <c r="H167" s="68"/>
      <c r="I167" s="6"/>
      <c r="J167" s="5"/>
      <c r="K167" s="6"/>
    </row>
    <row r="168" spans="1:11" s="43" customFormat="1" x14ac:dyDescent="0.25">
      <c r="A168" s="162" t="s">
        <v>514</v>
      </c>
      <c r="B168" s="71">
        <f>SUM(B159:B167)</f>
        <v>14</v>
      </c>
      <c r="C168" s="40">
        <f>B168/1254</f>
        <v>1.1164274322169059E-2</v>
      </c>
      <c r="D168" s="71">
        <f>SUM(D159:D167)</f>
        <v>14</v>
      </c>
      <c r="E168" s="41">
        <f>D168/1259</f>
        <v>1.1119936457505957E-2</v>
      </c>
      <c r="F168" s="77">
        <f>SUM(F159:F167)</f>
        <v>164</v>
      </c>
      <c r="G168" s="42">
        <f>F168/16228</f>
        <v>1.01059896475228E-2</v>
      </c>
      <c r="H168" s="71">
        <f>SUM(H159:H167)</f>
        <v>147</v>
      </c>
      <c r="I168" s="41">
        <f>H168/16002</f>
        <v>9.1863517060367453E-3</v>
      </c>
      <c r="J168" s="37">
        <f>IF(D168=0, "-", IF((B168-D168)/D168&lt;10, (B168-D168)/D168, "&gt;999%"))</f>
        <v>0</v>
      </c>
      <c r="K168" s="38">
        <f>IF(H168=0, "-", IF((F168-H168)/H168&lt;10, (F168-H168)/H168, "&gt;999%"))</f>
        <v>0.11564625850340136</v>
      </c>
    </row>
    <row r="169" spans="1:11" x14ac:dyDescent="0.25">
      <c r="B169" s="83"/>
      <c r="D169" s="83"/>
      <c r="F169" s="83"/>
      <c r="H169" s="83"/>
    </row>
    <row r="170" spans="1:11" x14ac:dyDescent="0.25">
      <c r="A170" s="163" t="s">
        <v>131</v>
      </c>
      <c r="B170" s="61" t="s">
        <v>12</v>
      </c>
      <c r="C170" s="62" t="s">
        <v>13</v>
      </c>
      <c r="D170" s="61" t="s">
        <v>12</v>
      </c>
      <c r="E170" s="63" t="s">
        <v>13</v>
      </c>
      <c r="F170" s="62" t="s">
        <v>12</v>
      </c>
      <c r="G170" s="62" t="s">
        <v>13</v>
      </c>
      <c r="H170" s="61" t="s">
        <v>12</v>
      </c>
      <c r="I170" s="63" t="s">
        <v>13</v>
      </c>
      <c r="J170" s="61"/>
      <c r="K170" s="63"/>
    </row>
    <row r="171" spans="1:11" x14ac:dyDescent="0.25">
      <c r="A171" s="7" t="s">
        <v>272</v>
      </c>
      <c r="B171" s="65">
        <v>1</v>
      </c>
      <c r="C171" s="34">
        <f>IF(B178=0, "-", B171/B178)</f>
        <v>1</v>
      </c>
      <c r="D171" s="65">
        <v>0</v>
      </c>
      <c r="E171" s="9">
        <f>IF(D178=0, "-", D171/D178)</f>
        <v>0</v>
      </c>
      <c r="F171" s="81">
        <v>1</v>
      </c>
      <c r="G171" s="34">
        <f>IF(F178=0, "-", F171/F178)</f>
        <v>6.25E-2</v>
      </c>
      <c r="H171" s="65">
        <v>0</v>
      </c>
      <c r="I171" s="9">
        <f>IF(H178=0, "-", H171/H178)</f>
        <v>0</v>
      </c>
      <c r="J171" s="8" t="str">
        <f t="shared" ref="J171:J176" si="14">IF(D171=0, "-", IF((B171-D171)/D171&lt;10, (B171-D171)/D171, "&gt;999%"))</f>
        <v>-</v>
      </c>
      <c r="K171" s="9" t="str">
        <f t="shared" ref="K171:K176" si="15">IF(H171=0, "-", IF((F171-H171)/H171&lt;10, (F171-H171)/H171, "&gt;999%"))</f>
        <v>-</v>
      </c>
    </row>
    <row r="172" spans="1:11" x14ac:dyDescent="0.25">
      <c r="A172" s="7" t="s">
        <v>273</v>
      </c>
      <c r="B172" s="65">
        <v>0</v>
      </c>
      <c r="C172" s="34">
        <f>IF(B178=0, "-", B172/B178)</f>
        <v>0</v>
      </c>
      <c r="D172" s="65">
        <v>0</v>
      </c>
      <c r="E172" s="9">
        <f>IF(D178=0, "-", D172/D178)</f>
        <v>0</v>
      </c>
      <c r="F172" s="81">
        <v>2</v>
      </c>
      <c r="G172" s="34">
        <f>IF(F178=0, "-", F172/F178)</f>
        <v>0.125</v>
      </c>
      <c r="H172" s="65">
        <v>0</v>
      </c>
      <c r="I172" s="9">
        <f>IF(H178=0, "-", H172/H178)</f>
        <v>0</v>
      </c>
      <c r="J172" s="8" t="str">
        <f t="shared" si="14"/>
        <v>-</v>
      </c>
      <c r="K172" s="9" t="str">
        <f t="shared" si="15"/>
        <v>-</v>
      </c>
    </row>
    <row r="173" spans="1:11" x14ac:dyDescent="0.25">
      <c r="A173" s="7" t="s">
        <v>274</v>
      </c>
      <c r="B173" s="65">
        <v>0</v>
      </c>
      <c r="C173" s="34">
        <f>IF(B178=0, "-", B173/B178)</f>
        <v>0</v>
      </c>
      <c r="D173" s="65">
        <v>0</v>
      </c>
      <c r="E173" s="9">
        <f>IF(D178=0, "-", D173/D178)</f>
        <v>0</v>
      </c>
      <c r="F173" s="81">
        <v>2</v>
      </c>
      <c r="G173" s="34">
        <f>IF(F178=0, "-", F173/F178)</f>
        <v>0.125</v>
      </c>
      <c r="H173" s="65">
        <v>5</v>
      </c>
      <c r="I173" s="9">
        <f>IF(H178=0, "-", H173/H178)</f>
        <v>0.21739130434782608</v>
      </c>
      <c r="J173" s="8" t="str">
        <f t="shared" si="14"/>
        <v>-</v>
      </c>
      <c r="K173" s="9">
        <f t="shared" si="15"/>
        <v>-0.6</v>
      </c>
    </row>
    <row r="174" spans="1:11" x14ac:dyDescent="0.25">
      <c r="A174" s="7" t="s">
        <v>275</v>
      </c>
      <c r="B174" s="65">
        <v>0</v>
      </c>
      <c r="C174" s="34">
        <f>IF(B178=0, "-", B174/B178)</f>
        <v>0</v>
      </c>
      <c r="D174" s="65">
        <v>1</v>
      </c>
      <c r="E174" s="9">
        <f>IF(D178=0, "-", D174/D178)</f>
        <v>0.5</v>
      </c>
      <c r="F174" s="81">
        <v>5</v>
      </c>
      <c r="G174" s="34">
        <f>IF(F178=0, "-", F174/F178)</f>
        <v>0.3125</v>
      </c>
      <c r="H174" s="65">
        <v>5</v>
      </c>
      <c r="I174" s="9">
        <f>IF(H178=0, "-", H174/H178)</f>
        <v>0.21739130434782608</v>
      </c>
      <c r="J174" s="8">
        <f t="shared" si="14"/>
        <v>-1</v>
      </c>
      <c r="K174" s="9">
        <f t="shared" si="15"/>
        <v>0</v>
      </c>
    </row>
    <row r="175" spans="1:11" x14ac:dyDescent="0.25">
      <c r="A175" s="7" t="s">
        <v>276</v>
      </c>
      <c r="B175" s="65">
        <v>0</v>
      </c>
      <c r="C175" s="34">
        <f>IF(B178=0, "-", B175/B178)</f>
        <v>0</v>
      </c>
      <c r="D175" s="65">
        <v>0</v>
      </c>
      <c r="E175" s="9">
        <f>IF(D178=0, "-", D175/D178)</f>
        <v>0</v>
      </c>
      <c r="F175" s="81">
        <v>6</v>
      </c>
      <c r="G175" s="34">
        <f>IF(F178=0, "-", F175/F178)</f>
        <v>0.375</v>
      </c>
      <c r="H175" s="65">
        <v>9</v>
      </c>
      <c r="I175" s="9">
        <f>IF(H178=0, "-", H175/H178)</f>
        <v>0.39130434782608697</v>
      </c>
      <c r="J175" s="8" t="str">
        <f t="shared" si="14"/>
        <v>-</v>
      </c>
      <c r="K175" s="9">
        <f t="shared" si="15"/>
        <v>-0.33333333333333331</v>
      </c>
    </row>
    <row r="176" spans="1:11" x14ac:dyDescent="0.25">
      <c r="A176" s="7" t="s">
        <v>277</v>
      </c>
      <c r="B176" s="65">
        <v>0</v>
      </c>
      <c r="C176" s="34">
        <f>IF(B178=0, "-", B176/B178)</f>
        <v>0</v>
      </c>
      <c r="D176" s="65">
        <v>1</v>
      </c>
      <c r="E176" s="9">
        <f>IF(D178=0, "-", D176/D178)</f>
        <v>0.5</v>
      </c>
      <c r="F176" s="81">
        <v>0</v>
      </c>
      <c r="G176" s="34">
        <f>IF(F178=0, "-", F176/F178)</f>
        <v>0</v>
      </c>
      <c r="H176" s="65">
        <v>4</v>
      </c>
      <c r="I176" s="9">
        <f>IF(H178=0, "-", H176/H178)</f>
        <v>0.17391304347826086</v>
      </c>
      <c r="J176" s="8">
        <f t="shared" si="14"/>
        <v>-1</v>
      </c>
      <c r="K176" s="9">
        <f t="shared" si="15"/>
        <v>-1</v>
      </c>
    </row>
    <row r="177" spans="1:11" x14ac:dyDescent="0.25">
      <c r="A177" s="2"/>
      <c r="B177" s="68"/>
      <c r="C177" s="33"/>
      <c r="D177" s="68"/>
      <c r="E177" s="6"/>
      <c r="F177" s="82"/>
      <c r="G177" s="33"/>
      <c r="H177" s="68"/>
      <c r="I177" s="6"/>
      <c r="J177" s="5"/>
      <c r="K177" s="6"/>
    </row>
    <row r="178" spans="1:11" s="43" customFormat="1" x14ac:dyDescent="0.25">
      <c r="A178" s="162" t="s">
        <v>513</v>
      </c>
      <c r="B178" s="71">
        <f>SUM(B171:B177)</f>
        <v>1</v>
      </c>
      <c r="C178" s="40">
        <f>B178/1254</f>
        <v>7.9744816586921851E-4</v>
      </c>
      <c r="D178" s="71">
        <f>SUM(D171:D177)</f>
        <v>2</v>
      </c>
      <c r="E178" s="41">
        <f>D178/1259</f>
        <v>1.5885623510722795E-3</v>
      </c>
      <c r="F178" s="77">
        <f>SUM(F171:F177)</f>
        <v>16</v>
      </c>
      <c r="G178" s="42">
        <f>F178/16228</f>
        <v>9.8595020951441946E-4</v>
      </c>
      <c r="H178" s="71">
        <f>SUM(H171:H177)</f>
        <v>23</v>
      </c>
      <c r="I178" s="41">
        <f>H178/16002</f>
        <v>1.4373203349581302E-3</v>
      </c>
      <c r="J178" s="37">
        <f>IF(D178=0, "-", IF((B178-D178)/D178&lt;10, (B178-D178)/D178, "&gt;999%"))</f>
        <v>-0.5</v>
      </c>
      <c r="K178" s="38">
        <f>IF(H178=0, "-", IF((F178-H178)/H178&lt;10, (F178-H178)/H178, "&gt;999%"))</f>
        <v>-0.30434782608695654</v>
      </c>
    </row>
    <row r="179" spans="1:11" x14ac:dyDescent="0.25">
      <c r="B179" s="83"/>
      <c r="D179" s="83"/>
      <c r="F179" s="83"/>
      <c r="H179" s="83"/>
    </row>
    <row r="180" spans="1:11" s="43" customFormat="1" x14ac:dyDescent="0.25">
      <c r="A180" s="162" t="s">
        <v>512</v>
      </c>
      <c r="B180" s="71">
        <v>15</v>
      </c>
      <c r="C180" s="40">
        <f>B180/1254</f>
        <v>1.1961722488038277E-2</v>
      </c>
      <c r="D180" s="71">
        <v>16</v>
      </c>
      <c r="E180" s="41">
        <f>D180/1259</f>
        <v>1.2708498808578236E-2</v>
      </c>
      <c r="F180" s="77">
        <v>180</v>
      </c>
      <c r="G180" s="42">
        <f>F180/16228</f>
        <v>1.1091939857037219E-2</v>
      </c>
      <c r="H180" s="71">
        <v>170</v>
      </c>
      <c r="I180" s="41">
        <f>H180/16002</f>
        <v>1.0623672040994875E-2</v>
      </c>
      <c r="J180" s="37">
        <f>IF(D180=0, "-", IF((B180-D180)/D180&lt;10, (B180-D180)/D180, "&gt;999%"))</f>
        <v>-6.25E-2</v>
      </c>
      <c r="K180" s="38">
        <f>IF(H180=0, "-", IF((F180-H180)/H180&lt;10, (F180-H180)/H180, "&gt;999%"))</f>
        <v>5.8823529411764705E-2</v>
      </c>
    </row>
    <row r="181" spans="1:11" x14ac:dyDescent="0.25">
      <c r="B181" s="83"/>
      <c r="D181" s="83"/>
      <c r="F181" s="83"/>
      <c r="H181" s="83"/>
    </row>
    <row r="182" spans="1:11" ht="15.6" x14ac:dyDescent="0.3">
      <c r="A182" s="164" t="s">
        <v>104</v>
      </c>
      <c r="B182" s="196" t="s">
        <v>1</v>
      </c>
      <c r="C182" s="200"/>
      <c r="D182" s="200"/>
      <c r="E182" s="197"/>
      <c r="F182" s="196" t="s">
        <v>14</v>
      </c>
      <c r="G182" s="200"/>
      <c r="H182" s="200"/>
      <c r="I182" s="197"/>
      <c r="J182" s="196" t="s">
        <v>15</v>
      </c>
      <c r="K182" s="197"/>
    </row>
    <row r="183" spans="1:11" x14ac:dyDescent="0.25">
      <c r="A183" s="22"/>
      <c r="B183" s="196">
        <f>VALUE(RIGHT($B$2, 4))</f>
        <v>2022</v>
      </c>
      <c r="C183" s="197"/>
      <c r="D183" s="196">
        <f>B183-1</f>
        <v>2021</v>
      </c>
      <c r="E183" s="204"/>
      <c r="F183" s="196">
        <f>B183</f>
        <v>2022</v>
      </c>
      <c r="G183" s="204"/>
      <c r="H183" s="196">
        <f>D183</f>
        <v>2021</v>
      </c>
      <c r="I183" s="204"/>
      <c r="J183" s="140" t="s">
        <v>4</v>
      </c>
      <c r="K183" s="141" t="s">
        <v>2</v>
      </c>
    </row>
    <row r="184" spans="1:11" x14ac:dyDescent="0.25">
      <c r="A184" s="163" t="s">
        <v>132</v>
      </c>
      <c r="B184" s="61" t="s">
        <v>12</v>
      </c>
      <c r="C184" s="62" t="s">
        <v>13</v>
      </c>
      <c r="D184" s="61" t="s">
        <v>12</v>
      </c>
      <c r="E184" s="63" t="s">
        <v>13</v>
      </c>
      <c r="F184" s="62" t="s">
        <v>12</v>
      </c>
      <c r="G184" s="62" t="s">
        <v>13</v>
      </c>
      <c r="H184" s="61" t="s">
        <v>12</v>
      </c>
      <c r="I184" s="63" t="s">
        <v>13</v>
      </c>
      <c r="J184" s="61"/>
      <c r="K184" s="63"/>
    </row>
    <row r="185" spans="1:11" x14ac:dyDescent="0.25">
      <c r="A185" s="7" t="s">
        <v>278</v>
      </c>
      <c r="B185" s="65">
        <v>3</v>
      </c>
      <c r="C185" s="34">
        <f>IF(B195=0, "-", B185/B195)</f>
        <v>0.27272727272727271</v>
      </c>
      <c r="D185" s="65">
        <v>0</v>
      </c>
      <c r="E185" s="9">
        <f>IF(D195=0, "-", D185/D195)</f>
        <v>0</v>
      </c>
      <c r="F185" s="81">
        <v>13</v>
      </c>
      <c r="G185" s="34">
        <f>IF(F195=0, "-", F185/F195)</f>
        <v>0.14772727272727273</v>
      </c>
      <c r="H185" s="65">
        <v>5</v>
      </c>
      <c r="I185" s="9">
        <f>IF(H195=0, "-", H185/H195)</f>
        <v>7.575757575757576E-2</v>
      </c>
      <c r="J185" s="8" t="str">
        <f t="shared" ref="J185:J193" si="16">IF(D185=0, "-", IF((B185-D185)/D185&lt;10, (B185-D185)/D185, "&gt;999%"))</f>
        <v>-</v>
      </c>
      <c r="K185" s="9">
        <f t="shared" ref="K185:K193" si="17">IF(H185=0, "-", IF((F185-H185)/H185&lt;10, (F185-H185)/H185, "&gt;999%"))</f>
        <v>1.6</v>
      </c>
    </row>
    <row r="186" spans="1:11" x14ac:dyDescent="0.25">
      <c r="A186" s="7" t="s">
        <v>279</v>
      </c>
      <c r="B186" s="65">
        <v>1</v>
      </c>
      <c r="C186" s="34">
        <f>IF(B195=0, "-", B186/B195)</f>
        <v>9.0909090909090912E-2</v>
      </c>
      <c r="D186" s="65">
        <v>1</v>
      </c>
      <c r="E186" s="9">
        <f>IF(D195=0, "-", D186/D195)</f>
        <v>1</v>
      </c>
      <c r="F186" s="81">
        <v>23</v>
      </c>
      <c r="G186" s="34">
        <f>IF(F195=0, "-", F186/F195)</f>
        <v>0.26136363636363635</v>
      </c>
      <c r="H186" s="65">
        <v>33</v>
      </c>
      <c r="I186" s="9">
        <f>IF(H195=0, "-", H186/H195)</f>
        <v>0.5</v>
      </c>
      <c r="J186" s="8">
        <f t="shared" si="16"/>
        <v>0</v>
      </c>
      <c r="K186" s="9">
        <f t="shared" si="17"/>
        <v>-0.30303030303030304</v>
      </c>
    </row>
    <row r="187" spans="1:11" x14ac:dyDescent="0.25">
      <c r="A187" s="7" t="s">
        <v>280</v>
      </c>
      <c r="B187" s="65">
        <v>0</v>
      </c>
      <c r="C187" s="34">
        <f>IF(B195=0, "-", B187/B195)</f>
        <v>0</v>
      </c>
      <c r="D187" s="65">
        <v>0</v>
      </c>
      <c r="E187" s="9">
        <f>IF(D195=0, "-", D187/D195)</f>
        <v>0</v>
      </c>
      <c r="F187" s="81">
        <v>0</v>
      </c>
      <c r="G187" s="34">
        <f>IF(F195=0, "-", F187/F195)</f>
        <v>0</v>
      </c>
      <c r="H187" s="65">
        <v>1</v>
      </c>
      <c r="I187" s="9">
        <f>IF(H195=0, "-", H187/H195)</f>
        <v>1.5151515151515152E-2</v>
      </c>
      <c r="J187" s="8" t="str">
        <f t="shared" si="16"/>
        <v>-</v>
      </c>
      <c r="K187" s="9">
        <f t="shared" si="17"/>
        <v>-1</v>
      </c>
    </row>
    <row r="188" spans="1:11" x14ac:dyDescent="0.25">
      <c r="A188" s="7" t="s">
        <v>281</v>
      </c>
      <c r="B188" s="65">
        <v>1</v>
      </c>
      <c r="C188" s="34">
        <f>IF(B195=0, "-", B188/B195)</f>
        <v>9.0909090909090912E-2</v>
      </c>
      <c r="D188" s="65">
        <v>0</v>
      </c>
      <c r="E188" s="9">
        <f>IF(D195=0, "-", D188/D195)</f>
        <v>0</v>
      </c>
      <c r="F188" s="81">
        <v>13</v>
      </c>
      <c r="G188" s="34">
        <f>IF(F195=0, "-", F188/F195)</f>
        <v>0.14772727272727273</v>
      </c>
      <c r="H188" s="65">
        <v>16</v>
      </c>
      <c r="I188" s="9">
        <f>IF(H195=0, "-", H188/H195)</f>
        <v>0.24242424242424243</v>
      </c>
      <c r="J188" s="8" t="str">
        <f t="shared" si="16"/>
        <v>-</v>
      </c>
      <c r="K188" s="9">
        <f t="shared" si="17"/>
        <v>-0.1875</v>
      </c>
    </row>
    <row r="189" spans="1:11" x14ac:dyDescent="0.25">
      <c r="A189" s="7" t="s">
        <v>282</v>
      </c>
      <c r="B189" s="65">
        <v>0</v>
      </c>
      <c r="C189" s="34">
        <f>IF(B195=0, "-", B189/B195)</f>
        <v>0</v>
      </c>
      <c r="D189" s="65">
        <v>0</v>
      </c>
      <c r="E189" s="9">
        <f>IF(D195=0, "-", D189/D195)</f>
        <v>0</v>
      </c>
      <c r="F189" s="81">
        <v>2</v>
      </c>
      <c r="G189" s="34">
        <f>IF(F195=0, "-", F189/F195)</f>
        <v>2.2727272727272728E-2</v>
      </c>
      <c r="H189" s="65">
        <v>5</v>
      </c>
      <c r="I189" s="9">
        <f>IF(H195=0, "-", H189/H195)</f>
        <v>7.575757575757576E-2</v>
      </c>
      <c r="J189" s="8" t="str">
        <f t="shared" si="16"/>
        <v>-</v>
      </c>
      <c r="K189" s="9">
        <f t="shared" si="17"/>
        <v>-0.6</v>
      </c>
    </row>
    <row r="190" spans="1:11" x14ac:dyDescent="0.25">
      <c r="A190" s="7" t="s">
        <v>283</v>
      </c>
      <c r="B190" s="65">
        <v>0</v>
      </c>
      <c r="C190" s="34">
        <f>IF(B195=0, "-", B190/B195)</f>
        <v>0</v>
      </c>
      <c r="D190" s="65">
        <v>0</v>
      </c>
      <c r="E190" s="9">
        <f>IF(D195=0, "-", D190/D195)</f>
        <v>0</v>
      </c>
      <c r="F190" s="81">
        <v>0</v>
      </c>
      <c r="G190" s="34">
        <f>IF(F195=0, "-", F190/F195)</f>
        <v>0</v>
      </c>
      <c r="H190" s="65">
        <v>3</v>
      </c>
      <c r="I190" s="9">
        <f>IF(H195=0, "-", H190/H195)</f>
        <v>4.5454545454545456E-2</v>
      </c>
      <c r="J190" s="8" t="str">
        <f t="shared" si="16"/>
        <v>-</v>
      </c>
      <c r="K190" s="9">
        <f t="shared" si="17"/>
        <v>-1</v>
      </c>
    </row>
    <row r="191" spans="1:11" x14ac:dyDescent="0.25">
      <c r="A191" s="7" t="s">
        <v>284</v>
      </c>
      <c r="B191" s="65">
        <v>1</v>
      </c>
      <c r="C191" s="34">
        <f>IF(B195=0, "-", B191/B195)</f>
        <v>9.0909090909090912E-2</v>
      </c>
      <c r="D191" s="65">
        <v>0</v>
      </c>
      <c r="E191" s="9">
        <f>IF(D195=0, "-", D191/D195)</f>
        <v>0</v>
      </c>
      <c r="F191" s="81">
        <v>2</v>
      </c>
      <c r="G191" s="34">
        <f>IF(F195=0, "-", F191/F195)</f>
        <v>2.2727272727272728E-2</v>
      </c>
      <c r="H191" s="65">
        <v>0</v>
      </c>
      <c r="I191" s="9">
        <f>IF(H195=0, "-", H191/H195)</f>
        <v>0</v>
      </c>
      <c r="J191" s="8" t="str">
        <f t="shared" si="16"/>
        <v>-</v>
      </c>
      <c r="K191" s="9" t="str">
        <f t="shared" si="17"/>
        <v>-</v>
      </c>
    </row>
    <row r="192" spans="1:11" x14ac:dyDescent="0.25">
      <c r="A192" s="7" t="s">
        <v>285</v>
      </c>
      <c r="B192" s="65">
        <v>4</v>
      </c>
      <c r="C192" s="34">
        <f>IF(B195=0, "-", B192/B195)</f>
        <v>0.36363636363636365</v>
      </c>
      <c r="D192" s="65">
        <v>0</v>
      </c>
      <c r="E192" s="9">
        <f>IF(D195=0, "-", D192/D195)</f>
        <v>0</v>
      </c>
      <c r="F192" s="81">
        <v>31</v>
      </c>
      <c r="G192" s="34">
        <f>IF(F195=0, "-", F192/F195)</f>
        <v>0.35227272727272729</v>
      </c>
      <c r="H192" s="65">
        <v>1</v>
      </c>
      <c r="I192" s="9">
        <f>IF(H195=0, "-", H192/H195)</f>
        <v>1.5151515151515152E-2</v>
      </c>
      <c r="J192" s="8" t="str">
        <f t="shared" si="16"/>
        <v>-</v>
      </c>
      <c r="K192" s="9" t="str">
        <f t="shared" si="17"/>
        <v>&gt;999%</v>
      </c>
    </row>
    <row r="193" spans="1:11" x14ac:dyDescent="0.25">
      <c r="A193" s="7" t="s">
        <v>286</v>
      </c>
      <c r="B193" s="65">
        <v>1</v>
      </c>
      <c r="C193" s="34">
        <f>IF(B195=0, "-", B193/B195)</f>
        <v>9.0909090909090912E-2</v>
      </c>
      <c r="D193" s="65">
        <v>0</v>
      </c>
      <c r="E193" s="9">
        <f>IF(D195=0, "-", D193/D195)</f>
        <v>0</v>
      </c>
      <c r="F193" s="81">
        <v>4</v>
      </c>
      <c r="G193" s="34">
        <f>IF(F195=0, "-", F193/F195)</f>
        <v>4.5454545454545456E-2</v>
      </c>
      <c r="H193" s="65">
        <v>2</v>
      </c>
      <c r="I193" s="9">
        <f>IF(H195=0, "-", H193/H195)</f>
        <v>3.0303030303030304E-2</v>
      </c>
      <c r="J193" s="8" t="str">
        <f t="shared" si="16"/>
        <v>-</v>
      </c>
      <c r="K193" s="9">
        <f t="shared" si="17"/>
        <v>1</v>
      </c>
    </row>
    <row r="194" spans="1:11" x14ac:dyDescent="0.25">
      <c r="A194" s="2"/>
      <c r="B194" s="68"/>
      <c r="C194" s="33"/>
      <c r="D194" s="68"/>
      <c r="E194" s="6"/>
      <c r="F194" s="82"/>
      <c r="G194" s="33"/>
      <c r="H194" s="68"/>
      <c r="I194" s="6"/>
      <c r="J194" s="5"/>
      <c r="K194" s="6"/>
    </row>
    <row r="195" spans="1:11" s="43" customFormat="1" x14ac:dyDescent="0.25">
      <c r="A195" s="162" t="s">
        <v>511</v>
      </c>
      <c r="B195" s="71">
        <f>SUM(B185:B194)</f>
        <v>11</v>
      </c>
      <c r="C195" s="40">
        <f>B195/1254</f>
        <v>8.771929824561403E-3</v>
      </c>
      <c r="D195" s="71">
        <f>SUM(D185:D194)</f>
        <v>1</v>
      </c>
      <c r="E195" s="41">
        <f>D195/1259</f>
        <v>7.9428117553613975E-4</v>
      </c>
      <c r="F195" s="77">
        <f>SUM(F185:F194)</f>
        <v>88</v>
      </c>
      <c r="G195" s="42">
        <f>F195/16228</f>
        <v>5.4227261523293073E-3</v>
      </c>
      <c r="H195" s="71">
        <f>SUM(H185:H194)</f>
        <v>66</v>
      </c>
      <c r="I195" s="41">
        <f>H195/16002</f>
        <v>4.1244844394450692E-3</v>
      </c>
      <c r="J195" s="37" t="str">
        <f>IF(D195=0, "-", IF((B195-D195)/D195&lt;10, (B195-D195)/D195, "&gt;999%"))</f>
        <v>&gt;999%</v>
      </c>
      <c r="K195" s="38">
        <f>IF(H195=0, "-", IF((F195-H195)/H195&lt;10, (F195-H195)/H195, "&gt;999%"))</f>
        <v>0.33333333333333331</v>
      </c>
    </row>
    <row r="196" spans="1:11" x14ac:dyDescent="0.25">
      <c r="B196" s="83"/>
      <c r="D196" s="83"/>
      <c r="F196" s="83"/>
      <c r="H196" s="83"/>
    </row>
    <row r="197" spans="1:11" x14ac:dyDescent="0.25">
      <c r="A197" s="163" t="s">
        <v>133</v>
      </c>
      <c r="B197" s="61" t="s">
        <v>12</v>
      </c>
      <c r="C197" s="62" t="s">
        <v>13</v>
      </c>
      <c r="D197" s="61" t="s">
        <v>12</v>
      </c>
      <c r="E197" s="63" t="s">
        <v>13</v>
      </c>
      <c r="F197" s="62" t="s">
        <v>12</v>
      </c>
      <c r="G197" s="62" t="s">
        <v>13</v>
      </c>
      <c r="H197" s="61" t="s">
        <v>12</v>
      </c>
      <c r="I197" s="63" t="s">
        <v>13</v>
      </c>
      <c r="J197" s="61"/>
      <c r="K197" s="63"/>
    </row>
    <row r="198" spans="1:11" x14ac:dyDescent="0.25">
      <c r="A198" s="7" t="s">
        <v>287</v>
      </c>
      <c r="B198" s="65">
        <v>0</v>
      </c>
      <c r="C198" s="34">
        <f>IF(B213=0, "-", B198/B213)</f>
        <v>0</v>
      </c>
      <c r="D198" s="65">
        <v>0</v>
      </c>
      <c r="E198" s="9">
        <f>IF(D213=0, "-", D198/D213)</f>
        <v>0</v>
      </c>
      <c r="F198" s="81">
        <v>0</v>
      </c>
      <c r="G198" s="34">
        <f>IF(F213=0, "-", F198/F213)</f>
        <v>0</v>
      </c>
      <c r="H198" s="65">
        <v>2</v>
      </c>
      <c r="I198" s="9">
        <f>IF(H213=0, "-", H198/H213)</f>
        <v>3.3898305084745763E-2</v>
      </c>
      <c r="J198" s="8" t="str">
        <f t="shared" ref="J198:J211" si="18">IF(D198=0, "-", IF((B198-D198)/D198&lt;10, (B198-D198)/D198, "&gt;999%"))</f>
        <v>-</v>
      </c>
      <c r="K198" s="9">
        <f t="shared" ref="K198:K211" si="19">IF(H198=0, "-", IF((F198-H198)/H198&lt;10, (F198-H198)/H198, "&gt;999%"))</f>
        <v>-1</v>
      </c>
    </row>
    <row r="199" spans="1:11" x14ac:dyDescent="0.25">
      <c r="A199" s="7" t="s">
        <v>288</v>
      </c>
      <c r="B199" s="65">
        <v>0</v>
      </c>
      <c r="C199" s="34">
        <f>IF(B213=0, "-", B199/B213)</f>
        <v>0</v>
      </c>
      <c r="D199" s="65">
        <v>0</v>
      </c>
      <c r="E199" s="9">
        <f>IF(D213=0, "-", D199/D213)</f>
        <v>0</v>
      </c>
      <c r="F199" s="81">
        <v>3</v>
      </c>
      <c r="G199" s="34">
        <f>IF(F213=0, "-", F199/F213)</f>
        <v>7.6923076923076927E-2</v>
      </c>
      <c r="H199" s="65">
        <v>2</v>
      </c>
      <c r="I199" s="9">
        <f>IF(H213=0, "-", H199/H213)</f>
        <v>3.3898305084745763E-2</v>
      </c>
      <c r="J199" s="8" t="str">
        <f t="shared" si="18"/>
        <v>-</v>
      </c>
      <c r="K199" s="9">
        <f t="shared" si="19"/>
        <v>0.5</v>
      </c>
    </row>
    <row r="200" spans="1:11" x14ac:dyDescent="0.25">
      <c r="A200" s="7" t="s">
        <v>289</v>
      </c>
      <c r="B200" s="65">
        <v>0</v>
      </c>
      <c r="C200" s="34">
        <f>IF(B213=0, "-", B200/B213)</f>
        <v>0</v>
      </c>
      <c r="D200" s="65">
        <v>1</v>
      </c>
      <c r="E200" s="9">
        <f>IF(D213=0, "-", D200/D213)</f>
        <v>0.16666666666666666</v>
      </c>
      <c r="F200" s="81">
        <v>3</v>
      </c>
      <c r="G200" s="34">
        <f>IF(F213=0, "-", F200/F213)</f>
        <v>7.6923076923076927E-2</v>
      </c>
      <c r="H200" s="65">
        <v>1</v>
      </c>
      <c r="I200" s="9">
        <f>IF(H213=0, "-", H200/H213)</f>
        <v>1.6949152542372881E-2</v>
      </c>
      <c r="J200" s="8">
        <f t="shared" si="18"/>
        <v>-1</v>
      </c>
      <c r="K200" s="9">
        <f t="shared" si="19"/>
        <v>2</v>
      </c>
    </row>
    <row r="201" spans="1:11" x14ac:dyDescent="0.25">
      <c r="A201" s="7" t="s">
        <v>290</v>
      </c>
      <c r="B201" s="65">
        <v>0</v>
      </c>
      <c r="C201" s="34">
        <f>IF(B213=0, "-", B201/B213)</f>
        <v>0</v>
      </c>
      <c r="D201" s="65">
        <v>1</v>
      </c>
      <c r="E201" s="9">
        <f>IF(D213=0, "-", D201/D213)</f>
        <v>0.16666666666666666</v>
      </c>
      <c r="F201" s="81">
        <v>14</v>
      </c>
      <c r="G201" s="34">
        <f>IF(F213=0, "-", F201/F213)</f>
        <v>0.35897435897435898</v>
      </c>
      <c r="H201" s="65">
        <v>19</v>
      </c>
      <c r="I201" s="9">
        <f>IF(H213=0, "-", H201/H213)</f>
        <v>0.32203389830508472</v>
      </c>
      <c r="J201" s="8">
        <f t="shared" si="18"/>
        <v>-1</v>
      </c>
      <c r="K201" s="9">
        <f t="shared" si="19"/>
        <v>-0.26315789473684209</v>
      </c>
    </row>
    <row r="202" spans="1:11" x14ac:dyDescent="0.25">
      <c r="A202" s="7" t="s">
        <v>291</v>
      </c>
      <c r="B202" s="65">
        <v>1</v>
      </c>
      <c r="C202" s="34">
        <f>IF(B213=0, "-", B202/B213)</f>
        <v>1</v>
      </c>
      <c r="D202" s="65">
        <v>0</v>
      </c>
      <c r="E202" s="9">
        <f>IF(D213=0, "-", D202/D213)</f>
        <v>0</v>
      </c>
      <c r="F202" s="81">
        <v>5</v>
      </c>
      <c r="G202" s="34">
        <f>IF(F213=0, "-", F202/F213)</f>
        <v>0.12820512820512819</v>
      </c>
      <c r="H202" s="65">
        <v>0</v>
      </c>
      <c r="I202" s="9">
        <f>IF(H213=0, "-", H202/H213)</f>
        <v>0</v>
      </c>
      <c r="J202" s="8" t="str">
        <f t="shared" si="18"/>
        <v>-</v>
      </c>
      <c r="K202" s="9" t="str">
        <f t="shared" si="19"/>
        <v>-</v>
      </c>
    </row>
    <row r="203" spans="1:11" x14ac:dyDescent="0.25">
      <c r="A203" s="7" t="s">
        <v>292</v>
      </c>
      <c r="B203" s="65">
        <v>0</v>
      </c>
      <c r="C203" s="34">
        <f>IF(B213=0, "-", B203/B213)</f>
        <v>0</v>
      </c>
      <c r="D203" s="65">
        <v>1</v>
      </c>
      <c r="E203" s="9">
        <f>IF(D213=0, "-", D203/D213)</f>
        <v>0.16666666666666666</v>
      </c>
      <c r="F203" s="81">
        <v>0</v>
      </c>
      <c r="G203" s="34">
        <f>IF(F213=0, "-", F203/F213)</f>
        <v>0</v>
      </c>
      <c r="H203" s="65">
        <v>2</v>
      </c>
      <c r="I203" s="9">
        <f>IF(H213=0, "-", H203/H213)</f>
        <v>3.3898305084745763E-2</v>
      </c>
      <c r="J203" s="8">
        <f t="shared" si="18"/>
        <v>-1</v>
      </c>
      <c r="K203" s="9">
        <f t="shared" si="19"/>
        <v>-1</v>
      </c>
    </row>
    <row r="204" spans="1:11" x14ac:dyDescent="0.25">
      <c r="A204" s="7" t="s">
        <v>293</v>
      </c>
      <c r="B204" s="65">
        <v>0</v>
      </c>
      <c r="C204" s="34">
        <f>IF(B213=0, "-", B204/B213)</f>
        <v>0</v>
      </c>
      <c r="D204" s="65">
        <v>1</v>
      </c>
      <c r="E204" s="9">
        <f>IF(D213=0, "-", D204/D213)</f>
        <v>0.16666666666666666</v>
      </c>
      <c r="F204" s="81">
        <v>1</v>
      </c>
      <c r="G204" s="34">
        <f>IF(F213=0, "-", F204/F213)</f>
        <v>2.564102564102564E-2</v>
      </c>
      <c r="H204" s="65">
        <v>2</v>
      </c>
      <c r="I204" s="9">
        <f>IF(H213=0, "-", H204/H213)</f>
        <v>3.3898305084745763E-2</v>
      </c>
      <c r="J204" s="8">
        <f t="shared" si="18"/>
        <v>-1</v>
      </c>
      <c r="K204" s="9">
        <f t="shared" si="19"/>
        <v>-0.5</v>
      </c>
    </row>
    <row r="205" spans="1:11" x14ac:dyDescent="0.25">
      <c r="A205" s="7" t="s">
        <v>294</v>
      </c>
      <c r="B205" s="65">
        <v>0</v>
      </c>
      <c r="C205" s="34">
        <f>IF(B213=0, "-", B205/B213)</f>
        <v>0</v>
      </c>
      <c r="D205" s="65">
        <v>0</v>
      </c>
      <c r="E205" s="9">
        <f>IF(D213=0, "-", D205/D213)</f>
        <v>0</v>
      </c>
      <c r="F205" s="81">
        <v>0</v>
      </c>
      <c r="G205" s="34">
        <f>IF(F213=0, "-", F205/F213)</f>
        <v>0</v>
      </c>
      <c r="H205" s="65">
        <v>3</v>
      </c>
      <c r="I205" s="9">
        <f>IF(H213=0, "-", H205/H213)</f>
        <v>5.0847457627118647E-2</v>
      </c>
      <c r="J205" s="8" t="str">
        <f t="shared" si="18"/>
        <v>-</v>
      </c>
      <c r="K205" s="9">
        <f t="shared" si="19"/>
        <v>-1</v>
      </c>
    </row>
    <row r="206" spans="1:11" x14ac:dyDescent="0.25">
      <c r="A206" s="7" t="s">
        <v>295</v>
      </c>
      <c r="B206" s="65">
        <v>0</v>
      </c>
      <c r="C206" s="34">
        <f>IF(B213=0, "-", B206/B213)</f>
        <v>0</v>
      </c>
      <c r="D206" s="65">
        <v>0</v>
      </c>
      <c r="E206" s="9">
        <f>IF(D213=0, "-", D206/D213)</f>
        <v>0</v>
      </c>
      <c r="F206" s="81">
        <v>1</v>
      </c>
      <c r="G206" s="34">
        <f>IF(F213=0, "-", F206/F213)</f>
        <v>2.564102564102564E-2</v>
      </c>
      <c r="H206" s="65">
        <v>1</v>
      </c>
      <c r="I206" s="9">
        <f>IF(H213=0, "-", H206/H213)</f>
        <v>1.6949152542372881E-2</v>
      </c>
      <c r="J206" s="8" t="str">
        <f t="shared" si="18"/>
        <v>-</v>
      </c>
      <c r="K206" s="9">
        <f t="shared" si="19"/>
        <v>0</v>
      </c>
    </row>
    <row r="207" spans="1:11" x14ac:dyDescent="0.25">
      <c r="A207" s="7" t="s">
        <v>296</v>
      </c>
      <c r="B207" s="65">
        <v>0</v>
      </c>
      <c r="C207" s="34">
        <f>IF(B213=0, "-", B207/B213)</f>
        <v>0</v>
      </c>
      <c r="D207" s="65">
        <v>1</v>
      </c>
      <c r="E207" s="9">
        <f>IF(D213=0, "-", D207/D213)</f>
        <v>0.16666666666666666</v>
      </c>
      <c r="F207" s="81">
        <v>2</v>
      </c>
      <c r="G207" s="34">
        <f>IF(F213=0, "-", F207/F213)</f>
        <v>5.128205128205128E-2</v>
      </c>
      <c r="H207" s="65">
        <v>13</v>
      </c>
      <c r="I207" s="9">
        <f>IF(H213=0, "-", H207/H213)</f>
        <v>0.22033898305084745</v>
      </c>
      <c r="J207" s="8">
        <f t="shared" si="18"/>
        <v>-1</v>
      </c>
      <c r="K207" s="9">
        <f t="shared" si="19"/>
        <v>-0.84615384615384615</v>
      </c>
    </row>
    <row r="208" spans="1:11" x14ac:dyDescent="0.25">
      <c r="A208" s="7" t="s">
        <v>297</v>
      </c>
      <c r="B208" s="65">
        <v>0</v>
      </c>
      <c r="C208" s="34">
        <f>IF(B213=0, "-", B208/B213)</f>
        <v>0</v>
      </c>
      <c r="D208" s="65">
        <v>1</v>
      </c>
      <c r="E208" s="9">
        <f>IF(D213=0, "-", D208/D213)</f>
        <v>0.16666666666666666</v>
      </c>
      <c r="F208" s="81">
        <v>0</v>
      </c>
      <c r="G208" s="34">
        <f>IF(F213=0, "-", F208/F213)</f>
        <v>0</v>
      </c>
      <c r="H208" s="65">
        <v>6</v>
      </c>
      <c r="I208" s="9">
        <f>IF(H213=0, "-", H208/H213)</f>
        <v>0.10169491525423729</v>
      </c>
      <c r="J208" s="8">
        <f t="shared" si="18"/>
        <v>-1</v>
      </c>
      <c r="K208" s="9">
        <f t="shared" si="19"/>
        <v>-1</v>
      </c>
    </row>
    <row r="209" spans="1:11" x14ac:dyDescent="0.25">
      <c r="A209" s="7" t="s">
        <v>298</v>
      </c>
      <c r="B209" s="65">
        <v>0</v>
      </c>
      <c r="C209" s="34">
        <f>IF(B213=0, "-", B209/B213)</f>
        <v>0</v>
      </c>
      <c r="D209" s="65">
        <v>0</v>
      </c>
      <c r="E209" s="9">
        <f>IF(D213=0, "-", D209/D213)</f>
        <v>0</v>
      </c>
      <c r="F209" s="81">
        <v>1</v>
      </c>
      <c r="G209" s="34">
        <f>IF(F213=0, "-", F209/F213)</f>
        <v>2.564102564102564E-2</v>
      </c>
      <c r="H209" s="65">
        <v>2</v>
      </c>
      <c r="I209" s="9">
        <f>IF(H213=0, "-", H209/H213)</f>
        <v>3.3898305084745763E-2</v>
      </c>
      <c r="J209" s="8" t="str">
        <f t="shared" si="18"/>
        <v>-</v>
      </c>
      <c r="K209" s="9">
        <f t="shared" si="19"/>
        <v>-0.5</v>
      </c>
    </row>
    <row r="210" spans="1:11" x14ac:dyDescent="0.25">
      <c r="A210" s="7" t="s">
        <v>299</v>
      </c>
      <c r="B210" s="65">
        <v>0</v>
      </c>
      <c r="C210" s="34">
        <f>IF(B213=0, "-", B210/B213)</f>
        <v>0</v>
      </c>
      <c r="D210" s="65">
        <v>0</v>
      </c>
      <c r="E210" s="9">
        <f>IF(D213=0, "-", D210/D213)</f>
        <v>0</v>
      </c>
      <c r="F210" s="81">
        <v>3</v>
      </c>
      <c r="G210" s="34">
        <f>IF(F213=0, "-", F210/F213)</f>
        <v>7.6923076923076927E-2</v>
      </c>
      <c r="H210" s="65">
        <v>5</v>
      </c>
      <c r="I210" s="9">
        <f>IF(H213=0, "-", H210/H213)</f>
        <v>8.4745762711864403E-2</v>
      </c>
      <c r="J210" s="8" t="str">
        <f t="shared" si="18"/>
        <v>-</v>
      </c>
      <c r="K210" s="9">
        <f t="shared" si="19"/>
        <v>-0.4</v>
      </c>
    </row>
    <row r="211" spans="1:11" x14ac:dyDescent="0.25">
      <c r="A211" s="7" t="s">
        <v>300</v>
      </c>
      <c r="B211" s="65">
        <v>0</v>
      </c>
      <c r="C211" s="34">
        <f>IF(B213=0, "-", B211/B213)</f>
        <v>0</v>
      </c>
      <c r="D211" s="65">
        <v>0</v>
      </c>
      <c r="E211" s="9">
        <f>IF(D213=0, "-", D211/D213)</f>
        <v>0</v>
      </c>
      <c r="F211" s="81">
        <v>6</v>
      </c>
      <c r="G211" s="34">
        <f>IF(F213=0, "-", F211/F213)</f>
        <v>0.15384615384615385</v>
      </c>
      <c r="H211" s="65">
        <v>1</v>
      </c>
      <c r="I211" s="9">
        <f>IF(H213=0, "-", H211/H213)</f>
        <v>1.6949152542372881E-2</v>
      </c>
      <c r="J211" s="8" t="str">
        <f t="shared" si="18"/>
        <v>-</v>
      </c>
      <c r="K211" s="9">
        <f t="shared" si="19"/>
        <v>5</v>
      </c>
    </row>
    <row r="212" spans="1:11" x14ac:dyDescent="0.25">
      <c r="A212" s="2"/>
      <c r="B212" s="68"/>
      <c r="C212" s="33"/>
      <c r="D212" s="68"/>
      <c r="E212" s="6"/>
      <c r="F212" s="82"/>
      <c r="G212" s="33"/>
      <c r="H212" s="68"/>
      <c r="I212" s="6"/>
      <c r="J212" s="5"/>
      <c r="K212" s="6"/>
    </row>
    <row r="213" spans="1:11" s="43" customFormat="1" x14ac:dyDescent="0.25">
      <c r="A213" s="162" t="s">
        <v>510</v>
      </c>
      <c r="B213" s="71">
        <f>SUM(B198:B212)</f>
        <v>1</v>
      </c>
      <c r="C213" s="40">
        <f>B213/1254</f>
        <v>7.9744816586921851E-4</v>
      </c>
      <c r="D213" s="71">
        <f>SUM(D198:D212)</f>
        <v>6</v>
      </c>
      <c r="E213" s="41">
        <f>D213/1259</f>
        <v>4.7656870532168391E-3</v>
      </c>
      <c r="F213" s="77">
        <f>SUM(F198:F212)</f>
        <v>39</v>
      </c>
      <c r="G213" s="42">
        <f>F213/16228</f>
        <v>2.4032536356913977E-3</v>
      </c>
      <c r="H213" s="71">
        <f>SUM(H198:H212)</f>
        <v>59</v>
      </c>
      <c r="I213" s="41">
        <f>H213/16002</f>
        <v>3.6870391201099862E-3</v>
      </c>
      <c r="J213" s="37">
        <f>IF(D213=0, "-", IF((B213-D213)/D213&lt;10, (B213-D213)/D213, "&gt;999%"))</f>
        <v>-0.83333333333333337</v>
      </c>
      <c r="K213" s="38">
        <f>IF(H213=0, "-", IF((F213-H213)/H213&lt;10, (F213-H213)/H213, "&gt;999%"))</f>
        <v>-0.33898305084745761</v>
      </c>
    </row>
    <row r="214" spans="1:11" x14ac:dyDescent="0.25">
      <c r="B214" s="83"/>
      <c r="D214" s="83"/>
      <c r="F214" s="83"/>
      <c r="H214" s="83"/>
    </row>
    <row r="215" spans="1:11" x14ac:dyDescent="0.25">
      <c r="A215" s="163" t="s">
        <v>134</v>
      </c>
      <c r="B215" s="61" t="s">
        <v>12</v>
      </c>
      <c r="C215" s="62" t="s">
        <v>13</v>
      </c>
      <c r="D215" s="61" t="s">
        <v>12</v>
      </c>
      <c r="E215" s="63" t="s">
        <v>13</v>
      </c>
      <c r="F215" s="62" t="s">
        <v>12</v>
      </c>
      <c r="G215" s="62" t="s">
        <v>13</v>
      </c>
      <c r="H215" s="61" t="s">
        <v>12</v>
      </c>
      <c r="I215" s="63" t="s">
        <v>13</v>
      </c>
      <c r="J215" s="61"/>
      <c r="K215" s="63"/>
    </row>
    <row r="216" spans="1:11" x14ac:dyDescent="0.25">
      <c r="A216" s="7" t="s">
        <v>301</v>
      </c>
      <c r="B216" s="65">
        <v>0</v>
      </c>
      <c r="C216" s="34">
        <f>IF(B223=0, "-", B216/B223)</f>
        <v>0</v>
      </c>
      <c r="D216" s="65">
        <v>0</v>
      </c>
      <c r="E216" s="9">
        <f>IF(D223=0, "-", D216/D223)</f>
        <v>0</v>
      </c>
      <c r="F216" s="81">
        <v>0</v>
      </c>
      <c r="G216" s="34">
        <f>IF(F223=0, "-", F216/F223)</f>
        <v>0</v>
      </c>
      <c r="H216" s="65">
        <v>1</v>
      </c>
      <c r="I216" s="9">
        <f>IF(H223=0, "-", H216/H223)</f>
        <v>9.0909090909090912E-2</v>
      </c>
      <c r="J216" s="8" t="str">
        <f t="shared" ref="J216:J221" si="20">IF(D216=0, "-", IF((B216-D216)/D216&lt;10, (B216-D216)/D216, "&gt;999%"))</f>
        <v>-</v>
      </c>
      <c r="K216" s="9">
        <f t="shared" ref="K216:K221" si="21">IF(H216=0, "-", IF((F216-H216)/H216&lt;10, (F216-H216)/H216, "&gt;999%"))</f>
        <v>-1</v>
      </c>
    </row>
    <row r="217" spans="1:11" x14ac:dyDescent="0.25">
      <c r="A217" s="7" t="s">
        <v>302</v>
      </c>
      <c r="B217" s="65">
        <v>0</v>
      </c>
      <c r="C217" s="34">
        <f>IF(B223=0, "-", B217/B223)</f>
        <v>0</v>
      </c>
      <c r="D217" s="65">
        <v>0</v>
      </c>
      <c r="E217" s="9">
        <f>IF(D223=0, "-", D217/D223)</f>
        <v>0</v>
      </c>
      <c r="F217" s="81">
        <v>1</v>
      </c>
      <c r="G217" s="34">
        <f>IF(F223=0, "-", F217/F223)</f>
        <v>5.8823529411764705E-2</v>
      </c>
      <c r="H217" s="65">
        <v>0</v>
      </c>
      <c r="I217" s="9">
        <f>IF(H223=0, "-", H217/H223)</f>
        <v>0</v>
      </c>
      <c r="J217" s="8" t="str">
        <f t="shared" si="20"/>
        <v>-</v>
      </c>
      <c r="K217" s="9" t="str">
        <f t="shared" si="21"/>
        <v>-</v>
      </c>
    </row>
    <row r="218" spans="1:11" x14ac:dyDescent="0.25">
      <c r="A218" s="7" t="s">
        <v>303</v>
      </c>
      <c r="B218" s="65">
        <v>0</v>
      </c>
      <c r="C218" s="34">
        <f>IF(B223=0, "-", B218/B223)</f>
        <v>0</v>
      </c>
      <c r="D218" s="65">
        <v>0</v>
      </c>
      <c r="E218" s="9">
        <f>IF(D223=0, "-", D218/D223)</f>
        <v>0</v>
      </c>
      <c r="F218" s="81">
        <v>1</v>
      </c>
      <c r="G218" s="34">
        <f>IF(F223=0, "-", F218/F223)</f>
        <v>5.8823529411764705E-2</v>
      </c>
      <c r="H218" s="65">
        <v>2</v>
      </c>
      <c r="I218" s="9">
        <f>IF(H223=0, "-", H218/H223)</f>
        <v>0.18181818181818182</v>
      </c>
      <c r="J218" s="8" t="str">
        <f t="shared" si="20"/>
        <v>-</v>
      </c>
      <c r="K218" s="9">
        <f t="shared" si="21"/>
        <v>-0.5</v>
      </c>
    </row>
    <row r="219" spans="1:11" x14ac:dyDescent="0.25">
      <c r="A219" s="7" t="s">
        <v>304</v>
      </c>
      <c r="B219" s="65">
        <v>0</v>
      </c>
      <c r="C219" s="34">
        <f>IF(B223=0, "-", B219/B223)</f>
        <v>0</v>
      </c>
      <c r="D219" s="65">
        <v>0</v>
      </c>
      <c r="E219" s="9">
        <f>IF(D223=0, "-", D219/D223)</f>
        <v>0</v>
      </c>
      <c r="F219" s="81">
        <v>0</v>
      </c>
      <c r="G219" s="34">
        <f>IF(F223=0, "-", F219/F223)</f>
        <v>0</v>
      </c>
      <c r="H219" s="65">
        <v>1</v>
      </c>
      <c r="I219" s="9">
        <f>IF(H223=0, "-", H219/H223)</f>
        <v>9.0909090909090912E-2</v>
      </c>
      <c r="J219" s="8" t="str">
        <f t="shared" si="20"/>
        <v>-</v>
      </c>
      <c r="K219" s="9">
        <f t="shared" si="21"/>
        <v>-1</v>
      </c>
    </row>
    <row r="220" spans="1:11" x14ac:dyDescent="0.25">
      <c r="A220" s="7" t="s">
        <v>305</v>
      </c>
      <c r="B220" s="65">
        <v>0</v>
      </c>
      <c r="C220" s="34">
        <f>IF(B223=0, "-", B220/B223)</f>
        <v>0</v>
      </c>
      <c r="D220" s="65">
        <v>1</v>
      </c>
      <c r="E220" s="9">
        <f>IF(D223=0, "-", D220/D223)</f>
        <v>0.25</v>
      </c>
      <c r="F220" s="81">
        <v>0</v>
      </c>
      <c r="G220" s="34">
        <f>IF(F223=0, "-", F220/F223)</f>
        <v>0</v>
      </c>
      <c r="H220" s="65">
        <v>2</v>
      </c>
      <c r="I220" s="9">
        <f>IF(H223=0, "-", H220/H223)</f>
        <v>0.18181818181818182</v>
      </c>
      <c r="J220" s="8">
        <f t="shared" si="20"/>
        <v>-1</v>
      </c>
      <c r="K220" s="9">
        <f t="shared" si="21"/>
        <v>-1</v>
      </c>
    </row>
    <row r="221" spans="1:11" x14ac:dyDescent="0.25">
      <c r="A221" s="7" t="s">
        <v>306</v>
      </c>
      <c r="B221" s="65">
        <v>1</v>
      </c>
      <c r="C221" s="34">
        <f>IF(B223=0, "-", B221/B223)</f>
        <v>1</v>
      </c>
      <c r="D221" s="65">
        <v>3</v>
      </c>
      <c r="E221" s="9">
        <f>IF(D223=0, "-", D221/D223)</f>
        <v>0.75</v>
      </c>
      <c r="F221" s="81">
        <v>15</v>
      </c>
      <c r="G221" s="34">
        <f>IF(F223=0, "-", F221/F223)</f>
        <v>0.88235294117647056</v>
      </c>
      <c r="H221" s="65">
        <v>5</v>
      </c>
      <c r="I221" s="9">
        <f>IF(H223=0, "-", H221/H223)</f>
        <v>0.45454545454545453</v>
      </c>
      <c r="J221" s="8">
        <f t="shared" si="20"/>
        <v>-0.66666666666666663</v>
      </c>
      <c r="K221" s="9">
        <f t="shared" si="21"/>
        <v>2</v>
      </c>
    </row>
    <row r="222" spans="1:11" x14ac:dyDescent="0.25">
      <c r="A222" s="2"/>
      <c r="B222" s="68"/>
      <c r="C222" s="33"/>
      <c r="D222" s="68"/>
      <c r="E222" s="6"/>
      <c r="F222" s="82"/>
      <c r="G222" s="33"/>
      <c r="H222" s="68"/>
      <c r="I222" s="6"/>
      <c r="J222" s="5"/>
      <c r="K222" s="6"/>
    </row>
    <row r="223" spans="1:11" s="43" customFormat="1" x14ac:dyDescent="0.25">
      <c r="A223" s="162" t="s">
        <v>509</v>
      </c>
      <c r="B223" s="71">
        <f>SUM(B216:B222)</f>
        <v>1</v>
      </c>
      <c r="C223" s="40">
        <f>B223/1254</f>
        <v>7.9744816586921851E-4</v>
      </c>
      <c r="D223" s="71">
        <f>SUM(D216:D222)</f>
        <v>4</v>
      </c>
      <c r="E223" s="41">
        <f>D223/1259</f>
        <v>3.177124702144559E-3</v>
      </c>
      <c r="F223" s="77">
        <f>SUM(F216:F222)</f>
        <v>17</v>
      </c>
      <c r="G223" s="42">
        <f>F223/16228</f>
        <v>1.0475720976090707E-3</v>
      </c>
      <c r="H223" s="71">
        <f>SUM(H216:H222)</f>
        <v>11</v>
      </c>
      <c r="I223" s="41">
        <f>H223/16002</f>
        <v>6.8741407324084494E-4</v>
      </c>
      <c r="J223" s="37">
        <f>IF(D223=0, "-", IF((B223-D223)/D223&lt;10, (B223-D223)/D223, "&gt;999%"))</f>
        <v>-0.75</v>
      </c>
      <c r="K223" s="38">
        <f>IF(H223=0, "-", IF((F223-H223)/H223&lt;10, (F223-H223)/H223, "&gt;999%"))</f>
        <v>0.54545454545454541</v>
      </c>
    </row>
    <row r="224" spans="1:11" x14ac:dyDescent="0.25">
      <c r="B224" s="83"/>
      <c r="D224" s="83"/>
      <c r="F224" s="83"/>
      <c r="H224" s="83"/>
    </row>
    <row r="225" spans="1:11" s="43" customFormat="1" x14ac:dyDescent="0.25">
      <c r="A225" s="162" t="s">
        <v>508</v>
      </c>
      <c r="B225" s="71">
        <v>13</v>
      </c>
      <c r="C225" s="40">
        <f>B225/1254</f>
        <v>1.036682615629984E-2</v>
      </c>
      <c r="D225" s="71">
        <v>11</v>
      </c>
      <c r="E225" s="41">
        <f>D225/1259</f>
        <v>8.737092930897538E-3</v>
      </c>
      <c r="F225" s="77">
        <v>144</v>
      </c>
      <c r="G225" s="42">
        <f>F225/16228</f>
        <v>8.8735518856297765E-3</v>
      </c>
      <c r="H225" s="71">
        <v>136</v>
      </c>
      <c r="I225" s="41">
        <f>H225/16002</f>
        <v>8.4989376327959006E-3</v>
      </c>
      <c r="J225" s="37">
        <f>IF(D225=0, "-", IF((B225-D225)/D225&lt;10, (B225-D225)/D225, "&gt;999%"))</f>
        <v>0.18181818181818182</v>
      </c>
      <c r="K225" s="38">
        <f>IF(H225=0, "-", IF((F225-H225)/H225&lt;10, (F225-H225)/H225, "&gt;999%"))</f>
        <v>5.8823529411764705E-2</v>
      </c>
    </row>
    <row r="226" spans="1:11" x14ac:dyDescent="0.25">
      <c r="B226" s="83"/>
      <c r="D226" s="83"/>
      <c r="F226" s="83"/>
      <c r="H226" s="83"/>
    </row>
    <row r="227" spans="1:11" x14ac:dyDescent="0.25">
      <c r="A227" s="27" t="s">
        <v>506</v>
      </c>
      <c r="B227" s="71">
        <f>B231-B229</f>
        <v>214</v>
      </c>
      <c r="C227" s="40">
        <f>B227/1254</f>
        <v>0.17065390749601275</v>
      </c>
      <c r="D227" s="71">
        <f>D231-D229</f>
        <v>236</v>
      </c>
      <c r="E227" s="41">
        <f>D227/1259</f>
        <v>0.18745035742652899</v>
      </c>
      <c r="F227" s="77">
        <f>F231-F229</f>
        <v>2900</v>
      </c>
      <c r="G227" s="42">
        <f>F227/16228</f>
        <v>0.17870347547448853</v>
      </c>
      <c r="H227" s="71">
        <f>H231-H229</f>
        <v>3568</v>
      </c>
      <c r="I227" s="41">
        <f>H227/16002</f>
        <v>0.22297212848393952</v>
      </c>
      <c r="J227" s="37">
        <f>IF(D227=0, "-", IF((B227-D227)/D227&lt;10, (B227-D227)/D227, "&gt;999%"))</f>
        <v>-9.3220338983050849E-2</v>
      </c>
      <c r="K227" s="38">
        <f>IF(H227=0, "-", IF((F227-H227)/H227&lt;10, (F227-H227)/H227, "&gt;999%"))</f>
        <v>-0.18721973094170405</v>
      </c>
    </row>
    <row r="228" spans="1:11" x14ac:dyDescent="0.25">
      <c r="A228" s="27"/>
      <c r="B228" s="71"/>
      <c r="C228" s="40"/>
      <c r="D228" s="71"/>
      <c r="E228" s="41"/>
      <c r="F228" s="77"/>
      <c r="G228" s="42"/>
      <c r="H228" s="71"/>
      <c r="I228" s="41"/>
      <c r="J228" s="37"/>
      <c r="K228" s="38"/>
    </row>
    <row r="229" spans="1:11" x14ac:dyDescent="0.25">
      <c r="A229" s="27" t="s">
        <v>507</v>
      </c>
      <c r="B229" s="71">
        <v>57</v>
      </c>
      <c r="C229" s="40">
        <f>B229/1254</f>
        <v>4.5454545454545456E-2</v>
      </c>
      <c r="D229" s="71">
        <v>47</v>
      </c>
      <c r="E229" s="41">
        <f>D229/1259</f>
        <v>3.7331215250198571E-2</v>
      </c>
      <c r="F229" s="77">
        <v>1069</v>
      </c>
      <c r="G229" s="42">
        <f>F229/16228</f>
        <v>6.5873798373182149E-2</v>
      </c>
      <c r="H229" s="71">
        <v>689</v>
      </c>
      <c r="I229" s="41">
        <f>H229/16002</f>
        <v>4.3057117860267467E-2</v>
      </c>
      <c r="J229" s="37">
        <f>IF(D229=0, "-", IF((B229-D229)/D229&lt;10, (B229-D229)/D229, "&gt;999%"))</f>
        <v>0.21276595744680851</v>
      </c>
      <c r="K229" s="38">
        <f>IF(H229=0, "-", IF((F229-H229)/H229&lt;10, (F229-H229)/H229, "&gt;999%"))</f>
        <v>0.55152394775036284</v>
      </c>
    </row>
    <row r="230" spans="1:11" x14ac:dyDescent="0.25">
      <c r="A230" s="27"/>
      <c r="B230" s="71"/>
      <c r="C230" s="40"/>
      <c r="D230" s="71"/>
      <c r="E230" s="41"/>
      <c r="F230" s="77"/>
      <c r="G230" s="42"/>
      <c r="H230" s="71"/>
      <c r="I230" s="41"/>
      <c r="J230" s="37"/>
      <c r="K230" s="38"/>
    </row>
    <row r="231" spans="1:11" x14ac:dyDescent="0.25">
      <c r="A231" s="27" t="s">
        <v>505</v>
      </c>
      <c r="B231" s="71">
        <v>271</v>
      </c>
      <c r="C231" s="40">
        <f>B231/1254</f>
        <v>0.21610845295055822</v>
      </c>
      <c r="D231" s="71">
        <v>283</v>
      </c>
      <c r="E231" s="41">
        <f>D231/1259</f>
        <v>0.22478157267672755</v>
      </c>
      <c r="F231" s="77">
        <v>3969</v>
      </c>
      <c r="G231" s="42">
        <f>F231/16228</f>
        <v>0.2445772738476707</v>
      </c>
      <c r="H231" s="71">
        <v>4257</v>
      </c>
      <c r="I231" s="41">
        <f>H231/16002</f>
        <v>0.26602924634420699</v>
      </c>
      <c r="J231" s="37">
        <f>IF(D231=0, "-", IF((B231-D231)/D231&lt;10, (B231-D231)/D231, "&gt;999%"))</f>
        <v>-4.2402826855123678E-2</v>
      </c>
      <c r="K231" s="38">
        <f>IF(H231=0, "-", IF((F231-H231)/H231&lt;10, (F231-H231)/H231, "&gt;999%"))</f>
        <v>-6.765327695560254E-2</v>
      </c>
    </row>
  </sheetData>
  <mergeCells count="58">
    <mergeCell ref="B1:K1"/>
    <mergeCell ref="B2:K2"/>
    <mergeCell ref="B182:E182"/>
    <mergeCell ref="F182:I182"/>
    <mergeCell ref="J182:K182"/>
    <mergeCell ref="B183:C183"/>
    <mergeCell ref="D183:E183"/>
    <mergeCell ref="F183:G183"/>
    <mergeCell ref="H183:I183"/>
    <mergeCell ref="B156:E156"/>
    <mergeCell ref="F156:I156"/>
    <mergeCell ref="J156:K156"/>
    <mergeCell ref="B157:C157"/>
    <mergeCell ref="D157:E157"/>
    <mergeCell ref="F157:G157"/>
    <mergeCell ref="H157:I157"/>
    <mergeCell ref="B138:E138"/>
    <mergeCell ref="F138:I138"/>
    <mergeCell ref="J138:K138"/>
    <mergeCell ref="B139:C139"/>
    <mergeCell ref="D139:E139"/>
    <mergeCell ref="F139:G139"/>
    <mergeCell ref="H139:I139"/>
    <mergeCell ref="B115:E115"/>
    <mergeCell ref="F115:I115"/>
    <mergeCell ref="J115:K115"/>
    <mergeCell ref="B116:C116"/>
    <mergeCell ref="D116:E116"/>
    <mergeCell ref="F116:G116"/>
    <mergeCell ref="H116:I116"/>
    <mergeCell ref="B78:E78"/>
    <mergeCell ref="F78:I78"/>
    <mergeCell ref="J78:K78"/>
    <mergeCell ref="B79:C79"/>
    <mergeCell ref="D79:E79"/>
    <mergeCell ref="F79:G79"/>
    <mergeCell ref="H79:I79"/>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1" max="16383" man="1"/>
    <brk id="114" max="16383" man="1"/>
    <brk id="155" max="16383" man="1"/>
    <brk id="196" max="16383" man="1"/>
    <brk id="2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7"/>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556</v>
      </c>
      <c r="C1" s="198"/>
      <c r="D1" s="198"/>
      <c r="E1" s="199"/>
      <c r="F1" s="199"/>
      <c r="G1" s="199"/>
      <c r="H1" s="199"/>
      <c r="I1" s="199"/>
      <c r="J1" s="199"/>
      <c r="K1" s="199"/>
    </row>
    <row r="2" spans="1:11" s="52" customFormat="1" ht="20.399999999999999" x14ac:dyDescent="0.35">
      <c r="A2" s="4" t="s">
        <v>95</v>
      </c>
      <c r="B2" s="202" t="s">
        <v>86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IF(B47=0, "-", B7/B47)</f>
        <v>3.6900369003690036E-3</v>
      </c>
      <c r="D7" s="65">
        <v>1</v>
      </c>
      <c r="E7" s="21">
        <f>IF(D47=0, "-", D7/D47)</f>
        <v>3.5335689045936395E-3</v>
      </c>
      <c r="F7" s="81">
        <v>10</v>
      </c>
      <c r="G7" s="39">
        <f>IF(F47=0, "-", F7/F47)</f>
        <v>2.5195263290501385E-3</v>
      </c>
      <c r="H7" s="65">
        <v>14</v>
      </c>
      <c r="I7" s="21">
        <f>IF(H47=0, "-", H7/H47)</f>
        <v>3.2887009631195679E-3</v>
      </c>
      <c r="J7" s="20">
        <f t="shared" ref="J7:J45" si="0">IF(D7=0, "-", IF((B7-D7)/D7&lt;10, (B7-D7)/D7, "&gt;999%"))</f>
        <v>0</v>
      </c>
      <c r="K7" s="21">
        <f t="shared" ref="K7:K45" si="1">IF(H7=0, "-", IF((F7-H7)/H7&lt;10, (F7-H7)/H7, "&gt;999%"))</f>
        <v>-0.2857142857142857</v>
      </c>
    </row>
    <row r="8" spans="1:11" x14ac:dyDescent="0.25">
      <c r="A8" s="7" t="s">
        <v>32</v>
      </c>
      <c r="B8" s="65">
        <v>0</v>
      </c>
      <c r="C8" s="39">
        <f>IF(B47=0, "-", B8/B47)</f>
        <v>0</v>
      </c>
      <c r="D8" s="65">
        <v>0</v>
      </c>
      <c r="E8" s="21">
        <f>IF(D47=0, "-", D8/D47)</f>
        <v>0</v>
      </c>
      <c r="F8" s="81">
        <v>0</v>
      </c>
      <c r="G8" s="39">
        <f>IF(F47=0, "-", F8/F47)</f>
        <v>0</v>
      </c>
      <c r="H8" s="65">
        <v>2</v>
      </c>
      <c r="I8" s="21">
        <f>IF(H47=0, "-", H8/H47)</f>
        <v>4.6981442330279542E-4</v>
      </c>
      <c r="J8" s="20" t="str">
        <f t="shared" si="0"/>
        <v>-</v>
      </c>
      <c r="K8" s="21">
        <f t="shared" si="1"/>
        <v>-1</v>
      </c>
    </row>
    <row r="9" spans="1:11" x14ac:dyDescent="0.25">
      <c r="A9" s="7" t="s">
        <v>33</v>
      </c>
      <c r="B9" s="65">
        <v>3</v>
      </c>
      <c r="C9" s="39">
        <f>IF(B47=0, "-", B9/B47)</f>
        <v>1.107011070110701E-2</v>
      </c>
      <c r="D9" s="65">
        <v>2</v>
      </c>
      <c r="E9" s="21">
        <f>IF(D47=0, "-", D9/D47)</f>
        <v>7.0671378091872791E-3</v>
      </c>
      <c r="F9" s="81">
        <v>86</v>
      </c>
      <c r="G9" s="39">
        <f>IF(F47=0, "-", F9/F47)</f>
        <v>2.1667926429831192E-2</v>
      </c>
      <c r="H9" s="65">
        <v>66</v>
      </c>
      <c r="I9" s="21">
        <f>IF(H47=0, "-", H9/H47)</f>
        <v>1.5503875968992248E-2</v>
      </c>
      <c r="J9" s="20">
        <f t="shared" si="0"/>
        <v>0.5</v>
      </c>
      <c r="K9" s="21">
        <f t="shared" si="1"/>
        <v>0.30303030303030304</v>
      </c>
    </row>
    <row r="10" spans="1:11" x14ac:dyDescent="0.25">
      <c r="A10" s="7" t="s">
        <v>35</v>
      </c>
      <c r="B10" s="65">
        <v>12</v>
      </c>
      <c r="C10" s="39">
        <f>IF(B47=0, "-", B10/B47)</f>
        <v>4.4280442804428041E-2</v>
      </c>
      <c r="D10" s="65">
        <v>14</v>
      </c>
      <c r="E10" s="21">
        <f>IF(D47=0, "-", D10/D47)</f>
        <v>4.9469964664310952E-2</v>
      </c>
      <c r="F10" s="81">
        <v>156</v>
      </c>
      <c r="G10" s="39">
        <f>IF(F47=0, "-", F10/F47)</f>
        <v>3.9304610733182165E-2</v>
      </c>
      <c r="H10" s="65">
        <v>223</v>
      </c>
      <c r="I10" s="21">
        <f>IF(H47=0, "-", H10/H47)</f>
        <v>5.2384308198261689E-2</v>
      </c>
      <c r="J10" s="20">
        <f t="shared" si="0"/>
        <v>-0.14285714285714285</v>
      </c>
      <c r="K10" s="21">
        <f t="shared" si="1"/>
        <v>-0.30044843049327352</v>
      </c>
    </row>
    <row r="11" spans="1:11" x14ac:dyDescent="0.25">
      <c r="A11" s="7" t="s">
        <v>37</v>
      </c>
      <c r="B11" s="65">
        <v>1</v>
      </c>
      <c r="C11" s="39">
        <f>IF(B47=0, "-", B11/B47)</f>
        <v>3.6900369003690036E-3</v>
      </c>
      <c r="D11" s="65">
        <v>0</v>
      </c>
      <c r="E11" s="21">
        <f>IF(D47=0, "-", D11/D47)</f>
        <v>0</v>
      </c>
      <c r="F11" s="81">
        <v>5</v>
      </c>
      <c r="G11" s="39">
        <f>IF(F47=0, "-", F11/F47)</f>
        <v>1.2597631645250692E-3</v>
      </c>
      <c r="H11" s="65">
        <v>0</v>
      </c>
      <c r="I11" s="21">
        <f>IF(H47=0, "-", H11/H47)</f>
        <v>0</v>
      </c>
      <c r="J11" s="20" t="str">
        <f t="shared" si="0"/>
        <v>-</v>
      </c>
      <c r="K11" s="21" t="str">
        <f t="shared" si="1"/>
        <v>-</v>
      </c>
    </row>
    <row r="12" spans="1:11" x14ac:dyDescent="0.25">
      <c r="A12" s="7" t="s">
        <v>38</v>
      </c>
      <c r="B12" s="65">
        <v>0</v>
      </c>
      <c r="C12" s="39">
        <f>IF(B47=0, "-", B12/B47)</f>
        <v>0</v>
      </c>
      <c r="D12" s="65">
        <v>1</v>
      </c>
      <c r="E12" s="21">
        <f>IF(D47=0, "-", D12/D47)</f>
        <v>3.5335689045936395E-3</v>
      </c>
      <c r="F12" s="81">
        <v>0</v>
      </c>
      <c r="G12" s="39">
        <f>IF(F47=0, "-", F12/F47)</f>
        <v>0</v>
      </c>
      <c r="H12" s="65">
        <v>3</v>
      </c>
      <c r="I12" s="21">
        <f>IF(H47=0, "-", H12/H47)</f>
        <v>7.0472163495419312E-4</v>
      </c>
      <c r="J12" s="20">
        <f t="shared" si="0"/>
        <v>-1</v>
      </c>
      <c r="K12" s="21">
        <f t="shared" si="1"/>
        <v>-1</v>
      </c>
    </row>
    <row r="13" spans="1:11" x14ac:dyDescent="0.25">
      <c r="A13" s="7" t="s">
        <v>39</v>
      </c>
      <c r="B13" s="65">
        <v>0</v>
      </c>
      <c r="C13" s="39">
        <f>IF(B47=0, "-", B13/B47)</f>
        <v>0</v>
      </c>
      <c r="D13" s="65">
        <v>0</v>
      </c>
      <c r="E13" s="21">
        <f>IF(D47=0, "-", D13/D47)</f>
        <v>0</v>
      </c>
      <c r="F13" s="81">
        <v>5</v>
      </c>
      <c r="G13" s="39">
        <f>IF(F47=0, "-", F13/F47)</f>
        <v>1.2597631645250692E-3</v>
      </c>
      <c r="H13" s="65">
        <v>2</v>
      </c>
      <c r="I13" s="21">
        <f>IF(H47=0, "-", H13/H47)</f>
        <v>4.6981442330279542E-4</v>
      </c>
      <c r="J13" s="20" t="str">
        <f t="shared" si="0"/>
        <v>-</v>
      </c>
      <c r="K13" s="21">
        <f t="shared" si="1"/>
        <v>1.5</v>
      </c>
    </row>
    <row r="14" spans="1:11" x14ac:dyDescent="0.25">
      <c r="A14" s="7" t="s">
        <v>40</v>
      </c>
      <c r="B14" s="65">
        <v>7</v>
      </c>
      <c r="C14" s="39">
        <f>IF(B47=0, "-", B14/B47)</f>
        <v>2.5830258302583026E-2</v>
      </c>
      <c r="D14" s="65">
        <v>0</v>
      </c>
      <c r="E14" s="21">
        <f>IF(D47=0, "-", D14/D47)</f>
        <v>0</v>
      </c>
      <c r="F14" s="81">
        <v>13</v>
      </c>
      <c r="G14" s="39">
        <f>IF(F47=0, "-", F14/F47)</f>
        <v>3.2753842277651801E-3</v>
      </c>
      <c r="H14" s="65">
        <v>0</v>
      </c>
      <c r="I14" s="21">
        <f>IF(H47=0, "-", H14/H47)</f>
        <v>0</v>
      </c>
      <c r="J14" s="20" t="str">
        <f t="shared" si="0"/>
        <v>-</v>
      </c>
      <c r="K14" s="21" t="str">
        <f t="shared" si="1"/>
        <v>-</v>
      </c>
    </row>
    <row r="15" spans="1:11" x14ac:dyDescent="0.25">
      <c r="A15" s="7" t="s">
        <v>41</v>
      </c>
      <c r="B15" s="65">
        <v>0</v>
      </c>
      <c r="C15" s="39">
        <f>IF(B47=0, "-", B15/B47)</f>
        <v>0</v>
      </c>
      <c r="D15" s="65">
        <v>0</v>
      </c>
      <c r="E15" s="21">
        <f>IF(D47=0, "-", D15/D47)</f>
        <v>0</v>
      </c>
      <c r="F15" s="81">
        <v>1</v>
      </c>
      <c r="G15" s="39">
        <f>IF(F47=0, "-", F15/F47)</f>
        <v>2.5195263290501388E-4</v>
      </c>
      <c r="H15" s="65">
        <v>2</v>
      </c>
      <c r="I15" s="21">
        <f>IF(H47=0, "-", H15/H47)</f>
        <v>4.6981442330279542E-4</v>
      </c>
      <c r="J15" s="20" t="str">
        <f t="shared" si="0"/>
        <v>-</v>
      </c>
      <c r="K15" s="21">
        <f t="shared" si="1"/>
        <v>-0.5</v>
      </c>
    </row>
    <row r="16" spans="1:11" x14ac:dyDescent="0.25">
      <c r="A16" s="7" t="s">
        <v>42</v>
      </c>
      <c r="B16" s="65">
        <v>0</v>
      </c>
      <c r="C16" s="39">
        <f>IF(B47=0, "-", B16/B47)</f>
        <v>0</v>
      </c>
      <c r="D16" s="65">
        <v>4</v>
      </c>
      <c r="E16" s="21">
        <f>IF(D47=0, "-", D16/D47)</f>
        <v>1.4134275618374558E-2</v>
      </c>
      <c r="F16" s="81">
        <v>15</v>
      </c>
      <c r="G16" s="39">
        <f>IF(F47=0, "-", F16/F47)</f>
        <v>3.779289493575208E-3</v>
      </c>
      <c r="H16" s="65">
        <v>23</v>
      </c>
      <c r="I16" s="21">
        <f>IF(H47=0, "-", H16/H47)</f>
        <v>5.4028658679821468E-3</v>
      </c>
      <c r="J16" s="20">
        <f t="shared" si="0"/>
        <v>-1</v>
      </c>
      <c r="K16" s="21">
        <f t="shared" si="1"/>
        <v>-0.34782608695652173</v>
      </c>
    </row>
    <row r="17" spans="1:11" x14ac:dyDescent="0.25">
      <c r="A17" s="7" t="s">
        <v>44</v>
      </c>
      <c r="B17" s="65">
        <v>1</v>
      </c>
      <c r="C17" s="39">
        <f>IF(B47=0, "-", B17/B47)</f>
        <v>3.6900369003690036E-3</v>
      </c>
      <c r="D17" s="65">
        <v>1</v>
      </c>
      <c r="E17" s="21">
        <f>IF(D47=0, "-", D17/D47)</f>
        <v>3.5335689045936395E-3</v>
      </c>
      <c r="F17" s="81">
        <v>29</v>
      </c>
      <c r="G17" s="39">
        <f>IF(F47=0, "-", F17/F47)</f>
        <v>7.3066263542454022E-3</v>
      </c>
      <c r="H17" s="65">
        <v>70</v>
      </c>
      <c r="I17" s="21">
        <f>IF(H47=0, "-", H17/H47)</f>
        <v>1.644350481559784E-2</v>
      </c>
      <c r="J17" s="20">
        <f t="shared" si="0"/>
        <v>0</v>
      </c>
      <c r="K17" s="21">
        <f t="shared" si="1"/>
        <v>-0.58571428571428574</v>
      </c>
    </row>
    <row r="18" spans="1:11" x14ac:dyDescent="0.25">
      <c r="A18" s="7" t="s">
        <v>46</v>
      </c>
      <c r="B18" s="65">
        <v>0</v>
      </c>
      <c r="C18" s="39">
        <f>IF(B47=0, "-", B18/B47)</f>
        <v>0</v>
      </c>
      <c r="D18" s="65">
        <v>0</v>
      </c>
      <c r="E18" s="21">
        <f>IF(D47=0, "-", D18/D47)</f>
        <v>0</v>
      </c>
      <c r="F18" s="81">
        <v>3</v>
      </c>
      <c r="G18" s="39">
        <f>IF(F47=0, "-", F18/F47)</f>
        <v>7.5585789871504159E-4</v>
      </c>
      <c r="H18" s="65">
        <v>0</v>
      </c>
      <c r="I18" s="21">
        <f>IF(H47=0, "-", H18/H47)</f>
        <v>0</v>
      </c>
      <c r="J18" s="20" t="str">
        <f t="shared" si="0"/>
        <v>-</v>
      </c>
      <c r="K18" s="21" t="str">
        <f t="shared" si="1"/>
        <v>-</v>
      </c>
    </row>
    <row r="19" spans="1:11" x14ac:dyDescent="0.25">
      <c r="A19" s="7" t="s">
        <v>49</v>
      </c>
      <c r="B19" s="65">
        <v>2</v>
      </c>
      <c r="C19" s="39">
        <f>IF(B47=0, "-", B19/B47)</f>
        <v>7.3800738007380072E-3</v>
      </c>
      <c r="D19" s="65">
        <v>3</v>
      </c>
      <c r="E19" s="21">
        <f>IF(D47=0, "-", D19/D47)</f>
        <v>1.0600706713780919E-2</v>
      </c>
      <c r="F19" s="81">
        <v>18</v>
      </c>
      <c r="G19" s="39">
        <f>IF(F47=0, "-", F19/F47)</f>
        <v>4.5351473922902496E-3</v>
      </c>
      <c r="H19" s="65">
        <v>136</v>
      </c>
      <c r="I19" s="21">
        <f>IF(H47=0, "-", H19/H47)</f>
        <v>3.1947380784590085E-2</v>
      </c>
      <c r="J19" s="20">
        <f t="shared" si="0"/>
        <v>-0.33333333333333331</v>
      </c>
      <c r="K19" s="21">
        <f t="shared" si="1"/>
        <v>-0.86764705882352944</v>
      </c>
    </row>
    <row r="20" spans="1:11" x14ac:dyDescent="0.25">
      <c r="A20" s="7" t="s">
        <v>50</v>
      </c>
      <c r="B20" s="65">
        <v>16</v>
      </c>
      <c r="C20" s="39">
        <f>IF(B47=0, "-", B20/B47)</f>
        <v>5.9040590405904057E-2</v>
      </c>
      <c r="D20" s="65">
        <v>43</v>
      </c>
      <c r="E20" s="21">
        <f>IF(D47=0, "-", D20/D47)</f>
        <v>0.1519434628975265</v>
      </c>
      <c r="F20" s="81">
        <v>437</v>
      </c>
      <c r="G20" s="39">
        <f>IF(F47=0, "-", F20/F47)</f>
        <v>0.11010330057949105</v>
      </c>
      <c r="H20" s="65">
        <v>523</v>
      </c>
      <c r="I20" s="21">
        <f>IF(H47=0, "-", H20/H47)</f>
        <v>0.122856471693681</v>
      </c>
      <c r="J20" s="20">
        <f t="shared" si="0"/>
        <v>-0.62790697674418605</v>
      </c>
      <c r="K20" s="21">
        <f t="shared" si="1"/>
        <v>-0.16443594646271512</v>
      </c>
    </row>
    <row r="21" spans="1:11" x14ac:dyDescent="0.25">
      <c r="A21" s="7" t="s">
        <v>55</v>
      </c>
      <c r="B21" s="65">
        <v>0</v>
      </c>
      <c r="C21" s="39">
        <f>IF(B47=0, "-", B21/B47)</f>
        <v>0</v>
      </c>
      <c r="D21" s="65">
        <v>1</v>
      </c>
      <c r="E21" s="21">
        <f>IF(D47=0, "-", D21/D47)</f>
        <v>3.5335689045936395E-3</v>
      </c>
      <c r="F21" s="81">
        <v>1</v>
      </c>
      <c r="G21" s="39">
        <f>IF(F47=0, "-", F21/F47)</f>
        <v>2.5195263290501388E-4</v>
      </c>
      <c r="H21" s="65">
        <v>9</v>
      </c>
      <c r="I21" s="21">
        <f>IF(H47=0, "-", H21/H47)</f>
        <v>2.1141649048625794E-3</v>
      </c>
      <c r="J21" s="20">
        <f t="shared" si="0"/>
        <v>-1</v>
      </c>
      <c r="K21" s="21">
        <f t="shared" si="1"/>
        <v>-0.88888888888888884</v>
      </c>
    </row>
    <row r="22" spans="1:11" x14ac:dyDescent="0.25">
      <c r="A22" s="7" t="s">
        <v>57</v>
      </c>
      <c r="B22" s="65">
        <v>27</v>
      </c>
      <c r="C22" s="39">
        <f>IF(B47=0, "-", B22/B47)</f>
        <v>9.9630996309963096E-2</v>
      </c>
      <c r="D22" s="65">
        <v>49</v>
      </c>
      <c r="E22" s="21">
        <f>IF(D47=0, "-", D22/D47)</f>
        <v>0.17314487632508835</v>
      </c>
      <c r="F22" s="81">
        <v>562</v>
      </c>
      <c r="G22" s="39">
        <f>IF(F47=0, "-", F22/F47)</f>
        <v>0.14159737969261779</v>
      </c>
      <c r="H22" s="65">
        <v>568</v>
      </c>
      <c r="I22" s="21">
        <f>IF(H47=0, "-", H22/H47)</f>
        <v>0.1334272962179939</v>
      </c>
      <c r="J22" s="20">
        <f t="shared" si="0"/>
        <v>-0.44897959183673469</v>
      </c>
      <c r="K22" s="21">
        <f t="shared" si="1"/>
        <v>-1.0563380281690141E-2</v>
      </c>
    </row>
    <row r="23" spans="1:11" x14ac:dyDescent="0.25">
      <c r="A23" s="7" t="s">
        <v>60</v>
      </c>
      <c r="B23" s="65">
        <v>0</v>
      </c>
      <c r="C23" s="39">
        <f>IF(B47=0, "-", B23/B47)</f>
        <v>0</v>
      </c>
      <c r="D23" s="65">
        <v>0</v>
      </c>
      <c r="E23" s="21">
        <f>IF(D47=0, "-", D23/D47)</f>
        <v>0</v>
      </c>
      <c r="F23" s="81">
        <v>2</v>
      </c>
      <c r="G23" s="39">
        <f>IF(F47=0, "-", F23/F47)</f>
        <v>5.0390526581002776E-4</v>
      </c>
      <c r="H23" s="65">
        <v>7</v>
      </c>
      <c r="I23" s="21">
        <f>IF(H47=0, "-", H23/H47)</f>
        <v>1.644350481559784E-3</v>
      </c>
      <c r="J23" s="20" t="str">
        <f t="shared" si="0"/>
        <v>-</v>
      </c>
      <c r="K23" s="21">
        <f t="shared" si="1"/>
        <v>-0.7142857142857143</v>
      </c>
    </row>
    <row r="24" spans="1:11" x14ac:dyDescent="0.25">
      <c r="A24" s="7" t="s">
        <v>61</v>
      </c>
      <c r="B24" s="65">
        <v>0</v>
      </c>
      <c r="C24" s="39">
        <f>IF(B47=0, "-", B24/B47)</f>
        <v>0</v>
      </c>
      <c r="D24" s="65">
        <v>3</v>
      </c>
      <c r="E24" s="21">
        <f>IF(D47=0, "-", D24/D47)</f>
        <v>1.0600706713780919E-2</v>
      </c>
      <c r="F24" s="81">
        <v>21</v>
      </c>
      <c r="G24" s="39">
        <f>IF(F47=0, "-", F24/F47)</f>
        <v>5.2910052910052907E-3</v>
      </c>
      <c r="H24" s="65">
        <v>52</v>
      </c>
      <c r="I24" s="21">
        <f>IF(H47=0, "-", H24/H47)</f>
        <v>1.2215175005872681E-2</v>
      </c>
      <c r="J24" s="20">
        <f t="shared" si="0"/>
        <v>-1</v>
      </c>
      <c r="K24" s="21">
        <f t="shared" si="1"/>
        <v>-0.59615384615384615</v>
      </c>
    </row>
    <row r="25" spans="1:11" x14ac:dyDescent="0.25">
      <c r="A25" s="7" t="s">
        <v>62</v>
      </c>
      <c r="B25" s="65">
        <v>0</v>
      </c>
      <c r="C25" s="39">
        <f>IF(B47=0, "-", B25/B47)</f>
        <v>0</v>
      </c>
      <c r="D25" s="65">
        <v>0</v>
      </c>
      <c r="E25" s="21">
        <f>IF(D47=0, "-", D25/D47)</f>
        <v>0</v>
      </c>
      <c r="F25" s="81">
        <v>1</v>
      </c>
      <c r="G25" s="39">
        <f>IF(F47=0, "-", F25/F47)</f>
        <v>2.5195263290501388E-4</v>
      </c>
      <c r="H25" s="65">
        <v>1</v>
      </c>
      <c r="I25" s="21">
        <f>IF(H47=0, "-", H25/H47)</f>
        <v>2.3490721165139771E-4</v>
      </c>
      <c r="J25" s="20" t="str">
        <f t="shared" si="0"/>
        <v>-</v>
      </c>
      <c r="K25" s="21">
        <f t="shared" si="1"/>
        <v>0</v>
      </c>
    </row>
    <row r="26" spans="1:11" x14ac:dyDescent="0.25">
      <c r="A26" s="7" t="s">
        <v>63</v>
      </c>
      <c r="B26" s="65">
        <v>0</v>
      </c>
      <c r="C26" s="39">
        <f>IF(B47=0, "-", B26/B47)</f>
        <v>0</v>
      </c>
      <c r="D26" s="65">
        <v>0</v>
      </c>
      <c r="E26" s="21">
        <f>IF(D47=0, "-", D26/D47)</f>
        <v>0</v>
      </c>
      <c r="F26" s="81">
        <v>1</v>
      </c>
      <c r="G26" s="39">
        <f>IF(F47=0, "-", F26/F47)</f>
        <v>2.5195263290501388E-4</v>
      </c>
      <c r="H26" s="65">
        <v>2</v>
      </c>
      <c r="I26" s="21">
        <f>IF(H47=0, "-", H26/H47)</f>
        <v>4.6981442330279542E-4</v>
      </c>
      <c r="J26" s="20" t="str">
        <f t="shared" si="0"/>
        <v>-</v>
      </c>
      <c r="K26" s="21">
        <f t="shared" si="1"/>
        <v>-0.5</v>
      </c>
    </row>
    <row r="27" spans="1:11" x14ac:dyDescent="0.25">
      <c r="A27" s="7" t="s">
        <v>64</v>
      </c>
      <c r="B27" s="65">
        <v>52</v>
      </c>
      <c r="C27" s="39">
        <f>IF(B47=0, "-", B27/B47)</f>
        <v>0.1918819188191882</v>
      </c>
      <c r="D27" s="65">
        <v>31</v>
      </c>
      <c r="E27" s="21">
        <f>IF(D47=0, "-", D27/D47)</f>
        <v>0.10954063604240283</v>
      </c>
      <c r="F27" s="81">
        <v>415</v>
      </c>
      <c r="G27" s="39">
        <f>IF(F47=0, "-", F27/F47)</f>
        <v>0.10456034265558076</v>
      </c>
      <c r="H27" s="65">
        <v>516</v>
      </c>
      <c r="I27" s="21">
        <f>IF(H47=0, "-", H27/H47)</f>
        <v>0.12121212121212122</v>
      </c>
      <c r="J27" s="20">
        <f t="shared" si="0"/>
        <v>0.67741935483870963</v>
      </c>
      <c r="K27" s="21">
        <f t="shared" si="1"/>
        <v>-0.19573643410852712</v>
      </c>
    </row>
    <row r="28" spans="1:11" x14ac:dyDescent="0.25">
      <c r="A28" s="7" t="s">
        <v>65</v>
      </c>
      <c r="B28" s="65">
        <v>0</v>
      </c>
      <c r="C28" s="39">
        <f>IF(B47=0, "-", B28/B47)</f>
        <v>0</v>
      </c>
      <c r="D28" s="65">
        <v>0</v>
      </c>
      <c r="E28" s="21">
        <f>IF(D47=0, "-", D28/D47)</f>
        <v>0</v>
      </c>
      <c r="F28" s="81">
        <v>0</v>
      </c>
      <c r="G28" s="39">
        <f>IF(F47=0, "-", F28/F47)</f>
        <v>0</v>
      </c>
      <c r="H28" s="65">
        <v>1</v>
      </c>
      <c r="I28" s="21">
        <f>IF(H47=0, "-", H28/H47)</f>
        <v>2.3490721165139771E-4</v>
      </c>
      <c r="J28" s="20" t="str">
        <f t="shared" si="0"/>
        <v>-</v>
      </c>
      <c r="K28" s="21">
        <f t="shared" si="1"/>
        <v>-1</v>
      </c>
    </row>
    <row r="29" spans="1:11" x14ac:dyDescent="0.25">
      <c r="A29" s="7" t="s">
        <v>66</v>
      </c>
      <c r="B29" s="65">
        <v>12</v>
      </c>
      <c r="C29" s="39">
        <f>IF(B47=0, "-", B29/B47)</f>
        <v>4.4280442804428041E-2</v>
      </c>
      <c r="D29" s="65">
        <v>9</v>
      </c>
      <c r="E29" s="21">
        <f>IF(D47=0, "-", D29/D47)</f>
        <v>3.1802120141342753E-2</v>
      </c>
      <c r="F29" s="81">
        <v>113</v>
      </c>
      <c r="G29" s="39">
        <f>IF(F47=0, "-", F29/F47)</f>
        <v>2.8470647518266567E-2</v>
      </c>
      <c r="H29" s="65">
        <v>156</v>
      </c>
      <c r="I29" s="21">
        <f>IF(H47=0, "-", H29/H47)</f>
        <v>3.6645525017618044E-2</v>
      </c>
      <c r="J29" s="20">
        <f t="shared" si="0"/>
        <v>0.33333333333333331</v>
      </c>
      <c r="K29" s="21">
        <f t="shared" si="1"/>
        <v>-0.27564102564102566</v>
      </c>
    </row>
    <row r="30" spans="1:11" x14ac:dyDescent="0.25">
      <c r="A30" s="7" t="s">
        <v>67</v>
      </c>
      <c r="B30" s="65">
        <v>1</v>
      </c>
      <c r="C30" s="39">
        <f>IF(B47=0, "-", B30/B47)</f>
        <v>3.6900369003690036E-3</v>
      </c>
      <c r="D30" s="65">
        <v>1</v>
      </c>
      <c r="E30" s="21">
        <f>IF(D47=0, "-", D30/D47)</f>
        <v>3.5335689045936395E-3</v>
      </c>
      <c r="F30" s="81">
        <v>10</v>
      </c>
      <c r="G30" s="39">
        <f>IF(F47=0, "-", F30/F47)</f>
        <v>2.5195263290501385E-3</v>
      </c>
      <c r="H30" s="65">
        <v>10</v>
      </c>
      <c r="I30" s="21">
        <f>IF(H47=0, "-", H30/H47)</f>
        <v>2.3490721165139771E-3</v>
      </c>
      <c r="J30" s="20">
        <f t="shared" si="0"/>
        <v>0</v>
      </c>
      <c r="K30" s="21">
        <f t="shared" si="1"/>
        <v>0</v>
      </c>
    </row>
    <row r="31" spans="1:11" x14ac:dyDescent="0.25">
      <c r="A31" s="7" t="s">
        <v>68</v>
      </c>
      <c r="B31" s="65">
        <v>21</v>
      </c>
      <c r="C31" s="39">
        <f>IF(B47=0, "-", B31/B47)</f>
        <v>7.7490774907749083E-2</v>
      </c>
      <c r="D31" s="65">
        <v>8</v>
      </c>
      <c r="E31" s="21">
        <f>IF(D47=0, "-", D31/D47)</f>
        <v>2.8268551236749116E-2</v>
      </c>
      <c r="F31" s="81">
        <v>214</v>
      </c>
      <c r="G31" s="39">
        <f>IF(F47=0, "-", F31/F47)</f>
        <v>5.3917863441672965E-2</v>
      </c>
      <c r="H31" s="65">
        <v>175</v>
      </c>
      <c r="I31" s="21">
        <f>IF(H47=0, "-", H31/H47)</f>
        <v>4.1108762038994599E-2</v>
      </c>
      <c r="J31" s="20">
        <f t="shared" si="0"/>
        <v>1.625</v>
      </c>
      <c r="K31" s="21">
        <f t="shared" si="1"/>
        <v>0.22285714285714286</v>
      </c>
    </row>
    <row r="32" spans="1:11" x14ac:dyDescent="0.25">
      <c r="A32" s="7" t="s">
        <v>69</v>
      </c>
      <c r="B32" s="65">
        <v>2</v>
      </c>
      <c r="C32" s="39">
        <f>IF(B47=0, "-", B32/B47)</f>
        <v>7.3800738007380072E-3</v>
      </c>
      <c r="D32" s="65">
        <v>1</v>
      </c>
      <c r="E32" s="21">
        <f>IF(D47=0, "-", D32/D47)</f>
        <v>3.5335689045936395E-3</v>
      </c>
      <c r="F32" s="81">
        <v>48</v>
      </c>
      <c r="G32" s="39">
        <f>IF(F47=0, "-", F32/F47)</f>
        <v>1.2093726379440665E-2</v>
      </c>
      <c r="H32" s="65">
        <v>51</v>
      </c>
      <c r="I32" s="21">
        <f>IF(H47=0, "-", H32/H47)</f>
        <v>1.1980267794221282E-2</v>
      </c>
      <c r="J32" s="20">
        <f t="shared" si="0"/>
        <v>1</v>
      </c>
      <c r="K32" s="21">
        <f t="shared" si="1"/>
        <v>-5.8823529411764705E-2</v>
      </c>
    </row>
    <row r="33" spans="1:11" x14ac:dyDescent="0.25">
      <c r="A33" s="7" t="s">
        <v>70</v>
      </c>
      <c r="B33" s="65">
        <v>0</v>
      </c>
      <c r="C33" s="39">
        <f>IF(B47=0, "-", B33/B47)</f>
        <v>0</v>
      </c>
      <c r="D33" s="65">
        <v>2</v>
      </c>
      <c r="E33" s="21">
        <f>IF(D47=0, "-", D33/D47)</f>
        <v>7.0671378091872791E-3</v>
      </c>
      <c r="F33" s="81">
        <v>9</v>
      </c>
      <c r="G33" s="39">
        <f>IF(F47=0, "-", F33/F47)</f>
        <v>2.2675736961451248E-3</v>
      </c>
      <c r="H33" s="65">
        <v>15</v>
      </c>
      <c r="I33" s="21">
        <f>IF(H47=0, "-", H33/H47)</f>
        <v>3.5236081747709656E-3</v>
      </c>
      <c r="J33" s="20">
        <f t="shared" si="0"/>
        <v>-1</v>
      </c>
      <c r="K33" s="21">
        <f t="shared" si="1"/>
        <v>-0.4</v>
      </c>
    </row>
    <row r="34" spans="1:11" x14ac:dyDescent="0.25">
      <c r="A34" s="7" t="s">
        <v>71</v>
      </c>
      <c r="B34" s="65">
        <v>1</v>
      </c>
      <c r="C34" s="39">
        <f>IF(B47=0, "-", B34/B47)</f>
        <v>3.6900369003690036E-3</v>
      </c>
      <c r="D34" s="65">
        <v>3</v>
      </c>
      <c r="E34" s="21">
        <f>IF(D47=0, "-", D34/D47)</f>
        <v>1.0600706713780919E-2</v>
      </c>
      <c r="F34" s="81">
        <v>39</v>
      </c>
      <c r="G34" s="39">
        <f>IF(F47=0, "-", F34/F47)</f>
        <v>9.8261526832955411E-3</v>
      </c>
      <c r="H34" s="65">
        <v>56</v>
      </c>
      <c r="I34" s="21">
        <f>IF(H47=0, "-", H34/H47)</f>
        <v>1.3154803852478272E-2</v>
      </c>
      <c r="J34" s="20">
        <f t="shared" si="0"/>
        <v>-0.66666666666666663</v>
      </c>
      <c r="K34" s="21">
        <f t="shared" si="1"/>
        <v>-0.30357142857142855</v>
      </c>
    </row>
    <row r="35" spans="1:11" x14ac:dyDescent="0.25">
      <c r="A35" s="7" t="s">
        <v>72</v>
      </c>
      <c r="B35" s="65">
        <v>0</v>
      </c>
      <c r="C35" s="39">
        <f>IF(B47=0, "-", B35/B47)</f>
        <v>0</v>
      </c>
      <c r="D35" s="65">
        <v>1</v>
      </c>
      <c r="E35" s="21">
        <f>IF(D47=0, "-", D35/D47)</f>
        <v>3.5335689045936395E-3</v>
      </c>
      <c r="F35" s="81">
        <v>4</v>
      </c>
      <c r="G35" s="39">
        <f>IF(F47=0, "-", F35/F47)</f>
        <v>1.0078105316200555E-3</v>
      </c>
      <c r="H35" s="65">
        <v>2</v>
      </c>
      <c r="I35" s="21">
        <f>IF(H47=0, "-", H35/H47)</f>
        <v>4.6981442330279542E-4</v>
      </c>
      <c r="J35" s="20">
        <f t="shared" si="0"/>
        <v>-1</v>
      </c>
      <c r="K35" s="21">
        <f t="shared" si="1"/>
        <v>1</v>
      </c>
    </row>
    <row r="36" spans="1:11" x14ac:dyDescent="0.25">
      <c r="A36" s="7" t="s">
        <v>73</v>
      </c>
      <c r="B36" s="65">
        <v>12</v>
      </c>
      <c r="C36" s="39">
        <f>IF(B47=0, "-", B36/B47)</f>
        <v>4.4280442804428041E-2</v>
      </c>
      <c r="D36" s="65">
        <v>0</v>
      </c>
      <c r="E36" s="21">
        <f>IF(D47=0, "-", D36/D47)</f>
        <v>0</v>
      </c>
      <c r="F36" s="81">
        <v>76</v>
      </c>
      <c r="G36" s="39">
        <f>IF(F47=0, "-", F36/F47)</f>
        <v>1.9148400100781053E-2</v>
      </c>
      <c r="H36" s="65">
        <v>0</v>
      </c>
      <c r="I36" s="21">
        <f>IF(H47=0, "-", H36/H47)</f>
        <v>0</v>
      </c>
      <c r="J36" s="20" t="str">
        <f t="shared" si="0"/>
        <v>-</v>
      </c>
      <c r="K36" s="21" t="str">
        <f t="shared" si="1"/>
        <v>-</v>
      </c>
    </row>
    <row r="37" spans="1:11" x14ac:dyDescent="0.25">
      <c r="A37" s="7" t="s">
        <v>74</v>
      </c>
      <c r="B37" s="65">
        <v>2</v>
      </c>
      <c r="C37" s="39">
        <f>IF(B47=0, "-", B37/B47)</f>
        <v>7.3800738007380072E-3</v>
      </c>
      <c r="D37" s="65">
        <v>5</v>
      </c>
      <c r="E37" s="21">
        <f>IF(D47=0, "-", D37/D47)</f>
        <v>1.7667844522968199E-2</v>
      </c>
      <c r="F37" s="81">
        <v>29</v>
      </c>
      <c r="G37" s="39">
        <f>IF(F47=0, "-", F37/F47)</f>
        <v>7.3066263542454022E-3</v>
      </c>
      <c r="H37" s="65">
        <v>28</v>
      </c>
      <c r="I37" s="21">
        <f>IF(H47=0, "-", H37/H47)</f>
        <v>6.5774019262391358E-3</v>
      </c>
      <c r="J37" s="20">
        <f t="shared" si="0"/>
        <v>-0.6</v>
      </c>
      <c r="K37" s="21">
        <f t="shared" si="1"/>
        <v>3.5714285714285712E-2</v>
      </c>
    </row>
    <row r="38" spans="1:11" x14ac:dyDescent="0.25">
      <c r="A38" s="7" t="s">
        <v>76</v>
      </c>
      <c r="B38" s="65">
        <v>0</v>
      </c>
      <c r="C38" s="39">
        <f>IF(B47=0, "-", B38/B47)</f>
        <v>0</v>
      </c>
      <c r="D38" s="65">
        <v>0</v>
      </c>
      <c r="E38" s="21">
        <f>IF(D47=0, "-", D38/D47)</f>
        <v>0</v>
      </c>
      <c r="F38" s="81">
        <v>6</v>
      </c>
      <c r="G38" s="39">
        <f>IF(F47=0, "-", F38/F47)</f>
        <v>1.5117157974300832E-3</v>
      </c>
      <c r="H38" s="65">
        <v>3</v>
      </c>
      <c r="I38" s="21">
        <f>IF(H47=0, "-", H38/H47)</f>
        <v>7.0472163495419312E-4</v>
      </c>
      <c r="J38" s="20" t="str">
        <f t="shared" si="0"/>
        <v>-</v>
      </c>
      <c r="K38" s="21">
        <f t="shared" si="1"/>
        <v>1</v>
      </c>
    </row>
    <row r="39" spans="1:11" x14ac:dyDescent="0.25">
      <c r="A39" s="7" t="s">
        <v>77</v>
      </c>
      <c r="B39" s="65">
        <v>5</v>
      </c>
      <c r="C39" s="39">
        <f>IF(B47=0, "-", B39/B47)</f>
        <v>1.8450184501845018E-2</v>
      </c>
      <c r="D39" s="65">
        <v>7</v>
      </c>
      <c r="E39" s="21">
        <f>IF(D47=0, "-", D39/D47)</f>
        <v>2.4734982332155476E-2</v>
      </c>
      <c r="F39" s="81">
        <v>107</v>
      </c>
      <c r="G39" s="39">
        <f>IF(F47=0, "-", F39/F47)</f>
        <v>2.6958931720836483E-2</v>
      </c>
      <c r="H39" s="65">
        <v>177</v>
      </c>
      <c r="I39" s="21">
        <f>IF(H47=0, "-", H39/H47)</f>
        <v>4.1578576462297394E-2</v>
      </c>
      <c r="J39" s="20">
        <f t="shared" si="0"/>
        <v>-0.2857142857142857</v>
      </c>
      <c r="K39" s="21">
        <f t="shared" si="1"/>
        <v>-0.39548022598870058</v>
      </c>
    </row>
    <row r="40" spans="1:11" x14ac:dyDescent="0.25">
      <c r="A40" s="7" t="s">
        <v>79</v>
      </c>
      <c r="B40" s="65">
        <v>22</v>
      </c>
      <c r="C40" s="39">
        <f>IF(B47=0, "-", B40/B47)</f>
        <v>8.1180811808118078E-2</v>
      </c>
      <c r="D40" s="65">
        <v>4</v>
      </c>
      <c r="E40" s="21">
        <f>IF(D47=0, "-", D40/D47)</f>
        <v>1.4134275618374558E-2</v>
      </c>
      <c r="F40" s="81">
        <v>144</v>
      </c>
      <c r="G40" s="39">
        <f>IF(F47=0, "-", F40/F47)</f>
        <v>3.6281179138321996E-2</v>
      </c>
      <c r="H40" s="65">
        <v>118</v>
      </c>
      <c r="I40" s="21">
        <f>IF(H47=0, "-", H40/H47)</f>
        <v>2.7719050974864927E-2</v>
      </c>
      <c r="J40" s="20">
        <f t="shared" si="0"/>
        <v>4.5</v>
      </c>
      <c r="K40" s="21">
        <f t="shared" si="1"/>
        <v>0.22033898305084745</v>
      </c>
    </row>
    <row r="41" spans="1:11" x14ac:dyDescent="0.25">
      <c r="A41" s="7" t="s">
        <v>80</v>
      </c>
      <c r="B41" s="65">
        <v>2</v>
      </c>
      <c r="C41" s="39">
        <f>IF(B47=0, "-", B41/B47)</f>
        <v>7.3800738007380072E-3</v>
      </c>
      <c r="D41" s="65">
        <v>15</v>
      </c>
      <c r="E41" s="21">
        <f>IF(D47=0, "-", D41/D47)</f>
        <v>5.3003533568904596E-2</v>
      </c>
      <c r="F41" s="81">
        <v>138</v>
      </c>
      <c r="G41" s="39">
        <f>IF(F47=0, "-", F41/F47)</f>
        <v>3.4769463340891912E-2</v>
      </c>
      <c r="H41" s="65">
        <v>163</v>
      </c>
      <c r="I41" s="21">
        <f>IF(H47=0, "-", H41/H47)</f>
        <v>3.8289875499177825E-2</v>
      </c>
      <c r="J41" s="20">
        <f t="shared" si="0"/>
        <v>-0.8666666666666667</v>
      </c>
      <c r="K41" s="21">
        <f t="shared" si="1"/>
        <v>-0.15337423312883436</v>
      </c>
    </row>
    <row r="42" spans="1:11" x14ac:dyDescent="0.25">
      <c r="A42" s="7" t="s">
        <v>81</v>
      </c>
      <c r="B42" s="65">
        <v>4</v>
      </c>
      <c r="C42" s="39">
        <f>IF(B47=0, "-", B42/B47)</f>
        <v>1.4760147601476014E-2</v>
      </c>
      <c r="D42" s="65">
        <v>0</v>
      </c>
      <c r="E42" s="21">
        <f>IF(D47=0, "-", D42/D47)</f>
        <v>0</v>
      </c>
      <c r="F42" s="81">
        <v>426</v>
      </c>
      <c r="G42" s="39">
        <f>IF(F47=0, "-", F42/F47)</f>
        <v>0.10733182161753591</v>
      </c>
      <c r="H42" s="65">
        <v>0</v>
      </c>
      <c r="I42" s="21">
        <f>IF(H47=0, "-", H42/H47)</f>
        <v>0</v>
      </c>
      <c r="J42" s="20" t="str">
        <f t="shared" si="0"/>
        <v>-</v>
      </c>
      <c r="K42" s="21" t="str">
        <f t="shared" si="1"/>
        <v>-</v>
      </c>
    </row>
    <row r="43" spans="1:11" x14ac:dyDescent="0.25">
      <c r="A43" s="7" t="s">
        <v>82</v>
      </c>
      <c r="B43" s="65">
        <v>51</v>
      </c>
      <c r="C43" s="39">
        <f>IF(B47=0, "-", B43/B47)</f>
        <v>0.18819188191881919</v>
      </c>
      <c r="D43" s="65">
        <v>40</v>
      </c>
      <c r="E43" s="21">
        <f>IF(D47=0, "-", D43/D47)</f>
        <v>0.14134275618374559</v>
      </c>
      <c r="F43" s="81">
        <v>601</v>
      </c>
      <c r="G43" s="39">
        <f>IF(F47=0, "-", F43/F47)</f>
        <v>0.15142353237591333</v>
      </c>
      <c r="H43" s="65">
        <v>764</v>
      </c>
      <c r="I43" s="21">
        <f>IF(H47=0, "-", H43/H47)</f>
        <v>0.17946910970166785</v>
      </c>
      <c r="J43" s="20">
        <f t="shared" si="0"/>
        <v>0.27500000000000002</v>
      </c>
      <c r="K43" s="21">
        <f t="shared" si="1"/>
        <v>-0.21335078534031413</v>
      </c>
    </row>
    <row r="44" spans="1:11" x14ac:dyDescent="0.25">
      <c r="A44" s="7" t="s">
        <v>83</v>
      </c>
      <c r="B44" s="65">
        <v>14</v>
      </c>
      <c r="C44" s="39">
        <f>IF(B47=0, "-", B44/B47)</f>
        <v>5.1660516605166053E-2</v>
      </c>
      <c r="D44" s="65">
        <v>32</v>
      </c>
      <c r="E44" s="21">
        <f>IF(D47=0, "-", D44/D47)</f>
        <v>0.11307420494699646</v>
      </c>
      <c r="F44" s="81">
        <v>215</v>
      </c>
      <c r="G44" s="39">
        <f>IF(F47=0, "-", F44/F47)</f>
        <v>5.4169816074577978E-2</v>
      </c>
      <c r="H44" s="65">
        <v>307</v>
      </c>
      <c r="I44" s="21">
        <f>IF(H47=0, "-", H44/H47)</f>
        <v>7.2116513976979088E-2</v>
      </c>
      <c r="J44" s="20">
        <f t="shared" si="0"/>
        <v>-0.5625</v>
      </c>
      <c r="K44" s="21">
        <f t="shared" si="1"/>
        <v>-0.29967426710097722</v>
      </c>
    </row>
    <row r="45" spans="1:11" x14ac:dyDescent="0.25">
      <c r="A45" s="7" t="s">
        <v>84</v>
      </c>
      <c r="B45" s="65">
        <v>0</v>
      </c>
      <c r="C45" s="39">
        <f>IF(B47=0, "-", B45/B47)</f>
        <v>0</v>
      </c>
      <c r="D45" s="65">
        <v>2</v>
      </c>
      <c r="E45" s="21">
        <f>IF(D47=0, "-", D45/D47)</f>
        <v>7.0671378091872791E-3</v>
      </c>
      <c r="F45" s="81">
        <v>9</v>
      </c>
      <c r="G45" s="39">
        <f>IF(F47=0, "-", F45/F47)</f>
        <v>2.2675736961451248E-3</v>
      </c>
      <c r="H45" s="65">
        <v>12</v>
      </c>
      <c r="I45" s="21">
        <f>IF(H47=0, "-", H45/H47)</f>
        <v>2.8188865398167725E-3</v>
      </c>
      <c r="J45" s="20">
        <f t="shared" si="0"/>
        <v>-1</v>
      </c>
      <c r="K45" s="21">
        <f t="shared" si="1"/>
        <v>-0.25</v>
      </c>
    </row>
    <row r="46" spans="1:11" x14ac:dyDescent="0.25">
      <c r="A46" s="2"/>
      <c r="B46" s="68"/>
      <c r="C46" s="33"/>
      <c r="D46" s="68"/>
      <c r="E46" s="6"/>
      <c r="F46" s="82"/>
      <c r="G46" s="33"/>
      <c r="H46" s="68"/>
      <c r="I46" s="6"/>
      <c r="J46" s="5"/>
      <c r="K46" s="6"/>
    </row>
    <row r="47" spans="1:11" s="43" customFormat="1" x14ac:dyDescent="0.25">
      <c r="A47" s="162" t="s">
        <v>505</v>
      </c>
      <c r="B47" s="71">
        <f>SUM(B7:B46)</f>
        <v>271</v>
      </c>
      <c r="C47" s="40">
        <v>1</v>
      </c>
      <c r="D47" s="71">
        <f>SUM(D7:D46)</f>
        <v>283</v>
      </c>
      <c r="E47" s="41">
        <v>1</v>
      </c>
      <c r="F47" s="77">
        <f>SUM(F7:F46)</f>
        <v>3969</v>
      </c>
      <c r="G47" s="42">
        <v>1</v>
      </c>
      <c r="H47" s="71">
        <f>SUM(H7:H46)</f>
        <v>4257</v>
      </c>
      <c r="I47" s="41">
        <v>1</v>
      </c>
      <c r="J47" s="37">
        <f>IF(D47=0, "-", (B47-D47)/D47)</f>
        <v>-4.2402826855123678E-2</v>
      </c>
      <c r="K47" s="38">
        <f>IF(H47=0, "-", (F47-H47)/H47)</f>
        <v>-6.765327695560254E-2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2023-01-04T18:59:03Z</dcterms:modified>
</cp:coreProperties>
</file>