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VFACTS\June Output\Standard Reports ready\"/>
    </mc:Choice>
  </mc:AlternateContent>
  <xr:revisionPtr revIDLastSave="0" documentId="13_ncr:1_{340D226A-8141-4FBC-BB05-AB5B1A30AC8A}" xr6:coauthVersionLast="44" xr6:coauthVersionMax="44" xr10:uidLastSave="{00000000-0000-0000-0000-000000000000}"/>
  <bookViews>
    <workbookView xWindow="1365" yWindow="630" windowWidth="23400" windowHeight="14430" xr2:uid="{268801DD-B975-4F2A-AEB6-67A85412E945}"/>
  </bookViews>
  <sheets>
    <sheet name="Retail Sales By State" sheetId="1" r:id="rId1"/>
    <sheet name="Total Market Segmentation" sheetId="2" r:id="rId2"/>
    <sheet name="Retail Sales By Marque" sheetId="3" r:id="rId3"/>
    <sheet name="Retail Share By Marque" sheetId="4" r:id="rId4"/>
    <sheet name="Retail Sales By Buyer Type" sheetId="5" r:id="rId5"/>
    <sheet name="Retail Sales By Buyer Type Fuel" sheetId="6" r:id="rId6"/>
    <sheet name="Retail Sales By Country Of Orig" sheetId="7" r:id="rId7"/>
    <sheet name="Segment Model Passenger" sheetId="8" r:id="rId8"/>
    <sheet name="Marque Passenger" sheetId="9" r:id="rId9"/>
    <sheet name="Segment Model SUV" sheetId="10" r:id="rId10"/>
    <sheet name="Marque SUV" sheetId="11" r:id="rId11"/>
    <sheet name="Segment Model Light Commercial" sheetId="12" r:id="rId12"/>
    <sheet name="Marque Light Commercial" sheetId="13" r:id="rId13"/>
    <sheet name="Segment Model Heavy Commercial" sheetId="14" r:id="rId14"/>
    <sheet name="Marque Heavy Commercial" sheetId="15" r:id="rId15"/>
    <sheet name="Retail Sales By Marque &amp; Model" sheetId="16" r:id="rId16"/>
  </sheets>
  <definedNames>
    <definedName name="DATA">#REF!</definedName>
    <definedName name="_xlnm.Print_Area" localSheetId="0">'Retail Sales By State'!$A$1:$L$40</definedName>
    <definedName name="_xlnm.Print_Titles" localSheetId="14">'Marque Heavy Commercial'!$1:$3</definedName>
    <definedName name="_xlnm.Print_Titles" localSheetId="12">'Marque Light Commercial'!$1:$3</definedName>
    <definedName name="_xlnm.Print_Titles" localSheetId="8">'Marque Passenger'!$1:$3</definedName>
    <definedName name="_xlnm.Print_Titles" localSheetId="10">'Marque SUV'!$1:$3</definedName>
    <definedName name="_xlnm.Print_Titles" localSheetId="15">'Retail Sales By Marque &amp; Model'!$1:$5</definedName>
    <definedName name="_xlnm.Print_Titles" localSheetId="13">'Segment Model Heavy Commercial'!$1:$3</definedName>
    <definedName name="_xlnm.Print_Titles" localSheetId="11">'Segment Model Light Commercial'!$1:$3</definedName>
    <definedName name="_xlnm.Print_Titles" localSheetId="7">'Segment Model Passenger'!$1:$3</definedName>
    <definedName name="_xlnm.Print_Titles" localSheetId="9">'Segment Model SUV'!$1:$3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451" i="16" l="1"/>
  <c r="E451" i="16"/>
  <c r="J451" i="16" s="1"/>
  <c r="D451" i="16"/>
  <c r="C451" i="16"/>
  <c r="B451" i="16"/>
  <c r="G451" i="16" s="1"/>
  <c r="I451" i="16" s="1"/>
  <c r="I449" i="16"/>
  <c r="H449" i="16"/>
  <c r="J449" i="16" s="1"/>
  <c r="G449" i="16"/>
  <c r="H448" i="16"/>
  <c r="J448" i="16" s="1"/>
  <c r="G448" i="16"/>
  <c r="I448" i="16" s="1"/>
  <c r="I447" i="16"/>
  <c r="H447" i="16"/>
  <c r="J447" i="16" s="1"/>
  <c r="G447" i="16"/>
  <c r="H446" i="16"/>
  <c r="J446" i="16" s="1"/>
  <c r="G446" i="16"/>
  <c r="I446" i="16" s="1"/>
  <c r="J445" i="16"/>
  <c r="I445" i="16"/>
  <c r="H445" i="16"/>
  <c r="G445" i="16"/>
  <c r="J444" i="16"/>
  <c r="I444" i="16"/>
  <c r="H444" i="16"/>
  <c r="G444" i="16"/>
  <c r="J443" i="16"/>
  <c r="I443" i="16"/>
  <c r="H443" i="16"/>
  <c r="G443" i="16"/>
  <c r="J440" i="16"/>
  <c r="H440" i="16"/>
  <c r="G440" i="16"/>
  <c r="I440" i="16" s="1"/>
  <c r="I439" i="16"/>
  <c r="H439" i="16"/>
  <c r="J439" i="16" s="1"/>
  <c r="G439" i="16"/>
  <c r="J438" i="16"/>
  <c r="H438" i="16"/>
  <c r="G438" i="16"/>
  <c r="I438" i="16" s="1"/>
  <c r="I437" i="16"/>
  <c r="H437" i="16"/>
  <c r="J437" i="16" s="1"/>
  <c r="G437" i="16"/>
  <c r="J436" i="16"/>
  <c r="H436" i="16"/>
  <c r="G436" i="16"/>
  <c r="I436" i="16" s="1"/>
  <c r="J435" i="16"/>
  <c r="I435" i="16"/>
  <c r="H435" i="16"/>
  <c r="G435" i="16"/>
  <c r="J434" i="16"/>
  <c r="H434" i="16"/>
  <c r="G434" i="16"/>
  <c r="I434" i="16" s="1"/>
  <c r="I433" i="16"/>
  <c r="H433" i="16"/>
  <c r="J433" i="16" s="1"/>
  <c r="G433" i="16"/>
  <c r="J432" i="16"/>
  <c r="H432" i="16"/>
  <c r="G432" i="16"/>
  <c r="I432" i="16" s="1"/>
  <c r="I431" i="16"/>
  <c r="H431" i="16"/>
  <c r="J431" i="16" s="1"/>
  <c r="G431" i="16"/>
  <c r="J430" i="16"/>
  <c r="H430" i="16"/>
  <c r="G430" i="16"/>
  <c r="I430" i="16" s="1"/>
  <c r="I429" i="16"/>
  <c r="H429" i="16"/>
  <c r="J429" i="16" s="1"/>
  <c r="G429" i="16"/>
  <c r="J428" i="16"/>
  <c r="H428" i="16"/>
  <c r="G428" i="16"/>
  <c r="I428" i="16" s="1"/>
  <c r="I427" i="16"/>
  <c r="H427" i="16"/>
  <c r="J427" i="16" s="1"/>
  <c r="G427" i="16"/>
  <c r="J426" i="16"/>
  <c r="H426" i="16"/>
  <c r="G426" i="16"/>
  <c r="I426" i="16" s="1"/>
  <c r="I425" i="16"/>
  <c r="H425" i="16"/>
  <c r="J425" i="16" s="1"/>
  <c r="G425" i="16"/>
  <c r="J424" i="16"/>
  <c r="I424" i="16"/>
  <c r="H424" i="16"/>
  <c r="G424" i="16"/>
  <c r="I423" i="16"/>
  <c r="H423" i="16"/>
  <c r="J423" i="16" s="1"/>
  <c r="G423" i="16"/>
  <c r="J422" i="16"/>
  <c r="I422" i="16"/>
  <c r="H422" i="16"/>
  <c r="G422" i="16"/>
  <c r="I419" i="16"/>
  <c r="H419" i="16"/>
  <c r="J419" i="16" s="1"/>
  <c r="G419" i="16"/>
  <c r="J418" i="16"/>
  <c r="H418" i="16"/>
  <c r="G418" i="16"/>
  <c r="I418" i="16" s="1"/>
  <c r="I417" i="16"/>
  <c r="H417" i="16"/>
  <c r="J417" i="16" s="1"/>
  <c r="G417" i="16"/>
  <c r="J416" i="16"/>
  <c r="H416" i="16"/>
  <c r="G416" i="16"/>
  <c r="I416" i="16" s="1"/>
  <c r="I415" i="16"/>
  <c r="H415" i="16"/>
  <c r="J415" i="16" s="1"/>
  <c r="G415" i="16"/>
  <c r="J414" i="16"/>
  <c r="H414" i="16"/>
  <c r="G414" i="16"/>
  <c r="I414" i="16" s="1"/>
  <c r="I413" i="16"/>
  <c r="H413" i="16"/>
  <c r="J413" i="16" s="1"/>
  <c r="G413" i="16"/>
  <c r="J412" i="16"/>
  <c r="H412" i="16"/>
  <c r="G412" i="16"/>
  <c r="I412" i="16" s="1"/>
  <c r="I411" i="16"/>
  <c r="H411" i="16"/>
  <c r="J411" i="16" s="1"/>
  <c r="G411" i="16"/>
  <c r="J410" i="16"/>
  <c r="H410" i="16"/>
  <c r="G410" i="16"/>
  <c r="I410" i="16" s="1"/>
  <c r="I409" i="16"/>
  <c r="H409" i="16"/>
  <c r="J409" i="16" s="1"/>
  <c r="G409" i="16"/>
  <c r="J408" i="16"/>
  <c r="H408" i="16"/>
  <c r="G408" i="16"/>
  <c r="I408" i="16" s="1"/>
  <c r="I407" i="16"/>
  <c r="H407" i="16"/>
  <c r="J407" i="16" s="1"/>
  <c r="G407" i="16"/>
  <c r="J406" i="16"/>
  <c r="H406" i="16"/>
  <c r="G406" i="16"/>
  <c r="I406" i="16" s="1"/>
  <c r="I405" i="16"/>
  <c r="H405" i="16"/>
  <c r="J405" i="16" s="1"/>
  <c r="G405" i="16"/>
  <c r="J404" i="16"/>
  <c r="I404" i="16"/>
  <c r="H404" i="16"/>
  <c r="G404" i="16"/>
  <c r="I403" i="16"/>
  <c r="H403" i="16"/>
  <c r="J403" i="16" s="1"/>
  <c r="G403" i="16"/>
  <c r="J402" i="16"/>
  <c r="H402" i="16"/>
  <c r="G402" i="16"/>
  <c r="I402" i="16" s="1"/>
  <c r="I401" i="16"/>
  <c r="H401" i="16"/>
  <c r="J401" i="16" s="1"/>
  <c r="G401" i="16"/>
  <c r="J400" i="16"/>
  <c r="H400" i="16"/>
  <c r="G400" i="16"/>
  <c r="I400" i="16" s="1"/>
  <c r="I399" i="16"/>
  <c r="H399" i="16"/>
  <c r="J399" i="16" s="1"/>
  <c r="G399" i="16"/>
  <c r="J398" i="16"/>
  <c r="H398" i="16"/>
  <c r="G398" i="16"/>
  <c r="I398" i="16" s="1"/>
  <c r="I395" i="16"/>
  <c r="H395" i="16"/>
  <c r="J395" i="16" s="1"/>
  <c r="G395" i="16"/>
  <c r="J394" i="16"/>
  <c r="H394" i="16"/>
  <c r="G394" i="16"/>
  <c r="I394" i="16" s="1"/>
  <c r="I393" i="16"/>
  <c r="H393" i="16"/>
  <c r="J393" i="16" s="1"/>
  <c r="G393" i="16"/>
  <c r="J392" i="16"/>
  <c r="H392" i="16"/>
  <c r="G392" i="16"/>
  <c r="I392" i="16" s="1"/>
  <c r="I391" i="16"/>
  <c r="H391" i="16"/>
  <c r="J391" i="16" s="1"/>
  <c r="G391" i="16"/>
  <c r="J390" i="16"/>
  <c r="H390" i="16"/>
  <c r="G390" i="16"/>
  <c r="I390" i="16" s="1"/>
  <c r="I389" i="16"/>
  <c r="H389" i="16"/>
  <c r="J389" i="16" s="1"/>
  <c r="G389" i="16"/>
  <c r="J388" i="16"/>
  <c r="H388" i="16"/>
  <c r="G388" i="16"/>
  <c r="I388" i="16" s="1"/>
  <c r="I385" i="16"/>
  <c r="H385" i="16"/>
  <c r="J385" i="16" s="1"/>
  <c r="G385" i="16"/>
  <c r="J384" i="16"/>
  <c r="H384" i="16"/>
  <c r="G384" i="16"/>
  <c r="I384" i="16" s="1"/>
  <c r="I383" i="16"/>
  <c r="H383" i="16"/>
  <c r="J383" i="16" s="1"/>
  <c r="G383" i="16"/>
  <c r="J382" i="16"/>
  <c r="H382" i="16"/>
  <c r="G382" i="16"/>
  <c r="I382" i="16" s="1"/>
  <c r="I381" i="16"/>
  <c r="H381" i="16"/>
  <c r="J381" i="16" s="1"/>
  <c r="G381" i="16"/>
  <c r="J380" i="16"/>
  <c r="H380" i="16"/>
  <c r="G380" i="16"/>
  <c r="I380" i="16" s="1"/>
  <c r="I379" i="16"/>
  <c r="H379" i="16"/>
  <c r="J379" i="16" s="1"/>
  <c r="G379" i="16"/>
  <c r="J378" i="16"/>
  <c r="H378" i="16"/>
  <c r="G378" i="16"/>
  <c r="I378" i="16" s="1"/>
  <c r="I377" i="16"/>
  <c r="H377" i="16"/>
  <c r="J377" i="16" s="1"/>
  <c r="G377" i="16"/>
  <c r="J374" i="16"/>
  <c r="I374" i="16"/>
  <c r="H374" i="16"/>
  <c r="G374" i="16"/>
  <c r="J373" i="16"/>
  <c r="I373" i="16"/>
  <c r="H373" i="16"/>
  <c r="G373" i="16"/>
  <c r="J372" i="16"/>
  <c r="I372" i="16"/>
  <c r="H372" i="16"/>
  <c r="G372" i="16"/>
  <c r="J371" i="16"/>
  <c r="I371" i="16"/>
  <c r="H371" i="16"/>
  <c r="G371" i="16"/>
  <c r="J368" i="16"/>
  <c r="H368" i="16"/>
  <c r="G368" i="16"/>
  <c r="I368" i="16" s="1"/>
  <c r="I367" i="16"/>
  <c r="H367" i="16"/>
  <c r="J367" i="16" s="1"/>
  <c r="G367" i="16"/>
  <c r="J366" i="16"/>
  <c r="I366" i="16"/>
  <c r="H366" i="16"/>
  <c r="G366" i="16"/>
  <c r="I365" i="16"/>
  <c r="H365" i="16"/>
  <c r="J365" i="16" s="1"/>
  <c r="G365" i="16"/>
  <c r="J364" i="16"/>
  <c r="H364" i="16"/>
  <c r="G364" i="16"/>
  <c r="I364" i="16" s="1"/>
  <c r="I363" i="16"/>
  <c r="H363" i="16"/>
  <c r="J363" i="16" s="1"/>
  <c r="G363" i="16"/>
  <c r="J362" i="16"/>
  <c r="H362" i="16"/>
  <c r="G362" i="16"/>
  <c r="I362" i="16" s="1"/>
  <c r="I361" i="16"/>
  <c r="H361" i="16"/>
  <c r="J361" i="16" s="1"/>
  <c r="G361" i="16"/>
  <c r="J358" i="16"/>
  <c r="H358" i="16"/>
  <c r="G358" i="16"/>
  <c r="I358" i="16" s="1"/>
  <c r="I357" i="16"/>
  <c r="H357" i="16"/>
  <c r="J357" i="16" s="1"/>
  <c r="G357" i="16"/>
  <c r="J356" i="16"/>
  <c r="I356" i="16"/>
  <c r="H356" i="16"/>
  <c r="G356" i="16"/>
  <c r="J355" i="16"/>
  <c r="I355" i="16"/>
  <c r="H355" i="16"/>
  <c r="G355" i="16"/>
  <c r="J354" i="16"/>
  <c r="H354" i="16"/>
  <c r="G354" i="16"/>
  <c r="I354" i="16" s="1"/>
  <c r="I353" i="16"/>
  <c r="H353" i="16"/>
  <c r="J353" i="16" s="1"/>
  <c r="G353" i="16"/>
  <c r="J352" i="16"/>
  <c r="H352" i="16"/>
  <c r="G352" i="16"/>
  <c r="I352" i="16" s="1"/>
  <c r="J351" i="16"/>
  <c r="I351" i="16"/>
  <c r="H351" i="16"/>
  <c r="G351" i="16"/>
  <c r="J350" i="16"/>
  <c r="H350" i="16"/>
  <c r="G350" i="16"/>
  <c r="I350" i="16" s="1"/>
  <c r="I347" i="16"/>
  <c r="H347" i="16"/>
  <c r="J347" i="16" s="1"/>
  <c r="G347" i="16"/>
  <c r="J346" i="16"/>
  <c r="H346" i="16"/>
  <c r="G346" i="16"/>
  <c r="I346" i="16" s="1"/>
  <c r="I345" i="16"/>
  <c r="H345" i="16"/>
  <c r="J345" i="16" s="1"/>
  <c r="G345" i="16"/>
  <c r="J344" i="16"/>
  <c r="H344" i="16"/>
  <c r="G344" i="16"/>
  <c r="I344" i="16" s="1"/>
  <c r="I341" i="16"/>
  <c r="H341" i="16"/>
  <c r="J341" i="16" s="1"/>
  <c r="G341" i="16"/>
  <c r="J340" i="16"/>
  <c r="H340" i="16"/>
  <c r="G340" i="16"/>
  <c r="I340" i="16" s="1"/>
  <c r="I339" i="16"/>
  <c r="H339" i="16"/>
  <c r="J339" i="16" s="1"/>
  <c r="G339" i="16"/>
  <c r="J338" i="16"/>
  <c r="H338" i="16"/>
  <c r="G338" i="16"/>
  <c r="I338" i="16" s="1"/>
  <c r="J337" i="16"/>
  <c r="I337" i="16"/>
  <c r="H337" i="16"/>
  <c r="G337" i="16"/>
  <c r="J336" i="16"/>
  <c r="H336" i="16"/>
  <c r="G336" i="16"/>
  <c r="I336" i="16" s="1"/>
  <c r="I333" i="16"/>
  <c r="H333" i="16"/>
  <c r="J333" i="16" s="1"/>
  <c r="G333" i="16"/>
  <c r="J332" i="16"/>
  <c r="I332" i="16"/>
  <c r="H332" i="16"/>
  <c r="G332" i="16"/>
  <c r="J331" i="16"/>
  <c r="I331" i="16"/>
  <c r="H331" i="16"/>
  <c r="G331" i="16"/>
  <c r="J330" i="16"/>
  <c r="I330" i="16"/>
  <c r="H330" i="16"/>
  <c r="G330" i="16"/>
  <c r="I329" i="16"/>
  <c r="H329" i="16"/>
  <c r="J329" i="16" s="1"/>
  <c r="G329" i="16"/>
  <c r="J328" i="16"/>
  <c r="H328" i="16"/>
  <c r="G328" i="16"/>
  <c r="I328" i="16" s="1"/>
  <c r="I327" i="16"/>
  <c r="H327" i="16"/>
  <c r="J327" i="16" s="1"/>
  <c r="G327" i="16"/>
  <c r="J326" i="16"/>
  <c r="I326" i="16"/>
  <c r="H326" i="16"/>
  <c r="G326" i="16"/>
  <c r="I323" i="16"/>
  <c r="H323" i="16"/>
  <c r="J323" i="16" s="1"/>
  <c r="G323" i="16"/>
  <c r="J322" i="16"/>
  <c r="H322" i="16"/>
  <c r="G322" i="16"/>
  <c r="I322" i="16" s="1"/>
  <c r="I321" i="16"/>
  <c r="H321" i="16"/>
  <c r="J321" i="16" s="1"/>
  <c r="G321" i="16"/>
  <c r="J320" i="16"/>
  <c r="H320" i="16"/>
  <c r="G320" i="16"/>
  <c r="I320" i="16" s="1"/>
  <c r="I319" i="16"/>
  <c r="H319" i="16"/>
  <c r="J319" i="16" s="1"/>
  <c r="G319" i="16"/>
  <c r="J318" i="16"/>
  <c r="H318" i="16"/>
  <c r="G318" i="16"/>
  <c r="I318" i="16" s="1"/>
  <c r="I317" i="16"/>
  <c r="H317" i="16"/>
  <c r="J317" i="16" s="1"/>
  <c r="G317" i="16"/>
  <c r="J316" i="16"/>
  <c r="I316" i="16"/>
  <c r="H316" i="16"/>
  <c r="G316" i="16"/>
  <c r="I315" i="16"/>
  <c r="H315" i="16"/>
  <c r="J315" i="16" s="1"/>
  <c r="G315" i="16"/>
  <c r="J314" i="16"/>
  <c r="I314" i="16"/>
  <c r="H314" i="16"/>
  <c r="G314" i="16"/>
  <c r="I311" i="16"/>
  <c r="H311" i="16"/>
  <c r="J311" i="16" s="1"/>
  <c r="G311" i="16"/>
  <c r="J310" i="16"/>
  <c r="H310" i="16"/>
  <c r="G310" i="16"/>
  <c r="I310" i="16" s="1"/>
  <c r="I309" i="16"/>
  <c r="H309" i="16"/>
  <c r="J309" i="16" s="1"/>
  <c r="G309" i="16"/>
  <c r="J308" i="16"/>
  <c r="H308" i="16"/>
  <c r="G308" i="16"/>
  <c r="I308" i="16" s="1"/>
  <c r="I307" i="16"/>
  <c r="H307" i="16"/>
  <c r="J307" i="16" s="1"/>
  <c r="G307" i="16"/>
  <c r="J306" i="16"/>
  <c r="H306" i="16"/>
  <c r="G306" i="16"/>
  <c r="I306" i="16" s="1"/>
  <c r="I305" i="16"/>
  <c r="H305" i="16"/>
  <c r="J305" i="16" s="1"/>
  <c r="G305" i="16"/>
  <c r="J304" i="16"/>
  <c r="I304" i="16"/>
  <c r="H304" i="16"/>
  <c r="G304" i="16"/>
  <c r="J303" i="16"/>
  <c r="I303" i="16"/>
  <c r="H303" i="16"/>
  <c r="G303" i="16"/>
  <c r="J302" i="16"/>
  <c r="H302" i="16"/>
  <c r="G302" i="16"/>
  <c r="I302" i="16" s="1"/>
  <c r="I301" i="16"/>
  <c r="H301" i="16"/>
  <c r="J301" i="16" s="1"/>
  <c r="G301" i="16"/>
  <c r="J298" i="16"/>
  <c r="I298" i="16"/>
  <c r="H298" i="16"/>
  <c r="G298" i="16"/>
  <c r="I297" i="16"/>
  <c r="H297" i="16"/>
  <c r="J297" i="16" s="1"/>
  <c r="G297" i="16"/>
  <c r="J296" i="16"/>
  <c r="I296" i="16"/>
  <c r="H296" i="16"/>
  <c r="G296" i="16"/>
  <c r="I295" i="16"/>
  <c r="H295" i="16"/>
  <c r="J295" i="16" s="1"/>
  <c r="G295" i="16"/>
  <c r="J294" i="16"/>
  <c r="I294" i="16"/>
  <c r="H294" i="16"/>
  <c r="G294" i="16"/>
  <c r="I291" i="16"/>
  <c r="H291" i="16"/>
  <c r="J291" i="16" s="1"/>
  <c r="G291" i="16"/>
  <c r="J290" i="16"/>
  <c r="I290" i="16"/>
  <c r="H290" i="16"/>
  <c r="G290" i="16"/>
  <c r="I289" i="16"/>
  <c r="H289" i="16"/>
  <c r="J289" i="16" s="1"/>
  <c r="G289" i="16"/>
  <c r="J288" i="16"/>
  <c r="I288" i="16"/>
  <c r="H288" i="16"/>
  <c r="G288" i="16"/>
  <c r="I287" i="16"/>
  <c r="H287" i="16"/>
  <c r="J287" i="16" s="1"/>
  <c r="G287" i="16"/>
  <c r="J284" i="16"/>
  <c r="I284" i="16"/>
  <c r="H284" i="16"/>
  <c r="G284" i="16"/>
  <c r="I283" i="16"/>
  <c r="H283" i="16"/>
  <c r="J283" i="16" s="1"/>
  <c r="G283" i="16"/>
  <c r="J282" i="16"/>
  <c r="I282" i="16"/>
  <c r="H282" i="16"/>
  <c r="G282" i="16"/>
  <c r="I281" i="16"/>
  <c r="H281" i="16"/>
  <c r="J281" i="16" s="1"/>
  <c r="G281" i="16"/>
  <c r="J280" i="16"/>
  <c r="I280" i="16"/>
  <c r="H280" i="16"/>
  <c r="G280" i="16"/>
  <c r="J279" i="16"/>
  <c r="I279" i="16"/>
  <c r="H279" i="16"/>
  <c r="G279" i="16"/>
  <c r="J278" i="16"/>
  <c r="H278" i="16"/>
  <c r="G278" i="16"/>
  <c r="I278" i="16" s="1"/>
  <c r="I275" i="16"/>
  <c r="H275" i="16"/>
  <c r="J275" i="16" s="1"/>
  <c r="G275" i="16"/>
  <c r="J274" i="16"/>
  <c r="I274" i="16"/>
  <c r="H274" i="16"/>
  <c r="G274" i="16"/>
  <c r="I273" i="16"/>
  <c r="H273" i="16"/>
  <c r="J273" i="16" s="1"/>
  <c r="G273" i="16"/>
  <c r="J272" i="16"/>
  <c r="I272" i="16"/>
  <c r="H272" i="16"/>
  <c r="G272" i="16"/>
  <c r="I271" i="16"/>
  <c r="H271" i="16"/>
  <c r="J271" i="16" s="1"/>
  <c r="G271" i="16"/>
  <c r="J270" i="16"/>
  <c r="I270" i="16"/>
  <c r="H270" i="16"/>
  <c r="G270" i="16"/>
  <c r="I269" i="16"/>
  <c r="H269" i="16"/>
  <c r="J269" i="16" s="1"/>
  <c r="G269" i="16"/>
  <c r="J268" i="16"/>
  <c r="I268" i="16"/>
  <c r="H268" i="16"/>
  <c r="G268" i="16"/>
  <c r="I267" i="16"/>
  <c r="H267" i="16"/>
  <c r="J267" i="16" s="1"/>
  <c r="G267" i="16"/>
  <c r="J266" i="16"/>
  <c r="I266" i="16"/>
  <c r="H266" i="16"/>
  <c r="G266" i="16"/>
  <c r="I265" i="16"/>
  <c r="H265" i="16"/>
  <c r="J265" i="16" s="1"/>
  <c r="G265" i="16"/>
  <c r="J264" i="16"/>
  <c r="I264" i="16"/>
  <c r="H264" i="16"/>
  <c r="G264" i="16"/>
  <c r="I263" i="16"/>
  <c r="H263" i="16"/>
  <c r="J263" i="16" s="1"/>
  <c r="G263" i="16"/>
  <c r="J262" i="16"/>
  <c r="I262" i="16"/>
  <c r="H262" i="16"/>
  <c r="G262" i="16"/>
  <c r="I261" i="16"/>
  <c r="H261" i="16"/>
  <c r="J261" i="16" s="1"/>
  <c r="G261" i="16"/>
  <c r="J260" i="16"/>
  <c r="H260" i="16"/>
  <c r="G260" i="16"/>
  <c r="I260" i="16" s="1"/>
  <c r="I259" i="16"/>
  <c r="H259" i="16"/>
  <c r="J259" i="16" s="1"/>
  <c r="G259" i="16"/>
  <c r="J256" i="16"/>
  <c r="I256" i="16"/>
  <c r="H256" i="16"/>
  <c r="G256" i="16"/>
  <c r="I255" i="16"/>
  <c r="H255" i="16"/>
  <c r="J255" i="16" s="1"/>
  <c r="G255" i="16"/>
  <c r="J254" i="16"/>
  <c r="I254" i="16"/>
  <c r="H254" i="16"/>
  <c r="G254" i="16"/>
  <c r="I253" i="16"/>
  <c r="H253" i="16"/>
  <c r="J253" i="16" s="1"/>
  <c r="G253" i="16"/>
  <c r="J252" i="16"/>
  <c r="H252" i="16"/>
  <c r="G252" i="16"/>
  <c r="I252" i="16" s="1"/>
  <c r="I251" i="16"/>
  <c r="H251" i="16"/>
  <c r="J251" i="16" s="1"/>
  <c r="G251" i="16"/>
  <c r="J250" i="16"/>
  <c r="I250" i="16"/>
  <c r="H250" i="16"/>
  <c r="G250" i="16"/>
  <c r="I249" i="16"/>
  <c r="H249" i="16"/>
  <c r="J249" i="16" s="1"/>
  <c r="G249" i="16"/>
  <c r="J248" i="16"/>
  <c r="I248" i="16"/>
  <c r="H248" i="16"/>
  <c r="G248" i="16"/>
  <c r="I247" i="16"/>
  <c r="H247" i="16"/>
  <c r="J247" i="16" s="1"/>
  <c r="G247" i="16"/>
  <c r="J246" i="16"/>
  <c r="I246" i="16"/>
  <c r="H246" i="16"/>
  <c r="G246" i="16"/>
  <c r="I245" i="16"/>
  <c r="H245" i="16"/>
  <c r="J245" i="16" s="1"/>
  <c r="G245" i="16"/>
  <c r="J242" i="16"/>
  <c r="I242" i="16"/>
  <c r="H242" i="16"/>
  <c r="G242" i="16"/>
  <c r="I241" i="16"/>
  <c r="H241" i="16"/>
  <c r="J241" i="16" s="1"/>
  <c r="G241" i="16"/>
  <c r="J240" i="16"/>
  <c r="I240" i="16"/>
  <c r="H240" i="16"/>
  <c r="G240" i="16"/>
  <c r="I237" i="16"/>
  <c r="H237" i="16"/>
  <c r="J237" i="16" s="1"/>
  <c r="G237" i="16"/>
  <c r="J236" i="16"/>
  <c r="I236" i="16"/>
  <c r="H236" i="16"/>
  <c r="G236" i="16"/>
  <c r="I235" i="16"/>
  <c r="H235" i="16"/>
  <c r="J235" i="16" s="1"/>
  <c r="G235" i="16"/>
  <c r="J234" i="16"/>
  <c r="I234" i="16"/>
  <c r="H234" i="16"/>
  <c r="G234" i="16"/>
  <c r="I233" i="16"/>
  <c r="H233" i="16"/>
  <c r="J233" i="16" s="1"/>
  <c r="G233" i="16"/>
  <c r="J232" i="16"/>
  <c r="H232" i="16"/>
  <c r="G232" i="16"/>
  <c r="I232" i="16" s="1"/>
  <c r="I231" i="16"/>
  <c r="H231" i="16"/>
  <c r="J231" i="16" s="1"/>
  <c r="G231" i="16"/>
  <c r="J230" i="16"/>
  <c r="I230" i="16"/>
  <c r="H230" i="16"/>
  <c r="G230" i="16"/>
  <c r="J229" i="16"/>
  <c r="I229" i="16"/>
  <c r="H229" i="16"/>
  <c r="G229" i="16"/>
  <c r="J228" i="16"/>
  <c r="I228" i="16"/>
  <c r="H228" i="16"/>
  <c r="G228" i="16"/>
  <c r="I227" i="16"/>
  <c r="H227" i="16"/>
  <c r="J227" i="16" s="1"/>
  <c r="G227" i="16"/>
  <c r="J224" i="16"/>
  <c r="H224" i="16"/>
  <c r="G224" i="16"/>
  <c r="I224" i="16" s="1"/>
  <c r="I223" i="16"/>
  <c r="H223" i="16"/>
  <c r="J223" i="16" s="1"/>
  <c r="G223" i="16"/>
  <c r="J222" i="16"/>
  <c r="I222" i="16"/>
  <c r="H222" i="16"/>
  <c r="G222" i="16"/>
  <c r="I221" i="16"/>
  <c r="H221" i="16"/>
  <c r="J221" i="16" s="1"/>
  <c r="G221" i="16"/>
  <c r="J220" i="16"/>
  <c r="I220" i="16"/>
  <c r="H220" i="16"/>
  <c r="G220" i="16"/>
  <c r="J219" i="16"/>
  <c r="I219" i="16"/>
  <c r="H219" i="16"/>
  <c r="G219" i="16"/>
  <c r="J216" i="16"/>
  <c r="I216" i="16"/>
  <c r="H216" i="16"/>
  <c r="G216" i="16"/>
  <c r="I215" i="16"/>
  <c r="H215" i="16"/>
  <c r="J215" i="16" s="1"/>
  <c r="G215" i="16"/>
  <c r="J214" i="16"/>
  <c r="H214" i="16"/>
  <c r="G214" i="16"/>
  <c r="I214" i="16" s="1"/>
  <c r="I213" i="16"/>
  <c r="H213" i="16"/>
  <c r="J213" i="16" s="1"/>
  <c r="G213" i="16"/>
  <c r="J212" i="16"/>
  <c r="H212" i="16"/>
  <c r="G212" i="16"/>
  <c r="I212" i="16" s="1"/>
  <c r="I211" i="16"/>
  <c r="H211" i="16"/>
  <c r="J211" i="16" s="1"/>
  <c r="G211" i="16"/>
  <c r="J210" i="16"/>
  <c r="H210" i="16"/>
  <c r="G210" i="16"/>
  <c r="I210" i="16" s="1"/>
  <c r="I207" i="16"/>
  <c r="H207" i="16"/>
  <c r="J207" i="16" s="1"/>
  <c r="G207" i="16"/>
  <c r="J206" i="16"/>
  <c r="H206" i="16"/>
  <c r="G206" i="16"/>
  <c r="I206" i="16" s="1"/>
  <c r="I205" i="16"/>
  <c r="H205" i="16"/>
  <c r="J205" i="16" s="1"/>
  <c r="G205" i="16"/>
  <c r="J204" i="16"/>
  <c r="H204" i="16"/>
  <c r="G204" i="16"/>
  <c r="I204" i="16" s="1"/>
  <c r="J203" i="16"/>
  <c r="I203" i="16"/>
  <c r="H203" i="16"/>
  <c r="G203" i="16"/>
  <c r="J202" i="16"/>
  <c r="H202" i="16"/>
  <c r="G202" i="16"/>
  <c r="I202" i="16" s="1"/>
  <c r="I201" i="16"/>
  <c r="H201" i="16"/>
  <c r="J201" i="16" s="1"/>
  <c r="G201" i="16"/>
  <c r="J200" i="16"/>
  <c r="H200" i="16"/>
  <c r="G200" i="16"/>
  <c r="I200" i="16" s="1"/>
  <c r="I199" i="16"/>
  <c r="H199" i="16"/>
  <c r="J199" i="16" s="1"/>
  <c r="G199" i="16"/>
  <c r="J196" i="16"/>
  <c r="H196" i="16"/>
  <c r="G196" i="16"/>
  <c r="I196" i="16" s="1"/>
  <c r="I195" i="16"/>
  <c r="H195" i="16"/>
  <c r="J195" i="16" s="1"/>
  <c r="G195" i="16"/>
  <c r="J194" i="16"/>
  <c r="H194" i="16"/>
  <c r="G194" i="16"/>
  <c r="I194" i="16" s="1"/>
  <c r="I193" i="16"/>
  <c r="H193" i="16"/>
  <c r="J193" i="16" s="1"/>
  <c r="G193" i="16"/>
  <c r="J192" i="16"/>
  <c r="I192" i="16"/>
  <c r="H192" i="16"/>
  <c r="G192" i="16"/>
  <c r="I191" i="16"/>
  <c r="H191" i="16"/>
  <c r="J191" i="16" s="1"/>
  <c r="G191" i="16"/>
  <c r="J190" i="16"/>
  <c r="H190" i="16"/>
  <c r="G190" i="16"/>
  <c r="I190" i="16" s="1"/>
  <c r="I187" i="16"/>
  <c r="H187" i="16"/>
  <c r="J187" i="16" s="1"/>
  <c r="G187" i="16"/>
  <c r="J186" i="16"/>
  <c r="H186" i="16"/>
  <c r="G186" i="16"/>
  <c r="I186" i="16" s="1"/>
  <c r="I185" i="16"/>
  <c r="H185" i="16"/>
  <c r="J185" i="16" s="1"/>
  <c r="G185" i="16"/>
  <c r="J184" i="16"/>
  <c r="I184" i="16"/>
  <c r="H184" i="16"/>
  <c r="G184" i="16"/>
  <c r="I183" i="16"/>
  <c r="H183" i="16"/>
  <c r="J183" i="16" s="1"/>
  <c r="G183" i="16"/>
  <c r="J182" i="16"/>
  <c r="H182" i="16"/>
  <c r="G182" i="16"/>
  <c r="I182" i="16" s="1"/>
  <c r="I179" i="16"/>
  <c r="H179" i="16"/>
  <c r="J179" i="16" s="1"/>
  <c r="G179" i="16"/>
  <c r="J178" i="16"/>
  <c r="I178" i="16"/>
  <c r="H178" i="16"/>
  <c r="G178" i="16"/>
  <c r="I175" i="16"/>
  <c r="H175" i="16"/>
  <c r="J175" i="16" s="1"/>
  <c r="G175" i="16"/>
  <c r="J174" i="16"/>
  <c r="H174" i="16"/>
  <c r="G174" i="16"/>
  <c r="I174" i="16" s="1"/>
  <c r="I173" i="16"/>
  <c r="H173" i="16"/>
  <c r="J173" i="16" s="1"/>
  <c r="G173" i="16"/>
  <c r="J172" i="16"/>
  <c r="H172" i="16"/>
  <c r="G172" i="16"/>
  <c r="I172" i="16" s="1"/>
  <c r="I169" i="16"/>
  <c r="H169" i="16"/>
  <c r="J169" i="16" s="1"/>
  <c r="G169" i="16"/>
  <c r="J168" i="16"/>
  <c r="H168" i="16"/>
  <c r="G168" i="16"/>
  <c r="I168" i="16" s="1"/>
  <c r="I165" i="16"/>
  <c r="H165" i="16"/>
  <c r="J165" i="16" s="1"/>
  <c r="G165" i="16"/>
  <c r="J164" i="16"/>
  <c r="I164" i="16"/>
  <c r="H164" i="16"/>
  <c r="G164" i="16"/>
  <c r="I163" i="16"/>
  <c r="H163" i="16"/>
  <c r="J163" i="16" s="1"/>
  <c r="G163" i="16"/>
  <c r="J160" i="16"/>
  <c r="I160" i="16"/>
  <c r="H160" i="16"/>
  <c r="G160" i="16"/>
  <c r="I159" i="16"/>
  <c r="H159" i="16"/>
  <c r="J159" i="16" s="1"/>
  <c r="G159" i="16"/>
  <c r="J158" i="16"/>
  <c r="I158" i="16"/>
  <c r="H158" i="16"/>
  <c r="G158" i="16"/>
  <c r="I155" i="16"/>
  <c r="H155" i="16"/>
  <c r="J155" i="16" s="1"/>
  <c r="G155" i="16"/>
  <c r="J154" i="16"/>
  <c r="I154" i="16"/>
  <c r="H154" i="16"/>
  <c r="G154" i="16"/>
  <c r="J153" i="16"/>
  <c r="I153" i="16"/>
  <c r="H153" i="16"/>
  <c r="G153" i="16"/>
  <c r="J152" i="16"/>
  <c r="H152" i="16"/>
  <c r="G152" i="16"/>
  <c r="I152" i="16" s="1"/>
  <c r="I151" i="16"/>
  <c r="H151" i="16"/>
  <c r="J151" i="16" s="1"/>
  <c r="G151" i="16"/>
  <c r="J150" i="16"/>
  <c r="H150" i="16"/>
  <c r="G150" i="16"/>
  <c r="I150" i="16" s="1"/>
  <c r="I149" i="16"/>
  <c r="H149" i="16"/>
  <c r="J149" i="16" s="1"/>
  <c r="G149" i="16"/>
  <c r="J148" i="16"/>
  <c r="I148" i="16"/>
  <c r="H148" i="16"/>
  <c r="G148" i="16"/>
  <c r="I147" i="16"/>
  <c r="H147" i="16"/>
  <c r="J147" i="16" s="1"/>
  <c r="G147" i="16"/>
  <c r="J146" i="16"/>
  <c r="H146" i="16"/>
  <c r="G146" i="16"/>
  <c r="I146" i="16" s="1"/>
  <c r="I145" i="16"/>
  <c r="H145" i="16"/>
  <c r="J145" i="16" s="1"/>
  <c r="G145" i="16"/>
  <c r="J144" i="16"/>
  <c r="H144" i="16"/>
  <c r="G144" i="16"/>
  <c r="I144" i="16" s="1"/>
  <c r="I143" i="16"/>
  <c r="H143" i="16"/>
  <c r="J143" i="16" s="1"/>
  <c r="G143" i="16"/>
  <c r="J140" i="16"/>
  <c r="H140" i="16"/>
  <c r="G140" i="16"/>
  <c r="I140" i="16" s="1"/>
  <c r="I139" i="16"/>
  <c r="H139" i="16"/>
  <c r="J139" i="16" s="1"/>
  <c r="G139" i="16"/>
  <c r="J138" i="16"/>
  <c r="H138" i="16"/>
  <c r="G138" i="16"/>
  <c r="I138" i="16" s="1"/>
  <c r="I137" i="16"/>
  <c r="H137" i="16"/>
  <c r="J137" i="16" s="1"/>
  <c r="G137" i="16"/>
  <c r="J136" i="16"/>
  <c r="H136" i="16"/>
  <c r="G136" i="16"/>
  <c r="I136" i="16" s="1"/>
  <c r="I135" i="16"/>
  <c r="H135" i="16"/>
  <c r="J135" i="16" s="1"/>
  <c r="G135" i="16"/>
  <c r="J134" i="16"/>
  <c r="H134" i="16"/>
  <c r="G134" i="16"/>
  <c r="I134" i="16" s="1"/>
  <c r="I133" i="16"/>
  <c r="H133" i="16"/>
  <c r="J133" i="16" s="1"/>
  <c r="G133" i="16"/>
  <c r="J130" i="16"/>
  <c r="H130" i="16"/>
  <c r="G130" i="16"/>
  <c r="I130" i="16" s="1"/>
  <c r="I129" i="16"/>
  <c r="H129" i="16"/>
  <c r="J129" i="16" s="1"/>
  <c r="G129" i="16"/>
  <c r="J128" i="16"/>
  <c r="H128" i="16"/>
  <c r="G128" i="16"/>
  <c r="I128" i="16" s="1"/>
  <c r="I127" i="16"/>
  <c r="H127" i="16"/>
  <c r="J127" i="16" s="1"/>
  <c r="G127" i="16"/>
  <c r="J126" i="16"/>
  <c r="I126" i="16"/>
  <c r="H126" i="16"/>
  <c r="G126" i="16"/>
  <c r="I125" i="16"/>
  <c r="H125" i="16"/>
  <c r="J125" i="16" s="1"/>
  <c r="G125" i="16"/>
  <c r="J124" i="16"/>
  <c r="H124" i="16"/>
  <c r="G124" i="16"/>
  <c r="I124" i="16" s="1"/>
  <c r="I123" i="16"/>
  <c r="H123" i="16"/>
  <c r="J123" i="16" s="1"/>
  <c r="G123" i="16"/>
  <c r="J120" i="16"/>
  <c r="H120" i="16"/>
  <c r="G120" i="16"/>
  <c r="I120" i="16" s="1"/>
  <c r="I119" i="16"/>
  <c r="H119" i="16"/>
  <c r="J119" i="16" s="1"/>
  <c r="G119" i="16"/>
  <c r="J116" i="16"/>
  <c r="H116" i="16"/>
  <c r="G116" i="16"/>
  <c r="I116" i="16" s="1"/>
  <c r="I115" i="16"/>
  <c r="H115" i="16"/>
  <c r="J115" i="16" s="1"/>
  <c r="G115" i="16"/>
  <c r="J114" i="16"/>
  <c r="H114" i="16"/>
  <c r="G114" i="16"/>
  <c r="I114" i="16" s="1"/>
  <c r="I113" i="16"/>
  <c r="H113" i="16"/>
  <c r="J113" i="16" s="1"/>
  <c r="G113" i="16"/>
  <c r="J110" i="16"/>
  <c r="I110" i="16"/>
  <c r="H110" i="16"/>
  <c r="G110" i="16"/>
  <c r="I109" i="16"/>
  <c r="H109" i="16"/>
  <c r="J109" i="16" s="1"/>
  <c r="G109" i="16"/>
  <c r="J108" i="16"/>
  <c r="I108" i="16"/>
  <c r="H108" i="16"/>
  <c r="G108" i="16"/>
  <c r="J105" i="16"/>
  <c r="I105" i="16"/>
  <c r="H105" i="16"/>
  <c r="G105" i="16"/>
  <c r="J104" i="16"/>
  <c r="I104" i="16"/>
  <c r="H104" i="16"/>
  <c r="G104" i="16"/>
  <c r="I101" i="16"/>
  <c r="H101" i="16"/>
  <c r="J101" i="16" s="1"/>
  <c r="G101" i="16"/>
  <c r="J100" i="16"/>
  <c r="I100" i="16"/>
  <c r="H100" i="16"/>
  <c r="G100" i="16"/>
  <c r="I97" i="16"/>
  <c r="H97" i="16"/>
  <c r="J97" i="16" s="1"/>
  <c r="G97" i="16"/>
  <c r="J96" i="16"/>
  <c r="H96" i="16"/>
  <c r="G96" i="16"/>
  <c r="I96" i="16" s="1"/>
  <c r="I95" i="16"/>
  <c r="H95" i="16"/>
  <c r="J95" i="16" s="1"/>
  <c r="G95" i="16"/>
  <c r="J94" i="16"/>
  <c r="H94" i="16"/>
  <c r="G94" i="16"/>
  <c r="I94" i="16" s="1"/>
  <c r="I93" i="16"/>
  <c r="H93" i="16"/>
  <c r="J93" i="16" s="1"/>
  <c r="G93" i="16"/>
  <c r="J92" i="16"/>
  <c r="H92" i="16"/>
  <c r="G92" i="16"/>
  <c r="I92" i="16" s="1"/>
  <c r="I91" i="16"/>
  <c r="H91" i="16"/>
  <c r="J91" i="16" s="1"/>
  <c r="G91" i="16"/>
  <c r="J90" i="16"/>
  <c r="H90" i="16"/>
  <c r="G90" i="16"/>
  <c r="I90" i="16" s="1"/>
  <c r="J89" i="16"/>
  <c r="I89" i="16"/>
  <c r="H89" i="16"/>
  <c r="G89" i="16"/>
  <c r="J88" i="16"/>
  <c r="H88" i="16"/>
  <c r="G88" i="16"/>
  <c r="I88" i="16" s="1"/>
  <c r="I87" i="16"/>
  <c r="H87" i="16"/>
  <c r="J87" i="16" s="1"/>
  <c r="G87" i="16"/>
  <c r="J86" i="16"/>
  <c r="H86" i="16"/>
  <c r="G86" i="16"/>
  <c r="I86" i="16" s="1"/>
  <c r="I85" i="16"/>
  <c r="H85" i="16"/>
  <c r="J85" i="16" s="1"/>
  <c r="G85" i="16"/>
  <c r="J82" i="16"/>
  <c r="H82" i="16"/>
  <c r="G82" i="16"/>
  <c r="I82" i="16" s="1"/>
  <c r="I81" i="16"/>
  <c r="H81" i="16"/>
  <c r="J81" i="16" s="1"/>
  <c r="G81" i="16"/>
  <c r="J80" i="16"/>
  <c r="H80" i="16"/>
  <c r="G80" i="16"/>
  <c r="I80" i="16" s="1"/>
  <c r="I77" i="16"/>
  <c r="H77" i="16"/>
  <c r="J77" i="16" s="1"/>
  <c r="G77" i="16"/>
  <c r="J76" i="16"/>
  <c r="I76" i="16"/>
  <c r="H76" i="16"/>
  <c r="G76" i="16"/>
  <c r="I75" i="16"/>
  <c r="H75" i="16"/>
  <c r="J75" i="16" s="1"/>
  <c r="G75" i="16"/>
  <c r="J74" i="16"/>
  <c r="I74" i="16"/>
  <c r="H74" i="16"/>
  <c r="G74" i="16"/>
  <c r="I71" i="16"/>
  <c r="H71" i="16"/>
  <c r="J71" i="16" s="1"/>
  <c r="G71" i="16"/>
  <c r="J70" i="16"/>
  <c r="I70" i="16"/>
  <c r="H70" i="16"/>
  <c r="G70" i="16"/>
  <c r="I67" i="16"/>
  <c r="H67" i="16"/>
  <c r="J67" i="16" s="1"/>
  <c r="G67" i="16"/>
  <c r="J66" i="16"/>
  <c r="I66" i="16"/>
  <c r="H66" i="16"/>
  <c r="G66" i="16"/>
  <c r="I65" i="16"/>
  <c r="H65" i="16"/>
  <c r="J65" i="16" s="1"/>
  <c r="G65" i="16"/>
  <c r="J64" i="16"/>
  <c r="I64" i="16"/>
  <c r="H64" i="16"/>
  <c r="G64" i="16"/>
  <c r="I63" i="16"/>
  <c r="H63" i="16"/>
  <c r="J63" i="16" s="1"/>
  <c r="G63" i="16"/>
  <c r="J60" i="16"/>
  <c r="H60" i="16"/>
  <c r="G60" i="16"/>
  <c r="I60" i="16" s="1"/>
  <c r="I59" i="16"/>
  <c r="H59" i="16"/>
  <c r="J59" i="16" s="1"/>
  <c r="G59" i="16"/>
  <c r="J56" i="16"/>
  <c r="H56" i="16"/>
  <c r="G56" i="16"/>
  <c r="I56" i="16" s="1"/>
  <c r="J55" i="16"/>
  <c r="I55" i="16"/>
  <c r="H55" i="16"/>
  <c r="G55" i="16"/>
  <c r="J54" i="16"/>
  <c r="H54" i="16"/>
  <c r="G54" i="16"/>
  <c r="I54" i="16" s="1"/>
  <c r="J53" i="16"/>
  <c r="I53" i="16"/>
  <c r="H53" i="16"/>
  <c r="G53" i="16"/>
  <c r="J52" i="16"/>
  <c r="H52" i="16"/>
  <c r="G52" i="16"/>
  <c r="I52" i="16" s="1"/>
  <c r="J51" i="16"/>
  <c r="I51" i="16"/>
  <c r="H51" i="16"/>
  <c r="G51" i="16"/>
  <c r="J50" i="16"/>
  <c r="H50" i="16"/>
  <c r="G50" i="16"/>
  <c r="I50" i="16" s="1"/>
  <c r="J49" i="16"/>
  <c r="I49" i="16"/>
  <c r="H49" i="16"/>
  <c r="G49" i="16"/>
  <c r="J48" i="16"/>
  <c r="H48" i="16"/>
  <c r="G48" i="16"/>
  <c r="I48" i="16" s="1"/>
  <c r="J47" i="16"/>
  <c r="I47" i="16"/>
  <c r="H47" i="16"/>
  <c r="G47" i="16"/>
  <c r="J46" i="16"/>
  <c r="I46" i="16"/>
  <c r="H46" i="16"/>
  <c r="G46" i="16"/>
  <c r="J45" i="16"/>
  <c r="I45" i="16"/>
  <c r="H45" i="16"/>
  <c r="G45" i="16"/>
  <c r="J44" i="16"/>
  <c r="I44" i="16"/>
  <c r="H44" i="16"/>
  <c r="G44" i="16"/>
  <c r="J43" i="16"/>
  <c r="I43" i="16"/>
  <c r="H43" i="16"/>
  <c r="G43" i="16"/>
  <c r="J42" i="16"/>
  <c r="H42" i="16"/>
  <c r="G42" i="16"/>
  <c r="I42" i="16" s="1"/>
  <c r="J41" i="16"/>
  <c r="I41" i="16"/>
  <c r="H41" i="16"/>
  <c r="G41" i="16"/>
  <c r="J40" i="16"/>
  <c r="H40" i="16"/>
  <c r="G40" i="16"/>
  <c r="I40" i="16" s="1"/>
  <c r="J39" i="16"/>
  <c r="I39" i="16"/>
  <c r="H39" i="16"/>
  <c r="G39" i="16"/>
  <c r="J38" i="16"/>
  <c r="H38" i="16"/>
  <c r="G38" i="16"/>
  <c r="I38" i="16" s="1"/>
  <c r="J37" i="16"/>
  <c r="I37" i="16"/>
  <c r="H37" i="16"/>
  <c r="G37" i="16"/>
  <c r="J36" i="16"/>
  <c r="H36" i="16"/>
  <c r="G36" i="16"/>
  <c r="I36" i="16" s="1"/>
  <c r="J33" i="16"/>
  <c r="I33" i="16"/>
  <c r="H33" i="16"/>
  <c r="G33" i="16"/>
  <c r="J32" i="16"/>
  <c r="I32" i="16"/>
  <c r="H32" i="16"/>
  <c r="G32" i="16"/>
  <c r="J31" i="16"/>
  <c r="I31" i="16"/>
  <c r="H31" i="16"/>
  <c r="G31" i="16"/>
  <c r="J30" i="16"/>
  <c r="I30" i="16"/>
  <c r="H30" i="16"/>
  <c r="G30" i="16"/>
  <c r="J29" i="16"/>
  <c r="I29" i="16"/>
  <c r="H29" i="16"/>
  <c r="G29" i="16"/>
  <c r="J28" i="16"/>
  <c r="I28" i="16"/>
  <c r="H28" i="16"/>
  <c r="G28" i="16"/>
  <c r="J27" i="16"/>
  <c r="I27" i="16"/>
  <c r="H27" i="16"/>
  <c r="G27" i="16"/>
  <c r="J26" i="16"/>
  <c r="I26" i="16"/>
  <c r="H26" i="16"/>
  <c r="G26" i="16"/>
  <c r="J25" i="16"/>
  <c r="I25" i="16"/>
  <c r="H25" i="16"/>
  <c r="G25" i="16"/>
  <c r="J24" i="16"/>
  <c r="H24" i="16"/>
  <c r="G24" i="16"/>
  <c r="I24" i="16" s="1"/>
  <c r="J23" i="16"/>
  <c r="I23" i="16"/>
  <c r="H23" i="16"/>
  <c r="G23" i="16"/>
  <c r="J22" i="16"/>
  <c r="I22" i="16"/>
  <c r="H22" i="16"/>
  <c r="G22" i="16"/>
  <c r="J21" i="16"/>
  <c r="I21" i="16"/>
  <c r="H21" i="16"/>
  <c r="G21" i="16"/>
  <c r="J20" i="16"/>
  <c r="H20" i="16"/>
  <c r="G20" i="16"/>
  <c r="I20" i="16" s="1"/>
  <c r="J19" i="16"/>
  <c r="I19" i="16"/>
  <c r="H19" i="16"/>
  <c r="G19" i="16"/>
  <c r="J16" i="16"/>
  <c r="I16" i="16"/>
  <c r="H16" i="16"/>
  <c r="G16" i="16"/>
  <c r="J15" i="16"/>
  <c r="I15" i="16"/>
  <c r="H15" i="16"/>
  <c r="G15" i="16"/>
  <c r="J12" i="16"/>
  <c r="H12" i="16"/>
  <c r="G12" i="16"/>
  <c r="I12" i="16" s="1"/>
  <c r="J11" i="16"/>
  <c r="I11" i="16"/>
  <c r="H11" i="16"/>
  <c r="G11" i="16"/>
  <c r="J10" i="16"/>
  <c r="I10" i="16"/>
  <c r="H10" i="16"/>
  <c r="G10" i="16"/>
  <c r="J9" i="16"/>
  <c r="I9" i="16"/>
  <c r="H9" i="16"/>
  <c r="G9" i="16"/>
  <c r="J8" i="16"/>
  <c r="I8" i="16"/>
  <c r="H8" i="16"/>
  <c r="G8" i="16"/>
  <c r="D5" i="16"/>
  <c r="B5" i="16"/>
  <c r="C5" i="16" s="1"/>
  <c r="E5" i="16" s="1"/>
  <c r="H18" i="15"/>
  <c r="F18" i="15"/>
  <c r="D18" i="15"/>
  <c r="E14" i="15" s="1"/>
  <c r="B18" i="15"/>
  <c r="C13" i="15" s="1"/>
  <c r="K16" i="15"/>
  <c r="J16" i="15"/>
  <c r="I16" i="15"/>
  <c r="K15" i="15"/>
  <c r="J15" i="15"/>
  <c r="I15" i="15"/>
  <c r="E15" i="15"/>
  <c r="K14" i="15"/>
  <c r="J14" i="15"/>
  <c r="I14" i="15"/>
  <c r="K13" i="15"/>
  <c r="J13" i="15"/>
  <c r="I13" i="15"/>
  <c r="E13" i="15"/>
  <c r="K12" i="15"/>
  <c r="J12" i="15"/>
  <c r="I12" i="15"/>
  <c r="C12" i="15"/>
  <c r="K11" i="15"/>
  <c r="J11" i="15"/>
  <c r="I11" i="15"/>
  <c r="E11" i="15"/>
  <c r="K10" i="15"/>
  <c r="J10" i="15"/>
  <c r="I10" i="15"/>
  <c r="K9" i="15"/>
  <c r="J9" i="15"/>
  <c r="I9" i="15"/>
  <c r="E9" i="15"/>
  <c r="K8" i="15"/>
  <c r="J8" i="15"/>
  <c r="I8" i="15"/>
  <c r="C8" i="15"/>
  <c r="K7" i="15"/>
  <c r="J7" i="15"/>
  <c r="I7" i="15"/>
  <c r="E7" i="15"/>
  <c r="B5" i="15"/>
  <c r="K21" i="14"/>
  <c r="J21" i="14"/>
  <c r="I21" i="14"/>
  <c r="G21" i="14"/>
  <c r="E21" i="14"/>
  <c r="C21" i="14"/>
  <c r="H19" i="14"/>
  <c r="K19" i="14" s="1"/>
  <c r="G19" i="14"/>
  <c r="F19" i="14"/>
  <c r="D19" i="14"/>
  <c r="J19" i="14" s="1"/>
  <c r="B19" i="14"/>
  <c r="C7" i="14" s="1"/>
  <c r="K17" i="14"/>
  <c r="J17" i="14"/>
  <c r="G17" i="14"/>
  <c r="C17" i="14"/>
  <c r="K16" i="14"/>
  <c r="J16" i="14"/>
  <c r="G16" i="14"/>
  <c r="K15" i="14"/>
  <c r="J15" i="14"/>
  <c r="G15" i="14"/>
  <c r="C15" i="14"/>
  <c r="K14" i="14"/>
  <c r="J14" i="14"/>
  <c r="G14" i="14"/>
  <c r="C14" i="14"/>
  <c r="K13" i="14"/>
  <c r="J13" i="14"/>
  <c r="G13" i="14"/>
  <c r="C13" i="14"/>
  <c r="K12" i="14"/>
  <c r="J12" i="14"/>
  <c r="G12" i="14"/>
  <c r="K11" i="14"/>
  <c r="J11" i="14"/>
  <c r="G11" i="14"/>
  <c r="C11" i="14"/>
  <c r="K10" i="14"/>
  <c r="J10" i="14"/>
  <c r="G10" i="14"/>
  <c r="C10" i="14"/>
  <c r="K9" i="14"/>
  <c r="J9" i="14"/>
  <c r="G9" i="14"/>
  <c r="C9" i="14"/>
  <c r="K8" i="14"/>
  <c r="J8" i="14"/>
  <c r="G8" i="14"/>
  <c r="K7" i="14"/>
  <c r="J7" i="14"/>
  <c r="G7" i="14"/>
  <c r="B5" i="14"/>
  <c r="J28" i="13"/>
  <c r="H28" i="13"/>
  <c r="I25" i="13" s="1"/>
  <c r="F28" i="13"/>
  <c r="D28" i="13"/>
  <c r="E25" i="13" s="1"/>
  <c r="B28" i="13"/>
  <c r="K26" i="13"/>
  <c r="J26" i="13"/>
  <c r="I26" i="13"/>
  <c r="G26" i="13"/>
  <c r="C26" i="13"/>
  <c r="K25" i="13"/>
  <c r="J25" i="13"/>
  <c r="G25" i="13"/>
  <c r="C25" i="13"/>
  <c r="K24" i="13"/>
  <c r="J24" i="13"/>
  <c r="I24" i="13"/>
  <c r="C24" i="13"/>
  <c r="K23" i="13"/>
  <c r="J23" i="13"/>
  <c r="I23" i="13"/>
  <c r="G23" i="13"/>
  <c r="E23" i="13"/>
  <c r="C23" i="13"/>
  <c r="K22" i="13"/>
  <c r="J22" i="13"/>
  <c r="I22" i="13"/>
  <c r="G22" i="13"/>
  <c r="C22" i="13"/>
  <c r="K21" i="13"/>
  <c r="J21" i="13"/>
  <c r="G21" i="13"/>
  <c r="C21" i="13"/>
  <c r="K20" i="13"/>
  <c r="J20" i="13"/>
  <c r="I20" i="13"/>
  <c r="C20" i="13"/>
  <c r="K19" i="13"/>
  <c r="J19" i="13"/>
  <c r="I19" i="13"/>
  <c r="G19" i="13"/>
  <c r="E19" i="13"/>
  <c r="C19" i="13"/>
  <c r="K18" i="13"/>
  <c r="J18" i="13"/>
  <c r="I18" i="13"/>
  <c r="G18" i="13"/>
  <c r="C18" i="13"/>
  <c r="K17" i="13"/>
  <c r="J17" i="13"/>
  <c r="I17" i="13"/>
  <c r="G17" i="13"/>
  <c r="C17" i="13"/>
  <c r="K16" i="13"/>
  <c r="J16" i="13"/>
  <c r="I16" i="13"/>
  <c r="C16" i="13"/>
  <c r="K15" i="13"/>
  <c r="J15" i="13"/>
  <c r="I15" i="13"/>
  <c r="G15" i="13"/>
  <c r="E15" i="13"/>
  <c r="C15" i="13"/>
  <c r="K14" i="13"/>
  <c r="J14" i="13"/>
  <c r="I14" i="13"/>
  <c r="G14" i="13"/>
  <c r="C14" i="13"/>
  <c r="K13" i="13"/>
  <c r="J13" i="13"/>
  <c r="I13" i="13"/>
  <c r="G13" i="13"/>
  <c r="C13" i="13"/>
  <c r="K12" i="13"/>
  <c r="J12" i="13"/>
  <c r="I12" i="13"/>
  <c r="C12" i="13"/>
  <c r="K11" i="13"/>
  <c r="J11" i="13"/>
  <c r="I11" i="13"/>
  <c r="G11" i="13"/>
  <c r="E11" i="13"/>
  <c r="C11" i="13"/>
  <c r="K10" i="13"/>
  <c r="J10" i="13"/>
  <c r="I10" i="13"/>
  <c r="G10" i="13"/>
  <c r="C10" i="13"/>
  <c r="K9" i="13"/>
  <c r="J9" i="13"/>
  <c r="I9" i="13"/>
  <c r="G9" i="13"/>
  <c r="C9" i="13"/>
  <c r="K8" i="13"/>
  <c r="J8" i="13"/>
  <c r="I8" i="13"/>
  <c r="C8" i="13"/>
  <c r="K7" i="13"/>
  <c r="J7" i="13"/>
  <c r="I7" i="13"/>
  <c r="G7" i="13"/>
  <c r="E7" i="13"/>
  <c r="C7" i="13"/>
  <c r="F5" i="13"/>
  <c r="B5" i="13"/>
  <c r="D5" i="13" s="1"/>
  <c r="H5" i="13" s="1"/>
  <c r="K76" i="12"/>
  <c r="J76" i="12"/>
  <c r="I76" i="12"/>
  <c r="G76" i="12"/>
  <c r="E76" i="12"/>
  <c r="C76" i="12"/>
  <c r="H74" i="12"/>
  <c r="G74" i="12"/>
  <c r="F74" i="12"/>
  <c r="D74" i="12"/>
  <c r="J74" i="12" s="1"/>
  <c r="B74" i="12"/>
  <c r="C62" i="12" s="1"/>
  <c r="K72" i="12"/>
  <c r="J72" i="12"/>
  <c r="G72" i="12"/>
  <c r="K71" i="12"/>
  <c r="J71" i="12"/>
  <c r="G71" i="12"/>
  <c r="K70" i="12"/>
  <c r="J70" i="12"/>
  <c r="G70" i="12"/>
  <c r="K69" i="12"/>
  <c r="J69" i="12"/>
  <c r="G69" i="12"/>
  <c r="K68" i="12"/>
  <c r="J68" i="12"/>
  <c r="G68" i="12"/>
  <c r="K67" i="12"/>
  <c r="J67" i="12"/>
  <c r="G67" i="12"/>
  <c r="K66" i="12"/>
  <c r="J66" i="12"/>
  <c r="G66" i="12"/>
  <c r="K65" i="12"/>
  <c r="J65" i="12"/>
  <c r="G65" i="12"/>
  <c r="K64" i="12"/>
  <c r="J64" i="12"/>
  <c r="G64" i="12"/>
  <c r="K63" i="12"/>
  <c r="J63" i="12"/>
  <c r="G63" i="12"/>
  <c r="K62" i="12"/>
  <c r="J62" i="12"/>
  <c r="G62" i="12"/>
  <c r="K61" i="12"/>
  <c r="J61" i="12"/>
  <c r="G61" i="12"/>
  <c r="C61" i="12"/>
  <c r="K60" i="12"/>
  <c r="J60" i="12"/>
  <c r="G60" i="12"/>
  <c r="K59" i="12"/>
  <c r="J59" i="12"/>
  <c r="G59" i="12"/>
  <c r="K58" i="12"/>
  <c r="J58" i="12"/>
  <c r="G58" i="12"/>
  <c r="C58" i="12"/>
  <c r="K57" i="12"/>
  <c r="J57" i="12"/>
  <c r="G57" i="12"/>
  <c r="K56" i="12"/>
  <c r="J56" i="12"/>
  <c r="G56" i="12"/>
  <c r="C56" i="12"/>
  <c r="K55" i="12"/>
  <c r="J55" i="12"/>
  <c r="G55" i="12"/>
  <c r="J52" i="12"/>
  <c r="H52" i="12"/>
  <c r="F52" i="12"/>
  <c r="E52" i="12"/>
  <c r="D52" i="12"/>
  <c r="E48" i="12" s="1"/>
  <c r="B52" i="12"/>
  <c r="K50" i="12"/>
  <c r="J50" i="12"/>
  <c r="G50" i="12"/>
  <c r="E50" i="12"/>
  <c r="K49" i="12"/>
  <c r="J49" i="12"/>
  <c r="G49" i="12"/>
  <c r="C49" i="12"/>
  <c r="K48" i="12"/>
  <c r="J48" i="12"/>
  <c r="G48" i="12"/>
  <c r="C48" i="12"/>
  <c r="K47" i="12"/>
  <c r="J47" i="12"/>
  <c r="C47" i="12"/>
  <c r="K46" i="12"/>
  <c r="J46" i="12"/>
  <c r="G46" i="12"/>
  <c r="E46" i="12"/>
  <c r="K45" i="12"/>
  <c r="J45" i="12"/>
  <c r="G45" i="12"/>
  <c r="C45" i="12"/>
  <c r="K44" i="12"/>
  <c r="J44" i="12"/>
  <c r="G44" i="12"/>
  <c r="C44" i="12"/>
  <c r="K43" i="12"/>
  <c r="J43" i="12"/>
  <c r="C43" i="12"/>
  <c r="K42" i="12"/>
  <c r="J42" i="12"/>
  <c r="G42" i="12"/>
  <c r="E42" i="12"/>
  <c r="J39" i="12"/>
  <c r="H39" i="12"/>
  <c r="F39" i="12"/>
  <c r="E39" i="12"/>
  <c r="D39" i="12"/>
  <c r="E35" i="12" s="1"/>
  <c r="B39" i="12"/>
  <c r="K37" i="12"/>
  <c r="J37" i="12"/>
  <c r="G37" i="12"/>
  <c r="E37" i="12"/>
  <c r="K36" i="12"/>
  <c r="J36" i="12"/>
  <c r="G36" i="12"/>
  <c r="C36" i="12"/>
  <c r="K35" i="12"/>
  <c r="J35" i="12"/>
  <c r="G35" i="12"/>
  <c r="C35" i="12"/>
  <c r="K34" i="12"/>
  <c r="J34" i="12"/>
  <c r="C34" i="12"/>
  <c r="K33" i="12"/>
  <c r="J33" i="12"/>
  <c r="G33" i="12"/>
  <c r="E33" i="12"/>
  <c r="K32" i="12"/>
  <c r="J32" i="12"/>
  <c r="G32" i="12"/>
  <c r="C32" i="12"/>
  <c r="K31" i="12"/>
  <c r="J31" i="12"/>
  <c r="G31" i="12"/>
  <c r="C31" i="12"/>
  <c r="K30" i="12"/>
  <c r="J30" i="12"/>
  <c r="C30" i="12"/>
  <c r="K29" i="12"/>
  <c r="J29" i="12"/>
  <c r="G29" i="12"/>
  <c r="E29" i="12"/>
  <c r="K28" i="12"/>
  <c r="J28" i="12"/>
  <c r="G28" i="12"/>
  <c r="C28" i="12"/>
  <c r="H25" i="12"/>
  <c r="F25" i="12"/>
  <c r="G25" i="12" s="1"/>
  <c r="D25" i="12"/>
  <c r="C25" i="12"/>
  <c r="B25" i="12"/>
  <c r="C23" i="12" s="1"/>
  <c r="K23" i="12"/>
  <c r="J23" i="12"/>
  <c r="K22" i="12"/>
  <c r="J22" i="12"/>
  <c r="G22" i="12"/>
  <c r="C22" i="12"/>
  <c r="K21" i="12"/>
  <c r="J21" i="12"/>
  <c r="I21" i="12"/>
  <c r="C21" i="12"/>
  <c r="K20" i="12"/>
  <c r="J20" i="12"/>
  <c r="E20" i="12"/>
  <c r="C20" i="12"/>
  <c r="K19" i="12"/>
  <c r="J19" i="12"/>
  <c r="G19" i="12"/>
  <c r="C19" i="12"/>
  <c r="K16" i="12"/>
  <c r="H16" i="12"/>
  <c r="F16" i="12"/>
  <c r="G16" i="12" s="1"/>
  <c r="D16" i="12"/>
  <c r="B16" i="12"/>
  <c r="C16" i="12" s="1"/>
  <c r="K14" i="12"/>
  <c r="J14" i="12"/>
  <c r="C14" i="12"/>
  <c r="K11" i="12"/>
  <c r="H11" i="12"/>
  <c r="F11" i="12"/>
  <c r="G11" i="12" s="1"/>
  <c r="D11" i="12"/>
  <c r="C11" i="12"/>
  <c r="B11" i="12"/>
  <c r="C9" i="12" s="1"/>
  <c r="K9" i="12"/>
  <c r="J9" i="12"/>
  <c r="K8" i="12"/>
  <c r="J8" i="12"/>
  <c r="G8" i="12"/>
  <c r="C8" i="12"/>
  <c r="K7" i="12"/>
  <c r="J7" i="12"/>
  <c r="I7" i="12"/>
  <c r="C7" i="12"/>
  <c r="B5" i="12"/>
  <c r="J43" i="11"/>
  <c r="H43" i="11"/>
  <c r="F43" i="11"/>
  <c r="K43" i="11" s="1"/>
  <c r="D43" i="11"/>
  <c r="E39" i="11" s="1"/>
  <c r="B43" i="11"/>
  <c r="C40" i="11" s="1"/>
  <c r="K41" i="11"/>
  <c r="J41" i="11"/>
  <c r="I41" i="11"/>
  <c r="G41" i="11"/>
  <c r="C41" i="11"/>
  <c r="K40" i="11"/>
  <c r="J40" i="11"/>
  <c r="I40" i="11"/>
  <c r="G40" i="11"/>
  <c r="E40" i="11"/>
  <c r="K39" i="11"/>
  <c r="J39" i="11"/>
  <c r="I39" i="11"/>
  <c r="C39" i="11"/>
  <c r="K38" i="11"/>
  <c r="J38" i="11"/>
  <c r="I38" i="11"/>
  <c r="G38" i="11"/>
  <c r="E38" i="11"/>
  <c r="K37" i="11"/>
  <c r="J37" i="11"/>
  <c r="I37" i="11"/>
  <c r="G37" i="11"/>
  <c r="K36" i="11"/>
  <c r="J36" i="11"/>
  <c r="I36" i="11"/>
  <c r="E36" i="11"/>
  <c r="K35" i="11"/>
  <c r="J35" i="11"/>
  <c r="I35" i="11"/>
  <c r="G35" i="11"/>
  <c r="K34" i="11"/>
  <c r="J34" i="11"/>
  <c r="I34" i="11"/>
  <c r="G34" i="11"/>
  <c r="E34" i="11"/>
  <c r="C34" i="11"/>
  <c r="K33" i="11"/>
  <c r="J33" i="11"/>
  <c r="I33" i="11"/>
  <c r="G33" i="11"/>
  <c r="K32" i="11"/>
  <c r="J32" i="11"/>
  <c r="I32" i="11"/>
  <c r="G32" i="11"/>
  <c r="E32" i="11"/>
  <c r="K31" i="11"/>
  <c r="J31" i="11"/>
  <c r="I31" i="11"/>
  <c r="C31" i="11"/>
  <c r="K30" i="11"/>
  <c r="J30" i="11"/>
  <c r="I30" i="11"/>
  <c r="G30" i="11"/>
  <c r="E30" i="11"/>
  <c r="C30" i="11"/>
  <c r="K29" i="11"/>
  <c r="J29" i="11"/>
  <c r="I29" i="11"/>
  <c r="G29" i="11"/>
  <c r="K28" i="11"/>
  <c r="J28" i="11"/>
  <c r="I28" i="11"/>
  <c r="E28" i="11"/>
  <c r="C28" i="11"/>
  <c r="K27" i="11"/>
  <c r="J27" i="11"/>
  <c r="I27" i="11"/>
  <c r="G27" i="11"/>
  <c r="C27" i="11"/>
  <c r="K26" i="11"/>
  <c r="J26" i="11"/>
  <c r="I26" i="11"/>
  <c r="G26" i="11"/>
  <c r="E26" i="11"/>
  <c r="C26" i="11"/>
  <c r="K25" i="11"/>
  <c r="J25" i="11"/>
  <c r="I25" i="11"/>
  <c r="G25" i="11"/>
  <c r="C25" i="11"/>
  <c r="K24" i="11"/>
  <c r="J24" i="11"/>
  <c r="I24" i="11"/>
  <c r="G24" i="11"/>
  <c r="E24" i="11"/>
  <c r="K23" i="11"/>
  <c r="J23" i="11"/>
  <c r="I23" i="11"/>
  <c r="G23" i="11"/>
  <c r="C23" i="11"/>
  <c r="K22" i="11"/>
  <c r="J22" i="11"/>
  <c r="I22" i="11"/>
  <c r="G22" i="11"/>
  <c r="E22" i="11"/>
  <c r="K21" i="11"/>
  <c r="J21" i="11"/>
  <c r="I21" i="11"/>
  <c r="G21" i="11"/>
  <c r="K20" i="11"/>
  <c r="J20" i="11"/>
  <c r="I20" i="11"/>
  <c r="G20" i="11"/>
  <c r="E20" i="11"/>
  <c r="C20" i="11"/>
  <c r="K19" i="11"/>
  <c r="J19" i="11"/>
  <c r="I19" i="11"/>
  <c r="G19" i="11"/>
  <c r="K18" i="11"/>
  <c r="J18" i="11"/>
  <c r="I18" i="11"/>
  <c r="G18" i="11"/>
  <c r="E18" i="11"/>
  <c r="C18" i="11"/>
  <c r="K17" i="11"/>
  <c r="J17" i="11"/>
  <c r="I17" i="11"/>
  <c r="G17" i="11"/>
  <c r="C17" i="11"/>
  <c r="K16" i="11"/>
  <c r="J16" i="11"/>
  <c r="I16" i="11"/>
  <c r="G16" i="11"/>
  <c r="E16" i="11"/>
  <c r="K15" i="11"/>
  <c r="J15" i="11"/>
  <c r="I15" i="11"/>
  <c r="G15" i="11"/>
  <c r="C15" i="11"/>
  <c r="K14" i="11"/>
  <c r="J14" i="11"/>
  <c r="I14" i="11"/>
  <c r="G14" i="11"/>
  <c r="E14" i="11"/>
  <c r="C14" i="11"/>
  <c r="K13" i="11"/>
  <c r="J13" i="11"/>
  <c r="I13" i="11"/>
  <c r="G13" i="11"/>
  <c r="K12" i="11"/>
  <c r="J12" i="11"/>
  <c r="I12" i="11"/>
  <c r="G12" i="11"/>
  <c r="E12" i="11"/>
  <c r="C12" i="11"/>
  <c r="K11" i="11"/>
  <c r="J11" i="11"/>
  <c r="I11" i="11"/>
  <c r="G11" i="11"/>
  <c r="E11" i="11"/>
  <c r="K10" i="11"/>
  <c r="J10" i="11"/>
  <c r="I10" i="11"/>
  <c r="G10" i="11"/>
  <c r="E10" i="11"/>
  <c r="C10" i="11"/>
  <c r="K9" i="11"/>
  <c r="J9" i="11"/>
  <c r="I9" i="11"/>
  <c r="G9" i="11"/>
  <c r="E9" i="11"/>
  <c r="K8" i="11"/>
  <c r="J8" i="11"/>
  <c r="I8" i="11"/>
  <c r="G8" i="11"/>
  <c r="E8" i="11"/>
  <c r="C8" i="11"/>
  <c r="K7" i="11"/>
  <c r="J7" i="11"/>
  <c r="I7" i="11"/>
  <c r="G7" i="11"/>
  <c r="E7" i="11"/>
  <c r="H5" i="11"/>
  <c r="F5" i="11"/>
  <c r="B5" i="11"/>
  <c r="D5" i="11" s="1"/>
  <c r="K182" i="10"/>
  <c r="J182" i="10"/>
  <c r="I182" i="10"/>
  <c r="G182" i="10"/>
  <c r="E182" i="10"/>
  <c r="C182" i="10"/>
  <c r="K180" i="10"/>
  <c r="J180" i="10"/>
  <c r="I180" i="10"/>
  <c r="G180" i="10"/>
  <c r="E180" i="10"/>
  <c r="C180" i="10"/>
  <c r="H178" i="10"/>
  <c r="I178" i="10" s="1"/>
  <c r="G178" i="10"/>
  <c r="F178" i="10"/>
  <c r="D178" i="10"/>
  <c r="E178" i="10" s="1"/>
  <c r="B178" i="10"/>
  <c r="K176" i="10"/>
  <c r="J176" i="10"/>
  <c r="I176" i="10"/>
  <c r="G176" i="10"/>
  <c r="E176" i="10"/>
  <c r="C176" i="10"/>
  <c r="J174" i="10"/>
  <c r="H174" i="10"/>
  <c r="I174" i="10" s="1"/>
  <c r="F174" i="10"/>
  <c r="G168" i="10" s="1"/>
  <c r="D174" i="10"/>
  <c r="B174" i="10"/>
  <c r="C171" i="10" s="1"/>
  <c r="K172" i="10"/>
  <c r="J172" i="10"/>
  <c r="I172" i="10"/>
  <c r="C172" i="10"/>
  <c r="K171" i="10"/>
  <c r="J171" i="10"/>
  <c r="I171" i="10"/>
  <c r="E171" i="10"/>
  <c r="K170" i="10"/>
  <c r="J170" i="10"/>
  <c r="I170" i="10"/>
  <c r="E170" i="10"/>
  <c r="K169" i="10"/>
  <c r="J169" i="10"/>
  <c r="I169" i="10"/>
  <c r="G169" i="10"/>
  <c r="E169" i="10"/>
  <c r="K168" i="10"/>
  <c r="J168" i="10"/>
  <c r="I168" i="10"/>
  <c r="E168" i="10"/>
  <c r="C168" i="10"/>
  <c r="K167" i="10"/>
  <c r="J167" i="10"/>
  <c r="I167" i="10"/>
  <c r="E167" i="10"/>
  <c r="K164" i="10"/>
  <c r="I164" i="10"/>
  <c r="H164" i="10"/>
  <c r="G164" i="10"/>
  <c r="F164" i="10"/>
  <c r="G161" i="10" s="1"/>
  <c r="E164" i="10"/>
  <c r="D164" i="10"/>
  <c r="B164" i="10"/>
  <c r="C162" i="10" s="1"/>
  <c r="K162" i="10"/>
  <c r="J162" i="10"/>
  <c r="I162" i="10"/>
  <c r="G162" i="10"/>
  <c r="E162" i="10"/>
  <c r="K161" i="10"/>
  <c r="J161" i="10"/>
  <c r="I161" i="10"/>
  <c r="E161" i="10"/>
  <c r="B159" i="10"/>
  <c r="F159" i="10" s="1"/>
  <c r="K156" i="10"/>
  <c r="J156" i="10"/>
  <c r="I156" i="10"/>
  <c r="G156" i="10"/>
  <c r="E156" i="10"/>
  <c r="C156" i="10"/>
  <c r="K154" i="10"/>
  <c r="I154" i="10"/>
  <c r="H154" i="10"/>
  <c r="G154" i="10"/>
  <c r="F154" i="10"/>
  <c r="G149" i="10" s="1"/>
  <c r="E154" i="10"/>
  <c r="D154" i="10"/>
  <c r="B154" i="10"/>
  <c r="C152" i="10" s="1"/>
  <c r="K152" i="10"/>
  <c r="J152" i="10"/>
  <c r="I152" i="10"/>
  <c r="G152" i="10"/>
  <c r="E152" i="10"/>
  <c r="K151" i="10"/>
  <c r="J151" i="10"/>
  <c r="I151" i="10"/>
  <c r="E151" i="10"/>
  <c r="K150" i="10"/>
  <c r="J150" i="10"/>
  <c r="I150" i="10"/>
  <c r="G150" i="10"/>
  <c r="E150" i="10"/>
  <c r="K149" i="10"/>
  <c r="J149" i="10"/>
  <c r="I149" i="10"/>
  <c r="E149" i="10"/>
  <c r="C149" i="10"/>
  <c r="K148" i="10"/>
  <c r="J148" i="10"/>
  <c r="I148" i="10"/>
  <c r="G148" i="10"/>
  <c r="E148" i="10"/>
  <c r="K147" i="10"/>
  <c r="J147" i="10"/>
  <c r="I147" i="10"/>
  <c r="E147" i="10"/>
  <c r="K146" i="10"/>
  <c r="J146" i="10"/>
  <c r="I146" i="10"/>
  <c r="G146" i="10"/>
  <c r="E146" i="10"/>
  <c r="K145" i="10"/>
  <c r="J145" i="10"/>
  <c r="I145" i="10"/>
  <c r="E145" i="10"/>
  <c r="C145" i="10"/>
  <c r="K144" i="10"/>
  <c r="J144" i="10"/>
  <c r="I144" i="10"/>
  <c r="G144" i="10"/>
  <c r="E144" i="10"/>
  <c r="K143" i="10"/>
  <c r="J143" i="10"/>
  <c r="I143" i="10"/>
  <c r="E143" i="10"/>
  <c r="K142" i="10"/>
  <c r="J142" i="10"/>
  <c r="I142" i="10"/>
  <c r="G142" i="10"/>
  <c r="E142" i="10"/>
  <c r="K141" i="10"/>
  <c r="J141" i="10"/>
  <c r="I141" i="10"/>
  <c r="E141" i="10"/>
  <c r="C141" i="10"/>
  <c r="K140" i="10"/>
  <c r="J140" i="10"/>
  <c r="I140" i="10"/>
  <c r="G140" i="10"/>
  <c r="E140" i="10"/>
  <c r="K139" i="10"/>
  <c r="J139" i="10"/>
  <c r="I139" i="10"/>
  <c r="E139" i="10"/>
  <c r="K138" i="10"/>
  <c r="J138" i="10"/>
  <c r="I138" i="10"/>
  <c r="G138" i="10"/>
  <c r="E138" i="10"/>
  <c r="I135" i="10"/>
  <c r="H135" i="10"/>
  <c r="F135" i="10"/>
  <c r="G132" i="10" s="1"/>
  <c r="E135" i="10"/>
  <c r="D135" i="10"/>
  <c r="C135" i="10"/>
  <c r="B135" i="10"/>
  <c r="C131" i="10" s="1"/>
  <c r="K133" i="10"/>
  <c r="J133" i="10"/>
  <c r="I133" i="10"/>
  <c r="G133" i="10"/>
  <c r="E133" i="10"/>
  <c r="K132" i="10"/>
  <c r="J132" i="10"/>
  <c r="I132" i="10"/>
  <c r="E132" i="10"/>
  <c r="C132" i="10"/>
  <c r="K131" i="10"/>
  <c r="J131" i="10"/>
  <c r="I131" i="10"/>
  <c r="E131" i="10"/>
  <c r="K130" i="10"/>
  <c r="J130" i="10"/>
  <c r="I130" i="10"/>
  <c r="E130" i="10"/>
  <c r="C130" i="10"/>
  <c r="K129" i="10"/>
  <c r="J129" i="10"/>
  <c r="I129" i="10"/>
  <c r="G129" i="10"/>
  <c r="E129" i="10"/>
  <c r="K128" i="10"/>
  <c r="J128" i="10"/>
  <c r="I128" i="10"/>
  <c r="E128" i="10"/>
  <c r="C128" i="10"/>
  <c r="K127" i="10"/>
  <c r="J127" i="10"/>
  <c r="I127" i="10"/>
  <c r="E127" i="10"/>
  <c r="K126" i="10"/>
  <c r="J126" i="10"/>
  <c r="I126" i="10"/>
  <c r="E126" i="10"/>
  <c r="C126" i="10"/>
  <c r="K125" i="10"/>
  <c r="J125" i="10"/>
  <c r="I125" i="10"/>
  <c r="G125" i="10"/>
  <c r="E125" i="10"/>
  <c r="K124" i="10"/>
  <c r="J124" i="10"/>
  <c r="I124" i="10"/>
  <c r="E124" i="10"/>
  <c r="C124" i="10"/>
  <c r="K123" i="10"/>
  <c r="J123" i="10"/>
  <c r="I123" i="10"/>
  <c r="E123" i="10"/>
  <c r="K122" i="10"/>
  <c r="J122" i="10"/>
  <c r="I122" i="10"/>
  <c r="E122" i="10"/>
  <c r="C122" i="10"/>
  <c r="K121" i="10"/>
  <c r="J121" i="10"/>
  <c r="I121" i="10"/>
  <c r="G121" i="10"/>
  <c r="E121" i="10"/>
  <c r="K120" i="10"/>
  <c r="J120" i="10"/>
  <c r="I120" i="10"/>
  <c r="E120" i="10"/>
  <c r="C120" i="10"/>
  <c r="K119" i="10"/>
  <c r="J119" i="10"/>
  <c r="I119" i="10"/>
  <c r="E119" i="10"/>
  <c r="K118" i="10"/>
  <c r="J118" i="10"/>
  <c r="I118" i="10"/>
  <c r="E118" i="10"/>
  <c r="C118" i="10"/>
  <c r="K117" i="10"/>
  <c r="J117" i="10"/>
  <c r="I117" i="10"/>
  <c r="G117" i="10"/>
  <c r="E117" i="10"/>
  <c r="K116" i="10"/>
  <c r="J116" i="10"/>
  <c r="I116" i="10"/>
  <c r="E116" i="10"/>
  <c r="C116" i="10"/>
  <c r="K115" i="10"/>
  <c r="J115" i="10"/>
  <c r="I115" i="10"/>
  <c r="E115" i="10"/>
  <c r="K114" i="10"/>
  <c r="J114" i="10"/>
  <c r="I114" i="10"/>
  <c r="E114" i="10"/>
  <c r="C114" i="10"/>
  <c r="K113" i="10"/>
  <c r="J113" i="10"/>
  <c r="I113" i="10"/>
  <c r="G113" i="10"/>
  <c r="E113" i="10"/>
  <c r="K112" i="10"/>
  <c r="J112" i="10"/>
  <c r="I112" i="10"/>
  <c r="E112" i="10"/>
  <c r="C112" i="10"/>
  <c r="K111" i="10"/>
  <c r="J111" i="10"/>
  <c r="I111" i="10"/>
  <c r="E111" i="10"/>
  <c r="K110" i="10"/>
  <c r="J110" i="10"/>
  <c r="I110" i="10"/>
  <c r="E110" i="10"/>
  <c r="C110" i="10"/>
  <c r="B108" i="10"/>
  <c r="F108" i="10" s="1"/>
  <c r="K105" i="10"/>
  <c r="J105" i="10"/>
  <c r="I105" i="10"/>
  <c r="G105" i="10"/>
  <c r="E105" i="10"/>
  <c r="C105" i="10"/>
  <c r="K103" i="10"/>
  <c r="I103" i="10"/>
  <c r="H103" i="10"/>
  <c r="G103" i="10"/>
  <c r="F103" i="10"/>
  <c r="G98" i="10" s="1"/>
  <c r="E103" i="10"/>
  <c r="D103" i="10"/>
  <c r="B103" i="10"/>
  <c r="C101" i="10" s="1"/>
  <c r="K101" i="10"/>
  <c r="J101" i="10"/>
  <c r="I101" i="10"/>
  <c r="G101" i="10"/>
  <c r="E101" i="10"/>
  <c r="K100" i="10"/>
  <c r="J100" i="10"/>
  <c r="I100" i="10"/>
  <c r="E100" i="10"/>
  <c r="K99" i="10"/>
  <c r="J99" i="10"/>
  <c r="I99" i="10"/>
  <c r="G99" i="10"/>
  <c r="E99" i="10"/>
  <c r="K98" i="10"/>
  <c r="J98" i="10"/>
  <c r="I98" i="10"/>
  <c r="E98" i="10"/>
  <c r="C98" i="10"/>
  <c r="K97" i="10"/>
  <c r="J97" i="10"/>
  <c r="I97" i="10"/>
  <c r="G97" i="10"/>
  <c r="E97" i="10"/>
  <c r="K96" i="10"/>
  <c r="J96" i="10"/>
  <c r="I96" i="10"/>
  <c r="E96" i="10"/>
  <c r="K95" i="10"/>
  <c r="J95" i="10"/>
  <c r="I95" i="10"/>
  <c r="G95" i="10"/>
  <c r="E95" i="10"/>
  <c r="K94" i="10"/>
  <c r="J94" i="10"/>
  <c r="I94" i="10"/>
  <c r="E94" i="10"/>
  <c r="C94" i="10"/>
  <c r="K93" i="10"/>
  <c r="J93" i="10"/>
  <c r="I93" i="10"/>
  <c r="G93" i="10"/>
  <c r="E93" i="10"/>
  <c r="K92" i="10"/>
  <c r="J92" i="10"/>
  <c r="I92" i="10"/>
  <c r="E92" i="10"/>
  <c r="K91" i="10"/>
  <c r="J91" i="10"/>
  <c r="I91" i="10"/>
  <c r="G91" i="10"/>
  <c r="E91" i="10"/>
  <c r="K90" i="10"/>
  <c r="J90" i="10"/>
  <c r="I90" i="10"/>
  <c r="E90" i="10"/>
  <c r="C90" i="10"/>
  <c r="I87" i="10"/>
  <c r="H87" i="10"/>
  <c r="K87" i="10" s="1"/>
  <c r="G87" i="10"/>
  <c r="F87" i="10"/>
  <c r="D87" i="10"/>
  <c r="E87" i="10" s="1"/>
  <c r="C87" i="10"/>
  <c r="B87" i="10"/>
  <c r="K85" i="10"/>
  <c r="J85" i="10"/>
  <c r="I85" i="10"/>
  <c r="G85" i="10"/>
  <c r="C85" i="10"/>
  <c r="K84" i="10"/>
  <c r="J84" i="10"/>
  <c r="I84" i="10"/>
  <c r="G84" i="10"/>
  <c r="E84" i="10"/>
  <c r="C84" i="10"/>
  <c r="K83" i="10"/>
  <c r="J83" i="10"/>
  <c r="G83" i="10"/>
  <c r="C83" i="10"/>
  <c r="K82" i="10"/>
  <c r="J82" i="10"/>
  <c r="I82" i="10"/>
  <c r="G82" i="10"/>
  <c r="C82" i="10"/>
  <c r="K81" i="10"/>
  <c r="J81" i="10"/>
  <c r="I81" i="10"/>
  <c r="G81" i="10"/>
  <c r="C81" i="10"/>
  <c r="K80" i="10"/>
  <c r="J80" i="10"/>
  <c r="I80" i="10"/>
  <c r="G80" i="10"/>
  <c r="E80" i="10"/>
  <c r="C80" i="10"/>
  <c r="K79" i="10"/>
  <c r="J79" i="10"/>
  <c r="I79" i="10"/>
  <c r="G79" i="10"/>
  <c r="C79" i="10"/>
  <c r="K78" i="10"/>
  <c r="J78" i="10"/>
  <c r="I78" i="10"/>
  <c r="G78" i="10"/>
  <c r="C78" i="10"/>
  <c r="K77" i="10"/>
  <c r="J77" i="10"/>
  <c r="I77" i="10"/>
  <c r="G77" i="10"/>
  <c r="C77" i="10"/>
  <c r="K76" i="10"/>
  <c r="J76" i="10"/>
  <c r="I76" i="10"/>
  <c r="G76" i="10"/>
  <c r="E76" i="10"/>
  <c r="C76" i="10"/>
  <c r="K75" i="10"/>
  <c r="J75" i="10"/>
  <c r="I75" i="10"/>
  <c r="G75" i="10"/>
  <c r="C75" i="10"/>
  <c r="K74" i="10"/>
  <c r="J74" i="10"/>
  <c r="I74" i="10"/>
  <c r="G74" i="10"/>
  <c r="C74" i="10"/>
  <c r="K73" i="10"/>
  <c r="J73" i="10"/>
  <c r="I73" i="10"/>
  <c r="G73" i="10"/>
  <c r="C73" i="10"/>
  <c r="K72" i="10"/>
  <c r="J72" i="10"/>
  <c r="I72" i="10"/>
  <c r="G72" i="10"/>
  <c r="E72" i="10"/>
  <c r="C72" i="10"/>
  <c r="K71" i="10"/>
  <c r="J71" i="10"/>
  <c r="I71" i="10"/>
  <c r="G71" i="10"/>
  <c r="C71" i="10"/>
  <c r="K70" i="10"/>
  <c r="J70" i="10"/>
  <c r="I70" i="10"/>
  <c r="G70" i="10"/>
  <c r="C70" i="10"/>
  <c r="K69" i="10"/>
  <c r="J69" i="10"/>
  <c r="I69" i="10"/>
  <c r="G69" i="10"/>
  <c r="C69" i="10"/>
  <c r="K68" i="10"/>
  <c r="J68" i="10"/>
  <c r="I68" i="10"/>
  <c r="G68" i="10"/>
  <c r="E68" i="10"/>
  <c r="C68" i="10"/>
  <c r="K67" i="10"/>
  <c r="J67" i="10"/>
  <c r="I67" i="10"/>
  <c r="G67" i="10"/>
  <c r="C67" i="10"/>
  <c r="K66" i="10"/>
  <c r="J66" i="10"/>
  <c r="I66" i="10"/>
  <c r="G66" i="10"/>
  <c r="C66" i="10"/>
  <c r="K65" i="10"/>
  <c r="J65" i="10"/>
  <c r="I65" i="10"/>
  <c r="G65" i="10"/>
  <c r="C65" i="10"/>
  <c r="K64" i="10"/>
  <c r="J64" i="10"/>
  <c r="I64" i="10"/>
  <c r="G64" i="10"/>
  <c r="E64" i="10"/>
  <c r="C64" i="10"/>
  <c r="K63" i="10"/>
  <c r="J63" i="10"/>
  <c r="I63" i="10"/>
  <c r="G63" i="10"/>
  <c r="C63" i="10"/>
  <c r="B61" i="10"/>
  <c r="F61" i="10" s="1"/>
  <c r="K58" i="10"/>
  <c r="J58" i="10"/>
  <c r="I58" i="10"/>
  <c r="G58" i="10"/>
  <c r="E58" i="10"/>
  <c r="C58" i="10"/>
  <c r="K56" i="10"/>
  <c r="I56" i="10"/>
  <c r="H56" i="10"/>
  <c r="G56" i="10"/>
  <c r="F56" i="10"/>
  <c r="G51" i="10" s="1"/>
  <c r="E56" i="10"/>
  <c r="D56" i="10"/>
  <c r="B56" i="10"/>
  <c r="C54" i="10" s="1"/>
  <c r="K54" i="10"/>
  <c r="J54" i="10"/>
  <c r="I54" i="10"/>
  <c r="G54" i="10"/>
  <c r="E54" i="10"/>
  <c r="K53" i="10"/>
  <c r="J53" i="10"/>
  <c r="I53" i="10"/>
  <c r="E53" i="10"/>
  <c r="K52" i="10"/>
  <c r="J52" i="10"/>
  <c r="I52" i="10"/>
  <c r="G52" i="10"/>
  <c r="E52" i="10"/>
  <c r="K51" i="10"/>
  <c r="J51" i="10"/>
  <c r="I51" i="10"/>
  <c r="E51" i="10"/>
  <c r="C51" i="10"/>
  <c r="K50" i="10"/>
  <c r="J50" i="10"/>
  <c r="I50" i="10"/>
  <c r="G50" i="10"/>
  <c r="E50" i="10"/>
  <c r="K49" i="10"/>
  <c r="J49" i="10"/>
  <c r="I49" i="10"/>
  <c r="E49" i="10"/>
  <c r="K48" i="10"/>
  <c r="J48" i="10"/>
  <c r="I48" i="10"/>
  <c r="G48" i="10"/>
  <c r="E48" i="10"/>
  <c r="K47" i="10"/>
  <c r="J47" i="10"/>
  <c r="I47" i="10"/>
  <c r="E47" i="10"/>
  <c r="C47" i="10"/>
  <c r="K46" i="10"/>
  <c r="J46" i="10"/>
  <c r="I46" i="10"/>
  <c r="G46" i="10"/>
  <c r="E46" i="10"/>
  <c r="K45" i="10"/>
  <c r="J45" i="10"/>
  <c r="I45" i="10"/>
  <c r="E45" i="10"/>
  <c r="K42" i="10"/>
  <c r="H42" i="10"/>
  <c r="I42" i="10" s="1"/>
  <c r="G42" i="10"/>
  <c r="F42" i="10"/>
  <c r="E42" i="10"/>
  <c r="D42" i="10"/>
  <c r="J42" i="10" s="1"/>
  <c r="C42" i="10"/>
  <c r="B42" i="10"/>
  <c r="K40" i="10"/>
  <c r="J40" i="10"/>
  <c r="G40" i="10"/>
  <c r="E40" i="10"/>
  <c r="C40" i="10"/>
  <c r="K39" i="10"/>
  <c r="J39" i="10"/>
  <c r="G39" i="10"/>
  <c r="C39" i="10"/>
  <c r="K38" i="10"/>
  <c r="J38" i="10"/>
  <c r="I38" i="10"/>
  <c r="G38" i="10"/>
  <c r="E38" i="10"/>
  <c r="C38" i="10"/>
  <c r="K37" i="10"/>
  <c r="J37" i="10"/>
  <c r="G37" i="10"/>
  <c r="E37" i="10"/>
  <c r="C37" i="10"/>
  <c r="K36" i="10"/>
  <c r="J36" i="10"/>
  <c r="G36" i="10"/>
  <c r="E36" i="10"/>
  <c r="C36" i="10"/>
  <c r="K35" i="10"/>
  <c r="J35" i="10"/>
  <c r="G35" i="10"/>
  <c r="E35" i="10"/>
  <c r="C35" i="10"/>
  <c r="K34" i="10"/>
  <c r="J34" i="10"/>
  <c r="I34" i="10"/>
  <c r="G34" i="10"/>
  <c r="E34" i="10"/>
  <c r="C34" i="10"/>
  <c r="K33" i="10"/>
  <c r="J33" i="10"/>
  <c r="G33" i="10"/>
  <c r="E33" i="10"/>
  <c r="C33" i="10"/>
  <c r="K32" i="10"/>
  <c r="J32" i="10"/>
  <c r="G32" i="10"/>
  <c r="E32" i="10"/>
  <c r="C32" i="10"/>
  <c r="K31" i="10"/>
  <c r="J31" i="10"/>
  <c r="G31" i="10"/>
  <c r="E31" i="10"/>
  <c r="C31" i="10"/>
  <c r="K30" i="10"/>
  <c r="J30" i="10"/>
  <c r="I30" i="10"/>
  <c r="G30" i="10"/>
  <c r="E30" i="10"/>
  <c r="C30" i="10"/>
  <c r="K29" i="10"/>
  <c r="J29" i="10"/>
  <c r="G29" i="10"/>
  <c r="E29" i="10"/>
  <c r="C29" i="10"/>
  <c r="K28" i="10"/>
  <c r="J28" i="10"/>
  <c r="G28" i="10"/>
  <c r="E28" i="10"/>
  <c r="C28" i="10"/>
  <c r="K27" i="10"/>
  <c r="J27" i="10"/>
  <c r="G27" i="10"/>
  <c r="E27" i="10"/>
  <c r="C27" i="10"/>
  <c r="K26" i="10"/>
  <c r="J26" i="10"/>
  <c r="I26" i="10"/>
  <c r="G26" i="10"/>
  <c r="E26" i="10"/>
  <c r="C26" i="10"/>
  <c r="K25" i="10"/>
  <c r="J25" i="10"/>
  <c r="G25" i="10"/>
  <c r="E25" i="10"/>
  <c r="C25" i="10"/>
  <c r="K24" i="10"/>
  <c r="J24" i="10"/>
  <c r="G24" i="10"/>
  <c r="E24" i="10"/>
  <c r="C24" i="10"/>
  <c r="B22" i="10"/>
  <c r="K19" i="10"/>
  <c r="J19" i="10"/>
  <c r="I19" i="10"/>
  <c r="G19" i="10"/>
  <c r="E19" i="10"/>
  <c r="C19" i="10"/>
  <c r="K17" i="10"/>
  <c r="J17" i="10"/>
  <c r="I17" i="10"/>
  <c r="H17" i="10"/>
  <c r="G17" i="10"/>
  <c r="F17" i="10"/>
  <c r="G12" i="10" s="1"/>
  <c r="E17" i="10"/>
  <c r="D17" i="10"/>
  <c r="B17" i="10"/>
  <c r="K15" i="10"/>
  <c r="J15" i="10"/>
  <c r="I15" i="10"/>
  <c r="G15" i="10"/>
  <c r="E15" i="10"/>
  <c r="K14" i="10"/>
  <c r="J14" i="10"/>
  <c r="I14" i="10"/>
  <c r="E14" i="10"/>
  <c r="K13" i="10"/>
  <c r="J13" i="10"/>
  <c r="I13" i="10"/>
  <c r="G13" i="10"/>
  <c r="E13" i="10"/>
  <c r="K12" i="10"/>
  <c r="J12" i="10"/>
  <c r="I12" i="10"/>
  <c r="E12" i="10"/>
  <c r="C12" i="10"/>
  <c r="K11" i="10"/>
  <c r="J11" i="10"/>
  <c r="I11" i="10"/>
  <c r="G11" i="10"/>
  <c r="E11" i="10"/>
  <c r="K10" i="10"/>
  <c r="J10" i="10"/>
  <c r="I10" i="10"/>
  <c r="E10" i="10"/>
  <c r="K9" i="10"/>
  <c r="J9" i="10"/>
  <c r="I9" i="10"/>
  <c r="G9" i="10"/>
  <c r="E9" i="10"/>
  <c r="K8" i="10"/>
  <c r="J8" i="10"/>
  <c r="I8" i="10"/>
  <c r="E8" i="10"/>
  <c r="K7" i="10"/>
  <c r="J7" i="10"/>
  <c r="I7" i="10"/>
  <c r="G7" i="10"/>
  <c r="E7" i="10"/>
  <c r="H5" i="10"/>
  <c r="F5" i="10"/>
  <c r="D5" i="10"/>
  <c r="B5" i="10"/>
  <c r="H43" i="9"/>
  <c r="I14" i="9" s="1"/>
  <c r="F43" i="9"/>
  <c r="D43" i="9"/>
  <c r="E39" i="9" s="1"/>
  <c r="B43" i="9"/>
  <c r="C18" i="9" s="1"/>
  <c r="K41" i="9"/>
  <c r="J41" i="9"/>
  <c r="G41" i="9"/>
  <c r="E41" i="9"/>
  <c r="K40" i="9"/>
  <c r="J40" i="9"/>
  <c r="G40" i="9"/>
  <c r="K39" i="9"/>
  <c r="J39" i="9"/>
  <c r="G39" i="9"/>
  <c r="K38" i="9"/>
  <c r="J38" i="9"/>
  <c r="I38" i="9"/>
  <c r="G38" i="9"/>
  <c r="E38" i="9"/>
  <c r="C38" i="9"/>
  <c r="K37" i="9"/>
  <c r="J37" i="9"/>
  <c r="G37" i="9"/>
  <c r="E37" i="9"/>
  <c r="K36" i="9"/>
  <c r="J36" i="9"/>
  <c r="G36" i="9"/>
  <c r="K35" i="9"/>
  <c r="J35" i="9"/>
  <c r="G35" i="9"/>
  <c r="K34" i="9"/>
  <c r="J34" i="9"/>
  <c r="I34" i="9"/>
  <c r="G34" i="9"/>
  <c r="E34" i="9"/>
  <c r="C34" i="9"/>
  <c r="K33" i="9"/>
  <c r="J33" i="9"/>
  <c r="G33" i="9"/>
  <c r="E33" i="9"/>
  <c r="K32" i="9"/>
  <c r="J32" i="9"/>
  <c r="G32" i="9"/>
  <c r="K31" i="9"/>
  <c r="J31" i="9"/>
  <c r="G31" i="9"/>
  <c r="K30" i="9"/>
  <c r="J30" i="9"/>
  <c r="I30" i="9"/>
  <c r="G30" i="9"/>
  <c r="E30" i="9"/>
  <c r="C30" i="9"/>
  <c r="K29" i="9"/>
  <c r="J29" i="9"/>
  <c r="G29" i="9"/>
  <c r="E29" i="9"/>
  <c r="K28" i="9"/>
  <c r="J28" i="9"/>
  <c r="G28" i="9"/>
  <c r="K27" i="9"/>
  <c r="J27" i="9"/>
  <c r="G27" i="9"/>
  <c r="K26" i="9"/>
  <c r="J26" i="9"/>
  <c r="I26" i="9"/>
  <c r="G26" i="9"/>
  <c r="E26" i="9"/>
  <c r="C26" i="9"/>
  <c r="K25" i="9"/>
  <c r="J25" i="9"/>
  <c r="G25" i="9"/>
  <c r="E25" i="9"/>
  <c r="K24" i="9"/>
  <c r="J24" i="9"/>
  <c r="G24" i="9"/>
  <c r="K23" i="9"/>
  <c r="J23" i="9"/>
  <c r="G23" i="9"/>
  <c r="K22" i="9"/>
  <c r="J22" i="9"/>
  <c r="I22" i="9"/>
  <c r="G22" i="9"/>
  <c r="E22" i="9"/>
  <c r="C22" i="9"/>
  <c r="K21" i="9"/>
  <c r="J21" i="9"/>
  <c r="G21" i="9"/>
  <c r="E21" i="9"/>
  <c r="K20" i="9"/>
  <c r="J20" i="9"/>
  <c r="G20" i="9"/>
  <c r="K19" i="9"/>
  <c r="J19" i="9"/>
  <c r="I19" i="9"/>
  <c r="G19" i="9"/>
  <c r="K18" i="9"/>
  <c r="J18" i="9"/>
  <c r="I18" i="9"/>
  <c r="G18" i="9"/>
  <c r="E18" i="9"/>
  <c r="K17" i="9"/>
  <c r="J17" i="9"/>
  <c r="G17" i="9"/>
  <c r="E17" i="9"/>
  <c r="K16" i="9"/>
  <c r="J16" i="9"/>
  <c r="G16" i="9"/>
  <c r="K15" i="9"/>
  <c r="J15" i="9"/>
  <c r="G15" i="9"/>
  <c r="K14" i="9"/>
  <c r="J14" i="9"/>
  <c r="G14" i="9"/>
  <c r="E14" i="9"/>
  <c r="C14" i="9"/>
  <c r="K13" i="9"/>
  <c r="J13" i="9"/>
  <c r="G13" i="9"/>
  <c r="E13" i="9"/>
  <c r="K12" i="9"/>
  <c r="J12" i="9"/>
  <c r="G12" i="9"/>
  <c r="K11" i="9"/>
  <c r="J11" i="9"/>
  <c r="I11" i="9"/>
  <c r="G11" i="9"/>
  <c r="K10" i="9"/>
  <c r="J10" i="9"/>
  <c r="I10" i="9"/>
  <c r="G10" i="9"/>
  <c r="E10" i="9"/>
  <c r="K9" i="9"/>
  <c r="J9" i="9"/>
  <c r="G9" i="9"/>
  <c r="E9" i="9"/>
  <c r="K8" i="9"/>
  <c r="J8" i="9"/>
  <c r="G8" i="9"/>
  <c r="K7" i="9"/>
  <c r="J7" i="9"/>
  <c r="I7" i="9"/>
  <c r="G7" i="9"/>
  <c r="F5" i="9"/>
  <c r="D5" i="9"/>
  <c r="H5" i="9" s="1"/>
  <c r="B5" i="9"/>
  <c r="K229" i="8"/>
  <c r="J229" i="8"/>
  <c r="I229" i="8"/>
  <c r="G229" i="8"/>
  <c r="E229" i="8"/>
  <c r="C229" i="8"/>
  <c r="K227" i="8"/>
  <c r="J227" i="8"/>
  <c r="I227" i="8"/>
  <c r="G227" i="8"/>
  <c r="E227" i="8"/>
  <c r="C227" i="8"/>
  <c r="I225" i="8"/>
  <c r="H225" i="8"/>
  <c r="G225" i="8"/>
  <c r="F225" i="8"/>
  <c r="K225" i="8" s="1"/>
  <c r="D225" i="8"/>
  <c r="E225" i="8" s="1"/>
  <c r="C225" i="8"/>
  <c r="B225" i="8"/>
  <c r="K223" i="8"/>
  <c r="J223" i="8"/>
  <c r="I223" i="8"/>
  <c r="G223" i="8"/>
  <c r="E223" i="8"/>
  <c r="C223" i="8"/>
  <c r="I221" i="8"/>
  <c r="H221" i="8"/>
  <c r="F221" i="8"/>
  <c r="D221" i="8"/>
  <c r="E221" i="8" s="1"/>
  <c r="C221" i="8"/>
  <c r="B221" i="8"/>
  <c r="C219" i="8" s="1"/>
  <c r="K219" i="8"/>
  <c r="J219" i="8"/>
  <c r="I219" i="8"/>
  <c r="E219" i="8"/>
  <c r="K218" i="8"/>
  <c r="J218" i="8"/>
  <c r="I218" i="8"/>
  <c r="E218" i="8"/>
  <c r="C218" i="8"/>
  <c r="K217" i="8"/>
  <c r="J217" i="8"/>
  <c r="I217" i="8"/>
  <c r="E217" i="8"/>
  <c r="C217" i="8"/>
  <c r="K216" i="8"/>
  <c r="J216" i="8"/>
  <c r="I216" i="8"/>
  <c r="E216" i="8"/>
  <c r="C216" i="8"/>
  <c r="K213" i="8"/>
  <c r="H213" i="8"/>
  <c r="F213" i="8"/>
  <c r="G213" i="8" s="1"/>
  <c r="E213" i="8"/>
  <c r="D213" i="8"/>
  <c r="J213" i="8" s="1"/>
  <c r="C213" i="8"/>
  <c r="B213" i="8"/>
  <c r="C210" i="8" s="1"/>
  <c r="K211" i="8"/>
  <c r="J211" i="8"/>
  <c r="G211" i="8"/>
  <c r="E211" i="8"/>
  <c r="C211" i="8"/>
  <c r="K210" i="8"/>
  <c r="J210" i="8"/>
  <c r="G210" i="8"/>
  <c r="E210" i="8"/>
  <c r="K209" i="8"/>
  <c r="J209" i="8"/>
  <c r="I209" i="8"/>
  <c r="G209" i="8"/>
  <c r="E209" i="8"/>
  <c r="C209" i="8"/>
  <c r="K208" i="8"/>
  <c r="J208" i="8"/>
  <c r="G208" i="8"/>
  <c r="E208" i="8"/>
  <c r="C208" i="8"/>
  <c r="K207" i="8"/>
  <c r="J207" i="8"/>
  <c r="G207" i="8"/>
  <c r="E207" i="8"/>
  <c r="C207" i="8"/>
  <c r="K206" i="8"/>
  <c r="J206" i="8"/>
  <c r="I206" i="8"/>
  <c r="G206" i="8"/>
  <c r="E206" i="8"/>
  <c r="C206" i="8"/>
  <c r="K205" i="8"/>
  <c r="J205" i="8"/>
  <c r="I205" i="8"/>
  <c r="G205" i="8"/>
  <c r="E205" i="8"/>
  <c r="C205" i="8"/>
  <c r="K204" i="8"/>
  <c r="J204" i="8"/>
  <c r="G204" i="8"/>
  <c r="E204" i="8"/>
  <c r="C204" i="8"/>
  <c r="K203" i="8"/>
  <c r="J203" i="8"/>
  <c r="G203" i="8"/>
  <c r="E203" i="8"/>
  <c r="C203" i="8"/>
  <c r="K202" i="8"/>
  <c r="J202" i="8"/>
  <c r="I202" i="8"/>
  <c r="G202" i="8"/>
  <c r="E202" i="8"/>
  <c r="C202" i="8"/>
  <c r="K201" i="8"/>
  <c r="J201" i="8"/>
  <c r="I201" i="8"/>
  <c r="G201" i="8"/>
  <c r="E201" i="8"/>
  <c r="C201" i="8"/>
  <c r="K200" i="8"/>
  <c r="J200" i="8"/>
  <c r="G200" i="8"/>
  <c r="E200" i="8"/>
  <c r="C200" i="8"/>
  <c r="K199" i="8"/>
  <c r="J199" i="8"/>
  <c r="G199" i="8"/>
  <c r="E199" i="8"/>
  <c r="C199" i="8"/>
  <c r="K198" i="8"/>
  <c r="J198" i="8"/>
  <c r="I198" i="8"/>
  <c r="G198" i="8"/>
  <c r="E198" i="8"/>
  <c r="C198" i="8"/>
  <c r="I195" i="8"/>
  <c r="H195" i="8"/>
  <c r="G195" i="8"/>
  <c r="F195" i="8"/>
  <c r="D195" i="8"/>
  <c r="E195" i="8" s="1"/>
  <c r="C195" i="8"/>
  <c r="B195" i="8"/>
  <c r="C193" i="8" s="1"/>
  <c r="K193" i="8"/>
  <c r="J193" i="8"/>
  <c r="I193" i="8"/>
  <c r="G193" i="8"/>
  <c r="E193" i="8"/>
  <c r="K192" i="8"/>
  <c r="J192" i="8"/>
  <c r="I192" i="8"/>
  <c r="E192" i="8"/>
  <c r="C192" i="8"/>
  <c r="K191" i="8"/>
  <c r="J191" i="8"/>
  <c r="I191" i="8"/>
  <c r="E191" i="8"/>
  <c r="C191" i="8"/>
  <c r="K190" i="8"/>
  <c r="J190" i="8"/>
  <c r="I190" i="8"/>
  <c r="E190" i="8"/>
  <c r="C190" i="8"/>
  <c r="K189" i="8"/>
  <c r="J189" i="8"/>
  <c r="I189" i="8"/>
  <c r="G189" i="8"/>
  <c r="E189" i="8"/>
  <c r="C189" i="8"/>
  <c r="K188" i="8"/>
  <c r="J188" i="8"/>
  <c r="I188" i="8"/>
  <c r="E188" i="8"/>
  <c r="C188" i="8"/>
  <c r="K187" i="8"/>
  <c r="J187" i="8"/>
  <c r="I187" i="8"/>
  <c r="E187" i="8"/>
  <c r="C187" i="8"/>
  <c r="K186" i="8"/>
  <c r="J186" i="8"/>
  <c r="I186" i="8"/>
  <c r="E186" i="8"/>
  <c r="C186" i="8"/>
  <c r="K185" i="8"/>
  <c r="J185" i="8"/>
  <c r="I185" i="8"/>
  <c r="G185" i="8"/>
  <c r="E185" i="8"/>
  <c r="C185" i="8"/>
  <c r="K184" i="8"/>
  <c r="J184" i="8"/>
  <c r="I184" i="8"/>
  <c r="E184" i="8"/>
  <c r="C184" i="8"/>
  <c r="D182" i="8"/>
  <c r="H182" i="8" s="1"/>
  <c r="B182" i="8"/>
  <c r="F182" i="8" s="1"/>
  <c r="K179" i="8"/>
  <c r="J179" i="8"/>
  <c r="I179" i="8"/>
  <c r="G179" i="8"/>
  <c r="E179" i="8"/>
  <c r="C179" i="8"/>
  <c r="J177" i="8"/>
  <c r="I177" i="8"/>
  <c r="H177" i="8"/>
  <c r="G177" i="8"/>
  <c r="F177" i="8"/>
  <c r="E177" i="8"/>
  <c r="D177" i="8"/>
  <c r="C177" i="8"/>
  <c r="B177" i="8"/>
  <c r="C175" i="8" s="1"/>
  <c r="K175" i="8"/>
  <c r="J175" i="8"/>
  <c r="I175" i="8"/>
  <c r="G175" i="8"/>
  <c r="E175" i="8"/>
  <c r="K174" i="8"/>
  <c r="J174" i="8"/>
  <c r="I174" i="8"/>
  <c r="E174" i="8"/>
  <c r="C174" i="8"/>
  <c r="I171" i="8"/>
  <c r="H171" i="8"/>
  <c r="K171" i="8" s="1"/>
  <c r="G171" i="8"/>
  <c r="F171" i="8"/>
  <c r="E171" i="8"/>
  <c r="D171" i="8"/>
  <c r="E164" i="8" s="1"/>
  <c r="C171" i="8"/>
  <c r="B171" i="8"/>
  <c r="K169" i="8"/>
  <c r="J169" i="8"/>
  <c r="I169" i="8"/>
  <c r="G169" i="8"/>
  <c r="E169" i="8"/>
  <c r="C169" i="8"/>
  <c r="K168" i="8"/>
  <c r="J168" i="8"/>
  <c r="I168" i="8"/>
  <c r="G168" i="8"/>
  <c r="E168" i="8"/>
  <c r="C168" i="8"/>
  <c r="K167" i="8"/>
  <c r="J167" i="8"/>
  <c r="G167" i="8"/>
  <c r="C167" i="8"/>
  <c r="K166" i="8"/>
  <c r="J166" i="8"/>
  <c r="I166" i="8"/>
  <c r="G166" i="8"/>
  <c r="C166" i="8"/>
  <c r="K165" i="8"/>
  <c r="J165" i="8"/>
  <c r="I165" i="8"/>
  <c r="G165" i="8"/>
  <c r="C165" i="8"/>
  <c r="K164" i="8"/>
  <c r="J164" i="8"/>
  <c r="I164" i="8"/>
  <c r="G164" i="8"/>
  <c r="C164" i="8"/>
  <c r="K163" i="8"/>
  <c r="J163" i="8"/>
  <c r="I163" i="8"/>
  <c r="G163" i="8"/>
  <c r="C163" i="8"/>
  <c r="K162" i="8"/>
  <c r="J162" i="8"/>
  <c r="I162" i="8"/>
  <c r="G162" i="8"/>
  <c r="C162" i="8"/>
  <c r="D160" i="8"/>
  <c r="H160" i="8" s="1"/>
  <c r="B160" i="8"/>
  <c r="F160" i="8" s="1"/>
  <c r="K157" i="8"/>
  <c r="J157" i="8"/>
  <c r="I157" i="8"/>
  <c r="G157" i="8"/>
  <c r="E157" i="8"/>
  <c r="C157" i="8"/>
  <c r="I155" i="8"/>
  <c r="H155" i="8"/>
  <c r="I153" i="8" s="1"/>
  <c r="F155" i="8"/>
  <c r="G155" i="8" s="1"/>
  <c r="E155" i="8"/>
  <c r="D155" i="8"/>
  <c r="J155" i="8" s="1"/>
  <c r="C155" i="8"/>
  <c r="B155" i="8"/>
  <c r="C152" i="8" s="1"/>
  <c r="K153" i="8"/>
  <c r="J153" i="8"/>
  <c r="G153" i="8"/>
  <c r="E153" i="8"/>
  <c r="C153" i="8"/>
  <c r="K152" i="8"/>
  <c r="J152" i="8"/>
  <c r="I152" i="8"/>
  <c r="G152" i="8"/>
  <c r="I149" i="8"/>
  <c r="H149" i="8"/>
  <c r="G149" i="8"/>
  <c r="F149" i="8"/>
  <c r="K149" i="8" s="1"/>
  <c r="D149" i="8"/>
  <c r="E149" i="8" s="1"/>
  <c r="C149" i="8"/>
  <c r="B149" i="8"/>
  <c r="C147" i="8" s="1"/>
  <c r="K147" i="8"/>
  <c r="J147" i="8"/>
  <c r="I147" i="8"/>
  <c r="G147" i="8"/>
  <c r="D145" i="8"/>
  <c r="H145" i="8" s="1"/>
  <c r="B145" i="8"/>
  <c r="F145" i="8" s="1"/>
  <c r="K142" i="8"/>
  <c r="J142" i="8"/>
  <c r="I142" i="8"/>
  <c r="G142" i="8"/>
  <c r="E142" i="8"/>
  <c r="C142" i="8"/>
  <c r="I140" i="8"/>
  <c r="H140" i="8"/>
  <c r="F140" i="8"/>
  <c r="G140" i="8" s="1"/>
  <c r="E140" i="8"/>
  <c r="D140" i="8"/>
  <c r="E137" i="8" s="1"/>
  <c r="C140" i="8"/>
  <c r="B140" i="8"/>
  <c r="J140" i="8" s="1"/>
  <c r="K138" i="8"/>
  <c r="J138" i="8"/>
  <c r="G138" i="8"/>
  <c r="E138" i="8"/>
  <c r="K137" i="8"/>
  <c r="J137" i="8"/>
  <c r="I137" i="8"/>
  <c r="G137" i="8"/>
  <c r="K136" i="8"/>
  <c r="J136" i="8"/>
  <c r="I136" i="8"/>
  <c r="G136" i="8"/>
  <c r="E136" i="8"/>
  <c r="C136" i="8"/>
  <c r="K135" i="8"/>
  <c r="J135" i="8"/>
  <c r="G135" i="8"/>
  <c r="E135" i="8"/>
  <c r="C135" i="8"/>
  <c r="K134" i="8"/>
  <c r="J134" i="8"/>
  <c r="G134" i="8"/>
  <c r="E134" i="8"/>
  <c r="K133" i="8"/>
  <c r="J133" i="8"/>
  <c r="I133" i="8"/>
  <c r="G133" i="8"/>
  <c r="K132" i="8"/>
  <c r="J132" i="8"/>
  <c r="I132" i="8"/>
  <c r="G132" i="8"/>
  <c r="E132" i="8"/>
  <c r="C132" i="8"/>
  <c r="K131" i="8"/>
  <c r="J131" i="8"/>
  <c r="G131" i="8"/>
  <c r="E131" i="8"/>
  <c r="C131" i="8"/>
  <c r="K128" i="8"/>
  <c r="J128" i="8"/>
  <c r="H128" i="8"/>
  <c r="I128" i="8" s="1"/>
  <c r="G128" i="8"/>
  <c r="F128" i="8"/>
  <c r="E128" i="8"/>
  <c r="D128" i="8"/>
  <c r="E124" i="8" s="1"/>
  <c r="C128" i="8"/>
  <c r="B128" i="8"/>
  <c r="K126" i="8"/>
  <c r="J126" i="8"/>
  <c r="I126" i="8"/>
  <c r="G126" i="8"/>
  <c r="E126" i="8"/>
  <c r="K125" i="8"/>
  <c r="J125" i="8"/>
  <c r="G125" i="8"/>
  <c r="K124" i="8"/>
  <c r="J124" i="8"/>
  <c r="I124" i="8"/>
  <c r="G124" i="8"/>
  <c r="D122" i="8"/>
  <c r="H122" i="8" s="1"/>
  <c r="B122" i="8"/>
  <c r="F122" i="8" s="1"/>
  <c r="K119" i="8"/>
  <c r="J119" i="8"/>
  <c r="I119" i="8"/>
  <c r="G119" i="8"/>
  <c r="E119" i="8"/>
  <c r="C119" i="8"/>
  <c r="K117" i="8"/>
  <c r="H117" i="8"/>
  <c r="I106" i="8" s="1"/>
  <c r="F117" i="8"/>
  <c r="G117" i="8" s="1"/>
  <c r="E117" i="8"/>
  <c r="D117" i="8"/>
  <c r="E114" i="8" s="1"/>
  <c r="C117" i="8"/>
  <c r="B117" i="8"/>
  <c r="J117" i="8" s="1"/>
  <c r="K115" i="8"/>
  <c r="J115" i="8"/>
  <c r="G115" i="8"/>
  <c r="E115" i="8"/>
  <c r="K114" i="8"/>
  <c r="J114" i="8"/>
  <c r="G114" i="8"/>
  <c r="K113" i="8"/>
  <c r="J113" i="8"/>
  <c r="I113" i="8"/>
  <c r="G113" i="8"/>
  <c r="E113" i="8"/>
  <c r="C113" i="8"/>
  <c r="K112" i="8"/>
  <c r="J112" i="8"/>
  <c r="G112" i="8"/>
  <c r="E112" i="8"/>
  <c r="C112" i="8"/>
  <c r="K111" i="8"/>
  <c r="J111" i="8"/>
  <c r="G111" i="8"/>
  <c r="E111" i="8"/>
  <c r="K110" i="8"/>
  <c r="J110" i="8"/>
  <c r="G110" i="8"/>
  <c r="E110" i="8"/>
  <c r="K109" i="8"/>
  <c r="J109" i="8"/>
  <c r="G109" i="8"/>
  <c r="E109" i="8"/>
  <c r="C109" i="8"/>
  <c r="K108" i="8"/>
  <c r="J108" i="8"/>
  <c r="G108" i="8"/>
  <c r="E108" i="8"/>
  <c r="C108" i="8"/>
  <c r="K107" i="8"/>
  <c r="J107" i="8"/>
  <c r="G107" i="8"/>
  <c r="E107" i="8"/>
  <c r="K106" i="8"/>
  <c r="J106" i="8"/>
  <c r="G106" i="8"/>
  <c r="E106" i="8"/>
  <c r="K105" i="8"/>
  <c r="J105" i="8"/>
  <c r="I105" i="8"/>
  <c r="G105" i="8"/>
  <c r="E105" i="8"/>
  <c r="C105" i="8"/>
  <c r="K104" i="8"/>
  <c r="J104" i="8"/>
  <c r="G104" i="8"/>
  <c r="E104" i="8"/>
  <c r="C104" i="8"/>
  <c r="K103" i="8"/>
  <c r="J103" i="8"/>
  <c r="G103" i="8"/>
  <c r="E103" i="8"/>
  <c r="J100" i="8"/>
  <c r="H100" i="8"/>
  <c r="I97" i="8" s="1"/>
  <c r="F100" i="8"/>
  <c r="G100" i="8" s="1"/>
  <c r="E100" i="8"/>
  <c r="D100" i="8"/>
  <c r="E97" i="8" s="1"/>
  <c r="C100" i="8"/>
  <c r="B100" i="8"/>
  <c r="K98" i="8"/>
  <c r="J98" i="8"/>
  <c r="G98" i="8"/>
  <c r="E98" i="8"/>
  <c r="K97" i="8"/>
  <c r="J97" i="8"/>
  <c r="G97" i="8"/>
  <c r="K96" i="8"/>
  <c r="J96" i="8"/>
  <c r="I96" i="8"/>
  <c r="G96" i="8"/>
  <c r="E96" i="8"/>
  <c r="K95" i="8"/>
  <c r="J95" i="8"/>
  <c r="I95" i="8"/>
  <c r="E95" i="8"/>
  <c r="C95" i="8"/>
  <c r="K94" i="8"/>
  <c r="J94" i="8"/>
  <c r="G94" i="8"/>
  <c r="E94" i="8"/>
  <c r="K93" i="8"/>
  <c r="J93" i="8"/>
  <c r="G93" i="8"/>
  <c r="C93" i="8"/>
  <c r="K92" i="8"/>
  <c r="J92" i="8"/>
  <c r="G92" i="8"/>
  <c r="E92" i="8"/>
  <c r="K91" i="8"/>
  <c r="J91" i="8"/>
  <c r="I91" i="8"/>
  <c r="G91" i="8"/>
  <c r="E91" i="8"/>
  <c r="C91" i="8"/>
  <c r="K90" i="8"/>
  <c r="J90" i="8"/>
  <c r="G90" i="8"/>
  <c r="E90" i="8"/>
  <c r="C90" i="8"/>
  <c r="K89" i="8"/>
  <c r="J89" i="8"/>
  <c r="G89" i="8"/>
  <c r="E89" i="8"/>
  <c r="C89" i="8"/>
  <c r="F87" i="8"/>
  <c r="B87" i="8"/>
  <c r="D87" i="8" s="1"/>
  <c r="H87" i="8" s="1"/>
  <c r="K84" i="8"/>
  <c r="J84" i="8"/>
  <c r="I84" i="8"/>
  <c r="G84" i="8"/>
  <c r="E84" i="8"/>
  <c r="C84" i="8"/>
  <c r="J82" i="8"/>
  <c r="H82" i="8"/>
  <c r="F82" i="8"/>
  <c r="G82" i="8" s="1"/>
  <c r="E82" i="8"/>
  <c r="D82" i="8"/>
  <c r="E80" i="8" s="1"/>
  <c r="C82" i="8"/>
  <c r="B82" i="8"/>
  <c r="K80" i="8"/>
  <c r="J80" i="8"/>
  <c r="G80" i="8"/>
  <c r="C80" i="8"/>
  <c r="K79" i="8"/>
  <c r="J79" i="8"/>
  <c r="G79" i="8"/>
  <c r="C79" i="8"/>
  <c r="K78" i="8"/>
  <c r="J78" i="8"/>
  <c r="G78" i="8"/>
  <c r="C78" i="8"/>
  <c r="K77" i="8"/>
  <c r="J77" i="8"/>
  <c r="G77" i="8"/>
  <c r="E77" i="8"/>
  <c r="C77" i="8"/>
  <c r="K76" i="8"/>
  <c r="J76" i="8"/>
  <c r="G76" i="8"/>
  <c r="C76" i="8"/>
  <c r="K75" i="8"/>
  <c r="J75" i="8"/>
  <c r="G75" i="8"/>
  <c r="C75" i="8"/>
  <c r="K74" i="8"/>
  <c r="J74" i="8"/>
  <c r="G74" i="8"/>
  <c r="C74" i="8"/>
  <c r="K73" i="8"/>
  <c r="J73" i="8"/>
  <c r="G73" i="8"/>
  <c r="E73" i="8"/>
  <c r="C73" i="8"/>
  <c r="K72" i="8"/>
  <c r="J72" i="8"/>
  <c r="G72" i="8"/>
  <c r="C72" i="8"/>
  <c r="H69" i="8"/>
  <c r="I64" i="8" s="1"/>
  <c r="F69" i="8"/>
  <c r="D69" i="8"/>
  <c r="E69" i="8" s="1"/>
  <c r="B69" i="8"/>
  <c r="K67" i="8"/>
  <c r="J67" i="8"/>
  <c r="G67" i="8"/>
  <c r="K66" i="8"/>
  <c r="J66" i="8"/>
  <c r="K65" i="8"/>
  <c r="J65" i="8"/>
  <c r="G65" i="8"/>
  <c r="K64" i="8"/>
  <c r="J64" i="8"/>
  <c r="K63" i="8"/>
  <c r="J63" i="8"/>
  <c r="G63" i="8"/>
  <c r="K62" i="8"/>
  <c r="J62" i="8"/>
  <c r="C62" i="8"/>
  <c r="K61" i="8"/>
  <c r="J61" i="8"/>
  <c r="G61" i="8"/>
  <c r="K60" i="8"/>
  <c r="J60" i="8"/>
  <c r="C60" i="8"/>
  <c r="K59" i="8"/>
  <c r="J59" i="8"/>
  <c r="G59" i="8"/>
  <c r="K58" i="8"/>
  <c r="J58" i="8"/>
  <c r="K57" i="8"/>
  <c r="J57" i="8"/>
  <c r="G57" i="8"/>
  <c r="K56" i="8"/>
  <c r="J56" i="8"/>
  <c r="K55" i="8"/>
  <c r="J55" i="8"/>
  <c r="G55" i="8"/>
  <c r="K54" i="8"/>
  <c r="J54" i="8"/>
  <c r="C54" i="8"/>
  <c r="K53" i="8"/>
  <c r="J53" i="8"/>
  <c r="G53" i="8"/>
  <c r="K52" i="8"/>
  <c r="J52" i="8"/>
  <c r="G52" i="8"/>
  <c r="C52" i="8"/>
  <c r="K51" i="8"/>
  <c r="J51" i="8"/>
  <c r="G51" i="8"/>
  <c r="K50" i="8"/>
  <c r="J50" i="8"/>
  <c r="C50" i="8"/>
  <c r="K49" i="8"/>
  <c r="J49" i="8"/>
  <c r="G49" i="8"/>
  <c r="K48" i="8"/>
  <c r="J48" i="8"/>
  <c r="G48" i="8"/>
  <c r="C48" i="8"/>
  <c r="B46" i="8"/>
  <c r="K43" i="8"/>
  <c r="J43" i="8"/>
  <c r="I43" i="8"/>
  <c r="G43" i="8"/>
  <c r="E43" i="8"/>
  <c r="C43" i="8"/>
  <c r="H41" i="8"/>
  <c r="F41" i="8"/>
  <c r="D41" i="8"/>
  <c r="E37" i="8" s="1"/>
  <c r="B41" i="8"/>
  <c r="C37" i="8" s="1"/>
  <c r="K39" i="8"/>
  <c r="J39" i="8"/>
  <c r="K38" i="8"/>
  <c r="J38" i="8"/>
  <c r="G38" i="8"/>
  <c r="K37" i="8"/>
  <c r="J37" i="8"/>
  <c r="K36" i="8"/>
  <c r="J36" i="8"/>
  <c r="J33" i="8"/>
  <c r="H33" i="8"/>
  <c r="F33" i="8"/>
  <c r="G33" i="8" s="1"/>
  <c r="D33" i="8"/>
  <c r="B33" i="8"/>
  <c r="K31" i="8"/>
  <c r="J31" i="8"/>
  <c r="G31" i="8"/>
  <c r="C31" i="8"/>
  <c r="K30" i="8"/>
  <c r="J30" i="8"/>
  <c r="G30" i="8"/>
  <c r="K29" i="8"/>
  <c r="J29" i="8"/>
  <c r="G29" i="8"/>
  <c r="C29" i="8"/>
  <c r="K28" i="8"/>
  <c r="J28" i="8"/>
  <c r="G28" i="8"/>
  <c r="C28" i="8"/>
  <c r="K27" i="8"/>
  <c r="J27" i="8"/>
  <c r="G27" i="8"/>
  <c r="C27" i="8"/>
  <c r="K26" i="8"/>
  <c r="J26" i="8"/>
  <c r="G26" i="8"/>
  <c r="K25" i="8"/>
  <c r="J25" i="8"/>
  <c r="G25" i="8"/>
  <c r="C25" i="8"/>
  <c r="K24" i="8"/>
  <c r="J24" i="8"/>
  <c r="G24" i="8"/>
  <c r="C24" i="8"/>
  <c r="K23" i="8"/>
  <c r="J23" i="8"/>
  <c r="G23" i="8"/>
  <c r="C23" i="8"/>
  <c r="K22" i="8"/>
  <c r="J22" i="8"/>
  <c r="G22" i="8"/>
  <c r="K21" i="8"/>
  <c r="J21" i="8"/>
  <c r="G21" i="8"/>
  <c r="C21" i="8"/>
  <c r="K20" i="8"/>
  <c r="J20" i="8"/>
  <c r="G20" i="8"/>
  <c r="C20" i="8"/>
  <c r="K19" i="8"/>
  <c r="J19" i="8"/>
  <c r="G19" i="8"/>
  <c r="C19" i="8"/>
  <c r="K18" i="8"/>
  <c r="J18" i="8"/>
  <c r="G18" i="8"/>
  <c r="F16" i="8"/>
  <c r="B16" i="8"/>
  <c r="D16" i="8" s="1"/>
  <c r="H16" i="8" s="1"/>
  <c r="K13" i="8"/>
  <c r="J13" i="8"/>
  <c r="I13" i="8"/>
  <c r="G13" i="8"/>
  <c r="E13" i="8"/>
  <c r="C13" i="8"/>
  <c r="J11" i="8"/>
  <c r="H11" i="8"/>
  <c r="F11" i="8"/>
  <c r="G11" i="8" s="1"/>
  <c r="D11" i="8"/>
  <c r="B11" i="8"/>
  <c r="K9" i="8"/>
  <c r="J9" i="8"/>
  <c r="G9" i="8"/>
  <c r="C9" i="8"/>
  <c r="K8" i="8"/>
  <c r="J8" i="8"/>
  <c r="G8" i="8"/>
  <c r="K7" i="8"/>
  <c r="J7" i="8"/>
  <c r="G7" i="8"/>
  <c r="C7" i="8"/>
  <c r="B5" i="8"/>
  <c r="G41" i="7"/>
  <c r="I41" i="7" s="1"/>
  <c r="E41" i="7"/>
  <c r="D41" i="7"/>
  <c r="H41" i="7" s="1"/>
  <c r="C41" i="7"/>
  <c r="B41" i="7"/>
  <c r="H39" i="7"/>
  <c r="J39" i="7" s="1"/>
  <c r="G39" i="7"/>
  <c r="I39" i="7" s="1"/>
  <c r="H38" i="7"/>
  <c r="J38" i="7" s="1"/>
  <c r="G38" i="7"/>
  <c r="I38" i="7" s="1"/>
  <c r="I37" i="7"/>
  <c r="H37" i="7"/>
  <c r="J37" i="7" s="1"/>
  <c r="G37" i="7"/>
  <c r="H36" i="7"/>
  <c r="J36" i="7" s="1"/>
  <c r="G36" i="7"/>
  <c r="I36" i="7" s="1"/>
  <c r="H35" i="7"/>
  <c r="J35" i="7" s="1"/>
  <c r="G35" i="7"/>
  <c r="I35" i="7" s="1"/>
  <c r="H34" i="7"/>
  <c r="J34" i="7" s="1"/>
  <c r="G34" i="7"/>
  <c r="I34" i="7" s="1"/>
  <c r="I33" i="7"/>
  <c r="H33" i="7"/>
  <c r="J33" i="7" s="1"/>
  <c r="G33" i="7"/>
  <c r="H32" i="7"/>
  <c r="J32" i="7" s="1"/>
  <c r="G32" i="7"/>
  <c r="I32" i="7" s="1"/>
  <c r="H31" i="7"/>
  <c r="J31" i="7" s="1"/>
  <c r="G31" i="7"/>
  <c r="I31" i="7" s="1"/>
  <c r="H30" i="7"/>
  <c r="J30" i="7" s="1"/>
  <c r="G30" i="7"/>
  <c r="I30" i="7" s="1"/>
  <c r="H29" i="7"/>
  <c r="J29" i="7" s="1"/>
  <c r="G29" i="7"/>
  <c r="I29" i="7" s="1"/>
  <c r="H28" i="7"/>
  <c r="J28" i="7" s="1"/>
  <c r="G28" i="7"/>
  <c r="I28" i="7" s="1"/>
  <c r="I27" i="7"/>
  <c r="H27" i="7"/>
  <c r="J27" i="7" s="1"/>
  <c r="G27" i="7"/>
  <c r="H26" i="7"/>
  <c r="J26" i="7" s="1"/>
  <c r="G26" i="7"/>
  <c r="I26" i="7" s="1"/>
  <c r="H25" i="7"/>
  <c r="J25" i="7" s="1"/>
  <c r="G25" i="7"/>
  <c r="I25" i="7" s="1"/>
  <c r="H24" i="7"/>
  <c r="J24" i="7" s="1"/>
  <c r="G24" i="7"/>
  <c r="I24" i="7" s="1"/>
  <c r="H23" i="7"/>
  <c r="J23" i="7" s="1"/>
  <c r="G23" i="7"/>
  <c r="I23" i="7" s="1"/>
  <c r="H22" i="7"/>
  <c r="J22" i="7" s="1"/>
  <c r="G22" i="7"/>
  <c r="I22" i="7" s="1"/>
  <c r="I21" i="7"/>
  <c r="H21" i="7"/>
  <c r="J21" i="7" s="1"/>
  <c r="G21" i="7"/>
  <c r="H20" i="7"/>
  <c r="J20" i="7" s="1"/>
  <c r="G20" i="7"/>
  <c r="I20" i="7" s="1"/>
  <c r="H19" i="7"/>
  <c r="J19" i="7" s="1"/>
  <c r="G19" i="7"/>
  <c r="I19" i="7" s="1"/>
  <c r="H18" i="7"/>
  <c r="J18" i="7" s="1"/>
  <c r="G18" i="7"/>
  <c r="I18" i="7" s="1"/>
  <c r="I17" i="7"/>
  <c r="H17" i="7"/>
  <c r="J17" i="7" s="1"/>
  <c r="G17" i="7"/>
  <c r="J16" i="7"/>
  <c r="I16" i="7"/>
  <c r="H16" i="7"/>
  <c r="G16" i="7"/>
  <c r="I15" i="7"/>
  <c r="H15" i="7"/>
  <c r="J15" i="7" s="1"/>
  <c r="G15" i="7"/>
  <c r="I11" i="7"/>
  <c r="E11" i="7"/>
  <c r="E42" i="7" s="1"/>
  <c r="D11" i="7"/>
  <c r="C11" i="7"/>
  <c r="C42" i="7" s="1"/>
  <c r="B11" i="7"/>
  <c r="B42" i="7" s="1"/>
  <c r="G42" i="7" s="1"/>
  <c r="J9" i="7"/>
  <c r="I9" i="7"/>
  <c r="H9" i="7"/>
  <c r="G9" i="7"/>
  <c r="B5" i="7"/>
  <c r="C5" i="7" s="1"/>
  <c r="E5" i="7" s="1"/>
  <c r="G41" i="6"/>
  <c r="I41" i="6" s="1"/>
  <c r="E41" i="6"/>
  <c r="J41" i="6" s="1"/>
  <c r="D41" i="6"/>
  <c r="H41" i="6" s="1"/>
  <c r="C41" i="6"/>
  <c r="B41" i="6"/>
  <c r="H39" i="6"/>
  <c r="J39" i="6" s="1"/>
  <c r="G39" i="6"/>
  <c r="I39" i="6" s="1"/>
  <c r="H37" i="6"/>
  <c r="J37" i="6" s="1"/>
  <c r="G37" i="6"/>
  <c r="I37" i="6" s="1"/>
  <c r="H36" i="6"/>
  <c r="J36" i="6" s="1"/>
  <c r="G36" i="6"/>
  <c r="I36" i="6" s="1"/>
  <c r="H33" i="6"/>
  <c r="J33" i="6" s="1"/>
  <c r="G33" i="6"/>
  <c r="I33" i="6" s="1"/>
  <c r="H32" i="6"/>
  <c r="J32" i="6" s="1"/>
  <c r="G32" i="6"/>
  <c r="I32" i="6" s="1"/>
  <c r="I29" i="6"/>
  <c r="H29" i="6"/>
  <c r="J29" i="6" s="1"/>
  <c r="G29" i="6"/>
  <c r="H28" i="6"/>
  <c r="J28" i="6" s="1"/>
  <c r="G28" i="6"/>
  <c r="I28" i="6" s="1"/>
  <c r="H27" i="6"/>
  <c r="J27" i="6" s="1"/>
  <c r="G27" i="6"/>
  <c r="I27" i="6" s="1"/>
  <c r="I26" i="6"/>
  <c r="H26" i="6"/>
  <c r="J26" i="6" s="1"/>
  <c r="G26" i="6"/>
  <c r="H23" i="6"/>
  <c r="J23" i="6" s="1"/>
  <c r="G23" i="6"/>
  <c r="I23" i="6" s="1"/>
  <c r="H22" i="6"/>
  <c r="J22" i="6" s="1"/>
  <c r="G22" i="6"/>
  <c r="I22" i="6" s="1"/>
  <c r="I21" i="6"/>
  <c r="H21" i="6"/>
  <c r="J21" i="6" s="1"/>
  <c r="G21" i="6"/>
  <c r="H20" i="6"/>
  <c r="J20" i="6" s="1"/>
  <c r="G20" i="6"/>
  <c r="I20" i="6" s="1"/>
  <c r="I17" i="6"/>
  <c r="H17" i="6"/>
  <c r="J17" i="6" s="1"/>
  <c r="G17" i="6"/>
  <c r="H16" i="6"/>
  <c r="J16" i="6" s="1"/>
  <c r="G16" i="6"/>
  <c r="I16" i="6" s="1"/>
  <c r="I15" i="6"/>
  <c r="H15" i="6"/>
  <c r="J15" i="6" s="1"/>
  <c r="G15" i="6"/>
  <c r="I14" i="6"/>
  <c r="H14" i="6"/>
  <c r="J14" i="6" s="1"/>
  <c r="G14" i="6"/>
  <c r="H11" i="6"/>
  <c r="J11" i="6" s="1"/>
  <c r="G11" i="6"/>
  <c r="I11" i="6" s="1"/>
  <c r="H10" i="6"/>
  <c r="J10" i="6" s="1"/>
  <c r="G10" i="6"/>
  <c r="I10" i="6" s="1"/>
  <c r="I9" i="6"/>
  <c r="H9" i="6"/>
  <c r="J9" i="6" s="1"/>
  <c r="G9" i="6"/>
  <c r="H8" i="6"/>
  <c r="J8" i="6" s="1"/>
  <c r="G8" i="6"/>
  <c r="I8" i="6" s="1"/>
  <c r="B5" i="6"/>
  <c r="C5" i="6" s="1"/>
  <c r="E5" i="6" s="1"/>
  <c r="E33" i="5"/>
  <c r="D33" i="5"/>
  <c r="H33" i="5" s="1"/>
  <c r="J33" i="5" s="1"/>
  <c r="C33" i="5"/>
  <c r="B33" i="5"/>
  <c r="G33" i="5" s="1"/>
  <c r="I33" i="5" s="1"/>
  <c r="I31" i="5"/>
  <c r="H31" i="5"/>
  <c r="J31" i="5" s="1"/>
  <c r="G31" i="5"/>
  <c r="H29" i="5"/>
  <c r="J29" i="5" s="1"/>
  <c r="G29" i="5"/>
  <c r="I29" i="5" s="1"/>
  <c r="H28" i="5"/>
  <c r="J28" i="5" s="1"/>
  <c r="G28" i="5"/>
  <c r="I28" i="5" s="1"/>
  <c r="I27" i="5"/>
  <c r="H27" i="5"/>
  <c r="J27" i="5" s="1"/>
  <c r="G27" i="5"/>
  <c r="H26" i="5"/>
  <c r="J26" i="5" s="1"/>
  <c r="G26" i="5"/>
  <c r="I26" i="5" s="1"/>
  <c r="I25" i="5"/>
  <c r="G25" i="5"/>
  <c r="E25" i="5"/>
  <c r="J25" i="5" s="1"/>
  <c r="D25" i="5"/>
  <c r="H25" i="5" s="1"/>
  <c r="C25" i="5"/>
  <c r="B25" i="5"/>
  <c r="I23" i="5"/>
  <c r="H23" i="5"/>
  <c r="J23" i="5" s="1"/>
  <c r="G23" i="5"/>
  <c r="I22" i="5"/>
  <c r="H22" i="5"/>
  <c r="J22" i="5" s="1"/>
  <c r="G22" i="5"/>
  <c r="H21" i="5"/>
  <c r="J21" i="5" s="1"/>
  <c r="G21" i="5"/>
  <c r="I21" i="5" s="1"/>
  <c r="H20" i="5"/>
  <c r="J20" i="5" s="1"/>
  <c r="G20" i="5"/>
  <c r="I20" i="5" s="1"/>
  <c r="E19" i="5"/>
  <c r="J19" i="5" s="1"/>
  <c r="D19" i="5"/>
  <c r="H19" i="5" s="1"/>
  <c r="C19" i="5"/>
  <c r="B19" i="5"/>
  <c r="G19" i="5" s="1"/>
  <c r="I19" i="5" s="1"/>
  <c r="H17" i="5"/>
  <c r="J17" i="5" s="1"/>
  <c r="G17" i="5"/>
  <c r="I17" i="5" s="1"/>
  <c r="I16" i="5"/>
  <c r="H16" i="5"/>
  <c r="J16" i="5" s="1"/>
  <c r="G16" i="5"/>
  <c r="H15" i="5"/>
  <c r="J15" i="5" s="1"/>
  <c r="G15" i="5"/>
  <c r="I15" i="5" s="1"/>
  <c r="I14" i="5"/>
  <c r="H14" i="5"/>
  <c r="J14" i="5" s="1"/>
  <c r="G14" i="5"/>
  <c r="E13" i="5"/>
  <c r="J13" i="5" s="1"/>
  <c r="D13" i="5"/>
  <c r="H13" i="5" s="1"/>
  <c r="C13" i="5"/>
  <c r="B13" i="5"/>
  <c r="G13" i="5" s="1"/>
  <c r="I13" i="5" s="1"/>
  <c r="I11" i="5"/>
  <c r="H11" i="5"/>
  <c r="J11" i="5" s="1"/>
  <c r="G11" i="5"/>
  <c r="H10" i="5"/>
  <c r="J10" i="5" s="1"/>
  <c r="G10" i="5"/>
  <c r="I10" i="5" s="1"/>
  <c r="H9" i="5"/>
  <c r="J9" i="5" s="1"/>
  <c r="G9" i="5"/>
  <c r="I9" i="5" s="1"/>
  <c r="I8" i="5"/>
  <c r="H8" i="5"/>
  <c r="J8" i="5" s="1"/>
  <c r="G8" i="5"/>
  <c r="I7" i="5"/>
  <c r="G7" i="5"/>
  <c r="E7" i="5"/>
  <c r="J7" i="5" s="1"/>
  <c r="D7" i="5"/>
  <c r="H7" i="5" s="1"/>
  <c r="C7" i="5"/>
  <c r="B7" i="5"/>
  <c r="D5" i="5"/>
  <c r="B5" i="5"/>
  <c r="C5" i="5" s="1"/>
  <c r="E5" i="5" s="1"/>
  <c r="E55" i="4"/>
  <c r="D55" i="4"/>
  <c r="C55" i="4"/>
  <c r="B55" i="4"/>
  <c r="H53" i="4"/>
  <c r="G53" i="4"/>
  <c r="H52" i="4"/>
  <c r="G52" i="4"/>
  <c r="H51" i="4"/>
  <c r="G51" i="4"/>
  <c r="H50" i="4"/>
  <c r="G50" i="4"/>
  <c r="H49" i="4"/>
  <c r="G49" i="4"/>
  <c r="H48" i="4"/>
  <c r="G48" i="4"/>
  <c r="H47" i="4"/>
  <c r="G47" i="4"/>
  <c r="H46" i="4"/>
  <c r="G46" i="4"/>
  <c r="H45" i="4"/>
  <c r="G45" i="4"/>
  <c r="H44" i="4"/>
  <c r="G44" i="4"/>
  <c r="H43" i="4"/>
  <c r="G43" i="4"/>
  <c r="H42" i="4"/>
  <c r="G42" i="4"/>
  <c r="H41" i="4"/>
  <c r="G41" i="4"/>
  <c r="H40" i="4"/>
  <c r="G40" i="4"/>
  <c r="H39" i="4"/>
  <c r="G39" i="4"/>
  <c r="H38" i="4"/>
  <c r="G38" i="4"/>
  <c r="H37" i="4"/>
  <c r="G37" i="4"/>
  <c r="H36" i="4"/>
  <c r="G36" i="4"/>
  <c r="H35" i="4"/>
  <c r="G35" i="4"/>
  <c r="H34" i="4"/>
  <c r="G34" i="4"/>
  <c r="H33" i="4"/>
  <c r="G33" i="4"/>
  <c r="H32" i="4"/>
  <c r="G32" i="4"/>
  <c r="H31" i="4"/>
  <c r="G31" i="4"/>
  <c r="H30" i="4"/>
  <c r="G30" i="4"/>
  <c r="H29" i="4"/>
  <c r="G29" i="4"/>
  <c r="H28" i="4"/>
  <c r="G28" i="4"/>
  <c r="H27" i="4"/>
  <c r="G27" i="4"/>
  <c r="H26" i="4"/>
  <c r="G26" i="4"/>
  <c r="H25" i="4"/>
  <c r="G25" i="4"/>
  <c r="H24" i="4"/>
  <c r="G24" i="4"/>
  <c r="H23" i="4"/>
  <c r="G23" i="4"/>
  <c r="H22" i="4"/>
  <c r="G22" i="4"/>
  <c r="H21" i="4"/>
  <c r="G21" i="4"/>
  <c r="H20" i="4"/>
  <c r="G20" i="4"/>
  <c r="H19" i="4"/>
  <c r="G19" i="4"/>
  <c r="H18" i="4"/>
  <c r="G18" i="4"/>
  <c r="H17" i="4"/>
  <c r="G17" i="4"/>
  <c r="H16" i="4"/>
  <c r="G16" i="4"/>
  <c r="H15" i="4"/>
  <c r="G15" i="4"/>
  <c r="H14" i="4"/>
  <c r="G14" i="4"/>
  <c r="H13" i="4"/>
  <c r="G13" i="4"/>
  <c r="H12" i="4"/>
  <c r="G12" i="4"/>
  <c r="H11" i="4"/>
  <c r="G11" i="4"/>
  <c r="H10" i="4"/>
  <c r="G10" i="4"/>
  <c r="H9" i="4"/>
  <c r="G9" i="4"/>
  <c r="H8" i="4"/>
  <c r="G8" i="4"/>
  <c r="H7" i="4"/>
  <c r="G7" i="4"/>
  <c r="H6" i="4"/>
  <c r="H55" i="4" s="1"/>
  <c r="G6" i="4"/>
  <c r="G55" i="4" s="1"/>
  <c r="B5" i="4"/>
  <c r="C5" i="4" s="1"/>
  <c r="E5" i="4" s="1"/>
  <c r="E55" i="3"/>
  <c r="D55" i="3"/>
  <c r="C55" i="3"/>
  <c r="B55" i="3"/>
  <c r="I53" i="3"/>
  <c r="H53" i="3"/>
  <c r="J53" i="3" s="1"/>
  <c r="G53" i="3"/>
  <c r="J52" i="3"/>
  <c r="H52" i="3"/>
  <c r="G52" i="3"/>
  <c r="I52" i="3" s="1"/>
  <c r="I51" i="3"/>
  <c r="H51" i="3"/>
  <c r="J51" i="3" s="1"/>
  <c r="G51" i="3"/>
  <c r="J50" i="3"/>
  <c r="H50" i="3"/>
  <c r="G50" i="3"/>
  <c r="I50" i="3" s="1"/>
  <c r="I49" i="3"/>
  <c r="H49" i="3"/>
  <c r="J49" i="3" s="1"/>
  <c r="G49" i="3"/>
  <c r="J48" i="3"/>
  <c r="H48" i="3"/>
  <c r="G48" i="3"/>
  <c r="I48" i="3" s="1"/>
  <c r="H47" i="3"/>
  <c r="J47" i="3" s="1"/>
  <c r="G47" i="3"/>
  <c r="I47" i="3" s="1"/>
  <c r="J46" i="3"/>
  <c r="H46" i="3"/>
  <c r="G46" i="3"/>
  <c r="I46" i="3" s="1"/>
  <c r="H45" i="3"/>
  <c r="J45" i="3" s="1"/>
  <c r="G45" i="3"/>
  <c r="I45" i="3" s="1"/>
  <c r="J44" i="3"/>
  <c r="I44" i="3"/>
  <c r="H44" i="3"/>
  <c r="G44" i="3"/>
  <c r="J43" i="3"/>
  <c r="I43" i="3"/>
  <c r="H43" i="3"/>
  <c r="G43" i="3"/>
  <c r="J42" i="3"/>
  <c r="I42" i="3"/>
  <c r="H42" i="3"/>
  <c r="G42" i="3"/>
  <c r="H41" i="3"/>
  <c r="J41" i="3" s="1"/>
  <c r="G41" i="3"/>
  <c r="I41" i="3" s="1"/>
  <c r="J40" i="3"/>
  <c r="I40" i="3"/>
  <c r="H40" i="3"/>
  <c r="G40" i="3"/>
  <c r="H39" i="3"/>
  <c r="J39" i="3" s="1"/>
  <c r="G39" i="3"/>
  <c r="I39" i="3" s="1"/>
  <c r="J38" i="3"/>
  <c r="I38" i="3"/>
  <c r="H38" i="3"/>
  <c r="G38" i="3"/>
  <c r="H37" i="3"/>
  <c r="J37" i="3" s="1"/>
  <c r="G37" i="3"/>
  <c r="I37" i="3" s="1"/>
  <c r="J36" i="3"/>
  <c r="H36" i="3"/>
  <c r="G36" i="3"/>
  <c r="I36" i="3" s="1"/>
  <c r="I35" i="3"/>
  <c r="H35" i="3"/>
  <c r="J35" i="3" s="1"/>
  <c r="G35" i="3"/>
  <c r="J34" i="3"/>
  <c r="H34" i="3"/>
  <c r="G34" i="3"/>
  <c r="I34" i="3" s="1"/>
  <c r="I33" i="3"/>
  <c r="H33" i="3"/>
  <c r="J33" i="3" s="1"/>
  <c r="G33" i="3"/>
  <c r="J32" i="3"/>
  <c r="H32" i="3"/>
  <c r="G32" i="3"/>
  <c r="I32" i="3" s="1"/>
  <c r="I31" i="3"/>
  <c r="H31" i="3"/>
  <c r="J31" i="3" s="1"/>
  <c r="G31" i="3"/>
  <c r="J30" i="3"/>
  <c r="I30" i="3"/>
  <c r="H30" i="3"/>
  <c r="G30" i="3"/>
  <c r="H29" i="3"/>
  <c r="J29" i="3" s="1"/>
  <c r="G29" i="3"/>
  <c r="I29" i="3" s="1"/>
  <c r="J28" i="3"/>
  <c r="H28" i="3"/>
  <c r="G28" i="3"/>
  <c r="I28" i="3" s="1"/>
  <c r="H27" i="3"/>
  <c r="J27" i="3" s="1"/>
  <c r="G27" i="3"/>
  <c r="I27" i="3" s="1"/>
  <c r="J26" i="3"/>
  <c r="I26" i="3"/>
  <c r="H26" i="3"/>
  <c r="G26" i="3"/>
  <c r="H25" i="3"/>
  <c r="J25" i="3" s="1"/>
  <c r="G25" i="3"/>
  <c r="I25" i="3" s="1"/>
  <c r="J24" i="3"/>
  <c r="I24" i="3"/>
  <c r="H24" i="3"/>
  <c r="G24" i="3"/>
  <c r="J23" i="3"/>
  <c r="H23" i="3"/>
  <c r="G23" i="3"/>
  <c r="I23" i="3" s="1"/>
  <c r="J22" i="3"/>
  <c r="I22" i="3"/>
  <c r="H22" i="3"/>
  <c r="G22" i="3"/>
  <c r="J21" i="3"/>
  <c r="H21" i="3"/>
  <c r="G21" i="3"/>
  <c r="I21" i="3" s="1"/>
  <c r="J20" i="3"/>
  <c r="I20" i="3"/>
  <c r="H20" i="3"/>
  <c r="G20" i="3"/>
  <c r="J19" i="3"/>
  <c r="H19" i="3"/>
  <c r="G19" i="3"/>
  <c r="I19" i="3" s="1"/>
  <c r="J18" i="3"/>
  <c r="I18" i="3"/>
  <c r="H18" i="3"/>
  <c r="G18" i="3"/>
  <c r="J17" i="3"/>
  <c r="I17" i="3"/>
  <c r="H17" i="3"/>
  <c r="G17" i="3"/>
  <c r="J16" i="3"/>
  <c r="I16" i="3"/>
  <c r="H16" i="3"/>
  <c r="G16" i="3"/>
  <c r="J15" i="3"/>
  <c r="H15" i="3"/>
  <c r="G15" i="3"/>
  <c r="I15" i="3" s="1"/>
  <c r="J14" i="3"/>
  <c r="I14" i="3"/>
  <c r="H14" i="3"/>
  <c r="G14" i="3"/>
  <c r="J13" i="3"/>
  <c r="H13" i="3"/>
  <c r="G13" i="3"/>
  <c r="I13" i="3" s="1"/>
  <c r="J12" i="3"/>
  <c r="I12" i="3"/>
  <c r="H12" i="3"/>
  <c r="G12" i="3"/>
  <c r="J11" i="3"/>
  <c r="H11" i="3"/>
  <c r="G11" i="3"/>
  <c r="I11" i="3" s="1"/>
  <c r="J10" i="3"/>
  <c r="I10" i="3"/>
  <c r="H10" i="3"/>
  <c r="G10" i="3"/>
  <c r="J9" i="3"/>
  <c r="H9" i="3"/>
  <c r="G9" i="3"/>
  <c r="I9" i="3" s="1"/>
  <c r="J8" i="3"/>
  <c r="I8" i="3"/>
  <c r="H8" i="3"/>
  <c r="G8" i="3"/>
  <c r="J7" i="3"/>
  <c r="I7" i="3"/>
  <c r="H7" i="3"/>
  <c r="G7" i="3"/>
  <c r="J6" i="3"/>
  <c r="I6" i="3"/>
  <c r="H6" i="3"/>
  <c r="H55" i="3" s="1"/>
  <c r="G6" i="3"/>
  <c r="G55" i="3" s="1"/>
  <c r="I55" i="3" s="1"/>
  <c r="D5" i="3"/>
  <c r="B5" i="3"/>
  <c r="C5" i="3" s="1"/>
  <c r="E5" i="3" s="1"/>
  <c r="E65" i="2"/>
  <c r="E63" i="2"/>
  <c r="D63" i="2"/>
  <c r="H63" i="2" s="1"/>
  <c r="E61" i="2"/>
  <c r="B61" i="2"/>
  <c r="C60" i="2"/>
  <c r="E59" i="2"/>
  <c r="D59" i="2"/>
  <c r="H59" i="2" s="1"/>
  <c r="E57" i="2"/>
  <c r="E56" i="2"/>
  <c r="D56" i="2"/>
  <c r="H56" i="2" s="1"/>
  <c r="C56" i="2"/>
  <c r="B56" i="2"/>
  <c r="G56" i="2" s="1"/>
  <c r="E54" i="2"/>
  <c r="E53" i="2"/>
  <c r="D53" i="2"/>
  <c r="H53" i="2" s="1"/>
  <c r="E52" i="2"/>
  <c r="D52" i="2"/>
  <c r="H52" i="2" s="1"/>
  <c r="C52" i="2"/>
  <c r="B52" i="2"/>
  <c r="G52" i="2" s="1"/>
  <c r="E50" i="2"/>
  <c r="E49" i="2"/>
  <c r="D49" i="2"/>
  <c r="H49" i="2" s="1"/>
  <c r="E48" i="2"/>
  <c r="D48" i="2"/>
  <c r="H48" i="2" s="1"/>
  <c r="C48" i="2"/>
  <c r="B48" i="2"/>
  <c r="G48" i="2" s="1"/>
  <c r="E46" i="2"/>
  <c r="E42" i="2"/>
  <c r="D42" i="2"/>
  <c r="H42" i="2" s="1"/>
  <c r="C42" i="2"/>
  <c r="B42" i="2"/>
  <c r="G42" i="2" s="1"/>
  <c r="E40" i="2"/>
  <c r="E39" i="2"/>
  <c r="E43" i="2" s="1"/>
  <c r="D39" i="2"/>
  <c r="H39" i="2" s="1"/>
  <c r="B38" i="2"/>
  <c r="E34" i="2"/>
  <c r="D34" i="2"/>
  <c r="D64" i="2" s="1"/>
  <c r="C34" i="2"/>
  <c r="B34" i="2"/>
  <c r="B59" i="2" s="1"/>
  <c r="J33" i="2"/>
  <c r="I33" i="2"/>
  <c r="H33" i="2"/>
  <c r="G33" i="2"/>
  <c r="H32" i="2"/>
  <c r="J32" i="2" s="1"/>
  <c r="G32" i="2"/>
  <c r="I32" i="2" s="1"/>
  <c r="J31" i="2"/>
  <c r="I31" i="2"/>
  <c r="H31" i="2"/>
  <c r="G31" i="2"/>
  <c r="H30" i="2"/>
  <c r="J30" i="2" s="1"/>
  <c r="G30" i="2"/>
  <c r="I30" i="2" s="1"/>
  <c r="J29" i="2"/>
  <c r="I29" i="2"/>
  <c r="H29" i="2"/>
  <c r="G29" i="2"/>
  <c r="I28" i="2"/>
  <c r="H28" i="2"/>
  <c r="J28" i="2" s="1"/>
  <c r="G28" i="2"/>
  <c r="J27" i="2"/>
  <c r="I27" i="2"/>
  <c r="H27" i="2"/>
  <c r="G27" i="2"/>
  <c r="H26" i="2"/>
  <c r="J26" i="2" s="1"/>
  <c r="G26" i="2"/>
  <c r="I26" i="2" s="1"/>
  <c r="J25" i="2"/>
  <c r="I25" i="2"/>
  <c r="H25" i="2"/>
  <c r="G25" i="2"/>
  <c r="H24" i="2"/>
  <c r="J24" i="2" s="1"/>
  <c r="G24" i="2"/>
  <c r="I24" i="2" s="1"/>
  <c r="J23" i="2"/>
  <c r="I23" i="2"/>
  <c r="H23" i="2"/>
  <c r="G23" i="2"/>
  <c r="H22" i="2"/>
  <c r="J22" i="2" s="1"/>
  <c r="G22" i="2"/>
  <c r="I22" i="2" s="1"/>
  <c r="J21" i="2"/>
  <c r="I21" i="2"/>
  <c r="H21" i="2"/>
  <c r="G21" i="2"/>
  <c r="H20" i="2"/>
  <c r="J20" i="2" s="1"/>
  <c r="G20" i="2"/>
  <c r="I20" i="2" s="1"/>
  <c r="J19" i="2"/>
  <c r="I19" i="2"/>
  <c r="H19" i="2"/>
  <c r="G19" i="2"/>
  <c r="H18" i="2"/>
  <c r="J18" i="2" s="1"/>
  <c r="G18" i="2"/>
  <c r="I18" i="2" s="1"/>
  <c r="J17" i="2"/>
  <c r="I17" i="2"/>
  <c r="H17" i="2"/>
  <c r="G17" i="2"/>
  <c r="H16" i="2"/>
  <c r="J16" i="2" s="1"/>
  <c r="G16" i="2"/>
  <c r="I16" i="2" s="1"/>
  <c r="J15" i="2"/>
  <c r="I15" i="2"/>
  <c r="H15" i="2"/>
  <c r="G15" i="2"/>
  <c r="H14" i="2"/>
  <c r="J14" i="2" s="1"/>
  <c r="G14" i="2"/>
  <c r="I14" i="2" s="1"/>
  <c r="E11" i="2"/>
  <c r="E41" i="2" s="1"/>
  <c r="D11" i="2"/>
  <c r="H11" i="2" s="1"/>
  <c r="J11" i="2" s="1"/>
  <c r="C11" i="2"/>
  <c r="C39" i="2" s="1"/>
  <c r="B11" i="2"/>
  <c r="B39" i="2" s="1"/>
  <c r="J10" i="2"/>
  <c r="I10" i="2"/>
  <c r="H10" i="2"/>
  <c r="G10" i="2"/>
  <c r="H9" i="2"/>
  <c r="J9" i="2" s="1"/>
  <c r="G9" i="2"/>
  <c r="I9" i="2" s="1"/>
  <c r="J8" i="2"/>
  <c r="I8" i="2"/>
  <c r="H8" i="2"/>
  <c r="G8" i="2"/>
  <c r="H7" i="2"/>
  <c r="J7" i="2" s="1"/>
  <c r="G7" i="2"/>
  <c r="I7" i="2" s="1"/>
  <c r="D6" i="2"/>
  <c r="D38" i="2" s="1"/>
  <c r="B6" i="2"/>
  <c r="C6" i="2" s="1"/>
  <c r="F24" i="1"/>
  <c r="E24" i="1"/>
  <c r="D24" i="1"/>
  <c r="C24" i="1"/>
  <c r="I22" i="1"/>
  <c r="K22" i="1" s="1"/>
  <c r="H22" i="1"/>
  <c r="J22" i="1" s="1"/>
  <c r="K21" i="1"/>
  <c r="J21" i="1"/>
  <c r="I21" i="1"/>
  <c r="H21" i="1"/>
  <c r="I20" i="1"/>
  <c r="K20" i="1" s="1"/>
  <c r="H20" i="1"/>
  <c r="J20" i="1" s="1"/>
  <c r="K19" i="1"/>
  <c r="J19" i="1"/>
  <c r="I19" i="1"/>
  <c r="H19" i="1"/>
  <c r="I18" i="1"/>
  <c r="K18" i="1" s="1"/>
  <c r="H18" i="1"/>
  <c r="J18" i="1" s="1"/>
  <c r="K17" i="1"/>
  <c r="J17" i="1"/>
  <c r="I17" i="1"/>
  <c r="H17" i="1"/>
  <c r="I16" i="1"/>
  <c r="K16" i="1" s="1"/>
  <c r="H16" i="1"/>
  <c r="J16" i="1" s="1"/>
  <c r="K15" i="1"/>
  <c r="J15" i="1"/>
  <c r="I15" i="1"/>
  <c r="H15" i="1"/>
  <c r="C13" i="1"/>
  <c r="E13" i="1" s="1"/>
  <c r="G39" i="2" l="1"/>
  <c r="I42" i="7"/>
  <c r="C38" i="2"/>
  <c r="E6" i="2"/>
  <c r="E38" i="2" s="1"/>
  <c r="G61" i="2"/>
  <c r="D61" i="2"/>
  <c r="H61" i="2" s="1"/>
  <c r="B63" i="2"/>
  <c r="D5" i="6"/>
  <c r="C38" i="8"/>
  <c r="H24" i="1"/>
  <c r="J24" i="1" s="1"/>
  <c r="B41" i="2"/>
  <c r="G41" i="2" s="1"/>
  <c r="B47" i="2"/>
  <c r="B51" i="2"/>
  <c r="G51" i="2" s="1"/>
  <c r="B55" i="2"/>
  <c r="G55" i="2" s="1"/>
  <c r="B58" i="2"/>
  <c r="B65" i="2"/>
  <c r="D42" i="7"/>
  <c r="H42" i="7" s="1"/>
  <c r="J42" i="7" s="1"/>
  <c r="H11" i="7"/>
  <c r="J41" i="7"/>
  <c r="C36" i="8"/>
  <c r="G41" i="8"/>
  <c r="G36" i="8"/>
  <c r="D13" i="1"/>
  <c r="F13" i="1" s="1"/>
  <c r="I24" i="1"/>
  <c r="K24" i="1" s="1"/>
  <c r="C63" i="2"/>
  <c r="C59" i="2"/>
  <c r="G59" i="2" s="1"/>
  <c r="C65" i="2"/>
  <c r="C61" i="2"/>
  <c r="C57" i="2"/>
  <c r="C41" i="2"/>
  <c r="C47" i="2"/>
  <c r="C51" i="2"/>
  <c r="C55" i="2"/>
  <c r="C58" i="2"/>
  <c r="B60" i="2"/>
  <c r="G60" i="2" s="1"/>
  <c r="D65" i="2"/>
  <c r="H65" i="2" s="1"/>
  <c r="J55" i="3"/>
  <c r="D5" i="7"/>
  <c r="I41" i="8"/>
  <c r="I38" i="8"/>
  <c r="I39" i="8"/>
  <c r="I36" i="8"/>
  <c r="K41" i="8"/>
  <c r="I37" i="8"/>
  <c r="F46" i="8"/>
  <c r="D46" i="8"/>
  <c r="H46" i="8" s="1"/>
  <c r="C67" i="8"/>
  <c r="C63" i="8"/>
  <c r="C59" i="8"/>
  <c r="C55" i="8"/>
  <c r="C69" i="8"/>
  <c r="C65" i="8"/>
  <c r="C61" i="8"/>
  <c r="C57" i="8"/>
  <c r="C53" i="8"/>
  <c r="C49" i="8"/>
  <c r="I80" i="8"/>
  <c r="I77" i="8"/>
  <c r="I73" i="8"/>
  <c r="I78" i="8"/>
  <c r="I74" i="8"/>
  <c r="K82" i="8"/>
  <c r="I79" i="8"/>
  <c r="I75" i="8"/>
  <c r="I82" i="8"/>
  <c r="I76" i="8"/>
  <c r="I72" i="8"/>
  <c r="B40" i="2"/>
  <c r="G40" i="2" s="1"/>
  <c r="D41" i="2"/>
  <c r="H41" i="2" s="1"/>
  <c r="B46" i="2"/>
  <c r="D47" i="2"/>
  <c r="H47" i="2" s="1"/>
  <c r="B50" i="2"/>
  <c r="D51" i="2"/>
  <c r="B54" i="2"/>
  <c r="G54" i="2" s="1"/>
  <c r="D55" i="2"/>
  <c r="D58" i="2"/>
  <c r="H58" i="2" s="1"/>
  <c r="B62" i="2"/>
  <c r="G62" i="2" s="1"/>
  <c r="G11" i="7"/>
  <c r="C11" i="8"/>
  <c r="C8" i="8"/>
  <c r="J41" i="8"/>
  <c r="K33" i="8"/>
  <c r="I29" i="8"/>
  <c r="I25" i="8"/>
  <c r="I21" i="8"/>
  <c r="I33" i="8"/>
  <c r="I30" i="8"/>
  <c r="I26" i="8"/>
  <c r="I22" i="8"/>
  <c r="I18" i="8"/>
  <c r="I31" i="8"/>
  <c r="I27" i="8"/>
  <c r="I23" i="8"/>
  <c r="I19" i="8"/>
  <c r="I28" i="8"/>
  <c r="I24" i="8"/>
  <c r="I20" i="8"/>
  <c r="G15" i="15"/>
  <c r="G11" i="15"/>
  <c r="G7" i="15"/>
  <c r="K18" i="15"/>
  <c r="G16" i="15"/>
  <c r="G12" i="15"/>
  <c r="G8" i="15"/>
  <c r="G13" i="15"/>
  <c r="G9" i="15"/>
  <c r="G14" i="15"/>
  <c r="G10" i="15"/>
  <c r="E64" i="2"/>
  <c r="H64" i="2" s="1"/>
  <c r="E60" i="2"/>
  <c r="E62" i="2"/>
  <c r="E58" i="2"/>
  <c r="C40" i="2"/>
  <c r="C43" i="2" s="1"/>
  <c r="C46" i="2"/>
  <c r="E47" i="2"/>
  <c r="C50" i="2"/>
  <c r="E51" i="2"/>
  <c r="E66" i="2" s="1"/>
  <c r="C54" i="2"/>
  <c r="E55" i="2"/>
  <c r="D60" i="2"/>
  <c r="H60" i="2" s="1"/>
  <c r="C62" i="2"/>
  <c r="B64" i="2"/>
  <c r="G64" i="2" s="1"/>
  <c r="E7" i="8"/>
  <c r="E8" i="8"/>
  <c r="E11" i="8"/>
  <c r="E9" i="8"/>
  <c r="C33" i="8"/>
  <c r="C30" i="8"/>
  <c r="C26" i="8"/>
  <c r="C22" i="8"/>
  <c r="C18" i="8"/>
  <c r="G39" i="8"/>
  <c r="C58" i="8"/>
  <c r="C66" i="8"/>
  <c r="G64" i="8"/>
  <c r="G60" i="8"/>
  <c r="G56" i="8"/>
  <c r="G66" i="8"/>
  <c r="G62" i="8"/>
  <c r="G58" i="8"/>
  <c r="G54" i="8"/>
  <c r="G50" i="8"/>
  <c r="G69" i="8"/>
  <c r="C39" i="8"/>
  <c r="C41" i="8"/>
  <c r="G11" i="2"/>
  <c r="I11" i="2" s="1"/>
  <c r="G34" i="2"/>
  <c r="I34" i="2" s="1"/>
  <c r="D40" i="2"/>
  <c r="D46" i="2"/>
  <c r="B49" i="2"/>
  <c r="D50" i="2"/>
  <c r="H50" i="2" s="1"/>
  <c r="B53" i="2"/>
  <c r="G53" i="2" s="1"/>
  <c r="D54" i="2"/>
  <c r="H54" i="2" s="1"/>
  <c r="B57" i="2"/>
  <c r="G57" i="2" s="1"/>
  <c r="D62" i="2"/>
  <c r="H62" i="2" s="1"/>
  <c r="C64" i="2"/>
  <c r="E28" i="8"/>
  <c r="E24" i="8"/>
  <c r="E20" i="8"/>
  <c r="E29" i="8"/>
  <c r="E25" i="8"/>
  <c r="E21" i="8"/>
  <c r="E30" i="8"/>
  <c r="E26" i="8"/>
  <c r="E22" i="8"/>
  <c r="E18" i="8"/>
  <c r="E33" i="8"/>
  <c r="E31" i="8"/>
  <c r="E27" i="8"/>
  <c r="E23" i="8"/>
  <c r="E19" i="8"/>
  <c r="G37" i="8"/>
  <c r="C51" i="8"/>
  <c r="F5" i="8"/>
  <c r="D5" i="8"/>
  <c r="H5" i="8" s="1"/>
  <c r="H34" i="2"/>
  <c r="J34" i="2" s="1"/>
  <c r="C49" i="2"/>
  <c r="C53" i="2"/>
  <c r="D57" i="2"/>
  <c r="H57" i="2" s="1"/>
  <c r="D5" i="4"/>
  <c r="K11" i="8"/>
  <c r="I7" i="8"/>
  <c r="I11" i="8"/>
  <c r="I8" i="8"/>
  <c r="I9" i="8"/>
  <c r="C56" i="8"/>
  <c r="C64" i="8"/>
  <c r="J69" i="8"/>
  <c r="E36" i="8"/>
  <c r="E50" i="8"/>
  <c r="I51" i="8"/>
  <c r="E54" i="8"/>
  <c r="I55" i="8"/>
  <c r="E58" i="8"/>
  <c r="I59" i="8"/>
  <c r="E62" i="8"/>
  <c r="I63" i="8"/>
  <c r="E66" i="8"/>
  <c r="I67" i="8"/>
  <c r="E75" i="8"/>
  <c r="E79" i="8"/>
  <c r="I89" i="8"/>
  <c r="C97" i="8"/>
  <c r="C98" i="8"/>
  <c r="C94" i="8"/>
  <c r="K100" i="8"/>
  <c r="I138" i="8"/>
  <c r="I134" i="8"/>
  <c r="I135" i="8"/>
  <c r="I131" i="8"/>
  <c r="E165" i="8"/>
  <c r="G174" i="8"/>
  <c r="K177" i="8"/>
  <c r="I92" i="8"/>
  <c r="I109" i="8"/>
  <c r="I114" i="8"/>
  <c r="I211" i="8"/>
  <c r="I207" i="8"/>
  <c r="I203" i="8"/>
  <c r="I199" i="8"/>
  <c r="I208" i="8"/>
  <c r="I204" i="8"/>
  <c r="I200" i="8"/>
  <c r="C41" i="9"/>
  <c r="C37" i="9"/>
  <c r="C33" i="9"/>
  <c r="C29" i="9"/>
  <c r="C25" i="9"/>
  <c r="C21" i="9"/>
  <c r="C17" i="9"/>
  <c r="C13" i="9"/>
  <c r="C9" i="9"/>
  <c r="C39" i="9"/>
  <c r="C35" i="9"/>
  <c r="C31" i="9"/>
  <c r="C27" i="9"/>
  <c r="C23" i="9"/>
  <c r="C19" i="9"/>
  <c r="C15" i="9"/>
  <c r="C11" i="9"/>
  <c r="C7" i="9"/>
  <c r="C40" i="9"/>
  <c r="C36" i="9"/>
  <c r="C32" i="9"/>
  <c r="C28" i="9"/>
  <c r="C24" i="9"/>
  <c r="C20" i="9"/>
  <c r="C16" i="9"/>
  <c r="C12" i="9"/>
  <c r="C8" i="9"/>
  <c r="D5" i="12"/>
  <c r="H5" i="12" s="1"/>
  <c r="F5" i="12"/>
  <c r="J11" i="7"/>
  <c r="E39" i="8"/>
  <c r="E41" i="8"/>
  <c r="E49" i="8"/>
  <c r="I50" i="8"/>
  <c r="E53" i="8"/>
  <c r="I54" i="8"/>
  <c r="E57" i="8"/>
  <c r="I58" i="8"/>
  <c r="E61" i="8"/>
  <c r="I62" i="8"/>
  <c r="E65" i="8"/>
  <c r="I66" i="8"/>
  <c r="I69" i="8"/>
  <c r="E74" i="8"/>
  <c r="E78" i="8"/>
  <c r="C96" i="8"/>
  <c r="K140" i="8"/>
  <c r="I213" i="8"/>
  <c r="J178" i="10"/>
  <c r="C178" i="10"/>
  <c r="G218" i="8"/>
  <c r="G216" i="8"/>
  <c r="K221" i="8"/>
  <c r="G217" i="8"/>
  <c r="F22" i="10"/>
  <c r="D22" i="10"/>
  <c r="H22" i="10" s="1"/>
  <c r="I39" i="12"/>
  <c r="I36" i="12"/>
  <c r="I32" i="12"/>
  <c r="I28" i="12"/>
  <c r="I37" i="12"/>
  <c r="I33" i="12"/>
  <c r="I29" i="12"/>
  <c r="I34" i="12"/>
  <c r="K39" i="12"/>
  <c r="I35" i="12"/>
  <c r="I31" i="12"/>
  <c r="I30" i="12"/>
  <c r="I52" i="12"/>
  <c r="I49" i="12"/>
  <c r="I45" i="12"/>
  <c r="I50" i="12"/>
  <c r="I46" i="12"/>
  <c r="I42" i="12"/>
  <c r="I47" i="12"/>
  <c r="I43" i="12"/>
  <c r="K52" i="12"/>
  <c r="I48" i="12"/>
  <c r="I44" i="12"/>
  <c r="E38" i="8"/>
  <c r="E48" i="8"/>
  <c r="I49" i="8"/>
  <c r="E52" i="8"/>
  <c r="I53" i="8"/>
  <c r="E56" i="8"/>
  <c r="I57" i="8"/>
  <c r="E60" i="8"/>
  <c r="I61" i="8"/>
  <c r="E64" i="8"/>
  <c r="I65" i="8"/>
  <c r="K69" i="8"/>
  <c r="C126" i="8"/>
  <c r="C124" i="8"/>
  <c r="C125" i="8"/>
  <c r="E166" i="8"/>
  <c r="E162" i="8"/>
  <c r="J171" i="8"/>
  <c r="E167" i="8"/>
  <c r="E163" i="8"/>
  <c r="G192" i="8"/>
  <c r="G188" i="8"/>
  <c r="G184" i="8"/>
  <c r="G190" i="8"/>
  <c r="G186" i="8"/>
  <c r="K195" i="8"/>
  <c r="G191" i="8"/>
  <c r="G187" i="8"/>
  <c r="I210" i="8"/>
  <c r="G219" i="8"/>
  <c r="G221" i="8"/>
  <c r="I39" i="9"/>
  <c r="I35" i="9"/>
  <c r="I31" i="9"/>
  <c r="I27" i="9"/>
  <c r="I23" i="9"/>
  <c r="I40" i="9"/>
  <c r="I36" i="9"/>
  <c r="I32" i="9"/>
  <c r="I28" i="9"/>
  <c r="I24" i="9"/>
  <c r="I20" i="9"/>
  <c r="I16" i="9"/>
  <c r="I12" i="9"/>
  <c r="I8" i="9"/>
  <c r="K43" i="9"/>
  <c r="I41" i="9"/>
  <c r="I37" i="9"/>
  <c r="I33" i="9"/>
  <c r="I29" i="9"/>
  <c r="I25" i="9"/>
  <c r="I21" i="9"/>
  <c r="I17" i="9"/>
  <c r="I13" i="9"/>
  <c r="I9" i="9"/>
  <c r="C15" i="10"/>
  <c r="C11" i="10"/>
  <c r="C7" i="10"/>
  <c r="C17" i="10"/>
  <c r="C13" i="10"/>
  <c r="C9" i="10"/>
  <c r="C14" i="10"/>
  <c r="C10" i="10"/>
  <c r="I98" i="8"/>
  <c r="I94" i="8"/>
  <c r="I90" i="8"/>
  <c r="I115" i="8"/>
  <c r="I111" i="8"/>
  <c r="I107" i="8"/>
  <c r="I103" i="8"/>
  <c r="I112" i="8"/>
  <c r="I108" i="8"/>
  <c r="I104" i="8"/>
  <c r="I48" i="8"/>
  <c r="E51" i="8"/>
  <c r="I52" i="8"/>
  <c r="E55" i="8"/>
  <c r="I56" i="8"/>
  <c r="E59" i="8"/>
  <c r="I60" i="8"/>
  <c r="E63" i="8"/>
  <c r="E67" i="8"/>
  <c r="E72" i="8"/>
  <c r="E76" i="8"/>
  <c r="C92" i="8"/>
  <c r="I93" i="8"/>
  <c r="I100" i="8"/>
  <c r="I110" i="8"/>
  <c r="I117" i="8"/>
  <c r="K155" i="8"/>
  <c r="C10" i="9"/>
  <c r="I15" i="9"/>
  <c r="C8" i="10"/>
  <c r="D5" i="15"/>
  <c r="H5" i="15" s="1"/>
  <c r="F5" i="15"/>
  <c r="G95" i="8"/>
  <c r="C103" i="8"/>
  <c r="C107" i="8"/>
  <c r="C111" i="8"/>
  <c r="C115" i="8"/>
  <c r="C134" i="8"/>
  <c r="C138" i="8"/>
  <c r="J149" i="8"/>
  <c r="J195" i="8"/>
  <c r="J221" i="8"/>
  <c r="J225" i="8"/>
  <c r="J43" i="9"/>
  <c r="C45" i="10"/>
  <c r="C49" i="10"/>
  <c r="C53" i="10"/>
  <c r="C92" i="10"/>
  <c r="C96" i="10"/>
  <c r="C100" i="10"/>
  <c r="G111" i="10"/>
  <c r="G115" i="10"/>
  <c r="G119" i="10"/>
  <c r="G123" i="10"/>
  <c r="G127" i="10"/>
  <c r="G131" i="10"/>
  <c r="J135" i="10"/>
  <c r="C139" i="10"/>
  <c r="C143" i="10"/>
  <c r="C147" i="10"/>
  <c r="C151" i="10"/>
  <c r="C161" i="10"/>
  <c r="G167" i="10"/>
  <c r="C170" i="10"/>
  <c r="G171" i="10"/>
  <c r="K174" i="10"/>
  <c r="C33" i="11"/>
  <c r="C36" i="11"/>
  <c r="E8" i="12"/>
  <c r="E11" i="12"/>
  <c r="E9" i="12"/>
  <c r="E7" i="12"/>
  <c r="E22" i="12"/>
  <c r="E25" i="12"/>
  <c r="E23" i="12"/>
  <c r="E19" i="12"/>
  <c r="J25" i="12"/>
  <c r="E21" i="12"/>
  <c r="C57" i="12"/>
  <c r="C72" i="12"/>
  <c r="K74" i="12"/>
  <c r="I70" i="12"/>
  <c r="I66" i="12"/>
  <c r="I62" i="12"/>
  <c r="I58" i="12"/>
  <c r="I74" i="12"/>
  <c r="I71" i="12"/>
  <c r="I67" i="12"/>
  <c r="I63" i="12"/>
  <c r="I59" i="12"/>
  <c r="I55" i="12"/>
  <c r="I72" i="12"/>
  <c r="I68" i="12"/>
  <c r="I64" i="12"/>
  <c r="I60" i="12"/>
  <c r="I56" i="12"/>
  <c r="I69" i="12"/>
  <c r="I65" i="12"/>
  <c r="I61" i="12"/>
  <c r="I57" i="12"/>
  <c r="E125" i="8"/>
  <c r="E8" i="9"/>
  <c r="E12" i="9"/>
  <c r="E16" i="9"/>
  <c r="E20" i="9"/>
  <c r="E24" i="9"/>
  <c r="E28" i="9"/>
  <c r="E32" i="9"/>
  <c r="E36" i="9"/>
  <c r="E40" i="9"/>
  <c r="I25" i="10"/>
  <c r="I29" i="10"/>
  <c r="I33" i="10"/>
  <c r="I37" i="10"/>
  <c r="E63" i="10"/>
  <c r="E67" i="10"/>
  <c r="E71" i="10"/>
  <c r="E75" i="10"/>
  <c r="E79" i="10"/>
  <c r="E83" i="10"/>
  <c r="K135" i="10"/>
  <c r="C68" i="12"/>
  <c r="C70" i="12"/>
  <c r="F5" i="14"/>
  <c r="D5" i="14"/>
  <c r="H5" i="14" s="1"/>
  <c r="C9" i="15"/>
  <c r="C16" i="15"/>
  <c r="C106" i="8"/>
  <c r="C110" i="8"/>
  <c r="C114" i="8"/>
  <c r="C133" i="8"/>
  <c r="C137" i="8"/>
  <c r="G10" i="10"/>
  <c r="G14" i="10"/>
  <c r="G45" i="10"/>
  <c r="C48" i="10"/>
  <c r="G49" i="10"/>
  <c r="C52" i="10"/>
  <c r="G53" i="10"/>
  <c r="J87" i="10"/>
  <c r="C91" i="10"/>
  <c r="G92" i="10"/>
  <c r="C95" i="10"/>
  <c r="G96" i="10"/>
  <c r="C99" i="10"/>
  <c r="G100" i="10"/>
  <c r="G110" i="10"/>
  <c r="C113" i="10"/>
  <c r="G114" i="10"/>
  <c r="C117" i="10"/>
  <c r="G118" i="10"/>
  <c r="C121" i="10"/>
  <c r="G122" i="10"/>
  <c r="C125" i="10"/>
  <c r="G126" i="10"/>
  <c r="C129" i="10"/>
  <c r="G130" i="10"/>
  <c r="C133" i="10"/>
  <c r="C138" i="10"/>
  <c r="G139" i="10"/>
  <c r="C142" i="10"/>
  <c r="G143" i="10"/>
  <c r="C146" i="10"/>
  <c r="G147" i="10"/>
  <c r="C150" i="10"/>
  <c r="G151" i="10"/>
  <c r="C169" i="10"/>
  <c r="G170" i="10"/>
  <c r="C174" i="10"/>
  <c r="C9" i="11"/>
  <c r="C13" i="11"/>
  <c r="C16" i="11"/>
  <c r="C29" i="11"/>
  <c r="C32" i="11"/>
  <c r="G36" i="11"/>
  <c r="G39" i="11"/>
  <c r="G7" i="12"/>
  <c r="I9" i="12"/>
  <c r="I11" i="12"/>
  <c r="I8" i="12"/>
  <c r="G21" i="12"/>
  <c r="I23" i="12"/>
  <c r="I19" i="12"/>
  <c r="I20" i="12"/>
  <c r="I25" i="12"/>
  <c r="I22" i="12"/>
  <c r="C64" i="12"/>
  <c r="C66" i="12"/>
  <c r="E93" i="8"/>
  <c r="I125" i="8"/>
  <c r="E133" i="8"/>
  <c r="E147" i="8"/>
  <c r="E152" i="8"/>
  <c r="I167" i="8"/>
  <c r="E7" i="9"/>
  <c r="E11" i="9"/>
  <c r="E15" i="9"/>
  <c r="E19" i="9"/>
  <c r="E23" i="9"/>
  <c r="E27" i="9"/>
  <c r="E31" i="9"/>
  <c r="E35" i="9"/>
  <c r="I24" i="10"/>
  <c r="I28" i="10"/>
  <c r="I32" i="10"/>
  <c r="I36" i="10"/>
  <c r="E39" i="10"/>
  <c r="I40" i="10"/>
  <c r="E66" i="10"/>
  <c r="E70" i="10"/>
  <c r="E74" i="10"/>
  <c r="E78" i="10"/>
  <c r="E82" i="10"/>
  <c r="I83" i="10"/>
  <c r="E174" i="10"/>
  <c r="E172" i="10"/>
  <c r="C19" i="11"/>
  <c r="C22" i="11"/>
  <c r="C35" i="11"/>
  <c r="C38" i="11"/>
  <c r="G9" i="12"/>
  <c r="J11" i="12"/>
  <c r="E16" i="12"/>
  <c r="E14" i="12"/>
  <c r="G23" i="12"/>
  <c r="K25" i="12"/>
  <c r="C37" i="12"/>
  <c r="C33" i="12"/>
  <c r="C29" i="12"/>
  <c r="C39" i="12"/>
  <c r="C50" i="12"/>
  <c r="C46" i="12"/>
  <c r="C42" i="12"/>
  <c r="C52" i="12"/>
  <c r="C60" i="12"/>
  <c r="C19" i="14"/>
  <c r="C16" i="14"/>
  <c r="C12" i="14"/>
  <c r="C8" i="14"/>
  <c r="J56" i="10"/>
  <c r="J103" i="10"/>
  <c r="J154" i="10"/>
  <c r="J164" i="10"/>
  <c r="C74" i="12"/>
  <c r="C71" i="12"/>
  <c r="C67" i="12"/>
  <c r="C63" i="12"/>
  <c r="C59" i="12"/>
  <c r="C55" i="12"/>
  <c r="E14" i="14"/>
  <c r="E10" i="14"/>
  <c r="E15" i="14"/>
  <c r="E11" i="14"/>
  <c r="E7" i="14"/>
  <c r="E16" i="14"/>
  <c r="E12" i="14"/>
  <c r="E8" i="14"/>
  <c r="E19" i="14"/>
  <c r="E17" i="14"/>
  <c r="E13" i="14"/>
  <c r="E9" i="14"/>
  <c r="I27" i="10"/>
  <c r="I31" i="10"/>
  <c r="I35" i="10"/>
  <c r="I39" i="10"/>
  <c r="C56" i="10"/>
  <c r="D61" i="10"/>
  <c r="H61" i="10" s="1"/>
  <c r="E65" i="10"/>
  <c r="E69" i="10"/>
  <c r="E73" i="10"/>
  <c r="E77" i="10"/>
  <c r="E81" i="10"/>
  <c r="E85" i="10"/>
  <c r="C103" i="10"/>
  <c r="D108" i="10"/>
  <c r="H108" i="10" s="1"/>
  <c r="G135" i="10"/>
  <c r="C154" i="10"/>
  <c r="D159" i="10"/>
  <c r="H159" i="10" s="1"/>
  <c r="C164" i="10"/>
  <c r="G172" i="10"/>
  <c r="G174" i="10"/>
  <c r="I14" i="12"/>
  <c r="I16" i="12"/>
  <c r="C69" i="12"/>
  <c r="E69" i="12"/>
  <c r="E65" i="12"/>
  <c r="E61" i="12"/>
  <c r="E57" i="12"/>
  <c r="E70" i="12"/>
  <c r="E66" i="12"/>
  <c r="E62" i="12"/>
  <c r="E58" i="12"/>
  <c r="E71" i="12"/>
  <c r="E67" i="12"/>
  <c r="E63" i="12"/>
  <c r="E59" i="12"/>
  <c r="E55" i="12"/>
  <c r="E74" i="12"/>
  <c r="E72" i="12"/>
  <c r="E68" i="12"/>
  <c r="E64" i="12"/>
  <c r="E60" i="12"/>
  <c r="E56" i="12"/>
  <c r="C14" i="15"/>
  <c r="C10" i="15"/>
  <c r="J18" i="15"/>
  <c r="C15" i="15"/>
  <c r="C11" i="15"/>
  <c r="C7" i="15"/>
  <c r="G8" i="10"/>
  <c r="C46" i="10"/>
  <c r="G47" i="10"/>
  <c r="C50" i="10"/>
  <c r="G90" i="10"/>
  <c r="C93" i="10"/>
  <c r="G94" i="10"/>
  <c r="C97" i="10"/>
  <c r="C111" i="10"/>
  <c r="G112" i="10"/>
  <c r="C115" i="10"/>
  <c r="G116" i="10"/>
  <c r="C119" i="10"/>
  <c r="G120" i="10"/>
  <c r="C123" i="10"/>
  <c r="G124" i="10"/>
  <c r="C127" i="10"/>
  <c r="G128" i="10"/>
  <c r="C140" i="10"/>
  <c r="G141" i="10"/>
  <c r="C144" i="10"/>
  <c r="G145" i="10"/>
  <c r="C148" i="10"/>
  <c r="C167" i="10"/>
  <c r="K178" i="10"/>
  <c r="C7" i="11"/>
  <c r="C11" i="11"/>
  <c r="C21" i="11"/>
  <c r="C24" i="11"/>
  <c r="G28" i="11"/>
  <c r="G31" i="11"/>
  <c r="C37" i="11"/>
  <c r="G14" i="12"/>
  <c r="J16" i="12"/>
  <c r="G20" i="12"/>
  <c r="G39" i="12"/>
  <c r="G34" i="12"/>
  <c r="G30" i="12"/>
  <c r="G52" i="12"/>
  <c r="G47" i="12"/>
  <c r="G43" i="12"/>
  <c r="C65" i="12"/>
  <c r="K28" i="13"/>
  <c r="G24" i="13"/>
  <c r="G20" i="13"/>
  <c r="G16" i="13"/>
  <c r="G12" i="13"/>
  <c r="G8" i="13"/>
  <c r="E13" i="11"/>
  <c r="E17" i="11"/>
  <c r="E21" i="11"/>
  <c r="E25" i="11"/>
  <c r="E29" i="11"/>
  <c r="E33" i="11"/>
  <c r="E37" i="11"/>
  <c r="E41" i="11"/>
  <c r="E30" i="12"/>
  <c r="E34" i="12"/>
  <c r="E43" i="12"/>
  <c r="E47" i="12"/>
  <c r="E8" i="13"/>
  <c r="E12" i="13"/>
  <c r="E16" i="13"/>
  <c r="E20" i="13"/>
  <c r="I21" i="13"/>
  <c r="E24" i="13"/>
  <c r="I10" i="14"/>
  <c r="I14" i="14"/>
  <c r="E8" i="15"/>
  <c r="E12" i="15"/>
  <c r="E16" i="15"/>
  <c r="I9" i="14"/>
  <c r="I13" i="14"/>
  <c r="I17" i="14"/>
  <c r="E15" i="11"/>
  <c r="E19" i="11"/>
  <c r="E23" i="11"/>
  <c r="E27" i="11"/>
  <c r="E31" i="11"/>
  <c r="E35" i="11"/>
  <c r="E28" i="12"/>
  <c r="E32" i="12"/>
  <c r="E36" i="12"/>
  <c r="E45" i="12"/>
  <c r="E49" i="12"/>
  <c r="E10" i="13"/>
  <c r="E14" i="13"/>
  <c r="E18" i="13"/>
  <c r="E22" i="13"/>
  <c r="E26" i="13"/>
  <c r="I8" i="14"/>
  <c r="I12" i="14"/>
  <c r="I16" i="14"/>
  <c r="I19" i="14"/>
  <c r="E10" i="15"/>
  <c r="E31" i="12"/>
  <c r="E44" i="12"/>
  <c r="E9" i="13"/>
  <c r="E13" i="13"/>
  <c r="E17" i="13"/>
  <c r="E21" i="13"/>
  <c r="I7" i="14"/>
  <c r="I11" i="14"/>
  <c r="I15" i="14"/>
  <c r="C66" i="2" l="1"/>
  <c r="H51" i="2"/>
  <c r="G50" i="2"/>
  <c r="G65" i="2"/>
  <c r="G49" i="2"/>
  <c r="B66" i="2"/>
  <c r="G66" i="2" s="1"/>
  <c r="G46" i="2"/>
  <c r="G58" i="2"/>
  <c r="G63" i="2"/>
  <c r="D66" i="2"/>
  <c r="H66" i="2" s="1"/>
  <c r="H46" i="2"/>
  <c r="D43" i="2"/>
  <c r="H43" i="2" s="1"/>
  <c r="H40" i="2"/>
  <c r="H55" i="2"/>
  <c r="G47" i="2"/>
  <c r="B43" i="2"/>
  <c r="G43" i="2" s="1"/>
</calcChain>
</file>

<file path=xl/sharedStrings.xml><?xml version="1.0" encoding="utf-8"?>
<sst xmlns="http://schemas.openxmlformats.org/spreadsheetml/2006/main" count="1660" uniqueCount="580">
  <si>
    <t>VFACTS ACT REPORT</t>
  </si>
  <si>
    <t>FEDERAL CHAMBER OF AUTOMOTIVE INDUSTRIES</t>
  </si>
  <si>
    <t>NEW VEHICLE SALES</t>
  </si>
  <si>
    <t>JUNE 2020</t>
  </si>
  <si>
    <t>Month</t>
  </si>
  <si>
    <t>YTD</t>
  </si>
  <si>
    <t>Variance +/- Vol. &amp; %</t>
  </si>
  <si>
    <t>Total Market</t>
  </si>
  <si>
    <t>MTH</t>
  </si>
  <si>
    <t>AUSTRALIAN CAPITAL TERRITORY</t>
  </si>
  <si>
    <t>NEW SOUTH WALES</t>
  </si>
  <si>
    <t>NORTHERN TERRITORY</t>
  </si>
  <si>
    <t>QUEENSLAND</t>
  </si>
  <si>
    <t>SOUTH AUSTRALIA</t>
  </si>
  <si>
    <t>TASMANIA</t>
  </si>
  <si>
    <t>VICTORIA</t>
  </si>
  <si>
    <t>WESTERN AUSTRALIA</t>
  </si>
  <si>
    <t>Total</t>
  </si>
  <si>
    <r>
      <t xml:space="preserve">Copyright © 2020 Federal Chamber of Automotive Industries (FCAI). No reproduction, distribution or transmission of the copyright materials contained in the VFACTS™ Reports in whole or in part is permitted without the prior permission of the FCAI. </t>
    </r>
    <r>
      <rPr>
        <b/>
        <sz val="8"/>
        <rFont val="Arial"/>
        <family val="2"/>
      </rPr>
      <t>Embargo applies until 12:00pm, Friday, 3 July 2020</t>
    </r>
    <r>
      <rPr>
        <sz val="8"/>
        <rFont val="Arial"/>
        <family val="2"/>
      </rPr>
      <t>.
The information contained in this report is preliminary and current as at the time of publication. In providing this report, the FCAI relies on data provided by third parties such as dealers and distributors. The FCAI does not make any warranty as to the accuracy, completeness and reliability of the information in the report or its suitability for any purpose, and the FCAI does not accept any liability arising in any way from any omissions or errors in the report.
For information on Report content and segmentation criteria, please visit www.fcai.com.au
For subscription enquiries email: vfacts@fcai.com.au
This report is compiled with the assistance of R. L. Polk Australia Pty Ltd in conjunction with the FCAI.</t>
    </r>
  </si>
  <si>
    <t>VFACTS</t>
  </si>
  <si>
    <t>TOTAL MARKET SEGMENTATION</t>
  </si>
  <si>
    <t>ACT</t>
  </si>
  <si>
    <t>Volumes</t>
  </si>
  <si>
    <t>Passenger</t>
  </si>
  <si>
    <t>SUV</t>
  </si>
  <si>
    <t>Light Commercial</t>
  </si>
  <si>
    <t>Heavy Commercial</t>
  </si>
  <si>
    <t>Micro</t>
  </si>
  <si>
    <t>Light</t>
  </si>
  <si>
    <t>Small</t>
  </si>
  <si>
    <t>Medium</t>
  </si>
  <si>
    <t>Large</t>
  </si>
  <si>
    <t>Upper Large</t>
  </si>
  <si>
    <t>People Movers</t>
  </si>
  <si>
    <t>Sports</t>
  </si>
  <si>
    <t>SUV Light</t>
  </si>
  <si>
    <t>SUV Small</t>
  </si>
  <si>
    <t>SUV Medium</t>
  </si>
  <si>
    <t>SUV Large</t>
  </si>
  <si>
    <t>SUV Upper Large</t>
  </si>
  <si>
    <t>Light Buses &lt; 20 Seats</t>
  </si>
  <si>
    <t>Light Buses =&gt; 20 Seats</t>
  </si>
  <si>
    <t>Vans/CC &lt;= 2.5t</t>
  </si>
  <si>
    <t>Vans/CC 2.5-3.5t</t>
  </si>
  <si>
    <t>PU/CC 4X2</t>
  </si>
  <si>
    <t>PU/CC 4X4</t>
  </si>
  <si>
    <t>Percentage Mix</t>
  </si>
  <si>
    <t>Yr to Yr change +/-</t>
  </si>
  <si>
    <t>NEW VEHICLE SALES BY MARQUE</t>
  </si>
  <si>
    <t>Alfa Romeo</t>
  </si>
  <si>
    <t>Alpine</t>
  </si>
  <si>
    <t>Audi</t>
  </si>
  <si>
    <t>BMW</t>
  </si>
  <si>
    <t>Chrysler</t>
  </si>
  <si>
    <t>Citroen</t>
  </si>
  <si>
    <t>Ferrari</t>
  </si>
  <si>
    <t>Fiat</t>
  </si>
  <si>
    <t>Fiat Professional</t>
  </si>
  <si>
    <t>Ford</t>
  </si>
  <si>
    <t>Genesis</t>
  </si>
  <si>
    <t>Great Wall</t>
  </si>
  <si>
    <t>Haval</t>
  </si>
  <si>
    <t>Holden</t>
  </si>
  <si>
    <t>Honda</t>
  </si>
  <si>
    <t>Hyundai</t>
  </si>
  <si>
    <t>Infiniti</t>
  </si>
  <si>
    <t>Isuzu Ute</t>
  </si>
  <si>
    <t>Jaguar</t>
  </si>
  <si>
    <t>Jeep</t>
  </si>
  <si>
    <t>Kia</t>
  </si>
  <si>
    <t>Land Rover</t>
  </si>
  <si>
    <t>LDV</t>
  </si>
  <si>
    <t>Lexus</t>
  </si>
  <si>
    <t>Maserati</t>
  </si>
  <si>
    <t>Mazda</t>
  </si>
  <si>
    <t>Mercedes-Benz Cars</t>
  </si>
  <si>
    <t>Mercedes-Benz Vans</t>
  </si>
  <si>
    <t>MG</t>
  </si>
  <si>
    <t>MINI</t>
  </si>
  <si>
    <t>Mitsubishi</t>
  </si>
  <si>
    <t>Nissan</t>
  </si>
  <si>
    <t>Peugeot</t>
  </si>
  <si>
    <t>Porsche</t>
  </si>
  <si>
    <t>RAM</t>
  </si>
  <si>
    <t>Renault</t>
  </si>
  <si>
    <t>Skoda</t>
  </si>
  <si>
    <t>Ssangyong</t>
  </si>
  <si>
    <t>Subaru</t>
  </si>
  <si>
    <t>Suzuki</t>
  </si>
  <si>
    <t>Toyota</t>
  </si>
  <si>
    <t>Volkswagen</t>
  </si>
  <si>
    <t>Volvo Car</t>
  </si>
  <si>
    <t>Fuso</t>
  </si>
  <si>
    <t>Hino</t>
  </si>
  <si>
    <t>Hyundai Commercial Vehicles</t>
  </si>
  <si>
    <t>Isuzu</t>
  </si>
  <si>
    <t>Iveco Trucks</t>
  </si>
  <si>
    <t>NEW VEHICLE SALES SHARE BY MARQUE</t>
  </si>
  <si>
    <t>Variance +/- ppts.</t>
  </si>
  <si>
    <t>NEW VEHICLE SALES BY BUYER TYPE</t>
  </si>
  <si>
    <t>Private</t>
  </si>
  <si>
    <t>Business</t>
  </si>
  <si>
    <t>Gov't</t>
  </si>
  <si>
    <t>Rental</t>
  </si>
  <si>
    <t>Sub Total</t>
  </si>
  <si>
    <t>NEW VEHICLE SALES BY BUYER TYPE AND FUEL TYPE</t>
  </si>
  <si>
    <t>Passenger Private</t>
  </si>
  <si>
    <t>Diesel</t>
  </si>
  <si>
    <t>Electric/PHEV</t>
  </si>
  <si>
    <t>Hybrid</t>
  </si>
  <si>
    <t>Petrol</t>
  </si>
  <si>
    <t>Passenger Non-Private</t>
  </si>
  <si>
    <t>SUV Private</t>
  </si>
  <si>
    <t>SUV Non-Private</t>
  </si>
  <si>
    <t>Light Commercial Private</t>
  </si>
  <si>
    <t>Light Commercial Non-Private</t>
  </si>
  <si>
    <t>NEW VEHICLE SALES BY COUNTRY OF ORIGIN</t>
  </si>
  <si>
    <t>Locally Manufactured</t>
  </si>
  <si>
    <t>Total Locally Manufactured</t>
  </si>
  <si>
    <t>Imported</t>
  </si>
  <si>
    <t>Argentina</t>
  </si>
  <si>
    <t>Austria</t>
  </si>
  <si>
    <t>Belgium</t>
  </si>
  <si>
    <t>Canada</t>
  </si>
  <si>
    <t>China</t>
  </si>
  <si>
    <t>Czech Republic</t>
  </si>
  <si>
    <t>England</t>
  </si>
  <si>
    <t>Finland</t>
  </si>
  <si>
    <t>France</t>
  </si>
  <si>
    <t>Germany</t>
  </si>
  <si>
    <t>Hungary</t>
  </si>
  <si>
    <t>India</t>
  </si>
  <si>
    <t>Italy</t>
  </si>
  <si>
    <t>Japan</t>
  </si>
  <si>
    <t>Korea</t>
  </si>
  <si>
    <t>Mexico</t>
  </si>
  <si>
    <t>Poland</t>
  </si>
  <si>
    <t xml:space="preserve">Slovak Republic </t>
  </si>
  <si>
    <t>South Africa</t>
  </si>
  <si>
    <t>Spain</t>
  </si>
  <si>
    <t>Sweden</t>
  </si>
  <si>
    <t>Thailand</t>
  </si>
  <si>
    <t>Turkey</t>
  </si>
  <si>
    <t>USA</t>
  </si>
  <si>
    <t>Other</t>
  </si>
  <si>
    <t>Total Imported</t>
  </si>
  <si>
    <t>NEW VEHICLE SALES BY SEGMENT AND MODEL</t>
  </si>
  <si>
    <t>Year to Date</t>
  </si>
  <si>
    <t>Variance +/- %</t>
  </si>
  <si>
    <t>Volume</t>
  </si>
  <si>
    <t>Share</t>
  </si>
  <si>
    <t>Fiat 500/Abarth</t>
  </si>
  <si>
    <t>Kia Picanto</t>
  </si>
  <si>
    <t>Mitsubishi Mirage</t>
  </si>
  <si>
    <t>Total Micro</t>
  </si>
  <si>
    <t>Light &lt; $25K</t>
  </si>
  <si>
    <t>Ford Fiesta</t>
  </si>
  <si>
    <t>Honda City</t>
  </si>
  <si>
    <t>Honda Jazz</t>
  </si>
  <si>
    <t>Hyundai Accent</t>
  </si>
  <si>
    <t>Kia Rio</t>
  </si>
  <si>
    <t>Mazda2</t>
  </si>
  <si>
    <t>MG MG3</t>
  </si>
  <si>
    <t>Renault Clio</t>
  </si>
  <si>
    <t>Skoda Fabia</t>
  </si>
  <si>
    <t>Suzuki Baleno</t>
  </si>
  <si>
    <t>Suzuki Swift</t>
  </si>
  <si>
    <t>Toyota Prius C</t>
  </si>
  <si>
    <t>Toyota Yaris</t>
  </si>
  <si>
    <t>Volkswagen Polo</t>
  </si>
  <si>
    <t>Total Light &lt; $25K</t>
  </si>
  <si>
    <t>Light &gt; $25K</t>
  </si>
  <si>
    <t>Audi A1</t>
  </si>
  <si>
    <t>Citroen C3</t>
  </si>
  <si>
    <t>MINI Hatch</t>
  </si>
  <si>
    <t>Peugeot 208</t>
  </si>
  <si>
    <t>Total Light &gt; $25K</t>
  </si>
  <si>
    <t>Total Light</t>
  </si>
  <si>
    <t>Small &lt; $40K</t>
  </si>
  <si>
    <t>Alfa Romeo Giulietta</t>
  </si>
  <si>
    <t>Ford Focus</t>
  </si>
  <si>
    <t>Holden Astra</t>
  </si>
  <si>
    <t>Honda Civic</t>
  </si>
  <si>
    <t>Hyundai Elantra</t>
  </si>
  <si>
    <t>Hyundai i30</t>
  </si>
  <si>
    <t>Hyundai Ioniq</t>
  </si>
  <si>
    <t>Kia Cerato</t>
  </si>
  <si>
    <t>Mazda3</t>
  </si>
  <si>
    <t>Mitsubishi Lancer</t>
  </si>
  <si>
    <t>Peugeot 308</t>
  </si>
  <si>
    <t>Renault Megane</t>
  </si>
  <si>
    <t>Skoda Rapid</t>
  </si>
  <si>
    <t>Skoda Scala</t>
  </si>
  <si>
    <t>Subaru Impreza</t>
  </si>
  <si>
    <t>Subaru WRX</t>
  </si>
  <si>
    <t>Toyota Corolla</t>
  </si>
  <si>
    <t>Toyota Prius</t>
  </si>
  <si>
    <t>Toyota Prius V</t>
  </si>
  <si>
    <t>Volkswagen Golf</t>
  </si>
  <si>
    <t>Total Small &lt; $40K</t>
  </si>
  <si>
    <t>Small &gt; $40K</t>
  </si>
  <si>
    <t>Audi A3</t>
  </si>
  <si>
    <t>BMW 1 Series</t>
  </si>
  <si>
    <t>BMW 2 Series</t>
  </si>
  <si>
    <t>BMW 2 Series Gran Coupe</t>
  </si>
  <si>
    <t>Lexus CT200H</t>
  </si>
  <si>
    <t>Mercedes-Benz A-Class</t>
  </si>
  <si>
    <t>Mercedes-Benz B-Class</t>
  </si>
  <si>
    <t>MINI Clubman</t>
  </si>
  <si>
    <t>Nissan Leaf</t>
  </si>
  <si>
    <t>Total Small &gt; $40K</t>
  </si>
  <si>
    <t>Total Small</t>
  </si>
  <si>
    <t>Medium &lt; $60K</t>
  </si>
  <si>
    <t>Ford Mondeo</t>
  </si>
  <si>
    <t>Honda Accord</t>
  </si>
  <si>
    <t>Hyundai Sonata</t>
  </si>
  <si>
    <t>Mazda6</t>
  </si>
  <si>
    <t>Peugeot 508</t>
  </si>
  <si>
    <t>Skoda Octavia</t>
  </si>
  <si>
    <t>Subaru Levorg</t>
  </si>
  <si>
    <t>Subaru Liberty</t>
  </si>
  <si>
    <t>Toyota Camry</t>
  </si>
  <si>
    <t>Volkswagen Passat</t>
  </si>
  <si>
    <t>Total Medium &lt; $60K</t>
  </si>
  <si>
    <t>Medium &gt; $60K</t>
  </si>
  <si>
    <t>Alfa Romeo Giulia</t>
  </si>
  <si>
    <t>Audi A4</t>
  </si>
  <si>
    <t>Audi A5 Sportback</t>
  </si>
  <si>
    <t>BMW 3 Series</t>
  </si>
  <si>
    <t>BMW 4 Series Gran Coupe</t>
  </si>
  <si>
    <t>Jaguar XE</t>
  </si>
  <si>
    <t>Lexus ES</t>
  </si>
  <si>
    <t>Lexus IS</t>
  </si>
  <si>
    <t>Mercedes-Benz C-Class</t>
  </si>
  <si>
    <t>Mercedes-Benz CLA-Class</t>
  </si>
  <si>
    <t>Volkswagen Arteon</t>
  </si>
  <si>
    <t>Volvo S60</t>
  </si>
  <si>
    <t>Volvo V60</t>
  </si>
  <si>
    <t>Total Medium &gt; $60K</t>
  </si>
  <si>
    <t>Total Medium</t>
  </si>
  <si>
    <t>Large &lt; $70K</t>
  </si>
  <si>
    <t>Holden Commodore</t>
  </si>
  <si>
    <t>Kia Stinger</t>
  </si>
  <si>
    <t>Skoda Superb</t>
  </si>
  <si>
    <t>Total Large &lt; $70K</t>
  </si>
  <si>
    <t>Large &gt; $70K</t>
  </si>
  <si>
    <t>Audi A6</t>
  </si>
  <si>
    <t>Audi A7</t>
  </si>
  <si>
    <t>BMW 5 Series</t>
  </si>
  <si>
    <t>Genesis G80</t>
  </si>
  <si>
    <t>Lexus GS</t>
  </si>
  <si>
    <t>Maserati Ghibli</t>
  </si>
  <si>
    <t>Mercedes-Benz CLS-Class</t>
  </si>
  <si>
    <t>Mercedes-Benz E-Class</t>
  </si>
  <si>
    <t>Total Large &gt; $70K</t>
  </si>
  <si>
    <t>Total Large</t>
  </si>
  <si>
    <t>Upper Large &lt; $100K</t>
  </si>
  <si>
    <t>Chrysler 300</t>
  </si>
  <si>
    <t>Total Upper Large &lt; $100K</t>
  </si>
  <si>
    <t>Upper Large &gt; $100K</t>
  </si>
  <si>
    <t>BMW 6 Series GT</t>
  </si>
  <si>
    <t>BMW 7 Series</t>
  </si>
  <si>
    <t>Total Upper Large &gt; $100K</t>
  </si>
  <si>
    <t>Total Upper Large</t>
  </si>
  <si>
    <t>People Movers &lt; $60K</t>
  </si>
  <si>
    <t>Honda Odyssey</t>
  </si>
  <si>
    <t>Hyundai iMAX</t>
  </si>
  <si>
    <t>Kia Carnival</t>
  </si>
  <si>
    <t>LDV G10 Wagon</t>
  </si>
  <si>
    <t>Toyota Tarago</t>
  </si>
  <si>
    <t>Volkswagen Caddy</t>
  </si>
  <si>
    <t>Volkswagen Caravelle</t>
  </si>
  <si>
    <t>Volkswagen Multivan</t>
  </si>
  <si>
    <t>Total People Movers &lt; $60K</t>
  </si>
  <si>
    <t>People Movers &gt; $60K</t>
  </si>
  <si>
    <t>Mercedes-Benz V-Class</t>
  </si>
  <si>
    <t>Toyota Granvia</t>
  </si>
  <si>
    <t>Total People Movers &gt; $60K</t>
  </si>
  <si>
    <t>Total People Movers</t>
  </si>
  <si>
    <t>Sports &lt; $80K</t>
  </si>
  <si>
    <t>Abarth 124 Spider</t>
  </si>
  <si>
    <t>Audi A3 Convertible</t>
  </si>
  <si>
    <t>BMW 2 Series Coupe/Conv</t>
  </si>
  <si>
    <t>Ford Mustang</t>
  </si>
  <si>
    <t>Hyundai Veloster</t>
  </si>
  <si>
    <t>Mazda MX5</t>
  </si>
  <si>
    <t>MINI Cabrio</t>
  </si>
  <si>
    <t>Nissan 370Z</t>
  </si>
  <si>
    <t>Subaru BRZ</t>
  </si>
  <si>
    <t>Toyota 86</t>
  </si>
  <si>
    <t>Total Sports &lt; $80K</t>
  </si>
  <si>
    <t>Sports &gt; $80K</t>
  </si>
  <si>
    <t>Alfa Romeo 4C</t>
  </si>
  <si>
    <t>Alpine A110</t>
  </si>
  <si>
    <t>Audi A5</t>
  </si>
  <si>
    <t>Audi TT</t>
  </si>
  <si>
    <t>BMW 4 Series Coupe/Conv</t>
  </si>
  <si>
    <t>BMW Z4</t>
  </si>
  <si>
    <t>Infiniti Q60</t>
  </si>
  <si>
    <t>Jaguar F-Type</t>
  </si>
  <si>
    <t>Lexus LC</t>
  </si>
  <si>
    <t>Lexus RC</t>
  </si>
  <si>
    <t>Mercedes-Benz C-Class Cpe/Conv</t>
  </si>
  <si>
    <t>Mercedes-Benz E-Class Cpe/Conv</t>
  </si>
  <si>
    <t>Porsche Boxster</t>
  </si>
  <si>
    <t>Porsche Cayman</t>
  </si>
  <si>
    <t>Total Sports &gt; $80K</t>
  </si>
  <si>
    <t>Sports &gt; $200K</t>
  </si>
  <si>
    <t>BMW 8 Series</t>
  </si>
  <si>
    <t>BMW i8</t>
  </si>
  <si>
    <t>Ferrari Coupe/Conv</t>
  </si>
  <si>
    <t>Porsche 911</t>
  </si>
  <si>
    <t>Total Sports &gt; $200K</t>
  </si>
  <si>
    <t>Total Sports</t>
  </si>
  <si>
    <t>Total Passenger &lt; $</t>
  </si>
  <si>
    <t>Total Passenger &gt; $</t>
  </si>
  <si>
    <t>Total Passenger</t>
  </si>
  <si>
    <t>NEW VEHICLE SALES BY MARQUE - PASSENGER</t>
  </si>
  <si>
    <t>Citroen C4 Cactus</t>
  </si>
  <si>
    <t>Ford EcoSport</t>
  </si>
  <si>
    <t>Holden Trax</t>
  </si>
  <si>
    <t>Hyundai Venue</t>
  </si>
  <si>
    <t>Mazda CX-3</t>
  </si>
  <si>
    <t>Nissan Juke</t>
  </si>
  <si>
    <t>Suzuki Ignis</t>
  </si>
  <si>
    <t>Suzuki Jimny</t>
  </si>
  <si>
    <t>Volkswagen T-Cross</t>
  </si>
  <si>
    <t>Total SUV Light</t>
  </si>
  <si>
    <t>SUV Small &lt; $40K</t>
  </si>
  <si>
    <t>Fiat 500X</t>
  </si>
  <si>
    <t>Haval H2</t>
  </si>
  <si>
    <t>Honda HR-V</t>
  </si>
  <si>
    <t>Hyundai Kona</t>
  </si>
  <si>
    <t>Jeep Compass</t>
  </si>
  <si>
    <t>Jeep Renegade</t>
  </si>
  <si>
    <t>Kia Seltos</t>
  </si>
  <si>
    <t>Mazda CX-30</t>
  </si>
  <si>
    <t>MG ZS</t>
  </si>
  <si>
    <t>Mitsubishi ASX</t>
  </si>
  <si>
    <t>Mitsubishi Eclipse Cross</t>
  </si>
  <si>
    <t>Nissan Qashqai</t>
  </si>
  <si>
    <t>Renault Kadjar</t>
  </si>
  <si>
    <t>Subaru XV</t>
  </si>
  <si>
    <t>Suzuki S-Cross</t>
  </si>
  <si>
    <t>Suzuki Vitara</t>
  </si>
  <si>
    <t>Toyota C-HR</t>
  </si>
  <si>
    <t>Total SUV Small &lt; $40K</t>
  </si>
  <si>
    <t>SUV Small &gt; $40K</t>
  </si>
  <si>
    <t>Audi Q2</t>
  </si>
  <si>
    <t>Audi Q3</t>
  </si>
  <si>
    <t>BMW X1</t>
  </si>
  <si>
    <t>BMW X2</t>
  </si>
  <si>
    <t>Infiniti Q30/QX30</t>
  </si>
  <si>
    <t>Jaguar E-Pace</t>
  </si>
  <si>
    <t>Lexus UX</t>
  </si>
  <si>
    <t>Mercedes-Benz GLA-Class</t>
  </si>
  <si>
    <t>MINI Countryman</t>
  </si>
  <si>
    <t>Volvo XC40</t>
  </si>
  <si>
    <t>Total SUV Small &gt; $40K</t>
  </si>
  <si>
    <t>Total SUV Small</t>
  </si>
  <si>
    <t>SUV Medium &lt; $60K</t>
  </si>
  <si>
    <t>Citroen C5 Aircross</t>
  </si>
  <si>
    <t>Ford Escape</t>
  </si>
  <si>
    <t>Haval H6</t>
  </si>
  <si>
    <t>Holden Equinox</t>
  </si>
  <si>
    <t>Honda CR-V</t>
  </si>
  <si>
    <t>Hyundai Tucson</t>
  </si>
  <si>
    <t>Jeep Cherokee</t>
  </si>
  <si>
    <t>Kia Sportage</t>
  </si>
  <si>
    <t>Mazda CX-5</t>
  </si>
  <si>
    <t>MG GS</t>
  </si>
  <si>
    <t>MG HS</t>
  </si>
  <si>
    <t>Mitsubishi Outlander</t>
  </si>
  <si>
    <t>Nissan X-Trail</t>
  </si>
  <si>
    <t>Peugeot 3008</t>
  </si>
  <si>
    <t>Peugeot 5008</t>
  </si>
  <si>
    <t>Renault Koleos</t>
  </si>
  <si>
    <t>Skoda Karoq</t>
  </si>
  <si>
    <t>SsangYong Korando</t>
  </si>
  <si>
    <t>Subaru Forester</t>
  </si>
  <si>
    <t>Suzuki Grand Vitara</t>
  </si>
  <si>
    <t>Toyota RAV4</t>
  </si>
  <si>
    <t>Volkswagen Golf Alltrack</t>
  </si>
  <si>
    <t>Volkswagen Tiguan</t>
  </si>
  <si>
    <t>Total SUV Medium &lt; $60K</t>
  </si>
  <si>
    <t>SUV Medium &gt; $60K</t>
  </si>
  <si>
    <t>Alfa Romeo Stelvio</t>
  </si>
  <si>
    <t>Audi Q5</t>
  </si>
  <si>
    <t>BMW X3</t>
  </si>
  <si>
    <t>BMW X4</t>
  </si>
  <si>
    <t>Land Rover Discovery Sport</t>
  </si>
  <si>
    <t>Land Rover Range Rover Evoque</t>
  </si>
  <si>
    <t>Lexus NX</t>
  </si>
  <si>
    <t>Mercedes-Benz GLB-Class</t>
  </si>
  <si>
    <t>Mercedes-Benz GLC-Class</t>
  </si>
  <si>
    <t>Mercedes-Benz GLC-Class Coupe</t>
  </si>
  <si>
    <t>Porsche Macan</t>
  </si>
  <si>
    <t>Volvo XC60</t>
  </si>
  <si>
    <t>Total SUV Medium &gt; $60K</t>
  </si>
  <si>
    <t>Total SUV Medium</t>
  </si>
  <si>
    <t>SUV Large &lt; $70K</t>
  </si>
  <si>
    <t>Ford Endura</t>
  </si>
  <si>
    <t>Ford Everest</t>
  </si>
  <si>
    <t>Haval H9</t>
  </si>
  <si>
    <t>Holden Acadia</t>
  </si>
  <si>
    <t>Holden Trailblazer</t>
  </si>
  <si>
    <t>Hyundai Santa Fe</t>
  </si>
  <si>
    <t>Isuzu Ute MU-X</t>
  </si>
  <si>
    <t>Jeep Grand Cherokee</t>
  </si>
  <si>
    <t>Jeep Wrangler</t>
  </si>
  <si>
    <t>Kia Sorento</t>
  </si>
  <si>
    <t>LDV D90</t>
  </si>
  <si>
    <t>Mazda CX-8</t>
  </si>
  <si>
    <t>Mazda CX-9</t>
  </si>
  <si>
    <t>Mitsubishi Pajero</t>
  </si>
  <si>
    <t>Mitsubishi Pajero Sport</t>
  </si>
  <si>
    <t>Nissan Pathfinder</t>
  </si>
  <si>
    <t>Skoda Kodiaq</t>
  </si>
  <si>
    <t>Ssangyong Rexton</t>
  </si>
  <si>
    <t>Subaru Outback</t>
  </si>
  <si>
    <t>Toyota Fortuner</t>
  </si>
  <si>
    <t>Toyota Kluger</t>
  </si>
  <si>
    <t>Toyota Prado</t>
  </si>
  <si>
    <t>Volkswagen Passat Alltrack</t>
  </si>
  <si>
    <t>Volkswagen Tiguan Allspace</t>
  </si>
  <si>
    <t>Total SUV Large &lt; $70K</t>
  </si>
  <si>
    <t>SUV Large &gt; $70K</t>
  </si>
  <si>
    <t>Audi Q7</t>
  </si>
  <si>
    <t>BMW X5</t>
  </si>
  <si>
    <t>BMW X6</t>
  </si>
  <si>
    <t>Jaguar F-Pace</t>
  </si>
  <si>
    <t>Jaguar I-Pace</t>
  </si>
  <si>
    <t>Land Rover Range Rover Sport</t>
  </si>
  <si>
    <t>Land Rover Range Rover Velar</t>
  </si>
  <si>
    <t>Lexus RX</t>
  </si>
  <si>
    <t>Maserati Levante</t>
  </si>
  <si>
    <t>Mercedes-Benz GLE-Class</t>
  </si>
  <si>
    <t>Mercedes-Benz GLE-Class Coupe</t>
  </si>
  <si>
    <t>Porsche Cayenne</t>
  </si>
  <si>
    <t>Volkswagen Touareg</t>
  </si>
  <si>
    <t>Volvo V90 CC</t>
  </si>
  <si>
    <t>Volvo XC90</t>
  </si>
  <si>
    <t>Total SUV Large &gt; $70K</t>
  </si>
  <si>
    <t>Total SUV Large</t>
  </si>
  <si>
    <t>SUV Upper Large &lt; $100K</t>
  </si>
  <si>
    <t>Nissan Patrol Wagon</t>
  </si>
  <si>
    <t>Toyota Landcruiser Wagon</t>
  </si>
  <si>
    <t>Total SUV Upper Large &lt; $100K</t>
  </si>
  <si>
    <t>SUV Upper Large &gt; $100K</t>
  </si>
  <si>
    <t>Audi Q8</t>
  </si>
  <si>
    <t>BMW X7</t>
  </si>
  <si>
    <t>Land Rover Discovery</t>
  </si>
  <si>
    <t>Land Rover Range Rover</t>
  </si>
  <si>
    <t>Lexus LX</t>
  </si>
  <si>
    <t>Mercedes-Benz GLS-Class</t>
  </si>
  <si>
    <t>Total SUV Upper Large &gt; $100K</t>
  </si>
  <si>
    <t>Total SUV Upper Large</t>
  </si>
  <si>
    <t>Total SUV &lt; $</t>
  </si>
  <si>
    <t>Total SUV &gt; $</t>
  </si>
  <si>
    <t>Total SUV</t>
  </si>
  <si>
    <t>NEW VEHICLE SALES BY MARQUE - SUV</t>
  </si>
  <si>
    <t>Mercedes-Benz Sprinter Bus</t>
  </si>
  <si>
    <t>Renault Master Bus</t>
  </si>
  <si>
    <t>Toyota Hiace Bus</t>
  </si>
  <si>
    <t>Total Light Buses &lt; 20 Seats</t>
  </si>
  <si>
    <t>Toyota Coaster</t>
  </si>
  <si>
    <t>Total Light Buses =&gt; 20 Seats</t>
  </si>
  <si>
    <t>Citroen Berlingo</t>
  </si>
  <si>
    <t>Fiat Doblo</t>
  </si>
  <si>
    <t>Peugeot Partner</t>
  </si>
  <si>
    <t>Renault Kangoo</t>
  </si>
  <si>
    <t>Volkswagen Caddy Van</t>
  </si>
  <si>
    <t>Total Vans/CC &lt;= 2.5t</t>
  </si>
  <si>
    <t>Ford Transit Custom</t>
  </si>
  <si>
    <t>Hyundai iLOAD</t>
  </si>
  <si>
    <t>LDV G10</t>
  </si>
  <si>
    <t>LDV V80</t>
  </si>
  <si>
    <t>Mercedes-Benz Vito</t>
  </si>
  <si>
    <t>Mitsubishi Express</t>
  </si>
  <si>
    <t>Peugeot Expert</t>
  </si>
  <si>
    <t>Renault Trafic</t>
  </si>
  <si>
    <t>Toyota Hiace Van</t>
  </si>
  <si>
    <t>Volkswagen Transporter</t>
  </si>
  <si>
    <t>Total Vans/CC 2.5-3.5t</t>
  </si>
  <si>
    <t>Ford Ranger 4X2</t>
  </si>
  <si>
    <t>Great Wall Steed 4X2</t>
  </si>
  <si>
    <t>Isuzu Ute D-Max 4X2</t>
  </si>
  <si>
    <t>Mazda BT-50 4X2</t>
  </si>
  <si>
    <t>Mercedes-Benz X-Class 4X2</t>
  </si>
  <si>
    <t>Mitsubishi Triton 4X2</t>
  </si>
  <si>
    <t>Nissan Navara 4X2</t>
  </si>
  <si>
    <t>Toyota Hilux 4X2</t>
  </si>
  <si>
    <t>Volkswagen Amarok 4X2</t>
  </si>
  <si>
    <t>Total PU/CC 4X2</t>
  </si>
  <si>
    <t>Ford Ranger 4X4</t>
  </si>
  <si>
    <t>Great Wall Steed 4X4</t>
  </si>
  <si>
    <t>Holden Colorado 4X4</t>
  </si>
  <si>
    <t>Isuzu Ute D-Max 4X4</t>
  </si>
  <si>
    <t>Jeep Gladiator</t>
  </si>
  <si>
    <t>LDV T60 4X4</t>
  </si>
  <si>
    <t>Mazda BT-50 4X4</t>
  </si>
  <si>
    <t>Mercedes-Benz G-Wagon CC</t>
  </si>
  <si>
    <t>Mercedes-Benz X-Class 4X4</t>
  </si>
  <si>
    <t>Mitsubishi Triton 4X4</t>
  </si>
  <si>
    <t>Nissan Navara 4X4</t>
  </si>
  <si>
    <t>RAM 1500 Express</t>
  </si>
  <si>
    <t>RAM 1500 Laramie</t>
  </si>
  <si>
    <t>RAM 2500/3500 Laramie</t>
  </si>
  <si>
    <t>Ssangyong Musso/Musso XLV 4X4</t>
  </si>
  <si>
    <t>Toyota Hilux 4X4</t>
  </si>
  <si>
    <t>Toyota Landcruiser PU/CC</t>
  </si>
  <si>
    <t>Volkswagen Amarok 4X4</t>
  </si>
  <si>
    <t>Total PU/CC 4X4</t>
  </si>
  <si>
    <t>Total Light Commercial</t>
  </si>
  <si>
    <t>NEW VEHICLE SALES BY MARQUE - LIGHT COMMERCIAL</t>
  </si>
  <si>
    <t>LD 3501-8000 kgs GVM</t>
  </si>
  <si>
    <t>Fiat Ducato</t>
  </si>
  <si>
    <t>Ford Transit Heavy</t>
  </si>
  <si>
    <t>Fuso Canter (LD)</t>
  </si>
  <si>
    <t>Hino (LD)</t>
  </si>
  <si>
    <t>Hyundai EX4</t>
  </si>
  <si>
    <t>Hyundai EX8</t>
  </si>
  <si>
    <t>Isuzu N-Series (LD)</t>
  </si>
  <si>
    <t>Iveco C/C (LD)</t>
  </si>
  <si>
    <t>Mercedes-Benz Sprinter</t>
  </si>
  <si>
    <t>Renault Master</t>
  </si>
  <si>
    <t>Volkswagen Crafter</t>
  </si>
  <si>
    <t>Total LD 3501-8000 kgs GVM</t>
  </si>
  <si>
    <t>Total Heavy Commercial</t>
  </si>
  <si>
    <t>NEW VEHICLE SALES BY MARQUE - HEAVY COMMERCIAL</t>
  </si>
  <si>
    <t>NEW VEHICLE SALES BY MARQUE &amp; MODEL</t>
  </si>
  <si>
    <t>Alfa Romeo Total</t>
  </si>
  <si>
    <t>Alpine Total</t>
  </si>
  <si>
    <t>Audi Total</t>
  </si>
  <si>
    <t>BMW Total</t>
  </si>
  <si>
    <t>Chrysler Total</t>
  </si>
  <si>
    <t>Citroen Total</t>
  </si>
  <si>
    <t>Ferrari Total</t>
  </si>
  <si>
    <t>Fiat Total</t>
  </si>
  <si>
    <t>Fiat Professional Total</t>
  </si>
  <si>
    <t>Ford Total</t>
  </si>
  <si>
    <t>Fuso Total</t>
  </si>
  <si>
    <t>Genesis Total</t>
  </si>
  <si>
    <t>Great Wall Total</t>
  </si>
  <si>
    <t>Haval Total</t>
  </si>
  <si>
    <t>Hino Total</t>
  </si>
  <si>
    <t>Holden Total</t>
  </si>
  <si>
    <t>Honda Total</t>
  </si>
  <si>
    <t>Hyundai Total</t>
  </si>
  <si>
    <t>Hyundai Commercial Vehicles Total</t>
  </si>
  <si>
    <t>Infiniti Total</t>
  </si>
  <si>
    <t>Isuzu Total</t>
  </si>
  <si>
    <t>Isuzu Ute Total</t>
  </si>
  <si>
    <t>Iveco Trucks Total</t>
  </si>
  <si>
    <t>Jaguar Total</t>
  </si>
  <si>
    <t>Jeep Total</t>
  </si>
  <si>
    <t>Kia Total</t>
  </si>
  <si>
    <t>Land Rover Total</t>
  </si>
  <si>
    <t>LDV Total</t>
  </si>
  <si>
    <t>Lexus Total</t>
  </si>
  <si>
    <t>Maserati Total</t>
  </si>
  <si>
    <t>Mazda Total</t>
  </si>
  <si>
    <t>Mercedes-Benz Cars Total</t>
  </si>
  <si>
    <t>Mercedes-Benz Vans Total</t>
  </si>
  <si>
    <t>MG Total</t>
  </si>
  <si>
    <t>MINI Total</t>
  </si>
  <si>
    <t>Mitsubishi Total</t>
  </si>
  <si>
    <t>Nissan Total</t>
  </si>
  <si>
    <t>Peugeot Total</t>
  </si>
  <si>
    <t>Porsche Total</t>
  </si>
  <si>
    <t>RAM Total</t>
  </si>
  <si>
    <t>Renault Total</t>
  </si>
  <si>
    <t>Skoda Total</t>
  </si>
  <si>
    <t>Ssangyong Total</t>
  </si>
  <si>
    <t>Subaru Total</t>
  </si>
  <si>
    <t>Suzuki Total</t>
  </si>
  <si>
    <t>Toyota Total</t>
  </si>
  <si>
    <t>Volkswagen Total</t>
  </si>
  <si>
    <t>Volvo Car Total</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</si>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</sst>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18" x14ac:knownFonts="1">
    <font>
      <sz val="11"/>
      <color theme="1"/>
      <name val="Calibri"/>
      <family val="2"/>
      <scheme val="minor"/>
    </font>
    <font>
      <sz val="10"/>
      <name val="Arial"/>
    </font>
    <font>
      <b/>
      <sz val="22"/>
      <color indexed="9"/>
      <name val="Arial"/>
      <family val="2"/>
    </font>
    <font>
      <b/>
      <sz val="14"/>
      <name val="Arial"/>
      <family val="2"/>
    </font>
    <font>
      <b/>
      <sz val="28"/>
      <name val="Arial"/>
      <family val="2"/>
    </font>
    <font>
      <sz val="28"/>
      <name val="Arial"/>
      <family val="2"/>
    </font>
    <font>
      <sz val="24"/>
      <name val="Arial"/>
      <family val="2"/>
    </font>
    <font>
      <b/>
      <sz val="24"/>
      <name val="Arial"/>
      <family val="2"/>
    </font>
    <font>
      <i/>
      <sz val="28"/>
      <name val="Arial"/>
      <family val="2"/>
    </font>
    <font>
      <i/>
      <sz val="24"/>
      <name val="Arial"/>
      <family val="2"/>
    </font>
    <font>
      <sz val="12"/>
      <name val="Arial"/>
      <family val="2"/>
    </font>
    <font>
      <b/>
      <sz val="10"/>
      <name val="Arial"/>
      <family val="2"/>
    </font>
    <font>
      <sz val="10"/>
      <name val="Arial"/>
      <family val="2"/>
    </font>
    <font>
      <b/>
      <sz val="12"/>
      <name val="Arial"/>
      <family val="2"/>
    </font>
    <font>
      <sz val="11"/>
      <name val="Arial"/>
      <family val="2"/>
    </font>
    <font>
      <sz val="8"/>
      <name val="Arial"/>
      <family val="2"/>
    </font>
    <font>
      <b/>
      <sz val="8"/>
      <name val="Arial"/>
      <family val="2"/>
    </font>
    <font>
      <sz val="16"/>
      <name val="Arial"/>
      <family val="2"/>
    </font>
  </fonts>
  <fills count="4">
    <fill>
      <patternFill patternType="none"/>
    </fill>
    <fill>
      <patternFill patternType="gray125"/>
    </fill>
    <fill>
      <patternFill patternType="solid">
        <fgColor indexed="8"/>
        <bgColor indexed="64"/>
      </patternFill>
    </fill>
    <fill>
      <patternFill patternType="solid">
        <fgColor indexed="22"/>
        <bgColor indexed="64"/>
      </patternFill>
    </fill>
  </fills>
  <borders count="15">
    <border>
      <left/>
      <right/>
      <top/>
      <bottom/>
      <diagonal/>
    </border>
    <border>
      <left style="hair">
        <color indexed="64"/>
      </left>
      <right/>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s>
  <cellStyleXfs count="3">
    <xf numFmtId="0" fontId="0" fillId="0" borderId="0"/>
    <xf numFmtId="0" fontId="1" fillId="0" borderId="0"/>
    <xf numFmtId="9" fontId="12" fillId="0" borderId="0" applyFont="0" applyFill="0" applyBorder="0" applyAlignment="0" applyProtection="0"/>
  </cellStyleXfs>
  <cellXfs count="179">
    <xf numFmtId="0" fontId="0" fillId="0" borderId="0" xfId="0"/>
    <xf numFmtId="0" fontId="1" fillId="0" borderId="0" xfId="1"/>
    <xf numFmtId="0" fontId="3" fillId="0" borderId="0" xfId="1" applyFont="1" applyAlignment="1">
      <alignment horizontal="center"/>
    </xf>
    <xf numFmtId="0" fontId="3" fillId="0" borderId="0" xfId="1" applyFont="1"/>
    <xf numFmtId="0" fontId="6" fillId="0" borderId="0" xfId="1" applyFont="1" applyAlignment="1">
      <alignment vertical="center"/>
    </xf>
    <xf numFmtId="0" fontId="7" fillId="0" borderId="0" xfId="1" applyFont="1" applyAlignment="1">
      <alignment horizontal="center" vertical="center"/>
    </xf>
    <xf numFmtId="0" fontId="1" fillId="0" borderId="0" xfId="1" applyAlignment="1">
      <alignment vertical="center"/>
    </xf>
    <xf numFmtId="17" fontId="9" fillId="0" borderId="0" xfId="1" quotePrefix="1" applyNumberFormat="1" applyFont="1" applyAlignment="1">
      <alignment horizontal="center" vertical="center"/>
    </xf>
    <xf numFmtId="17" fontId="9" fillId="0" borderId="0" xfId="1" applyNumberFormat="1" applyFont="1" applyAlignment="1">
      <alignment horizontal="center" vertical="center"/>
    </xf>
    <xf numFmtId="0" fontId="10" fillId="0" borderId="0" xfId="1" applyFont="1"/>
    <xf numFmtId="0" fontId="1" fillId="0" borderId="2" xfId="1" applyBorder="1"/>
    <xf numFmtId="0" fontId="11" fillId="0" borderId="5" xfId="1" applyFont="1" applyBorder="1"/>
    <xf numFmtId="0" fontId="11" fillId="0" borderId="7" xfId="1" applyFont="1" applyBorder="1"/>
    <xf numFmtId="0" fontId="11" fillId="0" borderId="3" xfId="1" applyFont="1" applyBorder="1" applyAlignment="1">
      <alignment horizontal="center"/>
    </xf>
    <xf numFmtId="0" fontId="11" fillId="0" borderId="4" xfId="1" applyFont="1" applyBorder="1" applyAlignment="1">
      <alignment horizontal="center"/>
    </xf>
    <xf numFmtId="0" fontId="11" fillId="0" borderId="7" xfId="1" applyFont="1" applyBorder="1" applyAlignment="1">
      <alignment horizontal="center"/>
    </xf>
    <xf numFmtId="0" fontId="11" fillId="0" borderId="8" xfId="1" applyFont="1" applyBorder="1"/>
    <xf numFmtId="0" fontId="12" fillId="0" borderId="9" xfId="1" applyFont="1" applyBorder="1" applyAlignment="1">
      <alignment horizontal="center"/>
    </xf>
    <xf numFmtId="0" fontId="12" fillId="0" borderId="10" xfId="1" applyFont="1" applyBorder="1" applyAlignment="1">
      <alignment horizontal="center"/>
    </xf>
    <xf numFmtId="0" fontId="12" fillId="0" borderId="8" xfId="1" applyFont="1" applyBorder="1" applyAlignment="1">
      <alignment horizontal="center"/>
    </xf>
    <xf numFmtId="0" fontId="12" fillId="0" borderId="8" xfId="1" applyFont="1" applyBorder="1"/>
    <xf numFmtId="3" fontId="12" fillId="0" borderId="9" xfId="1" applyNumberFormat="1" applyFont="1" applyBorder="1" applyAlignment="1">
      <alignment horizontal="right"/>
    </xf>
    <xf numFmtId="3" fontId="12" fillId="0" borderId="10" xfId="1" applyNumberFormat="1" applyFont="1" applyBorder="1" applyAlignment="1">
      <alignment horizontal="right"/>
    </xf>
    <xf numFmtId="3" fontId="12" fillId="0" borderId="8" xfId="1" applyNumberFormat="1" applyFont="1" applyBorder="1" applyAlignment="1">
      <alignment horizontal="right"/>
    </xf>
    <xf numFmtId="164" fontId="12" fillId="0" borderId="9" xfId="2" applyNumberFormat="1" applyBorder="1" applyAlignment="1">
      <alignment horizontal="right"/>
    </xf>
    <xf numFmtId="164" fontId="12" fillId="0" borderId="10" xfId="2" applyNumberFormat="1" applyBorder="1" applyAlignment="1">
      <alignment horizontal="right"/>
    </xf>
    <xf numFmtId="3" fontId="12" fillId="0" borderId="9" xfId="1" applyNumberFormat="1" applyFont="1" applyBorder="1"/>
    <xf numFmtId="3" fontId="12" fillId="0" borderId="10" xfId="1" applyNumberFormat="1" applyFont="1" applyBorder="1"/>
    <xf numFmtId="3" fontId="12" fillId="0" borderId="8" xfId="1" applyNumberFormat="1" applyFont="1" applyBorder="1"/>
    <xf numFmtId="0" fontId="12" fillId="0" borderId="9" xfId="1" applyFont="1" applyBorder="1"/>
    <xf numFmtId="0" fontId="12" fillId="0" borderId="10" xfId="1" applyFont="1" applyBorder="1"/>
    <xf numFmtId="0" fontId="13" fillId="0" borderId="10" xfId="1" applyFont="1" applyBorder="1"/>
    <xf numFmtId="3" fontId="11" fillId="0" borderId="3" xfId="1" applyNumberFormat="1" applyFont="1" applyBorder="1" applyAlignment="1">
      <alignment horizontal="right"/>
    </xf>
    <xf numFmtId="3" fontId="11" fillId="0" borderId="4" xfId="1" applyNumberFormat="1" applyFont="1" applyBorder="1" applyAlignment="1">
      <alignment horizontal="right"/>
    </xf>
    <xf numFmtId="3" fontId="11" fillId="0" borderId="7" xfId="1" applyNumberFormat="1" applyFont="1" applyBorder="1" applyAlignment="1">
      <alignment horizontal="right"/>
    </xf>
    <xf numFmtId="164" fontId="11" fillId="0" borderId="3" xfId="2" applyNumberFormat="1" applyFont="1" applyBorder="1" applyAlignment="1">
      <alignment horizontal="right"/>
    </xf>
    <xf numFmtId="164" fontId="11" fillId="0" borderId="4" xfId="2" applyNumberFormat="1" applyFont="1" applyBorder="1" applyAlignment="1">
      <alignment horizontal="right"/>
    </xf>
    <xf numFmtId="0" fontId="13" fillId="0" borderId="0" xfId="1" applyFont="1"/>
    <xf numFmtId="0" fontId="11" fillId="0" borderId="0" xfId="1" applyFont="1"/>
    <xf numFmtId="0" fontId="11" fillId="0" borderId="11" xfId="1" applyFont="1" applyBorder="1"/>
    <xf numFmtId="3" fontId="11" fillId="0" borderId="11" xfId="1" applyNumberFormat="1" applyFont="1" applyBorder="1" applyAlignment="1">
      <alignment horizontal="right"/>
    </xf>
    <xf numFmtId="164" fontId="11" fillId="0" borderId="0" xfId="2" applyNumberFormat="1" applyFont="1" applyAlignment="1">
      <alignment horizontal="right"/>
    </xf>
    <xf numFmtId="3" fontId="11" fillId="0" borderId="0" xfId="1" applyNumberFormat="1" applyFont="1" applyAlignment="1">
      <alignment horizontal="right"/>
    </xf>
    <xf numFmtId="0" fontId="14" fillId="0" borderId="0" xfId="1" applyFont="1" applyAlignment="1">
      <alignment horizontal="left" indent="10"/>
    </xf>
    <xf numFmtId="0" fontId="12" fillId="0" borderId="0" xfId="1" applyFont="1"/>
    <xf numFmtId="0" fontId="10" fillId="3" borderId="0" xfId="1" applyFont="1" applyFill="1" applyAlignment="1">
      <alignment horizontal="center" vertical="center"/>
    </xf>
    <xf numFmtId="0" fontId="14" fillId="3" borderId="0" xfId="1" applyFont="1" applyFill="1" applyAlignment="1">
      <alignment horizontal="left" vertical="top" wrapText="1"/>
    </xf>
    <xf numFmtId="0" fontId="10" fillId="3" borderId="0" xfId="1" applyFont="1" applyFill="1" applyAlignment="1">
      <alignment horizontal="center" vertical="center" wrapText="1"/>
    </xf>
    <xf numFmtId="0" fontId="1" fillId="3" borderId="0" xfId="1" applyFill="1" applyAlignment="1">
      <alignment vertical="top" wrapText="1"/>
    </xf>
    <xf numFmtId="0" fontId="10" fillId="3" borderId="0" xfId="1" applyFont="1" applyFill="1" applyAlignment="1">
      <alignment horizontal="center" vertical="top"/>
    </xf>
    <xf numFmtId="0" fontId="14" fillId="3" borderId="0" xfId="1" applyFont="1" applyFill="1" applyAlignment="1">
      <alignment horizontal="left" vertical="center" wrapText="1" indent="1"/>
    </xf>
    <xf numFmtId="0" fontId="1" fillId="0" borderId="0" xfId="1" quotePrefix="1" applyAlignment="1">
      <alignment wrapText="1"/>
    </xf>
    <xf numFmtId="0" fontId="17" fillId="0" borderId="0" xfId="1" applyFont="1" applyAlignment="1">
      <alignment vertical="top" wrapText="1"/>
    </xf>
    <xf numFmtId="0" fontId="17" fillId="0" borderId="0" xfId="1" applyFont="1" applyAlignment="1">
      <alignment horizontal="center" wrapText="1"/>
    </xf>
    <xf numFmtId="0" fontId="17" fillId="0" borderId="0" xfId="1" applyFont="1" applyAlignment="1">
      <alignment horizontal="center"/>
    </xf>
    <xf numFmtId="3" fontId="1" fillId="0" borderId="9" xfId="1" applyNumberFormat="1" applyBorder="1" applyAlignment="1">
      <alignment horizontal="right"/>
    </xf>
    <xf numFmtId="3" fontId="1" fillId="0" borderId="10" xfId="1" applyNumberFormat="1" applyBorder="1" applyAlignment="1">
      <alignment horizontal="right"/>
    </xf>
    <xf numFmtId="3" fontId="1" fillId="0" borderId="8" xfId="1" applyNumberFormat="1" applyBorder="1" applyAlignment="1">
      <alignment horizontal="right"/>
    </xf>
    <xf numFmtId="165" fontId="1" fillId="0" borderId="9" xfId="2" applyNumberFormat="1" applyFont="1" applyBorder="1" applyAlignment="1">
      <alignment horizontal="right"/>
    </xf>
    <xf numFmtId="165" fontId="1" fillId="0" borderId="10" xfId="2" applyNumberFormat="1" applyFont="1" applyBorder="1" applyAlignment="1">
      <alignment horizontal="right"/>
    </xf>
    <xf numFmtId="165" fontId="11" fillId="0" borderId="3" xfId="2" applyNumberFormat="1" applyFont="1" applyBorder="1" applyAlignment="1">
      <alignment horizontal="right"/>
    </xf>
    <xf numFmtId="165" fontId="11" fillId="0" borderId="4" xfId="2" applyNumberFormat="1" applyFont="1" applyBorder="1" applyAlignment="1">
      <alignment horizontal="right"/>
    </xf>
    <xf numFmtId="0" fontId="12" fillId="0" borderId="12" xfId="1" applyFont="1" applyBorder="1"/>
    <xf numFmtId="3" fontId="1" fillId="0" borderId="13" xfId="1" applyNumberFormat="1" applyBorder="1" applyAlignment="1">
      <alignment horizontal="right"/>
    </xf>
    <xf numFmtId="3" fontId="1" fillId="0" borderId="14" xfId="1" applyNumberFormat="1" applyBorder="1" applyAlignment="1">
      <alignment horizontal="right"/>
    </xf>
    <xf numFmtId="3" fontId="1" fillId="0" borderId="12" xfId="1" applyNumberFormat="1" applyBorder="1" applyAlignment="1">
      <alignment horizontal="right"/>
    </xf>
    <xf numFmtId="165" fontId="1" fillId="0" borderId="13" xfId="2" applyNumberFormat="1" applyFont="1" applyBorder="1" applyAlignment="1">
      <alignment horizontal="right"/>
    </xf>
    <xf numFmtId="165" fontId="1" fillId="0" borderId="14" xfId="2" applyNumberFormat="1" applyFont="1" applyBorder="1" applyAlignment="1">
      <alignment horizontal="right"/>
    </xf>
    <xf numFmtId="165" fontId="1" fillId="0" borderId="9" xfId="1" applyNumberFormat="1" applyBorder="1" applyAlignment="1">
      <alignment horizontal="right"/>
    </xf>
    <xf numFmtId="165" fontId="1" fillId="0" borderId="10" xfId="1" applyNumberFormat="1" applyBorder="1" applyAlignment="1">
      <alignment horizontal="right"/>
    </xf>
    <xf numFmtId="165" fontId="1" fillId="0" borderId="8" xfId="1" applyNumberFormat="1" applyBorder="1" applyAlignment="1">
      <alignment horizontal="right"/>
    </xf>
    <xf numFmtId="165" fontId="11" fillId="0" borderId="3" xfId="1" applyNumberFormat="1" applyFont="1" applyBorder="1" applyAlignment="1">
      <alignment horizontal="right"/>
    </xf>
    <xf numFmtId="165" fontId="11" fillId="0" borderId="4" xfId="1" applyNumberFormat="1" applyFont="1" applyBorder="1" applyAlignment="1">
      <alignment horizontal="right"/>
    </xf>
    <xf numFmtId="165" fontId="11" fillId="0" borderId="7" xfId="1" applyNumberFormat="1" applyFont="1" applyBorder="1" applyAlignment="1">
      <alignment horizontal="right"/>
    </xf>
    <xf numFmtId="165" fontId="1" fillId="0" borderId="13" xfId="1" applyNumberFormat="1" applyBorder="1" applyAlignment="1">
      <alignment horizontal="right"/>
    </xf>
    <xf numFmtId="165" fontId="1" fillId="0" borderId="14" xfId="1" applyNumberFormat="1" applyBorder="1" applyAlignment="1">
      <alignment horizontal="right"/>
    </xf>
    <xf numFmtId="165" fontId="1" fillId="0" borderId="12" xfId="1" applyNumberFormat="1" applyBorder="1" applyAlignment="1">
      <alignment horizontal="right"/>
    </xf>
    <xf numFmtId="164" fontId="1" fillId="0" borderId="9" xfId="2" applyNumberFormat="1" applyFont="1" applyBorder="1" applyAlignment="1">
      <alignment horizontal="right"/>
    </xf>
    <xf numFmtId="164" fontId="1" fillId="0" borderId="10" xfId="2" applyNumberFormat="1" applyFont="1" applyBorder="1" applyAlignment="1">
      <alignment horizontal="right"/>
    </xf>
    <xf numFmtId="164" fontId="1" fillId="0" borderId="13" xfId="2" applyNumberFormat="1" applyFont="1" applyBorder="1" applyAlignment="1">
      <alignment horizontal="right"/>
    </xf>
    <xf numFmtId="164" fontId="1" fillId="0" borderId="14" xfId="2" applyNumberFormat="1" applyFont="1" applyBorder="1" applyAlignment="1">
      <alignment horizontal="right"/>
    </xf>
    <xf numFmtId="0" fontId="1" fillId="0" borderId="8" xfId="1" applyBorder="1"/>
    <xf numFmtId="3" fontId="1" fillId="0" borderId="9" xfId="1" applyNumberFormat="1" applyBorder="1"/>
    <xf numFmtId="3" fontId="1" fillId="0" borderId="10" xfId="1" applyNumberFormat="1" applyBorder="1"/>
    <xf numFmtId="3" fontId="1" fillId="0" borderId="8" xfId="1" applyNumberFormat="1" applyBorder="1"/>
    <xf numFmtId="0" fontId="1" fillId="0" borderId="9" xfId="1" applyBorder="1"/>
    <xf numFmtId="0" fontId="1" fillId="0" borderId="10" xfId="1" applyBorder="1"/>
    <xf numFmtId="0" fontId="11" fillId="0" borderId="2" xfId="1" applyFont="1" applyBorder="1"/>
    <xf numFmtId="165" fontId="0" fillId="0" borderId="9" xfId="2" applyNumberFormat="1" applyFont="1" applyBorder="1" applyAlignment="1">
      <alignment horizontal="right"/>
    </xf>
    <xf numFmtId="165" fontId="0" fillId="0" borderId="10" xfId="2" applyNumberFormat="1" applyFont="1" applyBorder="1" applyAlignment="1">
      <alignment horizontal="right"/>
    </xf>
    <xf numFmtId="2" fontId="0" fillId="0" borderId="8" xfId="2" applyNumberFormat="1" applyFont="1" applyBorder="1" applyAlignment="1">
      <alignment horizontal="right"/>
    </xf>
    <xf numFmtId="2" fontId="0" fillId="0" borderId="9" xfId="2" applyNumberFormat="1" applyFont="1" applyBorder="1" applyAlignment="1">
      <alignment horizontal="right"/>
    </xf>
    <xf numFmtId="2" fontId="0" fillId="0" borderId="10" xfId="2" applyNumberFormat="1" applyFont="1" applyBorder="1" applyAlignment="1">
      <alignment horizontal="right"/>
    </xf>
    <xf numFmtId="165" fontId="0" fillId="0" borderId="13" xfId="2" applyNumberFormat="1" applyFont="1" applyBorder="1" applyAlignment="1">
      <alignment horizontal="right"/>
    </xf>
    <xf numFmtId="165" fontId="0" fillId="0" borderId="14" xfId="2" applyNumberFormat="1" applyFont="1" applyBorder="1" applyAlignment="1">
      <alignment horizontal="right"/>
    </xf>
    <xf numFmtId="2" fontId="0" fillId="0" borderId="12" xfId="2" applyNumberFormat="1" applyFont="1" applyBorder="1" applyAlignment="1">
      <alignment horizontal="right"/>
    </xf>
    <xf numFmtId="2" fontId="0" fillId="0" borderId="13" xfId="2" applyNumberFormat="1" applyFont="1" applyBorder="1" applyAlignment="1">
      <alignment horizontal="right"/>
    </xf>
    <xf numFmtId="2" fontId="0" fillId="0" borderId="14" xfId="2" applyNumberFormat="1" applyFont="1" applyBorder="1" applyAlignment="1">
      <alignment horizontal="right"/>
    </xf>
    <xf numFmtId="165" fontId="0" fillId="0" borderId="9" xfId="2" applyNumberFormat="1" applyFont="1" applyBorder="1"/>
    <xf numFmtId="165" fontId="0" fillId="0" borderId="10" xfId="2" applyNumberFormat="1" applyFont="1" applyBorder="1"/>
    <xf numFmtId="2" fontId="0" fillId="0" borderId="8" xfId="2" applyNumberFormat="1" applyFont="1" applyBorder="1"/>
    <xf numFmtId="2" fontId="0" fillId="0" borderId="9" xfId="2" applyNumberFormat="1" applyFont="1" applyBorder="1"/>
    <xf numFmtId="2" fontId="0" fillId="0" borderId="10" xfId="2" applyNumberFormat="1" applyFont="1" applyBorder="1"/>
    <xf numFmtId="2" fontId="11" fillId="0" borderId="7" xfId="2" applyNumberFormat="1" applyFont="1" applyBorder="1" applyAlignment="1">
      <alignment horizontal="right"/>
    </xf>
    <xf numFmtId="2" fontId="11" fillId="0" borderId="3" xfId="2" applyNumberFormat="1" applyFont="1" applyBorder="1" applyAlignment="1">
      <alignment horizontal="right"/>
    </xf>
    <xf numFmtId="2" fontId="11" fillId="0" borderId="4" xfId="2" applyNumberFormat="1" applyFont="1" applyBorder="1" applyAlignment="1">
      <alignment horizontal="right"/>
    </xf>
    <xf numFmtId="3" fontId="1" fillId="0" borderId="9" xfId="1" applyNumberFormat="1" applyBorder="1" applyAlignment="1">
      <alignment horizontal="center"/>
    </xf>
    <xf numFmtId="3" fontId="1" fillId="0" borderId="10" xfId="1" applyNumberFormat="1" applyBorder="1" applyAlignment="1">
      <alignment horizontal="center"/>
    </xf>
    <xf numFmtId="3" fontId="1" fillId="0" borderId="8" xfId="1" applyNumberFormat="1" applyBorder="1" applyAlignment="1">
      <alignment horizontal="center"/>
    </xf>
    <xf numFmtId="0" fontId="1" fillId="0" borderId="9" xfId="1" applyBorder="1" applyAlignment="1">
      <alignment horizontal="center"/>
    </xf>
    <xf numFmtId="0" fontId="1" fillId="0" borderId="10" xfId="1" applyBorder="1" applyAlignment="1">
      <alignment horizontal="center"/>
    </xf>
    <xf numFmtId="0" fontId="11" fillId="0" borderId="8" xfId="1" applyFont="1" applyBorder="1" applyAlignment="1">
      <alignment horizontal="left"/>
    </xf>
    <xf numFmtId="3" fontId="11" fillId="0" borderId="9" xfId="1" applyNumberFormat="1" applyFont="1" applyBorder="1" applyAlignment="1">
      <alignment horizontal="right"/>
    </xf>
    <xf numFmtId="3" fontId="11" fillId="0" borderId="10" xfId="1" applyNumberFormat="1" applyFont="1" applyBorder="1" applyAlignment="1">
      <alignment horizontal="right"/>
    </xf>
    <xf numFmtId="3" fontId="11" fillId="0" borderId="8" xfId="1" applyNumberFormat="1" applyFont="1" applyBorder="1" applyAlignment="1">
      <alignment horizontal="right"/>
    </xf>
    <xf numFmtId="164" fontId="11" fillId="0" borderId="9" xfId="2" applyNumberFormat="1" applyFont="1" applyBorder="1" applyAlignment="1">
      <alignment horizontal="right"/>
    </xf>
    <xf numFmtId="164" fontId="11" fillId="0" borderId="10" xfId="2" applyNumberFormat="1" applyFont="1" applyBorder="1" applyAlignment="1">
      <alignment horizontal="right"/>
    </xf>
    <xf numFmtId="0" fontId="12" fillId="0" borderId="8" xfId="1" applyFont="1" applyBorder="1" applyAlignment="1">
      <alignment horizontal="left" indent="2"/>
    </xf>
    <xf numFmtId="164" fontId="0" fillId="0" borderId="9" xfId="2" applyNumberFormat="1" applyFont="1" applyBorder="1" applyAlignment="1">
      <alignment horizontal="right"/>
    </xf>
    <xf numFmtId="164" fontId="0" fillId="0" borderId="10" xfId="2" applyNumberFormat="1" applyFont="1" applyBorder="1" applyAlignment="1">
      <alignment horizontal="right"/>
    </xf>
    <xf numFmtId="0" fontId="11" fillId="0" borderId="8" xfId="1" applyFont="1" applyBorder="1" applyAlignment="1">
      <alignment wrapText="1"/>
    </xf>
    <xf numFmtId="3" fontId="11" fillId="0" borderId="6" xfId="1" applyNumberFormat="1" applyFont="1" applyBorder="1" applyAlignment="1">
      <alignment horizontal="right"/>
    </xf>
    <xf numFmtId="0" fontId="13" fillId="0" borderId="12" xfId="1" quotePrefix="1" applyFont="1" applyBorder="1"/>
    <xf numFmtId="0" fontId="11" fillId="0" borderId="12" xfId="1" quotePrefix="1" applyFont="1" applyBorder="1"/>
    <xf numFmtId="0" fontId="11" fillId="0" borderId="13" xfId="1" applyFont="1" applyBorder="1" applyAlignment="1">
      <alignment horizontal="center"/>
    </xf>
    <xf numFmtId="0" fontId="11" fillId="0" borderId="11" xfId="1" applyFont="1" applyBorder="1" applyAlignment="1">
      <alignment horizontal="center"/>
    </xf>
    <xf numFmtId="0" fontId="11" fillId="0" borderId="14" xfId="1" applyFont="1" applyBorder="1" applyAlignment="1">
      <alignment horizontal="center"/>
    </xf>
    <xf numFmtId="164" fontId="0" fillId="0" borderId="0" xfId="2" applyNumberFormat="1" applyFont="1" applyAlignment="1">
      <alignment horizontal="right"/>
    </xf>
    <xf numFmtId="3" fontId="1" fillId="0" borderId="0" xfId="1" applyNumberFormat="1" applyAlignment="1">
      <alignment horizontal="right"/>
    </xf>
    <xf numFmtId="0" fontId="1" fillId="0" borderId="5" xfId="1" applyBorder="1"/>
    <xf numFmtId="3" fontId="1" fillId="0" borderId="0" xfId="1" applyNumberFormat="1"/>
    <xf numFmtId="0" fontId="11" fillId="0" borderId="7" xfId="1" quotePrefix="1" applyFont="1" applyBorder="1"/>
    <xf numFmtId="164" fontId="11" fillId="0" borderId="6" xfId="2" applyNumberFormat="1" applyFont="1" applyBorder="1" applyAlignment="1">
      <alignment horizontal="right"/>
    </xf>
    <xf numFmtId="164" fontId="11" fillId="0" borderId="4" xfId="1" applyNumberFormat="1" applyFont="1" applyBorder="1" applyAlignment="1">
      <alignment horizontal="right"/>
    </xf>
    <xf numFmtId="164" fontId="11" fillId="0" borderId="6" xfId="1" applyNumberFormat="1" applyFont="1" applyBorder="1" applyAlignment="1">
      <alignment horizontal="right"/>
    </xf>
    <xf numFmtId="0" fontId="13" fillId="0" borderId="2" xfId="1" applyFont="1" applyBorder="1"/>
    <xf numFmtId="3" fontId="11" fillId="0" borderId="11" xfId="1" applyNumberFormat="1" applyFont="1" applyBorder="1" applyAlignment="1">
      <alignment horizontal="center"/>
    </xf>
    <xf numFmtId="3" fontId="11" fillId="0" borderId="13" xfId="1" applyNumberFormat="1" applyFont="1" applyBorder="1" applyAlignment="1">
      <alignment horizontal="center"/>
    </xf>
    <xf numFmtId="164" fontId="1" fillId="0" borderId="0" xfId="2" applyNumberFormat="1" applyFont="1" applyAlignment="1">
      <alignment horizontal="right"/>
    </xf>
    <xf numFmtId="3" fontId="12" fillId="0" borderId="9" xfId="1" applyNumberFormat="1" applyFont="1" applyBorder="1" applyAlignment="1">
      <alignment horizontal="center"/>
    </xf>
    <xf numFmtId="3" fontId="12" fillId="0" borderId="10" xfId="1" applyNumberFormat="1" applyFont="1" applyBorder="1" applyAlignment="1">
      <alignment horizontal="center"/>
    </xf>
    <xf numFmtId="3" fontId="12" fillId="0" borderId="8" xfId="1" applyNumberFormat="1" applyFont="1" applyBorder="1" applyAlignment="1">
      <alignment horizontal="center"/>
    </xf>
    <xf numFmtId="0" fontId="12" fillId="0" borderId="12" xfId="1" applyFont="1" applyBorder="1" applyAlignment="1">
      <alignment horizontal="left" indent="2"/>
    </xf>
    <xf numFmtId="0" fontId="11" fillId="0" borderId="7" xfId="1" applyFont="1" applyBorder="1" applyAlignment="1">
      <alignment horizontal="left"/>
    </xf>
    <xf numFmtId="0" fontId="11" fillId="0" borderId="12" xfId="1" applyFont="1" applyBorder="1"/>
    <xf numFmtId="3" fontId="11" fillId="0" borderId="13" xfId="1" applyNumberFormat="1" applyFont="1" applyBorder="1" applyAlignment="1">
      <alignment horizontal="right"/>
    </xf>
    <xf numFmtId="3" fontId="11" fillId="0" borderId="14" xfId="1" applyNumberFormat="1" applyFont="1" applyBorder="1" applyAlignment="1">
      <alignment horizontal="right"/>
    </xf>
    <xf numFmtId="3" fontId="11" fillId="0" borderId="12" xfId="1" applyNumberFormat="1" applyFont="1" applyBorder="1" applyAlignment="1">
      <alignment horizontal="right"/>
    </xf>
    <xf numFmtId="164" fontId="11" fillId="0" borderId="13" xfId="2" applyNumberFormat="1" applyFont="1" applyBorder="1" applyAlignment="1">
      <alignment horizontal="right"/>
    </xf>
    <xf numFmtId="164" fontId="11" fillId="0" borderId="14" xfId="2" applyNumberFormat="1" applyFont="1" applyBorder="1" applyAlignment="1">
      <alignment horizontal="right"/>
    </xf>
    <xf numFmtId="0" fontId="1" fillId="0" borderId="7" xfId="1" applyBorder="1"/>
    <xf numFmtId="3" fontId="1" fillId="0" borderId="3" xfId="1" applyNumberFormat="1" applyBorder="1"/>
    <xf numFmtId="3" fontId="1" fillId="0" borderId="4" xfId="1" applyNumberFormat="1" applyBorder="1"/>
    <xf numFmtId="3" fontId="1" fillId="0" borderId="7" xfId="1" applyNumberFormat="1" applyBorder="1"/>
    <xf numFmtId="0" fontId="1" fillId="0" borderId="3" xfId="1" applyBorder="1"/>
    <xf numFmtId="0" fontId="1" fillId="0" borderId="4" xfId="1" applyBorder="1"/>
    <xf numFmtId="0" fontId="1" fillId="0" borderId="0" xfId="1" applyAlignment="1">
      <alignment horizontal="center"/>
    </xf>
    <xf numFmtId="0" fontId="15" fillId="3" borderId="0" xfId="1" quotePrefix="1" applyFont="1" applyFill="1" applyAlignment="1">
      <alignment horizontal="left" vertical="top" wrapText="1"/>
    </xf>
    <xf numFmtId="0" fontId="1" fillId="0" borderId="0" xfId="1" applyAlignment="1">
      <alignment vertical="top" wrapText="1"/>
    </xf>
    <xf numFmtId="0" fontId="1" fillId="0" borderId="0" xfId="1" applyAlignment="1">
      <alignment wrapText="1"/>
    </xf>
    <xf numFmtId="0" fontId="2" fillId="2" borderId="1" xfId="1" quotePrefix="1" applyFont="1" applyFill="1" applyBorder="1" applyAlignment="1">
      <alignment horizontal="center" vertical="center"/>
    </xf>
    <xf numFmtId="0" fontId="2" fillId="2" borderId="0" xfId="1" applyFont="1" applyFill="1" applyAlignment="1">
      <alignment horizontal="center" vertical="center"/>
    </xf>
    <xf numFmtId="0" fontId="1" fillId="0" borderId="0" xfId="1"/>
    <xf numFmtId="0" fontId="3" fillId="0" borderId="0" xfId="1" applyFont="1" applyAlignment="1">
      <alignment horizontal="center"/>
    </xf>
    <xf numFmtId="0" fontId="3" fillId="0" borderId="0" xfId="1" applyFont="1"/>
    <xf numFmtId="0" fontId="4" fillId="0" borderId="0" xfId="1" applyFont="1" applyAlignment="1">
      <alignment horizontal="center" vertical="center"/>
    </xf>
    <xf numFmtId="0" fontId="5" fillId="0" borderId="0" xfId="1" applyFont="1" applyAlignment="1">
      <alignment vertical="center"/>
    </xf>
    <xf numFmtId="17" fontId="8" fillId="0" borderId="0" xfId="1" quotePrefix="1" applyNumberFormat="1" applyFont="1" applyAlignment="1">
      <alignment horizontal="center" vertical="center"/>
    </xf>
    <xf numFmtId="17" fontId="8" fillId="0" borderId="0" xfId="1" applyNumberFormat="1" applyFont="1" applyAlignment="1">
      <alignment horizontal="center" vertical="center"/>
    </xf>
    <xf numFmtId="0" fontId="8" fillId="0" borderId="0" xfId="1" applyFont="1" applyAlignment="1">
      <alignment vertical="center"/>
    </xf>
    <xf numFmtId="0" fontId="11" fillId="0" borderId="3" xfId="1" applyFont="1" applyBorder="1" applyAlignment="1">
      <alignment horizontal="center"/>
    </xf>
    <xf numFmtId="0" fontId="11" fillId="0" borderId="4" xfId="1" applyFont="1" applyBorder="1" applyAlignment="1">
      <alignment horizontal="center"/>
    </xf>
    <xf numFmtId="0" fontId="11" fillId="0" borderId="6" xfId="1" applyFont="1" applyBorder="1" applyAlignment="1">
      <alignment horizontal="center"/>
    </xf>
    <xf numFmtId="0" fontId="11" fillId="0" borderId="0" xfId="1" applyFont="1" applyAlignment="1">
      <alignment horizontal="center"/>
    </xf>
    <xf numFmtId="0" fontId="17" fillId="0" borderId="0" xfId="1" applyFont="1" applyAlignment="1">
      <alignment horizontal="center" wrapText="1"/>
    </xf>
    <xf numFmtId="0" fontId="17" fillId="0" borderId="0" xfId="1" applyFont="1" applyAlignment="1">
      <alignment horizontal="center"/>
    </xf>
    <xf numFmtId="0" fontId="17" fillId="0" borderId="0" xfId="1" quotePrefix="1" applyFont="1" applyAlignment="1">
      <alignment horizontal="center" wrapText="1"/>
    </xf>
    <xf numFmtId="0" fontId="12" fillId="0" borderId="0" xfId="1" applyFont="1" applyAlignment="1">
      <alignment horizontal="center"/>
    </xf>
    <xf numFmtId="0" fontId="11" fillId="0" borderId="4" xfId="1" applyFont="1" applyBorder="1"/>
  </cellXfs>
  <cellStyles count="3">
    <cellStyle name="Normal" xfId="0" builtinId="0"/>
    <cellStyle name="Normal 2 2" xfId="1" xr:uid="{378FA887-E0DB-40A4-B8A4-9D4DD40B79B7}"/>
    <cellStyle name="Percent 2" xfId="2" xr:uid="{390B9416-37BC-463C-AA6D-BB89BD3E8C4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82550</xdr:colOff>
      <xdr:row>1</xdr:row>
      <xdr:rowOff>641350</xdr:rowOff>
    </xdr:from>
    <xdr:to>
      <xdr:col>5</xdr:col>
      <xdr:colOff>501650</xdr:colOff>
      <xdr:row>1</xdr:row>
      <xdr:rowOff>2508250</xdr:rowOff>
    </xdr:to>
    <xdr:pic>
      <xdr:nvPicPr>
        <xdr:cNvPr id="2" name="Picture 1" descr="FCAI Logo">
          <a:extLst>
            <a:ext uri="{FF2B5EF4-FFF2-40B4-BE49-F238E27FC236}">
              <a16:creationId xmlns:a16="http://schemas.microsoft.com/office/drawing/2014/main" id="{FD822E2B-1D38-46E8-9815-CE2B2413FE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13100" y="1219200"/>
          <a:ext cx="1797050" cy="1866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0</xdr:row>
      <xdr:rowOff>0</xdr:rowOff>
    </xdr:from>
    <xdr:to>
      <xdr:col>12</xdr:col>
      <xdr:colOff>0</xdr:colOff>
      <xdr:row>40</xdr:row>
      <xdr:rowOff>0</xdr:rowOff>
    </xdr:to>
    <xdr:sp macro="" textlink="">
      <xdr:nvSpPr>
        <xdr:cNvPr id="3" name="Rectangle 2">
          <a:extLst>
            <a:ext uri="{FF2B5EF4-FFF2-40B4-BE49-F238E27FC236}">
              <a16:creationId xmlns:a16="http://schemas.microsoft.com/office/drawing/2014/main" id="{BDD3EDA0-C3A4-401E-A156-E9AD8F745B9F}"/>
            </a:ext>
          </a:extLst>
        </xdr:cNvPr>
        <xdr:cNvSpPr>
          <a:spLocks noChangeArrowheads="1"/>
        </xdr:cNvSpPr>
      </xdr:nvSpPr>
      <xdr:spPr bwMode="auto">
        <a:xfrm>
          <a:off x="0" y="0"/>
          <a:ext cx="7988300" cy="13004800"/>
        </a:xfrm>
        <a:prstGeom prst="rect">
          <a:avLst/>
        </a:prstGeom>
        <a:noFill/>
        <a:ln w="57150" cmpd="thickThin">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8AF8F0-7FA6-422C-96FA-41DAB58EFCBA}">
  <sheetPr>
    <pageSetUpPr fitToPage="1"/>
  </sheetPr>
  <dimension ref="A1:O44"/>
  <sheetViews>
    <sheetView tabSelected="1" workbookViewId="0">
      <selection activeCell="M1" sqref="M1"/>
    </sheetView>
  </sheetViews>
  <sheetFormatPr defaultRowHeight="12.75" x14ac:dyDescent="0.2"/>
  <cols>
    <col min="1" max="1" width="2.7109375" style="1" customWidth="1"/>
    <col min="2" max="2" width="32.5703125" style="1" customWidth="1"/>
    <col min="3" max="4" width="9.5703125" style="1" bestFit="1" customWidth="1"/>
    <col min="5" max="6" width="10.140625" style="1" customWidth="1"/>
    <col min="7" max="7" width="1.7109375" style="1" customWidth="1"/>
    <col min="8" max="8" width="9" style="1" bestFit="1" customWidth="1"/>
    <col min="9" max="11" width="8.7109375" style="1"/>
    <col min="12" max="12" width="2.7109375" style="1" customWidth="1"/>
    <col min="13" max="14" width="8.7109375" style="1"/>
    <col min="15" max="17" width="8.5703125" style="1" customWidth="1"/>
    <col min="18" max="256" width="8.7109375" style="1"/>
    <col min="257" max="257" width="2.7109375" style="1" customWidth="1"/>
    <col min="258" max="258" width="32.5703125" style="1" customWidth="1"/>
    <col min="259" max="260" width="9.5703125" style="1" bestFit="1" customWidth="1"/>
    <col min="261" max="262" width="10.140625" style="1" customWidth="1"/>
    <col min="263" max="263" width="1.7109375" style="1" customWidth="1"/>
    <col min="264" max="264" width="9" style="1" bestFit="1" customWidth="1"/>
    <col min="265" max="267" width="8.7109375" style="1"/>
    <col min="268" max="268" width="2.7109375" style="1" customWidth="1"/>
    <col min="269" max="270" width="8.7109375" style="1"/>
    <col min="271" max="273" width="8.5703125" style="1" customWidth="1"/>
    <col min="274" max="512" width="8.7109375" style="1"/>
    <col min="513" max="513" width="2.7109375" style="1" customWidth="1"/>
    <col min="514" max="514" width="32.5703125" style="1" customWidth="1"/>
    <col min="515" max="516" width="9.5703125" style="1" bestFit="1" customWidth="1"/>
    <col min="517" max="518" width="10.140625" style="1" customWidth="1"/>
    <col min="519" max="519" width="1.7109375" style="1" customWidth="1"/>
    <col min="520" max="520" width="9" style="1" bestFit="1" customWidth="1"/>
    <col min="521" max="523" width="8.7109375" style="1"/>
    <col min="524" max="524" width="2.7109375" style="1" customWidth="1"/>
    <col min="525" max="526" width="8.7109375" style="1"/>
    <col min="527" max="529" width="8.5703125" style="1" customWidth="1"/>
    <col min="530" max="768" width="8.7109375" style="1"/>
    <col min="769" max="769" width="2.7109375" style="1" customWidth="1"/>
    <col min="770" max="770" width="32.5703125" style="1" customWidth="1"/>
    <col min="771" max="772" width="9.5703125" style="1" bestFit="1" customWidth="1"/>
    <col min="773" max="774" width="10.140625" style="1" customWidth="1"/>
    <col min="775" max="775" width="1.7109375" style="1" customWidth="1"/>
    <col min="776" max="776" width="9" style="1" bestFit="1" customWidth="1"/>
    <col min="777" max="779" width="8.7109375" style="1"/>
    <col min="780" max="780" width="2.7109375" style="1" customWidth="1"/>
    <col min="781" max="782" width="8.7109375" style="1"/>
    <col min="783" max="785" width="8.5703125" style="1" customWidth="1"/>
    <col min="786" max="1024" width="8.7109375" style="1"/>
    <col min="1025" max="1025" width="2.7109375" style="1" customWidth="1"/>
    <col min="1026" max="1026" width="32.5703125" style="1" customWidth="1"/>
    <col min="1027" max="1028" width="9.5703125" style="1" bestFit="1" customWidth="1"/>
    <col min="1029" max="1030" width="10.140625" style="1" customWidth="1"/>
    <col min="1031" max="1031" width="1.7109375" style="1" customWidth="1"/>
    <col min="1032" max="1032" width="9" style="1" bestFit="1" customWidth="1"/>
    <col min="1033" max="1035" width="8.7109375" style="1"/>
    <col min="1036" max="1036" width="2.7109375" style="1" customWidth="1"/>
    <col min="1037" max="1038" width="8.7109375" style="1"/>
    <col min="1039" max="1041" width="8.5703125" style="1" customWidth="1"/>
    <col min="1042" max="1280" width="8.7109375" style="1"/>
    <col min="1281" max="1281" width="2.7109375" style="1" customWidth="1"/>
    <col min="1282" max="1282" width="32.5703125" style="1" customWidth="1"/>
    <col min="1283" max="1284" width="9.5703125" style="1" bestFit="1" customWidth="1"/>
    <col min="1285" max="1286" width="10.140625" style="1" customWidth="1"/>
    <col min="1287" max="1287" width="1.7109375" style="1" customWidth="1"/>
    <col min="1288" max="1288" width="9" style="1" bestFit="1" customWidth="1"/>
    <col min="1289" max="1291" width="8.7109375" style="1"/>
    <col min="1292" max="1292" width="2.7109375" style="1" customWidth="1"/>
    <col min="1293" max="1294" width="8.7109375" style="1"/>
    <col min="1295" max="1297" width="8.5703125" style="1" customWidth="1"/>
    <col min="1298" max="1536" width="8.7109375" style="1"/>
    <col min="1537" max="1537" width="2.7109375" style="1" customWidth="1"/>
    <col min="1538" max="1538" width="32.5703125" style="1" customWidth="1"/>
    <col min="1539" max="1540" width="9.5703125" style="1" bestFit="1" customWidth="1"/>
    <col min="1541" max="1542" width="10.140625" style="1" customWidth="1"/>
    <col min="1543" max="1543" width="1.7109375" style="1" customWidth="1"/>
    <col min="1544" max="1544" width="9" style="1" bestFit="1" customWidth="1"/>
    <col min="1545" max="1547" width="8.7109375" style="1"/>
    <col min="1548" max="1548" width="2.7109375" style="1" customWidth="1"/>
    <col min="1549" max="1550" width="8.7109375" style="1"/>
    <col min="1551" max="1553" width="8.5703125" style="1" customWidth="1"/>
    <col min="1554" max="1792" width="8.7109375" style="1"/>
    <col min="1793" max="1793" width="2.7109375" style="1" customWidth="1"/>
    <col min="1794" max="1794" width="32.5703125" style="1" customWidth="1"/>
    <col min="1795" max="1796" width="9.5703125" style="1" bestFit="1" customWidth="1"/>
    <col min="1797" max="1798" width="10.140625" style="1" customWidth="1"/>
    <col min="1799" max="1799" width="1.7109375" style="1" customWidth="1"/>
    <col min="1800" max="1800" width="9" style="1" bestFit="1" customWidth="1"/>
    <col min="1801" max="1803" width="8.7109375" style="1"/>
    <col min="1804" max="1804" width="2.7109375" style="1" customWidth="1"/>
    <col min="1805" max="1806" width="8.7109375" style="1"/>
    <col min="1807" max="1809" width="8.5703125" style="1" customWidth="1"/>
    <col min="1810" max="2048" width="8.7109375" style="1"/>
    <col min="2049" max="2049" width="2.7109375" style="1" customWidth="1"/>
    <col min="2050" max="2050" width="32.5703125" style="1" customWidth="1"/>
    <col min="2051" max="2052" width="9.5703125" style="1" bestFit="1" customWidth="1"/>
    <col min="2053" max="2054" width="10.140625" style="1" customWidth="1"/>
    <col min="2055" max="2055" width="1.7109375" style="1" customWidth="1"/>
    <col min="2056" max="2056" width="9" style="1" bestFit="1" customWidth="1"/>
    <col min="2057" max="2059" width="8.7109375" style="1"/>
    <col min="2060" max="2060" width="2.7109375" style="1" customWidth="1"/>
    <col min="2061" max="2062" width="8.7109375" style="1"/>
    <col min="2063" max="2065" width="8.5703125" style="1" customWidth="1"/>
    <col min="2066" max="2304" width="8.7109375" style="1"/>
    <col min="2305" max="2305" width="2.7109375" style="1" customWidth="1"/>
    <col min="2306" max="2306" width="32.5703125" style="1" customWidth="1"/>
    <col min="2307" max="2308" width="9.5703125" style="1" bestFit="1" customWidth="1"/>
    <col min="2309" max="2310" width="10.140625" style="1" customWidth="1"/>
    <col min="2311" max="2311" width="1.7109375" style="1" customWidth="1"/>
    <col min="2312" max="2312" width="9" style="1" bestFit="1" customWidth="1"/>
    <col min="2313" max="2315" width="8.7109375" style="1"/>
    <col min="2316" max="2316" width="2.7109375" style="1" customWidth="1"/>
    <col min="2317" max="2318" width="8.7109375" style="1"/>
    <col min="2319" max="2321" width="8.5703125" style="1" customWidth="1"/>
    <col min="2322" max="2560" width="8.7109375" style="1"/>
    <col min="2561" max="2561" width="2.7109375" style="1" customWidth="1"/>
    <col min="2562" max="2562" width="32.5703125" style="1" customWidth="1"/>
    <col min="2563" max="2564" width="9.5703125" style="1" bestFit="1" customWidth="1"/>
    <col min="2565" max="2566" width="10.140625" style="1" customWidth="1"/>
    <col min="2567" max="2567" width="1.7109375" style="1" customWidth="1"/>
    <col min="2568" max="2568" width="9" style="1" bestFit="1" customWidth="1"/>
    <col min="2569" max="2571" width="8.7109375" style="1"/>
    <col min="2572" max="2572" width="2.7109375" style="1" customWidth="1"/>
    <col min="2573" max="2574" width="8.7109375" style="1"/>
    <col min="2575" max="2577" width="8.5703125" style="1" customWidth="1"/>
    <col min="2578" max="2816" width="8.7109375" style="1"/>
    <col min="2817" max="2817" width="2.7109375" style="1" customWidth="1"/>
    <col min="2818" max="2818" width="32.5703125" style="1" customWidth="1"/>
    <col min="2819" max="2820" width="9.5703125" style="1" bestFit="1" customWidth="1"/>
    <col min="2821" max="2822" width="10.140625" style="1" customWidth="1"/>
    <col min="2823" max="2823" width="1.7109375" style="1" customWidth="1"/>
    <col min="2824" max="2824" width="9" style="1" bestFit="1" customWidth="1"/>
    <col min="2825" max="2827" width="8.7109375" style="1"/>
    <col min="2828" max="2828" width="2.7109375" style="1" customWidth="1"/>
    <col min="2829" max="2830" width="8.7109375" style="1"/>
    <col min="2831" max="2833" width="8.5703125" style="1" customWidth="1"/>
    <col min="2834" max="3072" width="8.7109375" style="1"/>
    <col min="3073" max="3073" width="2.7109375" style="1" customWidth="1"/>
    <col min="3074" max="3074" width="32.5703125" style="1" customWidth="1"/>
    <col min="3075" max="3076" width="9.5703125" style="1" bestFit="1" customWidth="1"/>
    <col min="3077" max="3078" width="10.140625" style="1" customWidth="1"/>
    <col min="3079" max="3079" width="1.7109375" style="1" customWidth="1"/>
    <col min="3080" max="3080" width="9" style="1" bestFit="1" customWidth="1"/>
    <col min="3081" max="3083" width="8.7109375" style="1"/>
    <col min="3084" max="3084" width="2.7109375" style="1" customWidth="1"/>
    <col min="3085" max="3086" width="8.7109375" style="1"/>
    <col min="3087" max="3089" width="8.5703125" style="1" customWidth="1"/>
    <col min="3090" max="3328" width="8.7109375" style="1"/>
    <col min="3329" max="3329" width="2.7109375" style="1" customWidth="1"/>
    <col min="3330" max="3330" width="32.5703125" style="1" customWidth="1"/>
    <col min="3331" max="3332" width="9.5703125" style="1" bestFit="1" customWidth="1"/>
    <col min="3333" max="3334" width="10.140625" style="1" customWidth="1"/>
    <col min="3335" max="3335" width="1.7109375" style="1" customWidth="1"/>
    <col min="3336" max="3336" width="9" style="1" bestFit="1" customWidth="1"/>
    <col min="3337" max="3339" width="8.7109375" style="1"/>
    <col min="3340" max="3340" width="2.7109375" style="1" customWidth="1"/>
    <col min="3341" max="3342" width="8.7109375" style="1"/>
    <col min="3343" max="3345" width="8.5703125" style="1" customWidth="1"/>
    <col min="3346" max="3584" width="8.7109375" style="1"/>
    <col min="3585" max="3585" width="2.7109375" style="1" customWidth="1"/>
    <col min="3586" max="3586" width="32.5703125" style="1" customWidth="1"/>
    <col min="3587" max="3588" width="9.5703125" style="1" bestFit="1" customWidth="1"/>
    <col min="3589" max="3590" width="10.140625" style="1" customWidth="1"/>
    <col min="3591" max="3591" width="1.7109375" style="1" customWidth="1"/>
    <col min="3592" max="3592" width="9" style="1" bestFit="1" customWidth="1"/>
    <col min="3593" max="3595" width="8.7109375" style="1"/>
    <col min="3596" max="3596" width="2.7109375" style="1" customWidth="1"/>
    <col min="3597" max="3598" width="8.7109375" style="1"/>
    <col min="3599" max="3601" width="8.5703125" style="1" customWidth="1"/>
    <col min="3602" max="3840" width="8.7109375" style="1"/>
    <col min="3841" max="3841" width="2.7109375" style="1" customWidth="1"/>
    <col min="3842" max="3842" width="32.5703125" style="1" customWidth="1"/>
    <col min="3843" max="3844" width="9.5703125" style="1" bestFit="1" customWidth="1"/>
    <col min="3845" max="3846" width="10.140625" style="1" customWidth="1"/>
    <col min="3847" max="3847" width="1.7109375" style="1" customWidth="1"/>
    <col min="3848" max="3848" width="9" style="1" bestFit="1" customWidth="1"/>
    <col min="3849" max="3851" width="8.7109375" style="1"/>
    <col min="3852" max="3852" width="2.7109375" style="1" customWidth="1"/>
    <col min="3853" max="3854" width="8.7109375" style="1"/>
    <col min="3855" max="3857" width="8.5703125" style="1" customWidth="1"/>
    <col min="3858" max="4096" width="8.7109375" style="1"/>
    <col min="4097" max="4097" width="2.7109375" style="1" customWidth="1"/>
    <col min="4098" max="4098" width="32.5703125" style="1" customWidth="1"/>
    <col min="4099" max="4100" width="9.5703125" style="1" bestFit="1" customWidth="1"/>
    <col min="4101" max="4102" width="10.140625" style="1" customWidth="1"/>
    <col min="4103" max="4103" width="1.7109375" style="1" customWidth="1"/>
    <col min="4104" max="4104" width="9" style="1" bestFit="1" customWidth="1"/>
    <col min="4105" max="4107" width="8.7109375" style="1"/>
    <col min="4108" max="4108" width="2.7109375" style="1" customWidth="1"/>
    <col min="4109" max="4110" width="8.7109375" style="1"/>
    <col min="4111" max="4113" width="8.5703125" style="1" customWidth="1"/>
    <col min="4114" max="4352" width="8.7109375" style="1"/>
    <col min="4353" max="4353" width="2.7109375" style="1" customWidth="1"/>
    <col min="4354" max="4354" width="32.5703125" style="1" customWidth="1"/>
    <col min="4355" max="4356" width="9.5703125" style="1" bestFit="1" customWidth="1"/>
    <col min="4357" max="4358" width="10.140625" style="1" customWidth="1"/>
    <col min="4359" max="4359" width="1.7109375" style="1" customWidth="1"/>
    <col min="4360" max="4360" width="9" style="1" bestFit="1" customWidth="1"/>
    <col min="4361" max="4363" width="8.7109375" style="1"/>
    <col min="4364" max="4364" width="2.7109375" style="1" customWidth="1"/>
    <col min="4365" max="4366" width="8.7109375" style="1"/>
    <col min="4367" max="4369" width="8.5703125" style="1" customWidth="1"/>
    <col min="4370" max="4608" width="8.7109375" style="1"/>
    <col min="4609" max="4609" width="2.7109375" style="1" customWidth="1"/>
    <col min="4610" max="4610" width="32.5703125" style="1" customWidth="1"/>
    <col min="4611" max="4612" width="9.5703125" style="1" bestFit="1" customWidth="1"/>
    <col min="4613" max="4614" width="10.140625" style="1" customWidth="1"/>
    <col min="4615" max="4615" width="1.7109375" style="1" customWidth="1"/>
    <col min="4616" max="4616" width="9" style="1" bestFit="1" customWidth="1"/>
    <col min="4617" max="4619" width="8.7109375" style="1"/>
    <col min="4620" max="4620" width="2.7109375" style="1" customWidth="1"/>
    <col min="4621" max="4622" width="8.7109375" style="1"/>
    <col min="4623" max="4625" width="8.5703125" style="1" customWidth="1"/>
    <col min="4626" max="4864" width="8.7109375" style="1"/>
    <col min="4865" max="4865" width="2.7109375" style="1" customWidth="1"/>
    <col min="4866" max="4866" width="32.5703125" style="1" customWidth="1"/>
    <col min="4867" max="4868" width="9.5703125" style="1" bestFit="1" customWidth="1"/>
    <col min="4869" max="4870" width="10.140625" style="1" customWidth="1"/>
    <col min="4871" max="4871" width="1.7109375" style="1" customWidth="1"/>
    <col min="4872" max="4872" width="9" style="1" bestFit="1" customWidth="1"/>
    <col min="4873" max="4875" width="8.7109375" style="1"/>
    <col min="4876" max="4876" width="2.7109375" style="1" customWidth="1"/>
    <col min="4877" max="4878" width="8.7109375" style="1"/>
    <col min="4879" max="4881" width="8.5703125" style="1" customWidth="1"/>
    <col min="4882" max="5120" width="8.7109375" style="1"/>
    <col min="5121" max="5121" width="2.7109375" style="1" customWidth="1"/>
    <col min="5122" max="5122" width="32.5703125" style="1" customWidth="1"/>
    <col min="5123" max="5124" width="9.5703125" style="1" bestFit="1" customWidth="1"/>
    <col min="5125" max="5126" width="10.140625" style="1" customWidth="1"/>
    <col min="5127" max="5127" width="1.7109375" style="1" customWidth="1"/>
    <col min="5128" max="5128" width="9" style="1" bestFit="1" customWidth="1"/>
    <col min="5129" max="5131" width="8.7109375" style="1"/>
    <col min="5132" max="5132" width="2.7109375" style="1" customWidth="1"/>
    <col min="5133" max="5134" width="8.7109375" style="1"/>
    <col min="5135" max="5137" width="8.5703125" style="1" customWidth="1"/>
    <col min="5138" max="5376" width="8.7109375" style="1"/>
    <col min="5377" max="5377" width="2.7109375" style="1" customWidth="1"/>
    <col min="5378" max="5378" width="32.5703125" style="1" customWidth="1"/>
    <col min="5379" max="5380" width="9.5703125" style="1" bestFit="1" customWidth="1"/>
    <col min="5381" max="5382" width="10.140625" style="1" customWidth="1"/>
    <col min="5383" max="5383" width="1.7109375" style="1" customWidth="1"/>
    <col min="5384" max="5384" width="9" style="1" bestFit="1" customWidth="1"/>
    <col min="5385" max="5387" width="8.7109375" style="1"/>
    <col min="5388" max="5388" width="2.7109375" style="1" customWidth="1"/>
    <col min="5389" max="5390" width="8.7109375" style="1"/>
    <col min="5391" max="5393" width="8.5703125" style="1" customWidth="1"/>
    <col min="5394" max="5632" width="8.7109375" style="1"/>
    <col min="5633" max="5633" width="2.7109375" style="1" customWidth="1"/>
    <col min="5634" max="5634" width="32.5703125" style="1" customWidth="1"/>
    <col min="5635" max="5636" width="9.5703125" style="1" bestFit="1" customWidth="1"/>
    <col min="5637" max="5638" width="10.140625" style="1" customWidth="1"/>
    <col min="5639" max="5639" width="1.7109375" style="1" customWidth="1"/>
    <col min="5640" max="5640" width="9" style="1" bestFit="1" customWidth="1"/>
    <col min="5641" max="5643" width="8.7109375" style="1"/>
    <col min="5644" max="5644" width="2.7109375" style="1" customWidth="1"/>
    <col min="5645" max="5646" width="8.7109375" style="1"/>
    <col min="5647" max="5649" width="8.5703125" style="1" customWidth="1"/>
    <col min="5650" max="5888" width="8.7109375" style="1"/>
    <col min="5889" max="5889" width="2.7109375" style="1" customWidth="1"/>
    <col min="5890" max="5890" width="32.5703125" style="1" customWidth="1"/>
    <col min="5891" max="5892" width="9.5703125" style="1" bestFit="1" customWidth="1"/>
    <col min="5893" max="5894" width="10.140625" style="1" customWidth="1"/>
    <col min="5895" max="5895" width="1.7109375" style="1" customWidth="1"/>
    <col min="5896" max="5896" width="9" style="1" bestFit="1" customWidth="1"/>
    <col min="5897" max="5899" width="8.7109375" style="1"/>
    <col min="5900" max="5900" width="2.7109375" style="1" customWidth="1"/>
    <col min="5901" max="5902" width="8.7109375" style="1"/>
    <col min="5903" max="5905" width="8.5703125" style="1" customWidth="1"/>
    <col min="5906" max="6144" width="8.7109375" style="1"/>
    <col min="6145" max="6145" width="2.7109375" style="1" customWidth="1"/>
    <col min="6146" max="6146" width="32.5703125" style="1" customWidth="1"/>
    <col min="6147" max="6148" width="9.5703125" style="1" bestFit="1" customWidth="1"/>
    <col min="6149" max="6150" width="10.140625" style="1" customWidth="1"/>
    <col min="6151" max="6151" width="1.7109375" style="1" customWidth="1"/>
    <col min="6152" max="6152" width="9" style="1" bestFit="1" customWidth="1"/>
    <col min="6153" max="6155" width="8.7109375" style="1"/>
    <col min="6156" max="6156" width="2.7109375" style="1" customWidth="1"/>
    <col min="6157" max="6158" width="8.7109375" style="1"/>
    <col min="6159" max="6161" width="8.5703125" style="1" customWidth="1"/>
    <col min="6162" max="6400" width="8.7109375" style="1"/>
    <col min="6401" max="6401" width="2.7109375" style="1" customWidth="1"/>
    <col min="6402" max="6402" width="32.5703125" style="1" customWidth="1"/>
    <col min="6403" max="6404" width="9.5703125" style="1" bestFit="1" customWidth="1"/>
    <col min="6405" max="6406" width="10.140625" style="1" customWidth="1"/>
    <col min="6407" max="6407" width="1.7109375" style="1" customWidth="1"/>
    <col min="6408" max="6408" width="9" style="1" bestFit="1" customWidth="1"/>
    <col min="6409" max="6411" width="8.7109375" style="1"/>
    <col min="6412" max="6412" width="2.7109375" style="1" customWidth="1"/>
    <col min="6413" max="6414" width="8.7109375" style="1"/>
    <col min="6415" max="6417" width="8.5703125" style="1" customWidth="1"/>
    <col min="6418" max="6656" width="8.7109375" style="1"/>
    <col min="6657" max="6657" width="2.7109375" style="1" customWidth="1"/>
    <col min="6658" max="6658" width="32.5703125" style="1" customWidth="1"/>
    <col min="6659" max="6660" width="9.5703125" style="1" bestFit="1" customWidth="1"/>
    <col min="6661" max="6662" width="10.140625" style="1" customWidth="1"/>
    <col min="6663" max="6663" width="1.7109375" style="1" customWidth="1"/>
    <col min="6664" max="6664" width="9" style="1" bestFit="1" customWidth="1"/>
    <col min="6665" max="6667" width="8.7109375" style="1"/>
    <col min="6668" max="6668" width="2.7109375" style="1" customWidth="1"/>
    <col min="6669" max="6670" width="8.7109375" style="1"/>
    <col min="6671" max="6673" width="8.5703125" style="1" customWidth="1"/>
    <col min="6674" max="6912" width="8.7109375" style="1"/>
    <col min="6913" max="6913" width="2.7109375" style="1" customWidth="1"/>
    <col min="6914" max="6914" width="32.5703125" style="1" customWidth="1"/>
    <col min="6915" max="6916" width="9.5703125" style="1" bestFit="1" customWidth="1"/>
    <col min="6917" max="6918" width="10.140625" style="1" customWidth="1"/>
    <col min="6919" max="6919" width="1.7109375" style="1" customWidth="1"/>
    <col min="6920" max="6920" width="9" style="1" bestFit="1" customWidth="1"/>
    <col min="6921" max="6923" width="8.7109375" style="1"/>
    <col min="6924" max="6924" width="2.7109375" style="1" customWidth="1"/>
    <col min="6925" max="6926" width="8.7109375" style="1"/>
    <col min="6927" max="6929" width="8.5703125" style="1" customWidth="1"/>
    <col min="6930" max="7168" width="8.7109375" style="1"/>
    <col min="7169" max="7169" width="2.7109375" style="1" customWidth="1"/>
    <col min="7170" max="7170" width="32.5703125" style="1" customWidth="1"/>
    <col min="7171" max="7172" width="9.5703125" style="1" bestFit="1" customWidth="1"/>
    <col min="7173" max="7174" width="10.140625" style="1" customWidth="1"/>
    <col min="7175" max="7175" width="1.7109375" style="1" customWidth="1"/>
    <col min="7176" max="7176" width="9" style="1" bestFit="1" customWidth="1"/>
    <col min="7177" max="7179" width="8.7109375" style="1"/>
    <col min="7180" max="7180" width="2.7109375" style="1" customWidth="1"/>
    <col min="7181" max="7182" width="8.7109375" style="1"/>
    <col min="7183" max="7185" width="8.5703125" style="1" customWidth="1"/>
    <col min="7186" max="7424" width="8.7109375" style="1"/>
    <col min="7425" max="7425" width="2.7109375" style="1" customWidth="1"/>
    <col min="7426" max="7426" width="32.5703125" style="1" customWidth="1"/>
    <col min="7427" max="7428" width="9.5703125" style="1" bestFit="1" customWidth="1"/>
    <col min="7429" max="7430" width="10.140625" style="1" customWidth="1"/>
    <col min="7431" max="7431" width="1.7109375" style="1" customWidth="1"/>
    <col min="7432" max="7432" width="9" style="1" bestFit="1" customWidth="1"/>
    <col min="7433" max="7435" width="8.7109375" style="1"/>
    <col min="7436" max="7436" width="2.7109375" style="1" customWidth="1"/>
    <col min="7437" max="7438" width="8.7109375" style="1"/>
    <col min="7439" max="7441" width="8.5703125" style="1" customWidth="1"/>
    <col min="7442" max="7680" width="8.7109375" style="1"/>
    <col min="7681" max="7681" width="2.7109375" style="1" customWidth="1"/>
    <col min="7682" max="7682" width="32.5703125" style="1" customWidth="1"/>
    <col min="7683" max="7684" width="9.5703125" style="1" bestFit="1" customWidth="1"/>
    <col min="7685" max="7686" width="10.140625" style="1" customWidth="1"/>
    <col min="7687" max="7687" width="1.7109375" style="1" customWidth="1"/>
    <col min="7688" max="7688" width="9" style="1" bestFit="1" customWidth="1"/>
    <col min="7689" max="7691" width="8.7109375" style="1"/>
    <col min="7692" max="7692" width="2.7109375" style="1" customWidth="1"/>
    <col min="7693" max="7694" width="8.7109375" style="1"/>
    <col min="7695" max="7697" width="8.5703125" style="1" customWidth="1"/>
    <col min="7698" max="7936" width="8.7109375" style="1"/>
    <col min="7937" max="7937" width="2.7109375" style="1" customWidth="1"/>
    <col min="7938" max="7938" width="32.5703125" style="1" customWidth="1"/>
    <col min="7939" max="7940" width="9.5703125" style="1" bestFit="1" customWidth="1"/>
    <col min="7941" max="7942" width="10.140625" style="1" customWidth="1"/>
    <col min="7943" max="7943" width="1.7109375" style="1" customWidth="1"/>
    <col min="7944" max="7944" width="9" style="1" bestFit="1" customWidth="1"/>
    <col min="7945" max="7947" width="8.7109375" style="1"/>
    <col min="7948" max="7948" width="2.7109375" style="1" customWidth="1"/>
    <col min="7949" max="7950" width="8.7109375" style="1"/>
    <col min="7951" max="7953" width="8.5703125" style="1" customWidth="1"/>
    <col min="7954" max="8192" width="8.7109375" style="1"/>
    <col min="8193" max="8193" width="2.7109375" style="1" customWidth="1"/>
    <col min="8194" max="8194" width="32.5703125" style="1" customWidth="1"/>
    <col min="8195" max="8196" width="9.5703125" style="1" bestFit="1" customWidth="1"/>
    <col min="8197" max="8198" width="10.140625" style="1" customWidth="1"/>
    <col min="8199" max="8199" width="1.7109375" style="1" customWidth="1"/>
    <col min="8200" max="8200" width="9" style="1" bestFit="1" customWidth="1"/>
    <col min="8201" max="8203" width="8.7109375" style="1"/>
    <col min="8204" max="8204" width="2.7109375" style="1" customWidth="1"/>
    <col min="8205" max="8206" width="8.7109375" style="1"/>
    <col min="8207" max="8209" width="8.5703125" style="1" customWidth="1"/>
    <col min="8210" max="8448" width="8.7109375" style="1"/>
    <col min="8449" max="8449" width="2.7109375" style="1" customWidth="1"/>
    <col min="8450" max="8450" width="32.5703125" style="1" customWidth="1"/>
    <col min="8451" max="8452" width="9.5703125" style="1" bestFit="1" customWidth="1"/>
    <col min="8453" max="8454" width="10.140625" style="1" customWidth="1"/>
    <col min="8455" max="8455" width="1.7109375" style="1" customWidth="1"/>
    <col min="8456" max="8456" width="9" style="1" bestFit="1" customWidth="1"/>
    <col min="8457" max="8459" width="8.7109375" style="1"/>
    <col min="8460" max="8460" width="2.7109375" style="1" customWidth="1"/>
    <col min="8461" max="8462" width="8.7109375" style="1"/>
    <col min="8463" max="8465" width="8.5703125" style="1" customWidth="1"/>
    <col min="8466" max="8704" width="8.7109375" style="1"/>
    <col min="8705" max="8705" width="2.7109375" style="1" customWidth="1"/>
    <col min="8706" max="8706" width="32.5703125" style="1" customWidth="1"/>
    <col min="8707" max="8708" width="9.5703125" style="1" bestFit="1" customWidth="1"/>
    <col min="8709" max="8710" width="10.140625" style="1" customWidth="1"/>
    <col min="8711" max="8711" width="1.7109375" style="1" customWidth="1"/>
    <col min="8712" max="8712" width="9" style="1" bestFit="1" customWidth="1"/>
    <col min="8713" max="8715" width="8.7109375" style="1"/>
    <col min="8716" max="8716" width="2.7109375" style="1" customWidth="1"/>
    <col min="8717" max="8718" width="8.7109375" style="1"/>
    <col min="8719" max="8721" width="8.5703125" style="1" customWidth="1"/>
    <col min="8722" max="8960" width="8.7109375" style="1"/>
    <col min="8961" max="8961" width="2.7109375" style="1" customWidth="1"/>
    <col min="8962" max="8962" width="32.5703125" style="1" customWidth="1"/>
    <col min="8963" max="8964" width="9.5703125" style="1" bestFit="1" customWidth="1"/>
    <col min="8965" max="8966" width="10.140625" style="1" customWidth="1"/>
    <col min="8967" max="8967" width="1.7109375" style="1" customWidth="1"/>
    <col min="8968" max="8968" width="9" style="1" bestFit="1" customWidth="1"/>
    <col min="8969" max="8971" width="8.7109375" style="1"/>
    <col min="8972" max="8972" width="2.7109375" style="1" customWidth="1"/>
    <col min="8973" max="8974" width="8.7109375" style="1"/>
    <col min="8975" max="8977" width="8.5703125" style="1" customWidth="1"/>
    <col min="8978" max="9216" width="8.7109375" style="1"/>
    <col min="9217" max="9217" width="2.7109375" style="1" customWidth="1"/>
    <col min="9218" max="9218" width="32.5703125" style="1" customWidth="1"/>
    <col min="9219" max="9220" width="9.5703125" style="1" bestFit="1" customWidth="1"/>
    <col min="9221" max="9222" width="10.140625" style="1" customWidth="1"/>
    <col min="9223" max="9223" width="1.7109375" style="1" customWidth="1"/>
    <col min="9224" max="9224" width="9" style="1" bestFit="1" customWidth="1"/>
    <col min="9225" max="9227" width="8.7109375" style="1"/>
    <col min="9228" max="9228" width="2.7109375" style="1" customWidth="1"/>
    <col min="9229" max="9230" width="8.7109375" style="1"/>
    <col min="9231" max="9233" width="8.5703125" style="1" customWidth="1"/>
    <col min="9234" max="9472" width="8.7109375" style="1"/>
    <col min="9473" max="9473" width="2.7109375" style="1" customWidth="1"/>
    <col min="9474" max="9474" width="32.5703125" style="1" customWidth="1"/>
    <col min="9475" max="9476" width="9.5703125" style="1" bestFit="1" customWidth="1"/>
    <col min="9477" max="9478" width="10.140625" style="1" customWidth="1"/>
    <col min="9479" max="9479" width="1.7109375" style="1" customWidth="1"/>
    <col min="9480" max="9480" width="9" style="1" bestFit="1" customWidth="1"/>
    <col min="9481" max="9483" width="8.7109375" style="1"/>
    <col min="9484" max="9484" width="2.7109375" style="1" customWidth="1"/>
    <col min="9485" max="9486" width="8.7109375" style="1"/>
    <col min="9487" max="9489" width="8.5703125" style="1" customWidth="1"/>
    <col min="9490" max="9728" width="8.7109375" style="1"/>
    <col min="9729" max="9729" width="2.7109375" style="1" customWidth="1"/>
    <col min="9730" max="9730" width="32.5703125" style="1" customWidth="1"/>
    <col min="9731" max="9732" width="9.5703125" style="1" bestFit="1" customWidth="1"/>
    <col min="9733" max="9734" width="10.140625" style="1" customWidth="1"/>
    <col min="9735" max="9735" width="1.7109375" style="1" customWidth="1"/>
    <col min="9736" max="9736" width="9" style="1" bestFit="1" customWidth="1"/>
    <col min="9737" max="9739" width="8.7109375" style="1"/>
    <col min="9740" max="9740" width="2.7109375" style="1" customWidth="1"/>
    <col min="9741" max="9742" width="8.7109375" style="1"/>
    <col min="9743" max="9745" width="8.5703125" style="1" customWidth="1"/>
    <col min="9746" max="9984" width="8.7109375" style="1"/>
    <col min="9985" max="9985" width="2.7109375" style="1" customWidth="1"/>
    <col min="9986" max="9986" width="32.5703125" style="1" customWidth="1"/>
    <col min="9987" max="9988" width="9.5703125" style="1" bestFit="1" customWidth="1"/>
    <col min="9989" max="9990" width="10.140625" style="1" customWidth="1"/>
    <col min="9991" max="9991" width="1.7109375" style="1" customWidth="1"/>
    <col min="9992" max="9992" width="9" style="1" bestFit="1" customWidth="1"/>
    <col min="9993" max="9995" width="8.7109375" style="1"/>
    <col min="9996" max="9996" width="2.7109375" style="1" customWidth="1"/>
    <col min="9997" max="9998" width="8.7109375" style="1"/>
    <col min="9999" max="10001" width="8.5703125" style="1" customWidth="1"/>
    <col min="10002" max="10240" width="8.7109375" style="1"/>
    <col min="10241" max="10241" width="2.7109375" style="1" customWidth="1"/>
    <col min="10242" max="10242" width="32.5703125" style="1" customWidth="1"/>
    <col min="10243" max="10244" width="9.5703125" style="1" bestFit="1" customWidth="1"/>
    <col min="10245" max="10246" width="10.140625" style="1" customWidth="1"/>
    <col min="10247" max="10247" width="1.7109375" style="1" customWidth="1"/>
    <col min="10248" max="10248" width="9" style="1" bestFit="1" customWidth="1"/>
    <col min="10249" max="10251" width="8.7109375" style="1"/>
    <col min="10252" max="10252" width="2.7109375" style="1" customWidth="1"/>
    <col min="10253" max="10254" width="8.7109375" style="1"/>
    <col min="10255" max="10257" width="8.5703125" style="1" customWidth="1"/>
    <col min="10258" max="10496" width="8.7109375" style="1"/>
    <col min="10497" max="10497" width="2.7109375" style="1" customWidth="1"/>
    <col min="10498" max="10498" width="32.5703125" style="1" customWidth="1"/>
    <col min="10499" max="10500" width="9.5703125" style="1" bestFit="1" customWidth="1"/>
    <col min="10501" max="10502" width="10.140625" style="1" customWidth="1"/>
    <col min="10503" max="10503" width="1.7109375" style="1" customWidth="1"/>
    <col min="10504" max="10504" width="9" style="1" bestFit="1" customWidth="1"/>
    <col min="10505" max="10507" width="8.7109375" style="1"/>
    <col min="10508" max="10508" width="2.7109375" style="1" customWidth="1"/>
    <col min="10509" max="10510" width="8.7109375" style="1"/>
    <col min="10511" max="10513" width="8.5703125" style="1" customWidth="1"/>
    <col min="10514" max="10752" width="8.7109375" style="1"/>
    <col min="10753" max="10753" width="2.7109375" style="1" customWidth="1"/>
    <col min="10754" max="10754" width="32.5703125" style="1" customWidth="1"/>
    <col min="10755" max="10756" width="9.5703125" style="1" bestFit="1" customWidth="1"/>
    <col min="10757" max="10758" width="10.140625" style="1" customWidth="1"/>
    <col min="10759" max="10759" width="1.7109375" style="1" customWidth="1"/>
    <col min="10760" max="10760" width="9" style="1" bestFit="1" customWidth="1"/>
    <col min="10761" max="10763" width="8.7109375" style="1"/>
    <col min="10764" max="10764" width="2.7109375" style="1" customWidth="1"/>
    <col min="10765" max="10766" width="8.7109375" style="1"/>
    <col min="10767" max="10769" width="8.5703125" style="1" customWidth="1"/>
    <col min="10770" max="11008" width="8.7109375" style="1"/>
    <col min="11009" max="11009" width="2.7109375" style="1" customWidth="1"/>
    <col min="11010" max="11010" width="32.5703125" style="1" customWidth="1"/>
    <col min="11011" max="11012" width="9.5703125" style="1" bestFit="1" customWidth="1"/>
    <col min="11013" max="11014" width="10.140625" style="1" customWidth="1"/>
    <col min="11015" max="11015" width="1.7109375" style="1" customWidth="1"/>
    <col min="11016" max="11016" width="9" style="1" bestFit="1" customWidth="1"/>
    <col min="11017" max="11019" width="8.7109375" style="1"/>
    <col min="11020" max="11020" width="2.7109375" style="1" customWidth="1"/>
    <col min="11021" max="11022" width="8.7109375" style="1"/>
    <col min="11023" max="11025" width="8.5703125" style="1" customWidth="1"/>
    <col min="11026" max="11264" width="8.7109375" style="1"/>
    <col min="11265" max="11265" width="2.7109375" style="1" customWidth="1"/>
    <col min="11266" max="11266" width="32.5703125" style="1" customWidth="1"/>
    <col min="11267" max="11268" width="9.5703125" style="1" bestFit="1" customWidth="1"/>
    <col min="11269" max="11270" width="10.140625" style="1" customWidth="1"/>
    <col min="11271" max="11271" width="1.7109375" style="1" customWidth="1"/>
    <col min="11272" max="11272" width="9" style="1" bestFit="1" customWidth="1"/>
    <col min="11273" max="11275" width="8.7109375" style="1"/>
    <col min="11276" max="11276" width="2.7109375" style="1" customWidth="1"/>
    <col min="11277" max="11278" width="8.7109375" style="1"/>
    <col min="11279" max="11281" width="8.5703125" style="1" customWidth="1"/>
    <col min="11282" max="11520" width="8.7109375" style="1"/>
    <col min="11521" max="11521" width="2.7109375" style="1" customWidth="1"/>
    <col min="11522" max="11522" width="32.5703125" style="1" customWidth="1"/>
    <col min="11523" max="11524" width="9.5703125" style="1" bestFit="1" customWidth="1"/>
    <col min="11525" max="11526" width="10.140625" style="1" customWidth="1"/>
    <col min="11527" max="11527" width="1.7109375" style="1" customWidth="1"/>
    <col min="11528" max="11528" width="9" style="1" bestFit="1" customWidth="1"/>
    <col min="11529" max="11531" width="8.7109375" style="1"/>
    <col min="11532" max="11532" width="2.7109375" style="1" customWidth="1"/>
    <col min="11533" max="11534" width="8.7109375" style="1"/>
    <col min="11535" max="11537" width="8.5703125" style="1" customWidth="1"/>
    <col min="11538" max="11776" width="8.7109375" style="1"/>
    <col min="11777" max="11777" width="2.7109375" style="1" customWidth="1"/>
    <col min="11778" max="11778" width="32.5703125" style="1" customWidth="1"/>
    <col min="11779" max="11780" width="9.5703125" style="1" bestFit="1" customWidth="1"/>
    <col min="11781" max="11782" width="10.140625" style="1" customWidth="1"/>
    <col min="11783" max="11783" width="1.7109375" style="1" customWidth="1"/>
    <col min="11784" max="11784" width="9" style="1" bestFit="1" customWidth="1"/>
    <col min="11785" max="11787" width="8.7109375" style="1"/>
    <col min="11788" max="11788" width="2.7109375" style="1" customWidth="1"/>
    <col min="11789" max="11790" width="8.7109375" style="1"/>
    <col min="11791" max="11793" width="8.5703125" style="1" customWidth="1"/>
    <col min="11794" max="12032" width="8.7109375" style="1"/>
    <col min="12033" max="12033" width="2.7109375" style="1" customWidth="1"/>
    <col min="12034" max="12034" width="32.5703125" style="1" customWidth="1"/>
    <col min="12035" max="12036" width="9.5703125" style="1" bestFit="1" customWidth="1"/>
    <col min="12037" max="12038" width="10.140625" style="1" customWidth="1"/>
    <col min="12039" max="12039" width="1.7109375" style="1" customWidth="1"/>
    <col min="12040" max="12040" width="9" style="1" bestFit="1" customWidth="1"/>
    <col min="12041" max="12043" width="8.7109375" style="1"/>
    <col min="12044" max="12044" width="2.7109375" style="1" customWidth="1"/>
    <col min="12045" max="12046" width="8.7109375" style="1"/>
    <col min="12047" max="12049" width="8.5703125" style="1" customWidth="1"/>
    <col min="12050" max="12288" width="8.7109375" style="1"/>
    <col min="12289" max="12289" width="2.7109375" style="1" customWidth="1"/>
    <col min="12290" max="12290" width="32.5703125" style="1" customWidth="1"/>
    <col min="12291" max="12292" width="9.5703125" style="1" bestFit="1" customWidth="1"/>
    <col min="12293" max="12294" width="10.140625" style="1" customWidth="1"/>
    <col min="12295" max="12295" width="1.7109375" style="1" customWidth="1"/>
    <col min="12296" max="12296" width="9" style="1" bestFit="1" customWidth="1"/>
    <col min="12297" max="12299" width="8.7109375" style="1"/>
    <col min="12300" max="12300" width="2.7109375" style="1" customWidth="1"/>
    <col min="12301" max="12302" width="8.7109375" style="1"/>
    <col min="12303" max="12305" width="8.5703125" style="1" customWidth="1"/>
    <col min="12306" max="12544" width="8.7109375" style="1"/>
    <col min="12545" max="12545" width="2.7109375" style="1" customWidth="1"/>
    <col min="12546" max="12546" width="32.5703125" style="1" customWidth="1"/>
    <col min="12547" max="12548" width="9.5703125" style="1" bestFit="1" customWidth="1"/>
    <col min="12549" max="12550" width="10.140625" style="1" customWidth="1"/>
    <col min="12551" max="12551" width="1.7109375" style="1" customWidth="1"/>
    <col min="12552" max="12552" width="9" style="1" bestFit="1" customWidth="1"/>
    <col min="12553" max="12555" width="8.7109375" style="1"/>
    <col min="12556" max="12556" width="2.7109375" style="1" customWidth="1"/>
    <col min="12557" max="12558" width="8.7109375" style="1"/>
    <col min="12559" max="12561" width="8.5703125" style="1" customWidth="1"/>
    <col min="12562" max="12800" width="8.7109375" style="1"/>
    <col min="12801" max="12801" width="2.7109375" style="1" customWidth="1"/>
    <col min="12802" max="12802" width="32.5703125" style="1" customWidth="1"/>
    <col min="12803" max="12804" width="9.5703125" style="1" bestFit="1" customWidth="1"/>
    <col min="12805" max="12806" width="10.140625" style="1" customWidth="1"/>
    <col min="12807" max="12807" width="1.7109375" style="1" customWidth="1"/>
    <col min="12808" max="12808" width="9" style="1" bestFit="1" customWidth="1"/>
    <col min="12809" max="12811" width="8.7109375" style="1"/>
    <col min="12812" max="12812" width="2.7109375" style="1" customWidth="1"/>
    <col min="12813" max="12814" width="8.7109375" style="1"/>
    <col min="12815" max="12817" width="8.5703125" style="1" customWidth="1"/>
    <col min="12818" max="13056" width="8.7109375" style="1"/>
    <col min="13057" max="13057" width="2.7109375" style="1" customWidth="1"/>
    <col min="13058" max="13058" width="32.5703125" style="1" customWidth="1"/>
    <col min="13059" max="13060" width="9.5703125" style="1" bestFit="1" customWidth="1"/>
    <col min="13061" max="13062" width="10.140625" style="1" customWidth="1"/>
    <col min="13063" max="13063" width="1.7109375" style="1" customWidth="1"/>
    <col min="13064" max="13064" width="9" style="1" bestFit="1" customWidth="1"/>
    <col min="13065" max="13067" width="8.7109375" style="1"/>
    <col min="13068" max="13068" width="2.7109375" style="1" customWidth="1"/>
    <col min="13069" max="13070" width="8.7109375" style="1"/>
    <col min="13071" max="13073" width="8.5703125" style="1" customWidth="1"/>
    <col min="13074" max="13312" width="8.7109375" style="1"/>
    <col min="13313" max="13313" width="2.7109375" style="1" customWidth="1"/>
    <col min="13314" max="13314" width="32.5703125" style="1" customWidth="1"/>
    <col min="13315" max="13316" width="9.5703125" style="1" bestFit="1" customWidth="1"/>
    <col min="13317" max="13318" width="10.140625" style="1" customWidth="1"/>
    <col min="13319" max="13319" width="1.7109375" style="1" customWidth="1"/>
    <col min="13320" max="13320" width="9" style="1" bestFit="1" customWidth="1"/>
    <col min="13321" max="13323" width="8.7109375" style="1"/>
    <col min="13324" max="13324" width="2.7109375" style="1" customWidth="1"/>
    <col min="13325" max="13326" width="8.7109375" style="1"/>
    <col min="13327" max="13329" width="8.5703125" style="1" customWidth="1"/>
    <col min="13330" max="13568" width="8.7109375" style="1"/>
    <col min="13569" max="13569" width="2.7109375" style="1" customWidth="1"/>
    <col min="13570" max="13570" width="32.5703125" style="1" customWidth="1"/>
    <col min="13571" max="13572" width="9.5703125" style="1" bestFit="1" customWidth="1"/>
    <col min="13573" max="13574" width="10.140625" style="1" customWidth="1"/>
    <col min="13575" max="13575" width="1.7109375" style="1" customWidth="1"/>
    <col min="13576" max="13576" width="9" style="1" bestFit="1" customWidth="1"/>
    <col min="13577" max="13579" width="8.7109375" style="1"/>
    <col min="13580" max="13580" width="2.7109375" style="1" customWidth="1"/>
    <col min="13581" max="13582" width="8.7109375" style="1"/>
    <col min="13583" max="13585" width="8.5703125" style="1" customWidth="1"/>
    <col min="13586" max="13824" width="8.7109375" style="1"/>
    <col min="13825" max="13825" width="2.7109375" style="1" customWidth="1"/>
    <col min="13826" max="13826" width="32.5703125" style="1" customWidth="1"/>
    <col min="13827" max="13828" width="9.5703125" style="1" bestFit="1" customWidth="1"/>
    <col min="13829" max="13830" width="10.140625" style="1" customWidth="1"/>
    <col min="13831" max="13831" width="1.7109375" style="1" customWidth="1"/>
    <col min="13832" max="13832" width="9" style="1" bestFit="1" customWidth="1"/>
    <col min="13833" max="13835" width="8.7109375" style="1"/>
    <col min="13836" max="13836" width="2.7109375" style="1" customWidth="1"/>
    <col min="13837" max="13838" width="8.7109375" style="1"/>
    <col min="13839" max="13841" width="8.5703125" style="1" customWidth="1"/>
    <col min="13842" max="14080" width="8.7109375" style="1"/>
    <col min="14081" max="14081" width="2.7109375" style="1" customWidth="1"/>
    <col min="14082" max="14082" width="32.5703125" style="1" customWidth="1"/>
    <col min="14083" max="14084" width="9.5703125" style="1" bestFit="1" customWidth="1"/>
    <col min="14085" max="14086" width="10.140625" style="1" customWidth="1"/>
    <col min="14087" max="14087" width="1.7109375" style="1" customWidth="1"/>
    <col min="14088" max="14088" width="9" style="1" bestFit="1" customWidth="1"/>
    <col min="14089" max="14091" width="8.7109375" style="1"/>
    <col min="14092" max="14092" width="2.7109375" style="1" customWidth="1"/>
    <col min="14093" max="14094" width="8.7109375" style="1"/>
    <col min="14095" max="14097" width="8.5703125" style="1" customWidth="1"/>
    <col min="14098" max="14336" width="8.7109375" style="1"/>
    <col min="14337" max="14337" width="2.7109375" style="1" customWidth="1"/>
    <col min="14338" max="14338" width="32.5703125" style="1" customWidth="1"/>
    <col min="14339" max="14340" width="9.5703125" style="1" bestFit="1" customWidth="1"/>
    <col min="14341" max="14342" width="10.140625" style="1" customWidth="1"/>
    <col min="14343" max="14343" width="1.7109375" style="1" customWidth="1"/>
    <col min="14344" max="14344" width="9" style="1" bestFit="1" customWidth="1"/>
    <col min="14345" max="14347" width="8.7109375" style="1"/>
    <col min="14348" max="14348" width="2.7109375" style="1" customWidth="1"/>
    <col min="14349" max="14350" width="8.7109375" style="1"/>
    <col min="14351" max="14353" width="8.5703125" style="1" customWidth="1"/>
    <col min="14354" max="14592" width="8.7109375" style="1"/>
    <col min="14593" max="14593" width="2.7109375" style="1" customWidth="1"/>
    <col min="14594" max="14594" width="32.5703125" style="1" customWidth="1"/>
    <col min="14595" max="14596" width="9.5703125" style="1" bestFit="1" customWidth="1"/>
    <col min="14597" max="14598" width="10.140625" style="1" customWidth="1"/>
    <col min="14599" max="14599" width="1.7109375" style="1" customWidth="1"/>
    <col min="14600" max="14600" width="9" style="1" bestFit="1" customWidth="1"/>
    <col min="14601" max="14603" width="8.7109375" style="1"/>
    <col min="14604" max="14604" width="2.7109375" style="1" customWidth="1"/>
    <col min="14605" max="14606" width="8.7109375" style="1"/>
    <col min="14607" max="14609" width="8.5703125" style="1" customWidth="1"/>
    <col min="14610" max="14848" width="8.7109375" style="1"/>
    <col min="14849" max="14849" width="2.7109375" style="1" customWidth="1"/>
    <col min="14850" max="14850" width="32.5703125" style="1" customWidth="1"/>
    <col min="14851" max="14852" width="9.5703125" style="1" bestFit="1" customWidth="1"/>
    <col min="14853" max="14854" width="10.140625" style="1" customWidth="1"/>
    <col min="14855" max="14855" width="1.7109375" style="1" customWidth="1"/>
    <col min="14856" max="14856" width="9" style="1" bestFit="1" customWidth="1"/>
    <col min="14857" max="14859" width="8.7109375" style="1"/>
    <col min="14860" max="14860" width="2.7109375" style="1" customWidth="1"/>
    <col min="14861" max="14862" width="8.7109375" style="1"/>
    <col min="14863" max="14865" width="8.5703125" style="1" customWidth="1"/>
    <col min="14866" max="15104" width="8.7109375" style="1"/>
    <col min="15105" max="15105" width="2.7109375" style="1" customWidth="1"/>
    <col min="15106" max="15106" width="32.5703125" style="1" customWidth="1"/>
    <col min="15107" max="15108" width="9.5703125" style="1" bestFit="1" customWidth="1"/>
    <col min="15109" max="15110" width="10.140625" style="1" customWidth="1"/>
    <col min="15111" max="15111" width="1.7109375" style="1" customWidth="1"/>
    <col min="15112" max="15112" width="9" style="1" bestFit="1" customWidth="1"/>
    <col min="15113" max="15115" width="8.7109375" style="1"/>
    <col min="15116" max="15116" width="2.7109375" style="1" customWidth="1"/>
    <col min="15117" max="15118" width="8.7109375" style="1"/>
    <col min="15119" max="15121" width="8.5703125" style="1" customWidth="1"/>
    <col min="15122" max="15360" width="8.7109375" style="1"/>
    <col min="15361" max="15361" width="2.7109375" style="1" customWidth="1"/>
    <col min="15362" max="15362" width="32.5703125" style="1" customWidth="1"/>
    <col min="15363" max="15364" width="9.5703125" style="1" bestFit="1" customWidth="1"/>
    <col min="15365" max="15366" width="10.140625" style="1" customWidth="1"/>
    <col min="15367" max="15367" width="1.7109375" style="1" customWidth="1"/>
    <col min="15368" max="15368" width="9" style="1" bestFit="1" customWidth="1"/>
    <col min="15369" max="15371" width="8.7109375" style="1"/>
    <col min="15372" max="15372" width="2.7109375" style="1" customWidth="1"/>
    <col min="15373" max="15374" width="8.7109375" style="1"/>
    <col min="15375" max="15377" width="8.5703125" style="1" customWidth="1"/>
    <col min="15378" max="15616" width="8.7109375" style="1"/>
    <col min="15617" max="15617" width="2.7109375" style="1" customWidth="1"/>
    <col min="15618" max="15618" width="32.5703125" style="1" customWidth="1"/>
    <col min="15619" max="15620" width="9.5703125" style="1" bestFit="1" customWidth="1"/>
    <col min="15621" max="15622" width="10.140625" style="1" customWidth="1"/>
    <col min="15623" max="15623" width="1.7109375" style="1" customWidth="1"/>
    <col min="15624" max="15624" width="9" style="1" bestFit="1" customWidth="1"/>
    <col min="15625" max="15627" width="8.7109375" style="1"/>
    <col min="15628" max="15628" width="2.7109375" style="1" customWidth="1"/>
    <col min="15629" max="15630" width="8.7109375" style="1"/>
    <col min="15631" max="15633" width="8.5703125" style="1" customWidth="1"/>
    <col min="15634" max="15872" width="8.7109375" style="1"/>
    <col min="15873" max="15873" width="2.7109375" style="1" customWidth="1"/>
    <col min="15874" max="15874" width="32.5703125" style="1" customWidth="1"/>
    <col min="15875" max="15876" width="9.5703125" style="1" bestFit="1" customWidth="1"/>
    <col min="15877" max="15878" width="10.140625" style="1" customWidth="1"/>
    <col min="15879" max="15879" width="1.7109375" style="1" customWidth="1"/>
    <col min="15880" max="15880" width="9" style="1" bestFit="1" customWidth="1"/>
    <col min="15881" max="15883" width="8.7109375" style="1"/>
    <col min="15884" max="15884" width="2.7109375" style="1" customWidth="1"/>
    <col min="15885" max="15886" width="8.7109375" style="1"/>
    <col min="15887" max="15889" width="8.5703125" style="1" customWidth="1"/>
    <col min="15890" max="16128" width="8.7109375" style="1"/>
    <col min="16129" max="16129" width="2.7109375" style="1" customWidth="1"/>
    <col min="16130" max="16130" width="32.5703125" style="1" customWidth="1"/>
    <col min="16131" max="16132" width="9.5703125" style="1" bestFit="1" customWidth="1"/>
    <col min="16133" max="16134" width="10.140625" style="1" customWidth="1"/>
    <col min="16135" max="16135" width="1.7109375" style="1" customWidth="1"/>
    <col min="16136" max="16136" width="9" style="1" bestFit="1" customWidth="1"/>
    <col min="16137" max="16139" width="8.7109375" style="1"/>
    <col min="16140" max="16140" width="2.7109375" style="1" customWidth="1"/>
    <col min="16141" max="16142" width="8.7109375" style="1"/>
    <col min="16143" max="16145" width="8.5703125" style="1" customWidth="1"/>
    <col min="16146" max="16384" width="8.7109375" style="1"/>
  </cols>
  <sheetData>
    <row r="1" spans="1:12" ht="45.75" customHeight="1" x14ac:dyDescent="0.2">
      <c r="A1" s="160" t="s">
        <v>0</v>
      </c>
      <c r="B1" s="161"/>
      <c r="C1" s="161"/>
      <c r="D1" s="161"/>
      <c r="E1" s="161"/>
      <c r="F1" s="161"/>
      <c r="G1" s="161"/>
      <c r="H1" s="161"/>
      <c r="I1" s="161"/>
      <c r="J1" s="162"/>
      <c r="K1" s="162"/>
      <c r="L1" s="162"/>
    </row>
    <row r="2" spans="1:12" ht="244.5" customHeight="1" x14ac:dyDescent="0.2">
      <c r="A2" s="156"/>
      <c r="B2" s="156"/>
      <c r="C2" s="156"/>
      <c r="D2" s="156"/>
      <c r="E2" s="156"/>
      <c r="F2" s="156"/>
      <c r="G2" s="156"/>
      <c r="H2" s="156"/>
      <c r="I2" s="156"/>
      <c r="J2" s="162"/>
      <c r="K2" s="162"/>
      <c r="L2" s="162"/>
    </row>
    <row r="3" spans="1:12" ht="18" x14ac:dyDescent="0.25">
      <c r="A3" s="163" t="s">
        <v>1</v>
      </c>
      <c r="B3" s="164"/>
      <c r="C3" s="164"/>
      <c r="D3" s="164"/>
      <c r="E3" s="164"/>
      <c r="F3" s="164"/>
      <c r="G3" s="164"/>
      <c r="H3" s="164"/>
      <c r="I3" s="164"/>
      <c r="J3" s="164"/>
      <c r="K3" s="164"/>
      <c r="L3" s="164"/>
    </row>
    <row r="4" spans="1:12" ht="39.950000000000003" customHeight="1" x14ac:dyDescent="0.25">
      <c r="A4" s="2"/>
      <c r="B4" s="3"/>
      <c r="C4" s="3"/>
      <c r="D4" s="3"/>
      <c r="E4" s="3"/>
      <c r="F4" s="3"/>
      <c r="G4" s="3"/>
      <c r="H4" s="3"/>
      <c r="I4" s="3"/>
      <c r="J4" s="3"/>
      <c r="K4" s="3"/>
      <c r="L4" s="3"/>
    </row>
    <row r="5" spans="1:12" s="4" customFormat="1" ht="39.75" customHeight="1" x14ac:dyDescent="0.25">
      <c r="A5" s="165" t="s">
        <v>2</v>
      </c>
      <c r="B5" s="165"/>
      <c r="C5" s="165"/>
      <c r="D5" s="165"/>
      <c r="E5" s="165"/>
      <c r="F5" s="165"/>
      <c r="G5" s="165"/>
      <c r="H5" s="165"/>
      <c r="I5" s="165"/>
      <c r="J5" s="166"/>
      <c r="K5" s="166"/>
      <c r="L5" s="166"/>
    </row>
    <row r="6" spans="1:12" s="4" customFormat="1" ht="39.950000000000003" customHeight="1" x14ac:dyDescent="0.25">
      <c r="A6" s="5"/>
      <c r="B6" s="5"/>
      <c r="C6" s="5"/>
      <c r="D6" s="5"/>
      <c r="E6" s="5"/>
      <c r="F6" s="5"/>
      <c r="G6" s="5"/>
      <c r="H6" s="5"/>
      <c r="I6" s="5"/>
      <c r="J6" s="6"/>
      <c r="K6" s="6"/>
      <c r="L6" s="6"/>
    </row>
    <row r="7" spans="1:12" s="4" customFormat="1" ht="39.75" customHeight="1" x14ac:dyDescent="0.25">
      <c r="A7" s="167" t="s">
        <v>3</v>
      </c>
      <c r="B7" s="168"/>
      <c r="C7" s="168"/>
      <c r="D7" s="168"/>
      <c r="E7" s="168"/>
      <c r="F7" s="168"/>
      <c r="G7" s="168"/>
      <c r="H7" s="168"/>
      <c r="I7" s="168"/>
      <c r="J7" s="169"/>
      <c r="K7" s="169"/>
      <c r="L7" s="169"/>
    </row>
    <row r="8" spans="1:12" s="4" customFormat="1" ht="39.75" customHeight="1" x14ac:dyDescent="0.25">
      <c r="A8" s="7"/>
      <c r="B8" s="8"/>
      <c r="C8" s="8"/>
      <c r="D8" s="8"/>
      <c r="E8" s="8"/>
      <c r="F8" s="8"/>
      <c r="G8" s="8"/>
      <c r="H8" s="8"/>
      <c r="I8" s="8"/>
      <c r="J8" s="6"/>
      <c r="K8" s="6"/>
      <c r="L8" s="6"/>
    </row>
    <row r="9" spans="1:12" s="4" customFormat="1" ht="14.25" customHeight="1" x14ac:dyDescent="0.25">
      <c r="A9" s="7"/>
      <c r="B9" s="8"/>
      <c r="C9" s="8"/>
      <c r="D9" s="8"/>
      <c r="E9" s="8"/>
      <c r="F9" s="8"/>
      <c r="G9" s="8"/>
      <c r="H9" s="8"/>
      <c r="I9" s="8"/>
      <c r="J9" s="6"/>
      <c r="K9" s="6"/>
      <c r="L9" s="6"/>
    </row>
    <row r="10" spans="1:12" s="4" customFormat="1" ht="14.25" customHeight="1" x14ac:dyDescent="0.25">
      <c r="A10" s="7"/>
      <c r="B10" s="8"/>
      <c r="C10" s="8"/>
      <c r="D10" s="8"/>
      <c r="E10" s="8"/>
      <c r="F10" s="8"/>
      <c r="G10" s="8"/>
      <c r="H10" s="8"/>
      <c r="I10" s="8"/>
      <c r="J10" s="6"/>
      <c r="K10" s="6"/>
      <c r="L10" s="6"/>
    </row>
    <row r="11" spans="1:12" s="4" customFormat="1" ht="12.75" customHeight="1" x14ac:dyDescent="0.25">
      <c r="A11" s="7"/>
      <c r="B11" s="8"/>
      <c r="C11" s="8"/>
      <c r="D11" s="8"/>
      <c r="E11" s="8"/>
      <c r="F11" s="8"/>
      <c r="G11" s="8"/>
      <c r="H11" s="8"/>
      <c r="I11" s="8"/>
      <c r="J11" s="6"/>
      <c r="K11" s="6"/>
      <c r="L11" s="6"/>
    </row>
    <row r="12" spans="1:12" ht="15" x14ac:dyDescent="0.2">
      <c r="A12" s="9"/>
      <c r="B12" s="10"/>
      <c r="C12" s="170" t="s">
        <v>4</v>
      </c>
      <c r="D12" s="171"/>
      <c r="E12" s="170" t="s">
        <v>5</v>
      </c>
      <c r="F12" s="171"/>
      <c r="G12" s="11"/>
      <c r="H12" s="170" t="s">
        <v>6</v>
      </c>
      <c r="I12" s="172"/>
      <c r="J12" s="172"/>
      <c r="K12" s="171"/>
      <c r="L12" s="9"/>
    </row>
    <row r="13" spans="1:12" ht="15" x14ac:dyDescent="0.2">
      <c r="A13" s="9"/>
      <c r="B13" s="12" t="s">
        <v>7</v>
      </c>
      <c r="C13" s="13">
        <f>VALUE(RIGHT(A7, 4))</f>
        <v>2020</v>
      </c>
      <c r="D13" s="14">
        <f>C13-1</f>
        <v>2019</v>
      </c>
      <c r="E13" s="13">
        <f>C13</f>
        <v>2020</v>
      </c>
      <c r="F13" s="14">
        <f>D13</f>
        <v>2019</v>
      </c>
      <c r="G13" s="15"/>
      <c r="H13" s="13" t="s">
        <v>8</v>
      </c>
      <c r="I13" s="14" t="s">
        <v>5</v>
      </c>
      <c r="J13" s="13" t="s">
        <v>8</v>
      </c>
      <c r="K13" s="14" t="s">
        <v>5</v>
      </c>
      <c r="L13" s="9"/>
    </row>
    <row r="14" spans="1:12" ht="15" x14ac:dyDescent="0.2">
      <c r="A14" s="9"/>
      <c r="B14" s="16"/>
      <c r="C14" s="17"/>
      <c r="D14" s="18"/>
      <c r="E14" s="17"/>
      <c r="F14" s="18"/>
      <c r="G14" s="19"/>
      <c r="H14" s="17"/>
      <c r="I14" s="18"/>
      <c r="J14" s="17"/>
      <c r="K14" s="18"/>
      <c r="L14" s="9"/>
    </row>
    <row r="15" spans="1:12" ht="15" x14ac:dyDescent="0.2">
      <c r="A15" s="9"/>
      <c r="B15" s="20" t="s">
        <v>9</v>
      </c>
      <c r="C15" s="21">
        <v>1945</v>
      </c>
      <c r="D15" s="22">
        <v>1712</v>
      </c>
      <c r="E15" s="21">
        <v>11003</v>
      </c>
      <c r="F15" s="22">
        <v>8693</v>
      </c>
      <c r="G15" s="23"/>
      <c r="H15" s="21">
        <f t="shared" ref="H15:H22" si="0">C15-D15</f>
        <v>233</v>
      </c>
      <c r="I15" s="22">
        <f t="shared" ref="I15:I22" si="1">E15-F15</f>
        <v>2310</v>
      </c>
      <c r="J15" s="24">
        <f t="shared" ref="J15:J22" si="2">IF(D15=0, "-", IF(H15/D15&lt;10, H15/D15, "&gt;999%"))</f>
        <v>0.13609813084112149</v>
      </c>
      <c r="K15" s="25">
        <f t="shared" ref="K15:K22" si="3">IF(F15=0, "-", IF(I15/F15&lt;10, I15/F15, "&gt;999%"))</f>
        <v>0.26573104796963076</v>
      </c>
      <c r="L15" s="9"/>
    </row>
    <row r="16" spans="1:12" ht="15" x14ac:dyDescent="0.2">
      <c r="A16" s="9"/>
      <c r="B16" s="20" t="s">
        <v>10</v>
      </c>
      <c r="C16" s="21">
        <v>34898</v>
      </c>
      <c r="D16" s="22">
        <v>37811</v>
      </c>
      <c r="E16" s="21">
        <v>140902</v>
      </c>
      <c r="F16" s="22">
        <v>177898</v>
      </c>
      <c r="G16" s="23"/>
      <c r="H16" s="21">
        <f t="shared" si="0"/>
        <v>-2913</v>
      </c>
      <c r="I16" s="22">
        <f t="shared" si="1"/>
        <v>-36996</v>
      </c>
      <c r="J16" s="24">
        <f t="shared" si="2"/>
        <v>-7.7041072703710564E-2</v>
      </c>
      <c r="K16" s="25">
        <f t="shared" si="3"/>
        <v>-0.2079618657882607</v>
      </c>
      <c r="L16" s="9"/>
    </row>
    <row r="17" spans="1:12" ht="15" x14ac:dyDescent="0.2">
      <c r="A17" s="9"/>
      <c r="B17" s="20" t="s">
        <v>11</v>
      </c>
      <c r="C17" s="21">
        <v>841</v>
      </c>
      <c r="D17" s="22">
        <v>882</v>
      </c>
      <c r="E17" s="21">
        <v>3518</v>
      </c>
      <c r="F17" s="22">
        <v>4957</v>
      </c>
      <c r="G17" s="23"/>
      <c r="H17" s="21">
        <f t="shared" si="0"/>
        <v>-41</v>
      </c>
      <c r="I17" s="22">
        <f t="shared" si="1"/>
        <v>-1439</v>
      </c>
      <c r="J17" s="24">
        <f t="shared" si="2"/>
        <v>-4.6485260770975055E-2</v>
      </c>
      <c r="K17" s="25">
        <f t="shared" si="3"/>
        <v>-0.29029655033286261</v>
      </c>
      <c r="L17" s="9"/>
    </row>
    <row r="18" spans="1:12" ht="15" x14ac:dyDescent="0.2">
      <c r="A18" s="9"/>
      <c r="B18" s="20" t="s">
        <v>12</v>
      </c>
      <c r="C18" s="21">
        <v>24634</v>
      </c>
      <c r="D18" s="22">
        <v>25100</v>
      </c>
      <c r="E18" s="21">
        <v>91758</v>
      </c>
      <c r="F18" s="22">
        <v>113881</v>
      </c>
      <c r="G18" s="23"/>
      <c r="H18" s="21">
        <f t="shared" si="0"/>
        <v>-466</v>
      </c>
      <c r="I18" s="22">
        <f t="shared" si="1"/>
        <v>-22123</v>
      </c>
      <c r="J18" s="24">
        <f t="shared" si="2"/>
        <v>-1.8565737051792829E-2</v>
      </c>
      <c r="K18" s="25">
        <f t="shared" si="3"/>
        <v>-0.19426418805595314</v>
      </c>
      <c r="L18" s="9"/>
    </row>
    <row r="19" spans="1:12" ht="15" x14ac:dyDescent="0.2">
      <c r="A19" s="9"/>
      <c r="B19" s="20" t="s">
        <v>13</v>
      </c>
      <c r="C19" s="21">
        <v>7200</v>
      </c>
      <c r="D19" s="22">
        <v>6953</v>
      </c>
      <c r="E19" s="21">
        <v>28087</v>
      </c>
      <c r="F19" s="22">
        <v>34933</v>
      </c>
      <c r="G19" s="23"/>
      <c r="H19" s="21">
        <f t="shared" si="0"/>
        <v>247</v>
      </c>
      <c r="I19" s="22">
        <f t="shared" si="1"/>
        <v>-6846</v>
      </c>
      <c r="J19" s="24">
        <f t="shared" si="2"/>
        <v>3.5524234143535165E-2</v>
      </c>
      <c r="K19" s="25">
        <f t="shared" si="3"/>
        <v>-0.19597515243466063</v>
      </c>
      <c r="L19" s="9"/>
    </row>
    <row r="20" spans="1:12" ht="15" x14ac:dyDescent="0.2">
      <c r="A20" s="9"/>
      <c r="B20" s="20" t="s">
        <v>14</v>
      </c>
      <c r="C20" s="21">
        <v>1688</v>
      </c>
      <c r="D20" s="22">
        <v>2013</v>
      </c>
      <c r="E20" s="21">
        <v>6993</v>
      </c>
      <c r="F20" s="22">
        <v>9427</v>
      </c>
      <c r="G20" s="23"/>
      <c r="H20" s="21">
        <f t="shared" si="0"/>
        <v>-325</v>
      </c>
      <c r="I20" s="22">
        <f t="shared" si="1"/>
        <v>-2434</v>
      </c>
      <c r="J20" s="24">
        <f t="shared" si="2"/>
        <v>-0.16145057128663687</v>
      </c>
      <c r="K20" s="25">
        <f t="shared" si="3"/>
        <v>-0.25819454757611116</v>
      </c>
      <c r="L20" s="9"/>
    </row>
    <row r="21" spans="1:12" ht="15" x14ac:dyDescent="0.2">
      <c r="A21" s="9"/>
      <c r="B21" s="20" t="s">
        <v>15</v>
      </c>
      <c r="C21" s="21">
        <v>29302</v>
      </c>
      <c r="D21" s="22">
        <v>33924</v>
      </c>
      <c r="E21" s="21">
        <v>119606</v>
      </c>
      <c r="F21" s="22">
        <v>157800</v>
      </c>
      <c r="G21" s="23"/>
      <c r="H21" s="21">
        <f t="shared" si="0"/>
        <v>-4622</v>
      </c>
      <c r="I21" s="22">
        <f t="shared" si="1"/>
        <v>-38194</v>
      </c>
      <c r="J21" s="24">
        <f t="shared" si="2"/>
        <v>-0.13624572573988916</v>
      </c>
      <c r="K21" s="25">
        <f t="shared" si="3"/>
        <v>-0.24204055766793409</v>
      </c>
      <c r="L21" s="9"/>
    </row>
    <row r="22" spans="1:12" ht="15" x14ac:dyDescent="0.2">
      <c r="A22" s="9"/>
      <c r="B22" s="20" t="s">
        <v>16</v>
      </c>
      <c r="C22" s="21">
        <v>9726</v>
      </c>
      <c r="D22" s="22">
        <v>9422</v>
      </c>
      <c r="E22" s="21">
        <v>40548</v>
      </c>
      <c r="F22" s="22">
        <v>46877</v>
      </c>
      <c r="G22" s="23"/>
      <c r="H22" s="21">
        <f t="shared" si="0"/>
        <v>304</v>
      </c>
      <c r="I22" s="22">
        <f t="shared" si="1"/>
        <v>-6329</v>
      </c>
      <c r="J22" s="24">
        <f t="shared" si="2"/>
        <v>3.2264911908299727E-2</v>
      </c>
      <c r="K22" s="25">
        <f t="shared" si="3"/>
        <v>-0.13501290611600572</v>
      </c>
      <c r="L22" s="9"/>
    </row>
    <row r="23" spans="1:12" ht="15" x14ac:dyDescent="0.2">
      <c r="A23" s="9"/>
      <c r="B23" s="20"/>
      <c r="C23" s="26"/>
      <c r="D23" s="27"/>
      <c r="E23" s="26"/>
      <c r="F23" s="27"/>
      <c r="G23" s="28"/>
      <c r="H23" s="26"/>
      <c r="I23" s="27"/>
      <c r="J23" s="29"/>
      <c r="K23" s="30"/>
      <c r="L23" s="9"/>
    </row>
    <row r="24" spans="1:12" s="38" customFormat="1" ht="15.75" x14ac:dyDescent="0.25">
      <c r="A24" s="31"/>
      <c r="B24" s="12" t="s">
        <v>17</v>
      </c>
      <c r="C24" s="32">
        <f>SUM(C15:C23)</f>
        <v>110234</v>
      </c>
      <c r="D24" s="33">
        <f>SUM(D15:D23)</f>
        <v>117817</v>
      </c>
      <c r="E24" s="32">
        <f>SUM(E15:E23)</f>
        <v>442415</v>
      </c>
      <c r="F24" s="33">
        <f>SUM(F15:F23)</f>
        <v>554466</v>
      </c>
      <c r="G24" s="34"/>
      <c r="H24" s="32">
        <f>SUM(H15:H23)</f>
        <v>-7583</v>
      </c>
      <c r="I24" s="33">
        <f>SUM(I15:I23)</f>
        <v>-112051</v>
      </c>
      <c r="J24" s="35">
        <f>IF(D24=0, 0, H24/D24)</f>
        <v>-6.4362528327830446E-2</v>
      </c>
      <c r="K24" s="36">
        <f>IF(F24=0, 0, I24/F24)</f>
        <v>-0.20208813525085398</v>
      </c>
      <c r="L24" s="37"/>
    </row>
    <row r="25" spans="1:12" s="38" customFormat="1" x14ac:dyDescent="0.2">
      <c r="B25" s="39"/>
      <c r="C25" s="40"/>
      <c r="D25" s="40"/>
      <c r="E25" s="40"/>
      <c r="F25" s="40"/>
      <c r="G25" s="40"/>
      <c r="H25" s="40"/>
      <c r="I25" s="40"/>
      <c r="J25" s="41"/>
      <c r="K25" s="41"/>
    </row>
    <row r="26" spans="1:12" s="38" customFormat="1" x14ac:dyDescent="0.2">
      <c r="C26" s="42"/>
      <c r="D26" s="42"/>
      <c r="E26" s="42"/>
      <c r="F26" s="42"/>
      <c r="G26" s="42"/>
      <c r="H26" s="42"/>
      <c r="I26" s="42"/>
      <c r="J26" s="41"/>
      <c r="K26" s="41"/>
    </row>
    <row r="27" spans="1:12" s="38" customFormat="1" ht="14.25" x14ac:dyDescent="0.2">
      <c r="B27" s="43"/>
      <c r="C27" s="42"/>
      <c r="D27" s="42"/>
      <c r="E27" s="42"/>
      <c r="F27" s="42"/>
      <c r="G27" s="42"/>
      <c r="H27" s="42"/>
      <c r="I27" s="42"/>
      <c r="J27" s="41"/>
      <c r="K27" s="41"/>
    </row>
    <row r="28" spans="1:12" s="38" customFormat="1" ht="14.25" x14ac:dyDescent="0.2">
      <c r="B28" s="43"/>
      <c r="C28" s="42"/>
      <c r="D28" s="42"/>
      <c r="E28" s="42"/>
      <c r="F28" s="42"/>
      <c r="G28" s="42"/>
      <c r="H28" s="42"/>
      <c r="I28" s="42"/>
      <c r="J28" s="41"/>
      <c r="K28" s="41"/>
    </row>
    <row r="29" spans="1:12" s="38" customFormat="1" ht="14.25" x14ac:dyDescent="0.2">
      <c r="B29" s="43"/>
      <c r="C29" s="42"/>
      <c r="D29" s="42"/>
      <c r="E29" s="42"/>
      <c r="F29" s="42"/>
      <c r="G29" s="42"/>
      <c r="H29" s="42"/>
      <c r="I29" s="42"/>
      <c r="J29" s="41"/>
      <c r="K29" s="41"/>
    </row>
    <row r="30" spans="1:12" s="38" customFormat="1" ht="14.25" x14ac:dyDescent="0.2">
      <c r="B30" s="43"/>
      <c r="C30" s="42"/>
      <c r="D30" s="42"/>
      <c r="E30" s="42"/>
      <c r="F30" s="42"/>
      <c r="G30" s="42"/>
      <c r="H30" s="42"/>
      <c r="I30" s="42"/>
      <c r="J30" s="41"/>
      <c r="K30" s="41"/>
    </row>
    <row r="31" spans="1:12" s="38" customFormat="1" x14ac:dyDescent="0.2">
      <c r="C31" s="42"/>
      <c r="D31" s="42"/>
      <c r="E31" s="42"/>
      <c r="F31" s="42"/>
      <c r="G31" s="42"/>
      <c r="H31" s="42"/>
      <c r="I31" s="42"/>
      <c r="J31" s="41"/>
      <c r="K31" s="41"/>
    </row>
    <row r="32" spans="1:12" s="38" customFormat="1" x14ac:dyDescent="0.2">
      <c r="C32" s="42"/>
      <c r="D32" s="42"/>
      <c r="E32" s="42"/>
      <c r="F32" s="42"/>
      <c r="G32" s="42"/>
      <c r="H32" s="42"/>
      <c r="I32" s="42"/>
      <c r="J32" s="41"/>
      <c r="K32" s="41"/>
    </row>
    <row r="33" spans="1:15" s="38" customFormat="1" x14ac:dyDescent="0.2">
      <c r="C33" s="42"/>
      <c r="D33" s="42"/>
      <c r="E33" s="42"/>
      <c r="F33" s="42"/>
      <c r="G33" s="42"/>
      <c r="H33" s="42"/>
      <c r="I33" s="42"/>
      <c r="J33" s="41"/>
      <c r="K33" s="41"/>
    </row>
    <row r="34" spans="1:15" s="38" customFormat="1" x14ac:dyDescent="0.2">
      <c r="C34" s="42"/>
      <c r="D34" s="42"/>
      <c r="E34" s="42"/>
      <c r="F34" s="42"/>
      <c r="G34" s="42"/>
      <c r="H34" s="42"/>
      <c r="I34" s="42"/>
      <c r="J34" s="41"/>
      <c r="K34" s="41"/>
    </row>
    <row r="35" spans="1:15" s="38" customFormat="1" x14ac:dyDescent="0.2">
      <c r="C35" s="42"/>
      <c r="D35" s="42"/>
      <c r="E35" s="42"/>
      <c r="F35" s="42"/>
      <c r="G35" s="42"/>
      <c r="H35" s="42"/>
      <c r="I35" s="42"/>
      <c r="J35" s="41"/>
      <c r="K35" s="41"/>
      <c r="O35" s="44"/>
    </row>
    <row r="36" spans="1:15" ht="12.75" customHeight="1" x14ac:dyDescent="0.2">
      <c r="A36" s="156"/>
      <c r="B36" s="156"/>
      <c r="C36" s="156"/>
      <c r="D36" s="156"/>
      <c r="E36" s="156"/>
      <c r="F36" s="156"/>
      <c r="G36" s="156"/>
      <c r="H36" s="156"/>
      <c r="I36" s="156"/>
    </row>
    <row r="37" spans="1:15" s="6" customFormat="1" ht="29.25" customHeight="1" x14ac:dyDescent="0.25">
      <c r="A37" s="45"/>
      <c r="B37" s="157" t="s">
        <v>18</v>
      </c>
      <c r="C37" s="158"/>
      <c r="D37" s="158"/>
      <c r="E37" s="158"/>
      <c r="F37" s="158"/>
      <c r="G37" s="158"/>
      <c r="H37" s="158"/>
      <c r="I37" s="158"/>
      <c r="J37" s="158"/>
      <c r="K37" s="158"/>
      <c r="L37" s="46"/>
    </row>
    <row r="38" spans="1:15" s="6" customFormat="1" ht="29.25" customHeight="1" x14ac:dyDescent="0.25">
      <c r="A38" s="47"/>
      <c r="B38" s="158"/>
      <c r="C38" s="158"/>
      <c r="D38" s="158"/>
      <c r="E38" s="158"/>
      <c r="F38" s="158"/>
      <c r="G38" s="158"/>
      <c r="H38" s="158"/>
      <c r="I38" s="158"/>
      <c r="J38" s="158"/>
      <c r="K38" s="158"/>
      <c r="L38" s="46"/>
    </row>
    <row r="39" spans="1:15" s="6" customFormat="1" ht="29.25" customHeight="1" x14ac:dyDescent="0.25">
      <c r="A39" s="47"/>
      <c r="B39" s="158"/>
      <c r="C39" s="158"/>
      <c r="D39" s="158"/>
      <c r="E39" s="158"/>
      <c r="F39" s="158"/>
      <c r="G39" s="158"/>
      <c r="H39" s="158"/>
      <c r="I39" s="158"/>
      <c r="J39" s="158"/>
      <c r="K39" s="158"/>
      <c r="L39" s="48"/>
    </row>
    <row r="40" spans="1:15" s="6" customFormat="1" ht="29.25" customHeight="1" x14ac:dyDescent="0.25">
      <c r="A40" s="49"/>
      <c r="B40" s="159"/>
      <c r="C40" s="159"/>
      <c r="D40" s="159"/>
      <c r="E40" s="159"/>
      <c r="F40" s="159"/>
      <c r="G40" s="159"/>
      <c r="H40" s="159"/>
      <c r="I40" s="159"/>
      <c r="J40" s="159"/>
      <c r="K40" s="159"/>
      <c r="L40" s="50"/>
    </row>
    <row r="44" spans="1:15" x14ac:dyDescent="0.2">
      <c r="B44" s="51"/>
    </row>
  </sheetData>
  <mergeCells count="10">
    <mergeCell ref="A36:I36"/>
    <mergeCell ref="B37:K40"/>
    <mergeCell ref="A1:L1"/>
    <mergeCell ref="A2:L2"/>
    <mergeCell ref="A3:L3"/>
    <mergeCell ref="A5:L5"/>
    <mergeCell ref="A7:L7"/>
    <mergeCell ref="C12:D12"/>
    <mergeCell ref="E12:F12"/>
    <mergeCell ref="H12:K12"/>
  </mergeCells>
  <printOptions horizontalCentered="1"/>
  <pageMargins left="0.74803149606299213" right="0.74803149606299213" top="0.78740157480314965" bottom="0.78740157480314965" header="0.51181102362204722" footer="0.51181102362204722"/>
  <pageSetup paperSize="9" scale="70"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335CC3-660D-40F2-B3D0-BB12DBB41947}">
  <sheetPr>
    <pageSetUpPr fitToPage="1"/>
  </sheetPr>
  <dimension ref="A1:K182"/>
  <sheetViews>
    <sheetView tabSelected="1" workbookViewId="0">
      <selection activeCell="M1" sqref="M1"/>
    </sheetView>
  </sheetViews>
  <sheetFormatPr defaultRowHeight="12.75" x14ac:dyDescent="0.2"/>
  <cols>
    <col min="1" max="1" width="28.85546875" style="1" bestFit="1" customWidth="1"/>
    <col min="2" max="2" width="7.28515625" style="1" bestFit="1" customWidth="1"/>
    <col min="3" max="3" width="7.28515625" style="1" customWidth="1"/>
    <col min="4" max="4" width="7.28515625" style="1" bestFit="1" customWidth="1"/>
    <col min="5" max="5" width="7.28515625" style="1" customWidth="1"/>
    <col min="6" max="6" width="7.28515625" style="1" bestFit="1" customWidth="1"/>
    <col min="7" max="7" width="7.28515625" style="1" customWidth="1"/>
    <col min="8" max="8" width="7.28515625" style="1" bestFit="1" customWidth="1"/>
    <col min="9" max="9" width="7.28515625" style="1" customWidth="1"/>
    <col min="10" max="11" width="7.7109375" style="1" customWidth="1"/>
    <col min="12" max="256" width="8.7109375" style="1"/>
    <col min="257" max="257" width="34.7109375" style="1" customWidth="1"/>
    <col min="258" max="258" width="7.28515625" style="1" bestFit="1" customWidth="1"/>
    <col min="259" max="259" width="7.28515625" style="1" customWidth="1"/>
    <col min="260" max="260" width="7.28515625" style="1" bestFit="1" customWidth="1"/>
    <col min="261" max="261" width="7.28515625" style="1" customWidth="1"/>
    <col min="262" max="262" width="7.28515625" style="1" bestFit="1" customWidth="1"/>
    <col min="263" max="263" width="7.28515625" style="1" customWidth="1"/>
    <col min="264" max="264" width="7.28515625" style="1" bestFit="1" customWidth="1"/>
    <col min="265" max="265" width="7.28515625" style="1" customWidth="1"/>
    <col min="266" max="267" width="7.7109375" style="1" customWidth="1"/>
    <col min="268" max="512" width="8.7109375" style="1"/>
    <col min="513" max="513" width="34.7109375" style="1" customWidth="1"/>
    <col min="514" max="514" width="7.28515625" style="1" bestFit="1" customWidth="1"/>
    <col min="515" max="515" width="7.28515625" style="1" customWidth="1"/>
    <col min="516" max="516" width="7.28515625" style="1" bestFit="1" customWidth="1"/>
    <col min="517" max="517" width="7.28515625" style="1" customWidth="1"/>
    <col min="518" max="518" width="7.28515625" style="1" bestFit="1" customWidth="1"/>
    <col min="519" max="519" width="7.28515625" style="1" customWidth="1"/>
    <col min="520" max="520" width="7.28515625" style="1" bestFit="1" customWidth="1"/>
    <col min="521" max="521" width="7.28515625" style="1" customWidth="1"/>
    <col min="522" max="523" width="7.7109375" style="1" customWidth="1"/>
    <col min="524" max="768" width="8.7109375" style="1"/>
    <col min="769" max="769" width="34.7109375" style="1" customWidth="1"/>
    <col min="770" max="770" width="7.28515625" style="1" bestFit="1" customWidth="1"/>
    <col min="771" max="771" width="7.28515625" style="1" customWidth="1"/>
    <col min="772" max="772" width="7.28515625" style="1" bestFit="1" customWidth="1"/>
    <col min="773" max="773" width="7.28515625" style="1" customWidth="1"/>
    <col min="774" max="774" width="7.28515625" style="1" bestFit="1" customWidth="1"/>
    <col min="775" max="775" width="7.28515625" style="1" customWidth="1"/>
    <col min="776" max="776" width="7.28515625" style="1" bestFit="1" customWidth="1"/>
    <col min="777" max="777" width="7.28515625" style="1" customWidth="1"/>
    <col min="778" max="779" width="7.7109375" style="1" customWidth="1"/>
    <col min="780" max="1024" width="8.7109375" style="1"/>
    <col min="1025" max="1025" width="34.7109375" style="1" customWidth="1"/>
    <col min="1026" max="1026" width="7.28515625" style="1" bestFit="1" customWidth="1"/>
    <col min="1027" max="1027" width="7.28515625" style="1" customWidth="1"/>
    <col min="1028" max="1028" width="7.28515625" style="1" bestFit="1" customWidth="1"/>
    <col min="1029" max="1029" width="7.28515625" style="1" customWidth="1"/>
    <col min="1030" max="1030" width="7.28515625" style="1" bestFit="1" customWidth="1"/>
    <col min="1031" max="1031" width="7.28515625" style="1" customWidth="1"/>
    <col min="1032" max="1032" width="7.28515625" style="1" bestFit="1" customWidth="1"/>
    <col min="1033" max="1033" width="7.28515625" style="1" customWidth="1"/>
    <col min="1034" max="1035" width="7.7109375" style="1" customWidth="1"/>
    <col min="1036" max="1280" width="8.7109375" style="1"/>
    <col min="1281" max="1281" width="34.7109375" style="1" customWidth="1"/>
    <col min="1282" max="1282" width="7.28515625" style="1" bestFit="1" customWidth="1"/>
    <col min="1283" max="1283" width="7.28515625" style="1" customWidth="1"/>
    <col min="1284" max="1284" width="7.28515625" style="1" bestFit="1" customWidth="1"/>
    <col min="1285" max="1285" width="7.28515625" style="1" customWidth="1"/>
    <col min="1286" max="1286" width="7.28515625" style="1" bestFit="1" customWidth="1"/>
    <col min="1287" max="1287" width="7.28515625" style="1" customWidth="1"/>
    <col min="1288" max="1288" width="7.28515625" style="1" bestFit="1" customWidth="1"/>
    <col min="1289" max="1289" width="7.28515625" style="1" customWidth="1"/>
    <col min="1290" max="1291" width="7.7109375" style="1" customWidth="1"/>
    <col min="1292" max="1536" width="8.7109375" style="1"/>
    <col min="1537" max="1537" width="34.7109375" style="1" customWidth="1"/>
    <col min="1538" max="1538" width="7.28515625" style="1" bestFit="1" customWidth="1"/>
    <col min="1539" max="1539" width="7.28515625" style="1" customWidth="1"/>
    <col min="1540" max="1540" width="7.28515625" style="1" bestFit="1" customWidth="1"/>
    <col min="1541" max="1541" width="7.28515625" style="1" customWidth="1"/>
    <col min="1542" max="1542" width="7.28515625" style="1" bestFit="1" customWidth="1"/>
    <col min="1543" max="1543" width="7.28515625" style="1" customWidth="1"/>
    <col min="1544" max="1544" width="7.28515625" style="1" bestFit="1" customWidth="1"/>
    <col min="1545" max="1545" width="7.28515625" style="1" customWidth="1"/>
    <col min="1546" max="1547" width="7.7109375" style="1" customWidth="1"/>
    <col min="1548" max="1792" width="8.7109375" style="1"/>
    <col min="1793" max="1793" width="34.7109375" style="1" customWidth="1"/>
    <col min="1794" max="1794" width="7.28515625" style="1" bestFit="1" customWidth="1"/>
    <col min="1795" max="1795" width="7.28515625" style="1" customWidth="1"/>
    <col min="1796" max="1796" width="7.28515625" style="1" bestFit="1" customWidth="1"/>
    <col min="1797" max="1797" width="7.28515625" style="1" customWidth="1"/>
    <col min="1798" max="1798" width="7.28515625" style="1" bestFit="1" customWidth="1"/>
    <col min="1799" max="1799" width="7.28515625" style="1" customWidth="1"/>
    <col min="1800" max="1800" width="7.28515625" style="1" bestFit="1" customWidth="1"/>
    <col min="1801" max="1801" width="7.28515625" style="1" customWidth="1"/>
    <col min="1802" max="1803" width="7.7109375" style="1" customWidth="1"/>
    <col min="1804" max="2048" width="8.7109375" style="1"/>
    <col min="2049" max="2049" width="34.7109375" style="1" customWidth="1"/>
    <col min="2050" max="2050" width="7.28515625" style="1" bestFit="1" customWidth="1"/>
    <col min="2051" max="2051" width="7.28515625" style="1" customWidth="1"/>
    <col min="2052" max="2052" width="7.28515625" style="1" bestFit="1" customWidth="1"/>
    <col min="2053" max="2053" width="7.28515625" style="1" customWidth="1"/>
    <col min="2054" max="2054" width="7.28515625" style="1" bestFit="1" customWidth="1"/>
    <col min="2055" max="2055" width="7.28515625" style="1" customWidth="1"/>
    <col min="2056" max="2056" width="7.28515625" style="1" bestFit="1" customWidth="1"/>
    <col min="2057" max="2057" width="7.28515625" style="1" customWidth="1"/>
    <col min="2058" max="2059" width="7.7109375" style="1" customWidth="1"/>
    <col min="2060" max="2304" width="8.7109375" style="1"/>
    <col min="2305" max="2305" width="34.7109375" style="1" customWidth="1"/>
    <col min="2306" max="2306" width="7.28515625" style="1" bestFit="1" customWidth="1"/>
    <col min="2307" max="2307" width="7.28515625" style="1" customWidth="1"/>
    <col min="2308" max="2308" width="7.28515625" style="1" bestFit="1" customWidth="1"/>
    <col min="2309" max="2309" width="7.28515625" style="1" customWidth="1"/>
    <col min="2310" max="2310" width="7.28515625" style="1" bestFit="1" customWidth="1"/>
    <col min="2311" max="2311" width="7.28515625" style="1" customWidth="1"/>
    <col min="2312" max="2312" width="7.28515625" style="1" bestFit="1" customWidth="1"/>
    <col min="2313" max="2313" width="7.28515625" style="1" customWidth="1"/>
    <col min="2314" max="2315" width="7.7109375" style="1" customWidth="1"/>
    <col min="2316" max="2560" width="8.7109375" style="1"/>
    <col min="2561" max="2561" width="34.7109375" style="1" customWidth="1"/>
    <col min="2562" max="2562" width="7.28515625" style="1" bestFit="1" customWidth="1"/>
    <col min="2563" max="2563" width="7.28515625" style="1" customWidth="1"/>
    <col min="2564" max="2564" width="7.28515625" style="1" bestFit="1" customWidth="1"/>
    <col min="2565" max="2565" width="7.28515625" style="1" customWidth="1"/>
    <col min="2566" max="2566" width="7.28515625" style="1" bestFit="1" customWidth="1"/>
    <col min="2567" max="2567" width="7.28515625" style="1" customWidth="1"/>
    <col min="2568" max="2568" width="7.28515625" style="1" bestFit="1" customWidth="1"/>
    <col min="2569" max="2569" width="7.28515625" style="1" customWidth="1"/>
    <col min="2570" max="2571" width="7.7109375" style="1" customWidth="1"/>
    <col min="2572" max="2816" width="8.7109375" style="1"/>
    <col min="2817" max="2817" width="34.7109375" style="1" customWidth="1"/>
    <col min="2818" max="2818" width="7.28515625" style="1" bestFit="1" customWidth="1"/>
    <col min="2819" max="2819" width="7.28515625" style="1" customWidth="1"/>
    <col min="2820" max="2820" width="7.28515625" style="1" bestFit="1" customWidth="1"/>
    <col min="2821" max="2821" width="7.28515625" style="1" customWidth="1"/>
    <col min="2822" max="2822" width="7.28515625" style="1" bestFit="1" customWidth="1"/>
    <col min="2823" max="2823" width="7.28515625" style="1" customWidth="1"/>
    <col min="2824" max="2824" width="7.28515625" style="1" bestFit="1" customWidth="1"/>
    <col min="2825" max="2825" width="7.28515625" style="1" customWidth="1"/>
    <col min="2826" max="2827" width="7.7109375" style="1" customWidth="1"/>
    <col min="2828" max="3072" width="8.7109375" style="1"/>
    <col min="3073" max="3073" width="34.7109375" style="1" customWidth="1"/>
    <col min="3074" max="3074" width="7.28515625" style="1" bestFit="1" customWidth="1"/>
    <col min="3075" max="3075" width="7.28515625" style="1" customWidth="1"/>
    <col min="3076" max="3076" width="7.28515625" style="1" bestFit="1" customWidth="1"/>
    <col min="3077" max="3077" width="7.28515625" style="1" customWidth="1"/>
    <col min="3078" max="3078" width="7.28515625" style="1" bestFit="1" customWidth="1"/>
    <col min="3079" max="3079" width="7.28515625" style="1" customWidth="1"/>
    <col min="3080" max="3080" width="7.28515625" style="1" bestFit="1" customWidth="1"/>
    <col min="3081" max="3081" width="7.28515625" style="1" customWidth="1"/>
    <col min="3082" max="3083" width="7.7109375" style="1" customWidth="1"/>
    <col min="3084" max="3328" width="8.7109375" style="1"/>
    <col min="3329" max="3329" width="34.7109375" style="1" customWidth="1"/>
    <col min="3330" max="3330" width="7.28515625" style="1" bestFit="1" customWidth="1"/>
    <col min="3331" max="3331" width="7.28515625" style="1" customWidth="1"/>
    <col min="3332" max="3332" width="7.28515625" style="1" bestFit="1" customWidth="1"/>
    <col min="3333" max="3333" width="7.28515625" style="1" customWidth="1"/>
    <col min="3334" max="3334" width="7.28515625" style="1" bestFit="1" customWidth="1"/>
    <col min="3335" max="3335" width="7.28515625" style="1" customWidth="1"/>
    <col min="3336" max="3336" width="7.28515625" style="1" bestFit="1" customWidth="1"/>
    <col min="3337" max="3337" width="7.28515625" style="1" customWidth="1"/>
    <col min="3338" max="3339" width="7.7109375" style="1" customWidth="1"/>
    <col min="3340" max="3584" width="8.7109375" style="1"/>
    <col min="3585" max="3585" width="34.7109375" style="1" customWidth="1"/>
    <col min="3586" max="3586" width="7.28515625" style="1" bestFit="1" customWidth="1"/>
    <col min="3587" max="3587" width="7.28515625" style="1" customWidth="1"/>
    <col min="3588" max="3588" width="7.28515625" style="1" bestFit="1" customWidth="1"/>
    <col min="3589" max="3589" width="7.28515625" style="1" customWidth="1"/>
    <col min="3590" max="3590" width="7.28515625" style="1" bestFit="1" customWidth="1"/>
    <col min="3591" max="3591" width="7.28515625" style="1" customWidth="1"/>
    <col min="3592" max="3592" width="7.28515625" style="1" bestFit="1" customWidth="1"/>
    <col min="3593" max="3593" width="7.28515625" style="1" customWidth="1"/>
    <col min="3594" max="3595" width="7.7109375" style="1" customWidth="1"/>
    <col min="3596" max="3840" width="8.7109375" style="1"/>
    <col min="3841" max="3841" width="34.7109375" style="1" customWidth="1"/>
    <col min="3842" max="3842" width="7.28515625" style="1" bestFit="1" customWidth="1"/>
    <col min="3843" max="3843" width="7.28515625" style="1" customWidth="1"/>
    <col min="3844" max="3844" width="7.28515625" style="1" bestFit="1" customWidth="1"/>
    <col min="3845" max="3845" width="7.28515625" style="1" customWidth="1"/>
    <col min="3846" max="3846" width="7.28515625" style="1" bestFit="1" customWidth="1"/>
    <col min="3847" max="3847" width="7.28515625" style="1" customWidth="1"/>
    <col min="3848" max="3848" width="7.28515625" style="1" bestFit="1" customWidth="1"/>
    <col min="3849" max="3849" width="7.28515625" style="1" customWidth="1"/>
    <col min="3850" max="3851" width="7.7109375" style="1" customWidth="1"/>
    <col min="3852" max="4096" width="8.7109375" style="1"/>
    <col min="4097" max="4097" width="34.7109375" style="1" customWidth="1"/>
    <col min="4098" max="4098" width="7.28515625" style="1" bestFit="1" customWidth="1"/>
    <col min="4099" max="4099" width="7.28515625" style="1" customWidth="1"/>
    <col min="4100" max="4100" width="7.28515625" style="1" bestFit="1" customWidth="1"/>
    <col min="4101" max="4101" width="7.28515625" style="1" customWidth="1"/>
    <col min="4102" max="4102" width="7.28515625" style="1" bestFit="1" customWidth="1"/>
    <col min="4103" max="4103" width="7.28515625" style="1" customWidth="1"/>
    <col min="4104" max="4104" width="7.28515625" style="1" bestFit="1" customWidth="1"/>
    <col min="4105" max="4105" width="7.28515625" style="1" customWidth="1"/>
    <col min="4106" max="4107" width="7.7109375" style="1" customWidth="1"/>
    <col min="4108" max="4352" width="8.7109375" style="1"/>
    <col min="4353" max="4353" width="34.7109375" style="1" customWidth="1"/>
    <col min="4354" max="4354" width="7.28515625" style="1" bestFit="1" customWidth="1"/>
    <col min="4355" max="4355" width="7.28515625" style="1" customWidth="1"/>
    <col min="4356" max="4356" width="7.28515625" style="1" bestFit="1" customWidth="1"/>
    <col min="4357" max="4357" width="7.28515625" style="1" customWidth="1"/>
    <col min="4358" max="4358" width="7.28515625" style="1" bestFit="1" customWidth="1"/>
    <col min="4359" max="4359" width="7.28515625" style="1" customWidth="1"/>
    <col min="4360" max="4360" width="7.28515625" style="1" bestFit="1" customWidth="1"/>
    <col min="4361" max="4361" width="7.28515625" style="1" customWidth="1"/>
    <col min="4362" max="4363" width="7.7109375" style="1" customWidth="1"/>
    <col min="4364" max="4608" width="8.7109375" style="1"/>
    <col min="4609" max="4609" width="34.7109375" style="1" customWidth="1"/>
    <col min="4610" max="4610" width="7.28515625" style="1" bestFit="1" customWidth="1"/>
    <col min="4611" max="4611" width="7.28515625" style="1" customWidth="1"/>
    <col min="4612" max="4612" width="7.28515625" style="1" bestFit="1" customWidth="1"/>
    <col min="4613" max="4613" width="7.28515625" style="1" customWidth="1"/>
    <col min="4614" max="4614" width="7.28515625" style="1" bestFit="1" customWidth="1"/>
    <col min="4615" max="4615" width="7.28515625" style="1" customWidth="1"/>
    <col min="4616" max="4616" width="7.28515625" style="1" bestFit="1" customWidth="1"/>
    <col min="4617" max="4617" width="7.28515625" style="1" customWidth="1"/>
    <col min="4618" max="4619" width="7.7109375" style="1" customWidth="1"/>
    <col min="4620" max="4864" width="8.7109375" style="1"/>
    <col min="4865" max="4865" width="34.7109375" style="1" customWidth="1"/>
    <col min="4866" max="4866" width="7.28515625" style="1" bestFit="1" customWidth="1"/>
    <col min="4867" max="4867" width="7.28515625" style="1" customWidth="1"/>
    <col min="4868" max="4868" width="7.28515625" style="1" bestFit="1" customWidth="1"/>
    <col min="4869" max="4869" width="7.28515625" style="1" customWidth="1"/>
    <col min="4870" max="4870" width="7.28515625" style="1" bestFit="1" customWidth="1"/>
    <col min="4871" max="4871" width="7.28515625" style="1" customWidth="1"/>
    <col min="4872" max="4872" width="7.28515625" style="1" bestFit="1" customWidth="1"/>
    <col min="4873" max="4873" width="7.28515625" style="1" customWidth="1"/>
    <col min="4874" max="4875" width="7.7109375" style="1" customWidth="1"/>
    <col min="4876" max="5120" width="8.7109375" style="1"/>
    <col min="5121" max="5121" width="34.7109375" style="1" customWidth="1"/>
    <col min="5122" max="5122" width="7.28515625" style="1" bestFit="1" customWidth="1"/>
    <col min="5123" max="5123" width="7.28515625" style="1" customWidth="1"/>
    <col min="5124" max="5124" width="7.28515625" style="1" bestFit="1" customWidth="1"/>
    <col min="5125" max="5125" width="7.28515625" style="1" customWidth="1"/>
    <col min="5126" max="5126" width="7.28515625" style="1" bestFit="1" customWidth="1"/>
    <col min="5127" max="5127" width="7.28515625" style="1" customWidth="1"/>
    <col min="5128" max="5128" width="7.28515625" style="1" bestFit="1" customWidth="1"/>
    <col min="5129" max="5129" width="7.28515625" style="1" customWidth="1"/>
    <col min="5130" max="5131" width="7.7109375" style="1" customWidth="1"/>
    <col min="5132" max="5376" width="8.7109375" style="1"/>
    <col min="5377" max="5377" width="34.7109375" style="1" customWidth="1"/>
    <col min="5378" max="5378" width="7.28515625" style="1" bestFit="1" customWidth="1"/>
    <col min="5379" max="5379" width="7.28515625" style="1" customWidth="1"/>
    <col min="5380" max="5380" width="7.28515625" style="1" bestFit="1" customWidth="1"/>
    <col min="5381" max="5381" width="7.28515625" style="1" customWidth="1"/>
    <col min="5382" max="5382" width="7.28515625" style="1" bestFit="1" customWidth="1"/>
    <col min="5383" max="5383" width="7.28515625" style="1" customWidth="1"/>
    <col min="5384" max="5384" width="7.28515625" style="1" bestFit="1" customWidth="1"/>
    <col min="5385" max="5385" width="7.28515625" style="1" customWidth="1"/>
    <col min="5386" max="5387" width="7.7109375" style="1" customWidth="1"/>
    <col min="5388" max="5632" width="8.7109375" style="1"/>
    <col min="5633" max="5633" width="34.7109375" style="1" customWidth="1"/>
    <col min="5634" max="5634" width="7.28515625" style="1" bestFit="1" customWidth="1"/>
    <col min="5635" max="5635" width="7.28515625" style="1" customWidth="1"/>
    <col min="5636" max="5636" width="7.28515625" style="1" bestFit="1" customWidth="1"/>
    <col min="5637" max="5637" width="7.28515625" style="1" customWidth="1"/>
    <col min="5638" max="5638" width="7.28515625" style="1" bestFit="1" customWidth="1"/>
    <col min="5639" max="5639" width="7.28515625" style="1" customWidth="1"/>
    <col min="5640" max="5640" width="7.28515625" style="1" bestFit="1" customWidth="1"/>
    <col min="5641" max="5641" width="7.28515625" style="1" customWidth="1"/>
    <col min="5642" max="5643" width="7.7109375" style="1" customWidth="1"/>
    <col min="5644" max="5888" width="8.7109375" style="1"/>
    <col min="5889" max="5889" width="34.7109375" style="1" customWidth="1"/>
    <col min="5890" max="5890" width="7.28515625" style="1" bestFit="1" customWidth="1"/>
    <col min="5891" max="5891" width="7.28515625" style="1" customWidth="1"/>
    <col min="5892" max="5892" width="7.28515625" style="1" bestFit="1" customWidth="1"/>
    <col min="5893" max="5893" width="7.28515625" style="1" customWidth="1"/>
    <col min="5894" max="5894" width="7.28515625" style="1" bestFit="1" customWidth="1"/>
    <col min="5895" max="5895" width="7.28515625" style="1" customWidth="1"/>
    <col min="5896" max="5896" width="7.28515625" style="1" bestFit="1" customWidth="1"/>
    <col min="5897" max="5897" width="7.28515625" style="1" customWidth="1"/>
    <col min="5898" max="5899" width="7.7109375" style="1" customWidth="1"/>
    <col min="5900" max="6144" width="8.7109375" style="1"/>
    <col min="6145" max="6145" width="34.7109375" style="1" customWidth="1"/>
    <col min="6146" max="6146" width="7.28515625" style="1" bestFit="1" customWidth="1"/>
    <col min="6147" max="6147" width="7.28515625" style="1" customWidth="1"/>
    <col min="6148" max="6148" width="7.28515625" style="1" bestFit="1" customWidth="1"/>
    <col min="6149" max="6149" width="7.28515625" style="1" customWidth="1"/>
    <col min="6150" max="6150" width="7.28515625" style="1" bestFit="1" customWidth="1"/>
    <col min="6151" max="6151" width="7.28515625" style="1" customWidth="1"/>
    <col min="6152" max="6152" width="7.28515625" style="1" bestFit="1" customWidth="1"/>
    <col min="6153" max="6153" width="7.28515625" style="1" customWidth="1"/>
    <col min="6154" max="6155" width="7.7109375" style="1" customWidth="1"/>
    <col min="6156" max="6400" width="8.7109375" style="1"/>
    <col min="6401" max="6401" width="34.7109375" style="1" customWidth="1"/>
    <col min="6402" max="6402" width="7.28515625" style="1" bestFit="1" customWidth="1"/>
    <col min="6403" max="6403" width="7.28515625" style="1" customWidth="1"/>
    <col min="6404" max="6404" width="7.28515625" style="1" bestFit="1" customWidth="1"/>
    <col min="6405" max="6405" width="7.28515625" style="1" customWidth="1"/>
    <col min="6406" max="6406" width="7.28515625" style="1" bestFit="1" customWidth="1"/>
    <col min="6407" max="6407" width="7.28515625" style="1" customWidth="1"/>
    <col min="6408" max="6408" width="7.28515625" style="1" bestFit="1" customWidth="1"/>
    <col min="6409" max="6409" width="7.28515625" style="1" customWidth="1"/>
    <col min="6410" max="6411" width="7.7109375" style="1" customWidth="1"/>
    <col min="6412" max="6656" width="8.7109375" style="1"/>
    <col min="6657" max="6657" width="34.7109375" style="1" customWidth="1"/>
    <col min="6658" max="6658" width="7.28515625" style="1" bestFit="1" customWidth="1"/>
    <col min="6659" max="6659" width="7.28515625" style="1" customWidth="1"/>
    <col min="6660" max="6660" width="7.28515625" style="1" bestFit="1" customWidth="1"/>
    <col min="6661" max="6661" width="7.28515625" style="1" customWidth="1"/>
    <col min="6662" max="6662" width="7.28515625" style="1" bestFit="1" customWidth="1"/>
    <col min="6663" max="6663" width="7.28515625" style="1" customWidth="1"/>
    <col min="6664" max="6664" width="7.28515625" style="1" bestFit="1" customWidth="1"/>
    <col min="6665" max="6665" width="7.28515625" style="1" customWidth="1"/>
    <col min="6666" max="6667" width="7.7109375" style="1" customWidth="1"/>
    <col min="6668" max="6912" width="8.7109375" style="1"/>
    <col min="6913" max="6913" width="34.7109375" style="1" customWidth="1"/>
    <col min="6914" max="6914" width="7.28515625" style="1" bestFit="1" customWidth="1"/>
    <col min="6915" max="6915" width="7.28515625" style="1" customWidth="1"/>
    <col min="6916" max="6916" width="7.28515625" style="1" bestFit="1" customWidth="1"/>
    <col min="6917" max="6917" width="7.28515625" style="1" customWidth="1"/>
    <col min="6918" max="6918" width="7.28515625" style="1" bestFit="1" customWidth="1"/>
    <col min="6919" max="6919" width="7.28515625" style="1" customWidth="1"/>
    <col min="6920" max="6920" width="7.28515625" style="1" bestFit="1" customWidth="1"/>
    <col min="6921" max="6921" width="7.28515625" style="1" customWidth="1"/>
    <col min="6922" max="6923" width="7.7109375" style="1" customWidth="1"/>
    <col min="6924" max="7168" width="8.7109375" style="1"/>
    <col min="7169" max="7169" width="34.7109375" style="1" customWidth="1"/>
    <col min="7170" max="7170" width="7.28515625" style="1" bestFit="1" customWidth="1"/>
    <col min="7171" max="7171" width="7.28515625" style="1" customWidth="1"/>
    <col min="7172" max="7172" width="7.28515625" style="1" bestFit="1" customWidth="1"/>
    <col min="7173" max="7173" width="7.28515625" style="1" customWidth="1"/>
    <col min="7174" max="7174" width="7.28515625" style="1" bestFit="1" customWidth="1"/>
    <col min="7175" max="7175" width="7.28515625" style="1" customWidth="1"/>
    <col min="7176" max="7176" width="7.28515625" style="1" bestFit="1" customWidth="1"/>
    <col min="7177" max="7177" width="7.28515625" style="1" customWidth="1"/>
    <col min="7178" max="7179" width="7.7109375" style="1" customWidth="1"/>
    <col min="7180" max="7424" width="8.7109375" style="1"/>
    <col min="7425" max="7425" width="34.7109375" style="1" customWidth="1"/>
    <col min="7426" max="7426" width="7.28515625" style="1" bestFit="1" customWidth="1"/>
    <col min="7427" max="7427" width="7.28515625" style="1" customWidth="1"/>
    <col min="7428" max="7428" width="7.28515625" style="1" bestFit="1" customWidth="1"/>
    <col min="7429" max="7429" width="7.28515625" style="1" customWidth="1"/>
    <col min="7430" max="7430" width="7.28515625" style="1" bestFit="1" customWidth="1"/>
    <col min="7431" max="7431" width="7.28515625" style="1" customWidth="1"/>
    <col min="7432" max="7432" width="7.28515625" style="1" bestFit="1" customWidth="1"/>
    <col min="7433" max="7433" width="7.28515625" style="1" customWidth="1"/>
    <col min="7434" max="7435" width="7.7109375" style="1" customWidth="1"/>
    <col min="7436" max="7680" width="8.7109375" style="1"/>
    <col min="7681" max="7681" width="34.7109375" style="1" customWidth="1"/>
    <col min="7682" max="7682" width="7.28515625" style="1" bestFit="1" customWidth="1"/>
    <col min="7683" max="7683" width="7.28515625" style="1" customWidth="1"/>
    <col min="7684" max="7684" width="7.28515625" style="1" bestFit="1" customWidth="1"/>
    <col min="7685" max="7685" width="7.28515625" style="1" customWidth="1"/>
    <col min="7686" max="7686" width="7.28515625" style="1" bestFit="1" customWidth="1"/>
    <col min="7687" max="7687" width="7.28515625" style="1" customWidth="1"/>
    <col min="7688" max="7688" width="7.28515625" style="1" bestFit="1" customWidth="1"/>
    <col min="7689" max="7689" width="7.28515625" style="1" customWidth="1"/>
    <col min="7690" max="7691" width="7.7109375" style="1" customWidth="1"/>
    <col min="7692" max="7936" width="8.7109375" style="1"/>
    <col min="7937" max="7937" width="34.7109375" style="1" customWidth="1"/>
    <col min="7938" max="7938" width="7.28515625" style="1" bestFit="1" customWidth="1"/>
    <col min="7939" max="7939" width="7.28515625" style="1" customWidth="1"/>
    <col min="7940" max="7940" width="7.28515625" style="1" bestFit="1" customWidth="1"/>
    <col min="7941" max="7941" width="7.28515625" style="1" customWidth="1"/>
    <col min="7942" max="7942" width="7.28515625" style="1" bestFit="1" customWidth="1"/>
    <col min="7943" max="7943" width="7.28515625" style="1" customWidth="1"/>
    <col min="7944" max="7944" width="7.28515625" style="1" bestFit="1" customWidth="1"/>
    <col min="7945" max="7945" width="7.28515625" style="1" customWidth="1"/>
    <col min="7946" max="7947" width="7.7109375" style="1" customWidth="1"/>
    <col min="7948" max="8192" width="8.7109375" style="1"/>
    <col min="8193" max="8193" width="34.7109375" style="1" customWidth="1"/>
    <col min="8194" max="8194" width="7.28515625" style="1" bestFit="1" customWidth="1"/>
    <col min="8195" max="8195" width="7.28515625" style="1" customWidth="1"/>
    <col min="8196" max="8196" width="7.28515625" style="1" bestFit="1" customWidth="1"/>
    <col min="8197" max="8197" width="7.28515625" style="1" customWidth="1"/>
    <col min="8198" max="8198" width="7.28515625" style="1" bestFit="1" customWidth="1"/>
    <col min="8199" max="8199" width="7.28515625" style="1" customWidth="1"/>
    <col min="8200" max="8200" width="7.28515625" style="1" bestFit="1" customWidth="1"/>
    <col min="8201" max="8201" width="7.28515625" style="1" customWidth="1"/>
    <col min="8202" max="8203" width="7.7109375" style="1" customWidth="1"/>
    <col min="8204" max="8448" width="8.7109375" style="1"/>
    <col min="8449" max="8449" width="34.7109375" style="1" customWidth="1"/>
    <col min="8450" max="8450" width="7.28515625" style="1" bestFit="1" customWidth="1"/>
    <col min="8451" max="8451" width="7.28515625" style="1" customWidth="1"/>
    <col min="8452" max="8452" width="7.28515625" style="1" bestFit="1" customWidth="1"/>
    <col min="8453" max="8453" width="7.28515625" style="1" customWidth="1"/>
    <col min="8454" max="8454" width="7.28515625" style="1" bestFit="1" customWidth="1"/>
    <col min="8455" max="8455" width="7.28515625" style="1" customWidth="1"/>
    <col min="8456" max="8456" width="7.28515625" style="1" bestFit="1" customWidth="1"/>
    <col min="8457" max="8457" width="7.28515625" style="1" customWidth="1"/>
    <col min="8458" max="8459" width="7.7109375" style="1" customWidth="1"/>
    <col min="8460" max="8704" width="8.7109375" style="1"/>
    <col min="8705" max="8705" width="34.7109375" style="1" customWidth="1"/>
    <col min="8706" max="8706" width="7.28515625" style="1" bestFit="1" customWidth="1"/>
    <col min="8707" max="8707" width="7.28515625" style="1" customWidth="1"/>
    <col min="8708" max="8708" width="7.28515625" style="1" bestFit="1" customWidth="1"/>
    <col min="8709" max="8709" width="7.28515625" style="1" customWidth="1"/>
    <col min="8710" max="8710" width="7.28515625" style="1" bestFit="1" customWidth="1"/>
    <col min="8711" max="8711" width="7.28515625" style="1" customWidth="1"/>
    <col min="8712" max="8712" width="7.28515625" style="1" bestFit="1" customWidth="1"/>
    <col min="8713" max="8713" width="7.28515625" style="1" customWidth="1"/>
    <col min="8714" max="8715" width="7.7109375" style="1" customWidth="1"/>
    <col min="8716" max="8960" width="8.7109375" style="1"/>
    <col min="8961" max="8961" width="34.7109375" style="1" customWidth="1"/>
    <col min="8962" max="8962" width="7.28515625" style="1" bestFit="1" customWidth="1"/>
    <col min="8963" max="8963" width="7.28515625" style="1" customWidth="1"/>
    <col min="8964" max="8964" width="7.28515625" style="1" bestFit="1" customWidth="1"/>
    <col min="8965" max="8965" width="7.28515625" style="1" customWidth="1"/>
    <col min="8966" max="8966" width="7.28515625" style="1" bestFit="1" customWidth="1"/>
    <col min="8967" max="8967" width="7.28515625" style="1" customWidth="1"/>
    <col min="8968" max="8968" width="7.28515625" style="1" bestFit="1" customWidth="1"/>
    <col min="8969" max="8969" width="7.28515625" style="1" customWidth="1"/>
    <col min="8970" max="8971" width="7.7109375" style="1" customWidth="1"/>
    <col min="8972" max="9216" width="8.7109375" style="1"/>
    <col min="9217" max="9217" width="34.7109375" style="1" customWidth="1"/>
    <col min="9218" max="9218" width="7.28515625" style="1" bestFit="1" customWidth="1"/>
    <col min="9219" max="9219" width="7.28515625" style="1" customWidth="1"/>
    <col min="9220" max="9220" width="7.28515625" style="1" bestFit="1" customWidth="1"/>
    <col min="9221" max="9221" width="7.28515625" style="1" customWidth="1"/>
    <col min="9222" max="9222" width="7.28515625" style="1" bestFit="1" customWidth="1"/>
    <col min="9223" max="9223" width="7.28515625" style="1" customWidth="1"/>
    <col min="9224" max="9224" width="7.28515625" style="1" bestFit="1" customWidth="1"/>
    <col min="9225" max="9225" width="7.28515625" style="1" customWidth="1"/>
    <col min="9226" max="9227" width="7.7109375" style="1" customWidth="1"/>
    <col min="9228" max="9472" width="8.7109375" style="1"/>
    <col min="9473" max="9473" width="34.7109375" style="1" customWidth="1"/>
    <col min="9474" max="9474" width="7.28515625" style="1" bestFit="1" customWidth="1"/>
    <col min="9475" max="9475" width="7.28515625" style="1" customWidth="1"/>
    <col min="9476" max="9476" width="7.28515625" style="1" bestFit="1" customWidth="1"/>
    <col min="9477" max="9477" width="7.28515625" style="1" customWidth="1"/>
    <col min="9478" max="9478" width="7.28515625" style="1" bestFit="1" customWidth="1"/>
    <col min="9479" max="9479" width="7.28515625" style="1" customWidth="1"/>
    <col min="9480" max="9480" width="7.28515625" style="1" bestFit="1" customWidth="1"/>
    <col min="9481" max="9481" width="7.28515625" style="1" customWidth="1"/>
    <col min="9482" max="9483" width="7.7109375" style="1" customWidth="1"/>
    <col min="9484" max="9728" width="8.7109375" style="1"/>
    <col min="9729" max="9729" width="34.7109375" style="1" customWidth="1"/>
    <col min="9730" max="9730" width="7.28515625" style="1" bestFit="1" customWidth="1"/>
    <col min="9731" max="9731" width="7.28515625" style="1" customWidth="1"/>
    <col min="9732" max="9732" width="7.28515625" style="1" bestFit="1" customWidth="1"/>
    <col min="9733" max="9733" width="7.28515625" style="1" customWidth="1"/>
    <col min="9734" max="9734" width="7.28515625" style="1" bestFit="1" customWidth="1"/>
    <col min="9735" max="9735" width="7.28515625" style="1" customWidth="1"/>
    <col min="9736" max="9736" width="7.28515625" style="1" bestFit="1" customWidth="1"/>
    <col min="9737" max="9737" width="7.28515625" style="1" customWidth="1"/>
    <col min="9738" max="9739" width="7.7109375" style="1" customWidth="1"/>
    <col min="9740" max="9984" width="8.7109375" style="1"/>
    <col min="9985" max="9985" width="34.7109375" style="1" customWidth="1"/>
    <col min="9986" max="9986" width="7.28515625" style="1" bestFit="1" customWidth="1"/>
    <col min="9987" max="9987" width="7.28515625" style="1" customWidth="1"/>
    <col min="9988" max="9988" width="7.28515625" style="1" bestFit="1" customWidth="1"/>
    <col min="9989" max="9989" width="7.28515625" style="1" customWidth="1"/>
    <col min="9990" max="9990" width="7.28515625" style="1" bestFit="1" customWidth="1"/>
    <col min="9991" max="9991" width="7.28515625" style="1" customWidth="1"/>
    <col min="9992" max="9992" width="7.28515625" style="1" bestFit="1" customWidth="1"/>
    <col min="9993" max="9993" width="7.28515625" style="1" customWidth="1"/>
    <col min="9994" max="9995" width="7.7109375" style="1" customWidth="1"/>
    <col min="9996" max="10240" width="8.7109375" style="1"/>
    <col min="10241" max="10241" width="34.7109375" style="1" customWidth="1"/>
    <col min="10242" max="10242" width="7.28515625" style="1" bestFit="1" customWidth="1"/>
    <col min="10243" max="10243" width="7.28515625" style="1" customWidth="1"/>
    <col min="10244" max="10244" width="7.28515625" style="1" bestFit="1" customWidth="1"/>
    <col min="10245" max="10245" width="7.28515625" style="1" customWidth="1"/>
    <col min="10246" max="10246" width="7.28515625" style="1" bestFit="1" customWidth="1"/>
    <col min="10247" max="10247" width="7.28515625" style="1" customWidth="1"/>
    <col min="10248" max="10248" width="7.28515625" style="1" bestFit="1" customWidth="1"/>
    <col min="10249" max="10249" width="7.28515625" style="1" customWidth="1"/>
    <col min="10250" max="10251" width="7.7109375" style="1" customWidth="1"/>
    <col min="10252" max="10496" width="8.7109375" style="1"/>
    <col min="10497" max="10497" width="34.7109375" style="1" customWidth="1"/>
    <col min="10498" max="10498" width="7.28515625" style="1" bestFit="1" customWidth="1"/>
    <col min="10499" max="10499" width="7.28515625" style="1" customWidth="1"/>
    <col min="10500" max="10500" width="7.28515625" style="1" bestFit="1" customWidth="1"/>
    <col min="10501" max="10501" width="7.28515625" style="1" customWidth="1"/>
    <col min="10502" max="10502" width="7.28515625" style="1" bestFit="1" customWidth="1"/>
    <col min="10503" max="10503" width="7.28515625" style="1" customWidth="1"/>
    <col min="10504" max="10504" width="7.28515625" style="1" bestFit="1" customWidth="1"/>
    <col min="10505" max="10505" width="7.28515625" style="1" customWidth="1"/>
    <col min="10506" max="10507" width="7.7109375" style="1" customWidth="1"/>
    <col min="10508" max="10752" width="8.7109375" style="1"/>
    <col min="10753" max="10753" width="34.7109375" style="1" customWidth="1"/>
    <col min="10754" max="10754" width="7.28515625" style="1" bestFit="1" customWidth="1"/>
    <col min="10755" max="10755" width="7.28515625" style="1" customWidth="1"/>
    <col min="10756" max="10756" width="7.28515625" style="1" bestFit="1" customWidth="1"/>
    <col min="10757" max="10757" width="7.28515625" style="1" customWidth="1"/>
    <col min="10758" max="10758" width="7.28515625" style="1" bestFit="1" customWidth="1"/>
    <col min="10759" max="10759" width="7.28515625" style="1" customWidth="1"/>
    <col min="10760" max="10760" width="7.28515625" style="1" bestFit="1" customWidth="1"/>
    <col min="10761" max="10761" width="7.28515625" style="1" customWidth="1"/>
    <col min="10762" max="10763" width="7.7109375" style="1" customWidth="1"/>
    <col min="10764" max="11008" width="8.7109375" style="1"/>
    <col min="11009" max="11009" width="34.7109375" style="1" customWidth="1"/>
    <col min="11010" max="11010" width="7.28515625" style="1" bestFit="1" customWidth="1"/>
    <col min="11011" max="11011" width="7.28515625" style="1" customWidth="1"/>
    <col min="11012" max="11012" width="7.28515625" style="1" bestFit="1" customWidth="1"/>
    <col min="11013" max="11013" width="7.28515625" style="1" customWidth="1"/>
    <col min="11014" max="11014" width="7.28515625" style="1" bestFit="1" customWidth="1"/>
    <col min="11015" max="11015" width="7.28515625" style="1" customWidth="1"/>
    <col min="11016" max="11016" width="7.28515625" style="1" bestFit="1" customWidth="1"/>
    <col min="11017" max="11017" width="7.28515625" style="1" customWidth="1"/>
    <col min="11018" max="11019" width="7.7109375" style="1" customWidth="1"/>
    <col min="11020" max="11264" width="8.7109375" style="1"/>
    <col min="11265" max="11265" width="34.7109375" style="1" customWidth="1"/>
    <col min="11266" max="11266" width="7.28515625" style="1" bestFit="1" customWidth="1"/>
    <col min="11267" max="11267" width="7.28515625" style="1" customWidth="1"/>
    <col min="11268" max="11268" width="7.28515625" style="1" bestFit="1" customWidth="1"/>
    <col min="11269" max="11269" width="7.28515625" style="1" customWidth="1"/>
    <col min="11270" max="11270" width="7.28515625" style="1" bestFit="1" customWidth="1"/>
    <col min="11271" max="11271" width="7.28515625" style="1" customWidth="1"/>
    <col min="11272" max="11272" width="7.28515625" style="1" bestFit="1" customWidth="1"/>
    <col min="11273" max="11273" width="7.28515625" style="1" customWidth="1"/>
    <col min="11274" max="11275" width="7.7109375" style="1" customWidth="1"/>
    <col min="11276" max="11520" width="8.7109375" style="1"/>
    <col min="11521" max="11521" width="34.7109375" style="1" customWidth="1"/>
    <col min="11522" max="11522" width="7.28515625" style="1" bestFit="1" customWidth="1"/>
    <col min="11523" max="11523" width="7.28515625" style="1" customWidth="1"/>
    <col min="11524" max="11524" width="7.28515625" style="1" bestFit="1" customWidth="1"/>
    <col min="11525" max="11525" width="7.28515625" style="1" customWidth="1"/>
    <col min="11526" max="11526" width="7.28515625" style="1" bestFit="1" customWidth="1"/>
    <col min="11527" max="11527" width="7.28515625" style="1" customWidth="1"/>
    <col min="11528" max="11528" width="7.28515625" style="1" bestFit="1" customWidth="1"/>
    <col min="11529" max="11529" width="7.28515625" style="1" customWidth="1"/>
    <col min="11530" max="11531" width="7.7109375" style="1" customWidth="1"/>
    <col min="11532" max="11776" width="8.7109375" style="1"/>
    <col min="11777" max="11777" width="34.7109375" style="1" customWidth="1"/>
    <col min="11778" max="11778" width="7.28515625" style="1" bestFit="1" customWidth="1"/>
    <col min="11779" max="11779" width="7.28515625" style="1" customWidth="1"/>
    <col min="11780" max="11780" width="7.28515625" style="1" bestFit="1" customWidth="1"/>
    <col min="11781" max="11781" width="7.28515625" style="1" customWidth="1"/>
    <col min="11782" max="11782" width="7.28515625" style="1" bestFit="1" customWidth="1"/>
    <col min="11783" max="11783" width="7.28515625" style="1" customWidth="1"/>
    <col min="11784" max="11784" width="7.28515625" style="1" bestFit="1" customWidth="1"/>
    <col min="11785" max="11785" width="7.28515625" style="1" customWidth="1"/>
    <col min="11786" max="11787" width="7.7109375" style="1" customWidth="1"/>
    <col min="11788" max="12032" width="8.7109375" style="1"/>
    <col min="12033" max="12033" width="34.7109375" style="1" customWidth="1"/>
    <col min="12034" max="12034" width="7.28515625" style="1" bestFit="1" customWidth="1"/>
    <col min="12035" max="12035" width="7.28515625" style="1" customWidth="1"/>
    <col min="12036" max="12036" width="7.28515625" style="1" bestFit="1" customWidth="1"/>
    <col min="12037" max="12037" width="7.28515625" style="1" customWidth="1"/>
    <col min="12038" max="12038" width="7.28515625" style="1" bestFit="1" customWidth="1"/>
    <col min="12039" max="12039" width="7.28515625" style="1" customWidth="1"/>
    <col min="12040" max="12040" width="7.28515625" style="1" bestFit="1" customWidth="1"/>
    <col min="12041" max="12041" width="7.28515625" style="1" customWidth="1"/>
    <col min="12042" max="12043" width="7.7109375" style="1" customWidth="1"/>
    <col min="12044" max="12288" width="8.7109375" style="1"/>
    <col min="12289" max="12289" width="34.7109375" style="1" customWidth="1"/>
    <col min="12290" max="12290" width="7.28515625" style="1" bestFit="1" customWidth="1"/>
    <col min="12291" max="12291" width="7.28515625" style="1" customWidth="1"/>
    <col min="12292" max="12292" width="7.28515625" style="1" bestFit="1" customWidth="1"/>
    <col min="12293" max="12293" width="7.28515625" style="1" customWidth="1"/>
    <col min="12294" max="12294" width="7.28515625" style="1" bestFit="1" customWidth="1"/>
    <col min="12295" max="12295" width="7.28515625" style="1" customWidth="1"/>
    <col min="12296" max="12296" width="7.28515625" style="1" bestFit="1" customWidth="1"/>
    <col min="12297" max="12297" width="7.28515625" style="1" customWidth="1"/>
    <col min="12298" max="12299" width="7.7109375" style="1" customWidth="1"/>
    <col min="12300" max="12544" width="8.7109375" style="1"/>
    <col min="12545" max="12545" width="34.7109375" style="1" customWidth="1"/>
    <col min="12546" max="12546" width="7.28515625" style="1" bestFit="1" customWidth="1"/>
    <col min="12547" max="12547" width="7.28515625" style="1" customWidth="1"/>
    <col min="12548" max="12548" width="7.28515625" style="1" bestFit="1" customWidth="1"/>
    <col min="12549" max="12549" width="7.28515625" style="1" customWidth="1"/>
    <col min="12550" max="12550" width="7.28515625" style="1" bestFit="1" customWidth="1"/>
    <col min="12551" max="12551" width="7.28515625" style="1" customWidth="1"/>
    <col min="12552" max="12552" width="7.28515625" style="1" bestFit="1" customWidth="1"/>
    <col min="12553" max="12553" width="7.28515625" style="1" customWidth="1"/>
    <col min="12554" max="12555" width="7.7109375" style="1" customWidth="1"/>
    <col min="12556" max="12800" width="8.7109375" style="1"/>
    <col min="12801" max="12801" width="34.7109375" style="1" customWidth="1"/>
    <col min="12802" max="12802" width="7.28515625" style="1" bestFit="1" customWidth="1"/>
    <col min="12803" max="12803" width="7.28515625" style="1" customWidth="1"/>
    <col min="12804" max="12804" width="7.28515625" style="1" bestFit="1" customWidth="1"/>
    <col min="12805" max="12805" width="7.28515625" style="1" customWidth="1"/>
    <col min="12806" max="12806" width="7.28515625" style="1" bestFit="1" customWidth="1"/>
    <col min="12807" max="12807" width="7.28515625" style="1" customWidth="1"/>
    <col min="12808" max="12808" width="7.28515625" style="1" bestFit="1" customWidth="1"/>
    <col min="12809" max="12809" width="7.28515625" style="1" customWidth="1"/>
    <col min="12810" max="12811" width="7.7109375" style="1" customWidth="1"/>
    <col min="12812" max="13056" width="8.7109375" style="1"/>
    <col min="13057" max="13057" width="34.7109375" style="1" customWidth="1"/>
    <col min="13058" max="13058" width="7.28515625" style="1" bestFit="1" customWidth="1"/>
    <col min="13059" max="13059" width="7.28515625" style="1" customWidth="1"/>
    <col min="13060" max="13060" width="7.28515625" style="1" bestFit="1" customWidth="1"/>
    <col min="13061" max="13061" width="7.28515625" style="1" customWidth="1"/>
    <col min="13062" max="13062" width="7.28515625" style="1" bestFit="1" customWidth="1"/>
    <col min="13063" max="13063" width="7.28515625" style="1" customWidth="1"/>
    <col min="13064" max="13064" width="7.28515625" style="1" bestFit="1" customWidth="1"/>
    <col min="13065" max="13065" width="7.28515625" style="1" customWidth="1"/>
    <col min="13066" max="13067" width="7.7109375" style="1" customWidth="1"/>
    <col min="13068" max="13312" width="8.7109375" style="1"/>
    <col min="13313" max="13313" width="34.7109375" style="1" customWidth="1"/>
    <col min="13314" max="13314" width="7.28515625" style="1" bestFit="1" customWidth="1"/>
    <col min="13315" max="13315" width="7.28515625" style="1" customWidth="1"/>
    <col min="13316" max="13316" width="7.28515625" style="1" bestFit="1" customWidth="1"/>
    <col min="13317" max="13317" width="7.28515625" style="1" customWidth="1"/>
    <col min="13318" max="13318" width="7.28515625" style="1" bestFit="1" customWidth="1"/>
    <col min="13319" max="13319" width="7.28515625" style="1" customWidth="1"/>
    <col min="13320" max="13320" width="7.28515625" style="1" bestFit="1" customWidth="1"/>
    <col min="13321" max="13321" width="7.28515625" style="1" customWidth="1"/>
    <col min="13322" max="13323" width="7.7109375" style="1" customWidth="1"/>
    <col min="13324" max="13568" width="8.7109375" style="1"/>
    <col min="13569" max="13569" width="34.7109375" style="1" customWidth="1"/>
    <col min="13570" max="13570" width="7.28515625" style="1" bestFit="1" customWidth="1"/>
    <col min="13571" max="13571" width="7.28515625" style="1" customWidth="1"/>
    <col min="13572" max="13572" width="7.28515625" style="1" bestFit="1" customWidth="1"/>
    <col min="13573" max="13573" width="7.28515625" style="1" customWidth="1"/>
    <col min="13574" max="13574" width="7.28515625" style="1" bestFit="1" customWidth="1"/>
    <col min="13575" max="13575" width="7.28515625" style="1" customWidth="1"/>
    <col min="13576" max="13576" width="7.28515625" style="1" bestFit="1" customWidth="1"/>
    <col min="13577" max="13577" width="7.28515625" style="1" customWidth="1"/>
    <col min="13578" max="13579" width="7.7109375" style="1" customWidth="1"/>
    <col min="13580" max="13824" width="8.7109375" style="1"/>
    <col min="13825" max="13825" width="34.7109375" style="1" customWidth="1"/>
    <col min="13826" max="13826" width="7.28515625" style="1" bestFit="1" customWidth="1"/>
    <col min="13827" max="13827" width="7.28515625" style="1" customWidth="1"/>
    <col min="13828" max="13828" width="7.28515625" style="1" bestFit="1" customWidth="1"/>
    <col min="13829" max="13829" width="7.28515625" style="1" customWidth="1"/>
    <col min="13830" max="13830" width="7.28515625" style="1" bestFit="1" customWidth="1"/>
    <col min="13831" max="13831" width="7.28515625" style="1" customWidth="1"/>
    <col min="13832" max="13832" width="7.28515625" style="1" bestFit="1" customWidth="1"/>
    <col min="13833" max="13833" width="7.28515625" style="1" customWidth="1"/>
    <col min="13834" max="13835" width="7.7109375" style="1" customWidth="1"/>
    <col min="13836" max="14080" width="8.7109375" style="1"/>
    <col min="14081" max="14081" width="34.7109375" style="1" customWidth="1"/>
    <col min="14082" max="14082" width="7.28515625" style="1" bestFit="1" customWidth="1"/>
    <col min="14083" max="14083" width="7.28515625" style="1" customWidth="1"/>
    <col min="14084" max="14084" width="7.28515625" style="1" bestFit="1" customWidth="1"/>
    <col min="14085" max="14085" width="7.28515625" style="1" customWidth="1"/>
    <col min="14086" max="14086" width="7.28515625" style="1" bestFit="1" customWidth="1"/>
    <col min="14087" max="14087" width="7.28515625" style="1" customWidth="1"/>
    <col min="14088" max="14088" width="7.28515625" style="1" bestFit="1" customWidth="1"/>
    <col min="14089" max="14089" width="7.28515625" style="1" customWidth="1"/>
    <col min="14090" max="14091" width="7.7109375" style="1" customWidth="1"/>
    <col min="14092" max="14336" width="8.7109375" style="1"/>
    <col min="14337" max="14337" width="34.7109375" style="1" customWidth="1"/>
    <col min="14338" max="14338" width="7.28515625" style="1" bestFit="1" customWidth="1"/>
    <col min="14339" max="14339" width="7.28515625" style="1" customWidth="1"/>
    <col min="14340" max="14340" width="7.28515625" style="1" bestFit="1" customWidth="1"/>
    <col min="14341" max="14341" width="7.28515625" style="1" customWidth="1"/>
    <col min="14342" max="14342" width="7.28515625" style="1" bestFit="1" customWidth="1"/>
    <col min="14343" max="14343" width="7.28515625" style="1" customWidth="1"/>
    <col min="14344" max="14344" width="7.28515625" style="1" bestFit="1" customWidth="1"/>
    <col min="14345" max="14345" width="7.28515625" style="1" customWidth="1"/>
    <col min="14346" max="14347" width="7.7109375" style="1" customWidth="1"/>
    <col min="14348" max="14592" width="8.7109375" style="1"/>
    <col min="14593" max="14593" width="34.7109375" style="1" customWidth="1"/>
    <col min="14594" max="14594" width="7.28515625" style="1" bestFit="1" customWidth="1"/>
    <col min="14595" max="14595" width="7.28515625" style="1" customWidth="1"/>
    <col min="14596" max="14596" width="7.28515625" style="1" bestFit="1" customWidth="1"/>
    <col min="14597" max="14597" width="7.28515625" style="1" customWidth="1"/>
    <col min="14598" max="14598" width="7.28515625" style="1" bestFit="1" customWidth="1"/>
    <col min="14599" max="14599" width="7.28515625" style="1" customWidth="1"/>
    <col min="14600" max="14600" width="7.28515625" style="1" bestFit="1" customWidth="1"/>
    <col min="14601" max="14601" width="7.28515625" style="1" customWidth="1"/>
    <col min="14602" max="14603" width="7.7109375" style="1" customWidth="1"/>
    <col min="14604" max="14848" width="8.7109375" style="1"/>
    <col min="14849" max="14849" width="34.7109375" style="1" customWidth="1"/>
    <col min="14850" max="14850" width="7.28515625" style="1" bestFit="1" customWidth="1"/>
    <col min="14851" max="14851" width="7.28515625" style="1" customWidth="1"/>
    <col min="14852" max="14852" width="7.28515625" style="1" bestFit="1" customWidth="1"/>
    <col min="14853" max="14853" width="7.28515625" style="1" customWidth="1"/>
    <col min="14854" max="14854" width="7.28515625" style="1" bestFit="1" customWidth="1"/>
    <col min="14855" max="14855" width="7.28515625" style="1" customWidth="1"/>
    <col min="14856" max="14856" width="7.28515625" style="1" bestFit="1" customWidth="1"/>
    <col min="14857" max="14857" width="7.28515625" style="1" customWidth="1"/>
    <col min="14858" max="14859" width="7.7109375" style="1" customWidth="1"/>
    <col min="14860" max="15104" width="8.7109375" style="1"/>
    <col min="15105" max="15105" width="34.7109375" style="1" customWidth="1"/>
    <col min="15106" max="15106" width="7.28515625" style="1" bestFit="1" customWidth="1"/>
    <col min="15107" max="15107" width="7.28515625" style="1" customWidth="1"/>
    <col min="15108" max="15108" width="7.28515625" style="1" bestFit="1" customWidth="1"/>
    <col min="15109" max="15109" width="7.28515625" style="1" customWidth="1"/>
    <col min="15110" max="15110" width="7.28515625" style="1" bestFit="1" customWidth="1"/>
    <col min="15111" max="15111" width="7.28515625" style="1" customWidth="1"/>
    <col min="15112" max="15112" width="7.28515625" style="1" bestFit="1" customWidth="1"/>
    <col min="15113" max="15113" width="7.28515625" style="1" customWidth="1"/>
    <col min="15114" max="15115" width="7.7109375" style="1" customWidth="1"/>
    <col min="15116" max="15360" width="8.7109375" style="1"/>
    <col min="15361" max="15361" width="34.7109375" style="1" customWidth="1"/>
    <col min="15362" max="15362" width="7.28515625" style="1" bestFit="1" customWidth="1"/>
    <col min="15363" max="15363" width="7.28515625" style="1" customWidth="1"/>
    <col min="15364" max="15364" width="7.28515625" style="1" bestFit="1" customWidth="1"/>
    <col min="15365" max="15365" width="7.28515625" style="1" customWidth="1"/>
    <col min="15366" max="15366" width="7.28515625" style="1" bestFit="1" customWidth="1"/>
    <col min="15367" max="15367" width="7.28515625" style="1" customWidth="1"/>
    <col min="15368" max="15368" width="7.28515625" style="1" bestFit="1" customWidth="1"/>
    <col min="15369" max="15369" width="7.28515625" style="1" customWidth="1"/>
    <col min="15370" max="15371" width="7.7109375" style="1" customWidth="1"/>
    <col min="15372" max="15616" width="8.7109375" style="1"/>
    <col min="15617" max="15617" width="34.7109375" style="1" customWidth="1"/>
    <col min="15618" max="15618" width="7.28515625" style="1" bestFit="1" customWidth="1"/>
    <col min="15619" max="15619" width="7.28515625" style="1" customWidth="1"/>
    <col min="15620" max="15620" width="7.28515625" style="1" bestFit="1" customWidth="1"/>
    <col min="15621" max="15621" width="7.28515625" style="1" customWidth="1"/>
    <col min="15622" max="15622" width="7.28515625" style="1" bestFit="1" customWidth="1"/>
    <col min="15623" max="15623" width="7.28515625" style="1" customWidth="1"/>
    <col min="15624" max="15624" width="7.28515625" style="1" bestFit="1" customWidth="1"/>
    <col min="15625" max="15625" width="7.28515625" style="1" customWidth="1"/>
    <col min="15626" max="15627" width="7.7109375" style="1" customWidth="1"/>
    <col min="15628" max="15872" width="8.7109375" style="1"/>
    <col min="15873" max="15873" width="34.7109375" style="1" customWidth="1"/>
    <col min="15874" max="15874" width="7.28515625" style="1" bestFit="1" customWidth="1"/>
    <col min="15875" max="15875" width="7.28515625" style="1" customWidth="1"/>
    <col min="15876" max="15876" width="7.28515625" style="1" bestFit="1" customWidth="1"/>
    <col min="15877" max="15877" width="7.28515625" style="1" customWidth="1"/>
    <col min="15878" max="15878" width="7.28515625" style="1" bestFit="1" customWidth="1"/>
    <col min="15879" max="15879" width="7.28515625" style="1" customWidth="1"/>
    <col min="15880" max="15880" width="7.28515625" style="1" bestFit="1" customWidth="1"/>
    <col min="15881" max="15881" width="7.28515625" style="1" customWidth="1"/>
    <col min="15882" max="15883" width="7.7109375" style="1" customWidth="1"/>
    <col min="15884" max="16128" width="8.7109375" style="1"/>
    <col min="16129" max="16129" width="34.7109375" style="1" customWidth="1"/>
    <col min="16130" max="16130" width="7.28515625" style="1" bestFit="1" customWidth="1"/>
    <col min="16131" max="16131" width="7.28515625" style="1" customWidth="1"/>
    <col min="16132" max="16132" width="7.28515625" style="1" bestFit="1" customWidth="1"/>
    <col min="16133" max="16133" width="7.28515625" style="1" customWidth="1"/>
    <col min="16134" max="16134" width="7.28515625" style="1" bestFit="1" customWidth="1"/>
    <col min="16135" max="16135" width="7.28515625" style="1" customWidth="1"/>
    <col min="16136" max="16136" width="7.28515625" style="1" bestFit="1" customWidth="1"/>
    <col min="16137" max="16137" width="7.28515625" style="1" customWidth="1"/>
    <col min="16138" max="16139" width="7.7109375" style="1" customWidth="1"/>
    <col min="16140" max="16384" width="8.7109375" style="1"/>
  </cols>
  <sheetData>
    <row r="1" spans="1:11" s="44" customFormat="1" ht="20.25" x14ac:dyDescent="0.3">
      <c r="A1" s="52" t="s">
        <v>19</v>
      </c>
      <c r="B1" s="174" t="s">
        <v>146</v>
      </c>
      <c r="C1" s="174"/>
      <c r="D1" s="174"/>
      <c r="E1" s="175"/>
      <c r="F1" s="175"/>
      <c r="G1" s="175"/>
      <c r="H1" s="175"/>
      <c r="I1" s="175"/>
      <c r="J1" s="175"/>
      <c r="K1" s="175"/>
    </row>
    <row r="2" spans="1:11" s="44" customFormat="1" ht="20.25" x14ac:dyDescent="0.3">
      <c r="A2" s="52" t="s">
        <v>21</v>
      </c>
      <c r="B2" s="176" t="s">
        <v>3</v>
      </c>
      <c r="C2" s="174"/>
      <c r="D2" s="174"/>
      <c r="E2" s="177"/>
      <c r="F2" s="177"/>
      <c r="G2" s="177"/>
      <c r="H2" s="177"/>
      <c r="I2" s="177"/>
      <c r="J2" s="177"/>
      <c r="K2" s="177"/>
    </row>
    <row r="4" spans="1:11" ht="15.75" x14ac:dyDescent="0.25">
      <c r="A4" s="122" t="s">
        <v>35</v>
      </c>
      <c r="B4" s="170" t="s">
        <v>4</v>
      </c>
      <c r="C4" s="172"/>
      <c r="D4" s="172"/>
      <c r="E4" s="171"/>
      <c r="F4" s="170" t="s">
        <v>147</v>
      </c>
      <c r="G4" s="172"/>
      <c r="H4" s="172"/>
      <c r="I4" s="171"/>
      <c r="J4" s="170" t="s">
        <v>148</v>
      </c>
      <c r="K4" s="171"/>
    </row>
    <row r="5" spans="1:11" x14ac:dyDescent="0.2">
      <c r="A5" s="16"/>
      <c r="B5" s="170">
        <f>VALUE(RIGHT($B$2, 4))</f>
        <v>2020</v>
      </c>
      <c r="C5" s="171"/>
      <c r="D5" s="170">
        <f>B5-1</f>
        <v>2019</v>
      </c>
      <c r="E5" s="178"/>
      <c r="F5" s="170">
        <f>B5</f>
        <v>2020</v>
      </c>
      <c r="G5" s="178"/>
      <c r="H5" s="170">
        <f>D5</f>
        <v>2019</v>
      </c>
      <c r="I5" s="178"/>
      <c r="J5" s="13" t="s">
        <v>8</v>
      </c>
      <c r="K5" s="14" t="s">
        <v>5</v>
      </c>
    </row>
    <row r="6" spans="1:11" x14ac:dyDescent="0.2">
      <c r="A6" s="123" t="s">
        <v>35</v>
      </c>
      <c r="B6" s="124" t="s">
        <v>149</v>
      </c>
      <c r="C6" s="125" t="s">
        <v>150</v>
      </c>
      <c r="D6" s="124" t="s">
        <v>149</v>
      </c>
      <c r="E6" s="126" t="s">
        <v>150</v>
      </c>
      <c r="F6" s="125" t="s">
        <v>149</v>
      </c>
      <c r="G6" s="125" t="s">
        <v>150</v>
      </c>
      <c r="H6" s="124" t="s">
        <v>149</v>
      </c>
      <c r="I6" s="126" t="s">
        <v>150</v>
      </c>
      <c r="J6" s="124"/>
      <c r="K6" s="126"/>
    </row>
    <row r="7" spans="1:11" x14ac:dyDescent="0.2">
      <c r="A7" s="20" t="s">
        <v>318</v>
      </c>
      <c r="B7" s="55">
        <v>0</v>
      </c>
      <c r="C7" s="138">
        <f>IF(B17=0, "-", B7/B17)</f>
        <v>0</v>
      </c>
      <c r="D7" s="55">
        <v>1</v>
      </c>
      <c r="E7" s="78">
        <f>IF(D17=0, "-", D7/D17)</f>
        <v>2.0408163265306121E-2</v>
      </c>
      <c r="F7" s="128">
        <v>0</v>
      </c>
      <c r="G7" s="138">
        <f>IF(F17=0, "-", F7/F17)</f>
        <v>0</v>
      </c>
      <c r="H7" s="55">
        <v>3</v>
      </c>
      <c r="I7" s="78">
        <f>IF(H17=0, "-", H7/H17)</f>
        <v>1.6483516483516484E-2</v>
      </c>
      <c r="J7" s="77">
        <f t="shared" ref="J7:J15" si="0">IF(D7=0, "-", IF((B7-D7)/D7&lt;10, (B7-D7)/D7, "&gt;999%"))</f>
        <v>-1</v>
      </c>
      <c r="K7" s="78">
        <f t="shared" ref="K7:K15" si="1">IF(H7=0, "-", IF((F7-H7)/H7&lt;10, (F7-H7)/H7, "&gt;999%"))</f>
        <v>-1</v>
      </c>
    </row>
    <row r="8" spans="1:11" x14ac:dyDescent="0.2">
      <c r="A8" s="20" t="s">
        <v>319</v>
      </c>
      <c r="B8" s="55">
        <v>0</v>
      </c>
      <c r="C8" s="138">
        <f>IF(B17=0, "-", B8/B17)</f>
        <v>0</v>
      </c>
      <c r="D8" s="55">
        <v>1</v>
      </c>
      <c r="E8" s="78">
        <f>IF(D17=0, "-", D8/D17)</f>
        <v>2.0408163265306121E-2</v>
      </c>
      <c r="F8" s="128">
        <v>0</v>
      </c>
      <c r="G8" s="138">
        <f>IF(F17=0, "-", F8/F17)</f>
        <v>0</v>
      </c>
      <c r="H8" s="55">
        <v>2</v>
      </c>
      <c r="I8" s="78">
        <f>IF(H17=0, "-", H8/H17)</f>
        <v>1.098901098901099E-2</v>
      </c>
      <c r="J8" s="77">
        <f t="shared" si="0"/>
        <v>-1</v>
      </c>
      <c r="K8" s="78">
        <f t="shared" si="1"/>
        <v>-1</v>
      </c>
    </row>
    <row r="9" spans="1:11" x14ac:dyDescent="0.2">
      <c r="A9" s="20" t="s">
        <v>320</v>
      </c>
      <c r="B9" s="55">
        <v>7</v>
      </c>
      <c r="C9" s="138">
        <f>IF(B17=0, "-", B9/B17)</f>
        <v>0.12280701754385964</v>
      </c>
      <c r="D9" s="55">
        <v>2</v>
      </c>
      <c r="E9" s="78">
        <f>IF(D17=0, "-", D9/D17)</f>
        <v>4.0816326530612242E-2</v>
      </c>
      <c r="F9" s="128">
        <v>36</v>
      </c>
      <c r="G9" s="138">
        <f>IF(F17=0, "-", F9/F17)</f>
        <v>0.11688311688311688</v>
      </c>
      <c r="H9" s="55">
        <v>21</v>
      </c>
      <c r="I9" s="78">
        <f>IF(H17=0, "-", H9/H17)</f>
        <v>0.11538461538461539</v>
      </c>
      <c r="J9" s="77">
        <f t="shared" si="0"/>
        <v>2.5</v>
      </c>
      <c r="K9" s="78">
        <f t="shared" si="1"/>
        <v>0.7142857142857143</v>
      </c>
    </row>
    <row r="10" spans="1:11" x14ac:dyDescent="0.2">
      <c r="A10" s="20" t="s">
        <v>321</v>
      </c>
      <c r="B10" s="55">
        <v>14</v>
      </c>
      <c r="C10" s="138">
        <f>IF(B17=0, "-", B10/B17)</f>
        <v>0.24561403508771928</v>
      </c>
      <c r="D10" s="55">
        <v>0</v>
      </c>
      <c r="E10" s="78">
        <f>IF(D17=0, "-", D10/D17)</f>
        <v>0</v>
      </c>
      <c r="F10" s="128">
        <v>44</v>
      </c>
      <c r="G10" s="138">
        <f>IF(F17=0, "-", F10/F17)</f>
        <v>0.14285714285714285</v>
      </c>
      <c r="H10" s="55">
        <v>0</v>
      </c>
      <c r="I10" s="78">
        <f>IF(H17=0, "-", H10/H17)</f>
        <v>0</v>
      </c>
      <c r="J10" s="77" t="str">
        <f t="shared" si="0"/>
        <v>-</v>
      </c>
      <c r="K10" s="78" t="str">
        <f t="shared" si="1"/>
        <v>-</v>
      </c>
    </row>
    <row r="11" spans="1:11" x14ac:dyDescent="0.2">
      <c r="A11" s="20" t="s">
        <v>322</v>
      </c>
      <c r="B11" s="55">
        <v>17</v>
      </c>
      <c r="C11" s="138">
        <f>IF(B17=0, "-", B11/B17)</f>
        <v>0.2982456140350877</v>
      </c>
      <c r="D11" s="55">
        <v>34</v>
      </c>
      <c r="E11" s="78">
        <f>IF(D17=0, "-", D11/D17)</f>
        <v>0.69387755102040816</v>
      </c>
      <c r="F11" s="128">
        <v>183</v>
      </c>
      <c r="G11" s="138">
        <f>IF(F17=0, "-", F11/F17)</f>
        <v>0.5941558441558441</v>
      </c>
      <c r="H11" s="55">
        <v>120</v>
      </c>
      <c r="I11" s="78">
        <f>IF(H17=0, "-", H11/H17)</f>
        <v>0.65934065934065933</v>
      </c>
      <c r="J11" s="77">
        <f t="shared" si="0"/>
        <v>-0.5</v>
      </c>
      <c r="K11" s="78">
        <f t="shared" si="1"/>
        <v>0.52500000000000002</v>
      </c>
    </row>
    <row r="12" spans="1:11" x14ac:dyDescent="0.2">
      <c r="A12" s="20" t="s">
        <v>323</v>
      </c>
      <c r="B12" s="55">
        <v>2</v>
      </c>
      <c r="C12" s="138">
        <f>IF(B17=0, "-", B12/B17)</f>
        <v>3.5087719298245612E-2</v>
      </c>
      <c r="D12" s="55">
        <v>2</v>
      </c>
      <c r="E12" s="78">
        <f>IF(D17=0, "-", D12/D17)</f>
        <v>4.0816326530612242E-2</v>
      </c>
      <c r="F12" s="128">
        <v>3</v>
      </c>
      <c r="G12" s="138">
        <f>IF(F17=0, "-", F12/F17)</f>
        <v>9.74025974025974E-3</v>
      </c>
      <c r="H12" s="55">
        <v>3</v>
      </c>
      <c r="I12" s="78">
        <f>IF(H17=0, "-", H12/H17)</f>
        <v>1.6483516483516484E-2</v>
      </c>
      <c r="J12" s="77">
        <f t="shared" si="0"/>
        <v>0</v>
      </c>
      <c r="K12" s="78">
        <f t="shared" si="1"/>
        <v>0</v>
      </c>
    </row>
    <row r="13" spans="1:11" x14ac:dyDescent="0.2">
      <c r="A13" s="20" t="s">
        <v>324</v>
      </c>
      <c r="B13" s="55">
        <v>0</v>
      </c>
      <c r="C13" s="138">
        <f>IF(B17=0, "-", B13/B17)</f>
        <v>0</v>
      </c>
      <c r="D13" s="55">
        <v>6</v>
      </c>
      <c r="E13" s="78">
        <f>IF(D17=0, "-", D13/D17)</f>
        <v>0.12244897959183673</v>
      </c>
      <c r="F13" s="128">
        <v>8</v>
      </c>
      <c r="G13" s="138">
        <f>IF(F17=0, "-", F13/F17)</f>
        <v>2.5974025974025976E-2</v>
      </c>
      <c r="H13" s="55">
        <v>22</v>
      </c>
      <c r="I13" s="78">
        <f>IF(H17=0, "-", H13/H17)</f>
        <v>0.12087912087912088</v>
      </c>
      <c r="J13" s="77">
        <f t="shared" si="0"/>
        <v>-1</v>
      </c>
      <c r="K13" s="78">
        <f t="shared" si="1"/>
        <v>-0.63636363636363635</v>
      </c>
    </row>
    <row r="14" spans="1:11" x14ac:dyDescent="0.2">
      <c r="A14" s="20" t="s">
        <v>325</v>
      </c>
      <c r="B14" s="55">
        <v>2</v>
      </c>
      <c r="C14" s="138">
        <f>IF(B17=0, "-", B14/B17)</f>
        <v>3.5087719298245612E-2</v>
      </c>
      <c r="D14" s="55">
        <v>3</v>
      </c>
      <c r="E14" s="78">
        <f>IF(D17=0, "-", D14/D17)</f>
        <v>6.1224489795918366E-2</v>
      </c>
      <c r="F14" s="128">
        <v>11</v>
      </c>
      <c r="G14" s="138">
        <f>IF(F17=0, "-", F14/F17)</f>
        <v>3.5714285714285712E-2</v>
      </c>
      <c r="H14" s="55">
        <v>11</v>
      </c>
      <c r="I14" s="78">
        <f>IF(H17=0, "-", H14/H17)</f>
        <v>6.043956043956044E-2</v>
      </c>
      <c r="J14" s="77">
        <f t="shared" si="0"/>
        <v>-0.33333333333333331</v>
      </c>
      <c r="K14" s="78">
        <f t="shared" si="1"/>
        <v>0</v>
      </c>
    </row>
    <row r="15" spans="1:11" x14ac:dyDescent="0.2">
      <c r="A15" s="20" t="s">
        <v>326</v>
      </c>
      <c r="B15" s="55">
        <v>15</v>
      </c>
      <c r="C15" s="138">
        <f>IF(B17=0, "-", B15/B17)</f>
        <v>0.26315789473684209</v>
      </c>
      <c r="D15" s="55">
        <v>0</v>
      </c>
      <c r="E15" s="78">
        <f>IF(D17=0, "-", D15/D17)</f>
        <v>0</v>
      </c>
      <c r="F15" s="128">
        <v>23</v>
      </c>
      <c r="G15" s="138">
        <f>IF(F17=0, "-", F15/F17)</f>
        <v>7.4675324675324672E-2</v>
      </c>
      <c r="H15" s="55">
        <v>0</v>
      </c>
      <c r="I15" s="78">
        <f>IF(H17=0, "-", H15/H17)</f>
        <v>0</v>
      </c>
      <c r="J15" s="77" t="str">
        <f t="shared" si="0"/>
        <v>-</v>
      </c>
      <c r="K15" s="78" t="str">
        <f t="shared" si="1"/>
        <v>-</v>
      </c>
    </row>
    <row r="16" spans="1:11" x14ac:dyDescent="0.2">
      <c r="A16" s="129"/>
      <c r="B16" s="82"/>
      <c r="D16" s="82"/>
      <c r="E16" s="86"/>
      <c r="F16" s="130"/>
      <c r="H16" s="82"/>
      <c r="I16" s="86"/>
      <c r="J16" s="85"/>
      <c r="K16" s="86"/>
    </row>
    <row r="17" spans="1:11" s="38" customFormat="1" x14ac:dyDescent="0.2">
      <c r="A17" s="131" t="s">
        <v>327</v>
      </c>
      <c r="B17" s="32">
        <f>SUM(B7:B16)</f>
        <v>57</v>
      </c>
      <c r="C17" s="132">
        <f>B17/1945</f>
        <v>2.9305912596401029E-2</v>
      </c>
      <c r="D17" s="32">
        <f>SUM(D7:D16)</f>
        <v>49</v>
      </c>
      <c r="E17" s="133">
        <f>D17/1712</f>
        <v>2.8621495327102803E-2</v>
      </c>
      <c r="F17" s="121">
        <f>SUM(F7:F16)</f>
        <v>308</v>
      </c>
      <c r="G17" s="134">
        <f>F17/11003</f>
        <v>2.7992365718440427E-2</v>
      </c>
      <c r="H17" s="32">
        <f>SUM(H7:H16)</f>
        <v>182</v>
      </c>
      <c r="I17" s="133">
        <f>H17/8693</f>
        <v>2.0936385597607271E-2</v>
      </c>
      <c r="J17" s="35">
        <f>IF(D17=0, "-", IF((B17-D17)/D17&lt;10, (B17-D17)/D17, "&gt;999%"))</f>
        <v>0.16326530612244897</v>
      </c>
      <c r="K17" s="36">
        <f>IF(H17=0, "-", IF((F17-H17)/H17&lt;10, (F17-H17)/H17, "&gt;999%"))</f>
        <v>0.69230769230769229</v>
      </c>
    </row>
    <row r="18" spans="1:11" x14ac:dyDescent="0.2">
      <c r="B18" s="130"/>
      <c r="D18" s="130"/>
      <c r="F18" s="130"/>
      <c r="H18" s="130"/>
    </row>
    <row r="19" spans="1:11" s="38" customFormat="1" x14ac:dyDescent="0.2">
      <c r="A19" s="131" t="s">
        <v>327</v>
      </c>
      <c r="B19" s="32">
        <v>57</v>
      </c>
      <c r="C19" s="132">
        <f>B19/1945</f>
        <v>2.9305912596401029E-2</v>
      </c>
      <c r="D19" s="32">
        <v>49</v>
      </c>
      <c r="E19" s="133">
        <f>D19/1712</f>
        <v>2.8621495327102803E-2</v>
      </c>
      <c r="F19" s="121">
        <v>308</v>
      </c>
      <c r="G19" s="134">
        <f>F19/11003</f>
        <v>2.7992365718440427E-2</v>
      </c>
      <c r="H19" s="32">
        <v>182</v>
      </c>
      <c r="I19" s="133">
        <f>H19/8693</f>
        <v>2.0936385597607271E-2</v>
      </c>
      <c r="J19" s="35">
        <f>IF(D19=0, "-", IF((B19-D19)/D19&lt;10, (B19-D19)/D19, "&gt;999%"))</f>
        <v>0.16326530612244897</v>
      </c>
      <c r="K19" s="36">
        <f>IF(H19=0, "-", IF((F19-H19)/H19&lt;10, (F19-H19)/H19, "&gt;999%"))</f>
        <v>0.69230769230769229</v>
      </c>
    </row>
    <row r="20" spans="1:11" x14ac:dyDescent="0.2">
      <c r="B20" s="130"/>
      <c r="D20" s="130"/>
      <c r="F20" s="130"/>
      <c r="H20" s="130"/>
    </row>
    <row r="21" spans="1:11" ht="15.75" x14ac:dyDescent="0.25">
      <c r="A21" s="122" t="s">
        <v>36</v>
      </c>
      <c r="B21" s="170" t="s">
        <v>4</v>
      </c>
      <c r="C21" s="172"/>
      <c r="D21" s="172"/>
      <c r="E21" s="171"/>
      <c r="F21" s="170" t="s">
        <v>147</v>
      </c>
      <c r="G21" s="172"/>
      <c r="H21" s="172"/>
      <c r="I21" s="171"/>
      <c r="J21" s="170" t="s">
        <v>148</v>
      </c>
      <c r="K21" s="171"/>
    </row>
    <row r="22" spans="1:11" x14ac:dyDescent="0.2">
      <c r="A22" s="16"/>
      <c r="B22" s="170">
        <f>VALUE(RIGHT($B$2, 4))</f>
        <v>2020</v>
      </c>
      <c r="C22" s="171"/>
      <c r="D22" s="170">
        <f>B22-1</f>
        <v>2019</v>
      </c>
      <c r="E22" s="178"/>
      <c r="F22" s="170">
        <f>B22</f>
        <v>2020</v>
      </c>
      <c r="G22" s="178"/>
      <c r="H22" s="170">
        <f>D22</f>
        <v>2019</v>
      </c>
      <c r="I22" s="178"/>
      <c r="J22" s="13" t="s">
        <v>8</v>
      </c>
      <c r="K22" s="14" t="s">
        <v>5</v>
      </c>
    </row>
    <row r="23" spans="1:11" x14ac:dyDescent="0.2">
      <c r="A23" s="123" t="s">
        <v>328</v>
      </c>
      <c r="B23" s="124" t="s">
        <v>149</v>
      </c>
      <c r="C23" s="125" t="s">
        <v>150</v>
      </c>
      <c r="D23" s="124" t="s">
        <v>149</v>
      </c>
      <c r="E23" s="126" t="s">
        <v>150</v>
      </c>
      <c r="F23" s="125" t="s">
        <v>149</v>
      </c>
      <c r="G23" s="125" t="s">
        <v>150</v>
      </c>
      <c r="H23" s="124" t="s">
        <v>149</v>
      </c>
      <c r="I23" s="126" t="s">
        <v>150</v>
      </c>
      <c r="J23" s="124"/>
      <c r="K23" s="126"/>
    </row>
    <row r="24" spans="1:11" x14ac:dyDescent="0.2">
      <c r="A24" s="20" t="s">
        <v>329</v>
      </c>
      <c r="B24" s="55">
        <v>0</v>
      </c>
      <c r="C24" s="138">
        <f>IF(B42=0, "-", B24/B42)</f>
        <v>0</v>
      </c>
      <c r="D24" s="55">
        <v>0</v>
      </c>
      <c r="E24" s="78">
        <f>IF(D42=0, "-", D24/D42)</f>
        <v>0</v>
      </c>
      <c r="F24" s="128">
        <v>1</v>
      </c>
      <c r="G24" s="138">
        <f>IF(F42=0, "-", F24/F42)</f>
        <v>7.3583517292126564E-4</v>
      </c>
      <c r="H24" s="55">
        <v>0</v>
      </c>
      <c r="I24" s="78">
        <f>IF(H42=0, "-", H24/H42)</f>
        <v>0</v>
      </c>
      <c r="J24" s="77" t="str">
        <f t="shared" ref="J24:J40" si="2">IF(D24=0, "-", IF((B24-D24)/D24&lt;10, (B24-D24)/D24, "&gt;999%"))</f>
        <v>-</v>
      </c>
      <c r="K24" s="78" t="str">
        <f t="shared" ref="K24:K40" si="3">IF(H24=0, "-", IF((F24-H24)/H24&lt;10, (F24-H24)/H24, "&gt;999%"))</f>
        <v>-</v>
      </c>
    </row>
    <row r="25" spans="1:11" x14ac:dyDescent="0.2">
      <c r="A25" s="20" t="s">
        <v>330</v>
      </c>
      <c r="B25" s="55">
        <v>1</v>
      </c>
      <c r="C25" s="138">
        <f>IF(B42=0, "-", B25/B42)</f>
        <v>5.263157894736842E-3</v>
      </c>
      <c r="D25" s="55">
        <v>2</v>
      </c>
      <c r="E25" s="78">
        <f>IF(D42=0, "-", D25/D42)</f>
        <v>9.3023255813953487E-3</v>
      </c>
      <c r="F25" s="128">
        <v>13</v>
      </c>
      <c r="G25" s="138">
        <f>IF(F42=0, "-", F25/F42)</f>
        <v>9.5658572479764541E-3</v>
      </c>
      <c r="H25" s="55">
        <v>5</v>
      </c>
      <c r="I25" s="78">
        <f>IF(H42=0, "-", H25/H42)</f>
        <v>5.4288816503800215E-3</v>
      </c>
      <c r="J25" s="77">
        <f t="shared" si="2"/>
        <v>-0.5</v>
      </c>
      <c r="K25" s="78">
        <f t="shared" si="3"/>
        <v>1.6</v>
      </c>
    </row>
    <row r="26" spans="1:11" x14ac:dyDescent="0.2">
      <c r="A26" s="20" t="s">
        <v>331</v>
      </c>
      <c r="B26" s="55">
        <v>23</v>
      </c>
      <c r="C26" s="138">
        <f>IF(B42=0, "-", B26/B42)</f>
        <v>0.12105263157894737</v>
      </c>
      <c r="D26" s="55">
        <v>46</v>
      </c>
      <c r="E26" s="78">
        <f>IF(D42=0, "-", D26/D42)</f>
        <v>0.21395348837209302</v>
      </c>
      <c r="F26" s="128">
        <v>242</v>
      </c>
      <c r="G26" s="138">
        <f>IF(F42=0, "-", F26/F42)</f>
        <v>0.1780721118469463</v>
      </c>
      <c r="H26" s="55">
        <v>172</v>
      </c>
      <c r="I26" s="78">
        <f>IF(H42=0, "-", H26/H42)</f>
        <v>0.18675352877307275</v>
      </c>
      <c r="J26" s="77">
        <f t="shared" si="2"/>
        <v>-0.5</v>
      </c>
      <c r="K26" s="78">
        <f t="shared" si="3"/>
        <v>0.40697674418604651</v>
      </c>
    </row>
    <row r="27" spans="1:11" x14ac:dyDescent="0.2">
      <c r="A27" s="20" t="s">
        <v>332</v>
      </c>
      <c r="B27" s="55">
        <v>43</v>
      </c>
      <c r="C27" s="138">
        <f>IF(B42=0, "-", B27/B42)</f>
        <v>0.22631578947368422</v>
      </c>
      <c r="D27" s="55">
        <v>17</v>
      </c>
      <c r="E27" s="78">
        <f>IF(D42=0, "-", D27/D42)</f>
        <v>7.9069767441860464E-2</v>
      </c>
      <c r="F27" s="128">
        <v>219</v>
      </c>
      <c r="G27" s="138">
        <f>IF(F42=0, "-", F27/F42)</f>
        <v>0.16114790286975716</v>
      </c>
      <c r="H27" s="55">
        <v>109</v>
      </c>
      <c r="I27" s="78">
        <f>IF(H42=0, "-", H27/H42)</f>
        <v>0.11834961997828447</v>
      </c>
      <c r="J27" s="77">
        <f t="shared" si="2"/>
        <v>1.5294117647058822</v>
      </c>
      <c r="K27" s="78">
        <f t="shared" si="3"/>
        <v>1.0091743119266054</v>
      </c>
    </row>
    <row r="28" spans="1:11" x14ac:dyDescent="0.2">
      <c r="A28" s="20" t="s">
        <v>333</v>
      </c>
      <c r="B28" s="55">
        <v>2</v>
      </c>
      <c r="C28" s="138">
        <f>IF(B42=0, "-", B28/B42)</f>
        <v>1.0526315789473684E-2</v>
      </c>
      <c r="D28" s="55">
        <v>1</v>
      </c>
      <c r="E28" s="78">
        <f>IF(D42=0, "-", D28/D42)</f>
        <v>4.6511627906976744E-3</v>
      </c>
      <c r="F28" s="128">
        <v>12</v>
      </c>
      <c r="G28" s="138">
        <f>IF(F42=0, "-", F28/F42)</f>
        <v>8.8300220750551876E-3</v>
      </c>
      <c r="H28" s="55">
        <v>12</v>
      </c>
      <c r="I28" s="78">
        <f>IF(H42=0, "-", H28/H42)</f>
        <v>1.3029315960912053E-2</v>
      </c>
      <c r="J28" s="77">
        <f t="shared" si="2"/>
        <v>1</v>
      </c>
      <c r="K28" s="78">
        <f t="shared" si="3"/>
        <v>0</v>
      </c>
    </row>
    <row r="29" spans="1:11" x14ac:dyDescent="0.2">
      <c r="A29" s="20" t="s">
        <v>334</v>
      </c>
      <c r="B29" s="55">
        <v>0</v>
      </c>
      <c r="C29" s="138">
        <f>IF(B42=0, "-", B29/B42)</f>
        <v>0</v>
      </c>
      <c r="D29" s="55">
        <v>2</v>
      </c>
      <c r="E29" s="78">
        <f>IF(D42=0, "-", D29/D42)</f>
        <v>9.3023255813953487E-3</v>
      </c>
      <c r="F29" s="128">
        <v>0</v>
      </c>
      <c r="G29" s="138">
        <f>IF(F42=0, "-", F29/F42)</f>
        <v>0</v>
      </c>
      <c r="H29" s="55">
        <v>4</v>
      </c>
      <c r="I29" s="78">
        <f>IF(H42=0, "-", H29/H42)</f>
        <v>4.3431053203040176E-3</v>
      </c>
      <c r="J29" s="77">
        <f t="shared" si="2"/>
        <v>-1</v>
      </c>
      <c r="K29" s="78">
        <f t="shared" si="3"/>
        <v>-1</v>
      </c>
    </row>
    <row r="30" spans="1:11" x14ac:dyDescent="0.2">
      <c r="A30" s="20" t="s">
        <v>335</v>
      </c>
      <c r="B30" s="55">
        <v>16</v>
      </c>
      <c r="C30" s="138">
        <f>IF(B42=0, "-", B30/B42)</f>
        <v>8.4210526315789472E-2</v>
      </c>
      <c r="D30" s="55">
        <v>0</v>
      </c>
      <c r="E30" s="78">
        <f>IF(D42=0, "-", D30/D42)</f>
        <v>0</v>
      </c>
      <c r="F30" s="128">
        <v>76</v>
      </c>
      <c r="G30" s="138">
        <f>IF(F42=0, "-", F30/F42)</f>
        <v>5.5923473142016192E-2</v>
      </c>
      <c r="H30" s="55">
        <v>0</v>
      </c>
      <c r="I30" s="78">
        <f>IF(H42=0, "-", H30/H42)</f>
        <v>0</v>
      </c>
      <c r="J30" s="77" t="str">
        <f t="shared" si="2"/>
        <v>-</v>
      </c>
      <c r="K30" s="78" t="str">
        <f t="shared" si="3"/>
        <v>-</v>
      </c>
    </row>
    <row r="31" spans="1:11" x14ac:dyDescent="0.2">
      <c r="A31" s="20" t="s">
        <v>336</v>
      </c>
      <c r="B31" s="55">
        <v>26</v>
      </c>
      <c r="C31" s="138">
        <f>IF(B42=0, "-", B31/B42)</f>
        <v>0.1368421052631579</v>
      </c>
      <c r="D31" s="55">
        <v>0</v>
      </c>
      <c r="E31" s="78">
        <f>IF(D42=0, "-", D31/D42)</f>
        <v>0</v>
      </c>
      <c r="F31" s="128">
        <v>136</v>
      </c>
      <c r="G31" s="138">
        <f>IF(F42=0, "-", F31/F42)</f>
        <v>0.10007358351729213</v>
      </c>
      <c r="H31" s="55">
        <v>0</v>
      </c>
      <c r="I31" s="78">
        <f>IF(H42=0, "-", H31/H42)</f>
        <v>0</v>
      </c>
      <c r="J31" s="77" t="str">
        <f t="shared" si="2"/>
        <v>-</v>
      </c>
      <c r="K31" s="78" t="str">
        <f t="shared" si="3"/>
        <v>-</v>
      </c>
    </row>
    <row r="32" spans="1:11" x14ac:dyDescent="0.2">
      <c r="A32" s="20" t="s">
        <v>337</v>
      </c>
      <c r="B32" s="55">
        <v>2</v>
      </c>
      <c r="C32" s="138">
        <f>IF(B42=0, "-", B32/B42)</f>
        <v>1.0526315789473684E-2</v>
      </c>
      <c r="D32" s="55">
        <v>14</v>
      </c>
      <c r="E32" s="78">
        <f>IF(D42=0, "-", D32/D42)</f>
        <v>6.5116279069767441E-2</v>
      </c>
      <c r="F32" s="128">
        <v>63</v>
      </c>
      <c r="G32" s="138">
        <f>IF(F42=0, "-", F32/F42)</f>
        <v>4.6357615894039736E-2</v>
      </c>
      <c r="H32" s="55">
        <v>45</v>
      </c>
      <c r="I32" s="78">
        <f>IF(H42=0, "-", H32/H42)</f>
        <v>4.8859934853420196E-2</v>
      </c>
      <c r="J32" s="77">
        <f t="shared" si="2"/>
        <v>-0.8571428571428571</v>
      </c>
      <c r="K32" s="78">
        <f t="shared" si="3"/>
        <v>0.4</v>
      </c>
    </row>
    <row r="33" spans="1:11" x14ac:dyDescent="0.2">
      <c r="A33" s="20" t="s">
        <v>338</v>
      </c>
      <c r="B33" s="55">
        <v>19</v>
      </c>
      <c r="C33" s="138">
        <f>IF(B42=0, "-", B33/B42)</f>
        <v>0.1</v>
      </c>
      <c r="D33" s="55">
        <v>45</v>
      </c>
      <c r="E33" s="78">
        <f>IF(D42=0, "-", D33/D42)</f>
        <v>0.20930232558139536</v>
      </c>
      <c r="F33" s="128">
        <v>123</v>
      </c>
      <c r="G33" s="138">
        <f>IF(F42=0, "-", F33/F42)</f>
        <v>9.0507726269315678E-2</v>
      </c>
      <c r="H33" s="55">
        <v>177</v>
      </c>
      <c r="I33" s="78">
        <f>IF(H42=0, "-", H33/H42)</f>
        <v>0.19218241042345277</v>
      </c>
      <c r="J33" s="77">
        <f t="shared" si="2"/>
        <v>-0.57777777777777772</v>
      </c>
      <c r="K33" s="78">
        <f t="shared" si="3"/>
        <v>-0.30508474576271188</v>
      </c>
    </row>
    <row r="34" spans="1:11" x14ac:dyDescent="0.2">
      <c r="A34" s="20" t="s">
        <v>339</v>
      </c>
      <c r="B34" s="55">
        <v>4</v>
      </c>
      <c r="C34" s="138">
        <f>IF(B42=0, "-", B34/B42)</f>
        <v>2.1052631578947368E-2</v>
      </c>
      <c r="D34" s="55">
        <v>4</v>
      </c>
      <c r="E34" s="78">
        <f>IF(D42=0, "-", D34/D42)</f>
        <v>1.8604651162790697E-2</v>
      </c>
      <c r="F34" s="128">
        <v>21</v>
      </c>
      <c r="G34" s="138">
        <f>IF(F42=0, "-", F34/F42)</f>
        <v>1.5452538631346579E-2</v>
      </c>
      <c r="H34" s="55">
        <v>50</v>
      </c>
      <c r="I34" s="78">
        <f>IF(H42=0, "-", H34/H42)</f>
        <v>5.428881650380022E-2</v>
      </c>
      <c r="J34" s="77">
        <f t="shared" si="2"/>
        <v>0</v>
      </c>
      <c r="K34" s="78">
        <f t="shared" si="3"/>
        <v>-0.57999999999999996</v>
      </c>
    </row>
    <row r="35" spans="1:11" x14ac:dyDescent="0.2">
      <c r="A35" s="20" t="s">
        <v>340</v>
      </c>
      <c r="B35" s="55">
        <v>11</v>
      </c>
      <c r="C35" s="138">
        <f>IF(B42=0, "-", B35/B42)</f>
        <v>5.7894736842105263E-2</v>
      </c>
      <c r="D35" s="55">
        <v>45</v>
      </c>
      <c r="E35" s="78">
        <f>IF(D42=0, "-", D35/D42)</f>
        <v>0.20930232558139536</v>
      </c>
      <c r="F35" s="128">
        <v>120</v>
      </c>
      <c r="G35" s="138">
        <f>IF(F42=0, "-", F35/F42)</f>
        <v>8.8300220750551883E-2</v>
      </c>
      <c r="H35" s="55">
        <v>127</v>
      </c>
      <c r="I35" s="78">
        <f>IF(H42=0, "-", H35/H42)</f>
        <v>0.13789359391965256</v>
      </c>
      <c r="J35" s="77">
        <f t="shared" si="2"/>
        <v>-0.75555555555555554</v>
      </c>
      <c r="K35" s="78">
        <f t="shared" si="3"/>
        <v>-5.5118110236220472E-2</v>
      </c>
    </row>
    <row r="36" spans="1:11" x14ac:dyDescent="0.2">
      <c r="A36" s="20" t="s">
        <v>341</v>
      </c>
      <c r="B36" s="55">
        <v>1</v>
      </c>
      <c r="C36" s="138">
        <f>IF(B42=0, "-", B36/B42)</f>
        <v>5.263157894736842E-3</v>
      </c>
      <c r="D36" s="55">
        <v>0</v>
      </c>
      <c r="E36" s="78">
        <f>IF(D42=0, "-", D36/D42)</f>
        <v>0</v>
      </c>
      <c r="F36" s="128">
        <v>5</v>
      </c>
      <c r="G36" s="138">
        <f>IF(F42=0, "-", F36/F42)</f>
        <v>3.6791758646063282E-3</v>
      </c>
      <c r="H36" s="55">
        <v>0</v>
      </c>
      <c r="I36" s="78">
        <f>IF(H42=0, "-", H36/H42)</f>
        <v>0</v>
      </c>
      <c r="J36" s="77" t="str">
        <f t="shared" si="2"/>
        <v>-</v>
      </c>
      <c r="K36" s="78" t="str">
        <f t="shared" si="3"/>
        <v>-</v>
      </c>
    </row>
    <row r="37" spans="1:11" x14ac:dyDescent="0.2">
      <c r="A37" s="20" t="s">
        <v>342</v>
      </c>
      <c r="B37" s="55">
        <v>23</v>
      </c>
      <c r="C37" s="138">
        <f>IF(B42=0, "-", B37/B42)</f>
        <v>0.12105263157894737</v>
      </c>
      <c r="D37" s="55">
        <v>26</v>
      </c>
      <c r="E37" s="78">
        <f>IF(D42=0, "-", D37/D42)</f>
        <v>0.12093023255813953</v>
      </c>
      <c r="F37" s="128">
        <v>175</v>
      </c>
      <c r="G37" s="138">
        <f>IF(F42=0, "-", F37/F42)</f>
        <v>0.12877115526122149</v>
      </c>
      <c r="H37" s="55">
        <v>123</v>
      </c>
      <c r="I37" s="78">
        <f>IF(H42=0, "-", H37/H42)</f>
        <v>0.13355048859934854</v>
      </c>
      <c r="J37" s="77">
        <f t="shared" si="2"/>
        <v>-0.11538461538461539</v>
      </c>
      <c r="K37" s="78">
        <f t="shared" si="3"/>
        <v>0.42276422764227645</v>
      </c>
    </row>
    <row r="38" spans="1:11" x14ac:dyDescent="0.2">
      <c r="A38" s="20" t="s">
        <v>343</v>
      </c>
      <c r="B38" s="55">
        <v>1</v>
      </c>
      <c r="C38" s="138">
        <f>IF(B42=0, "-", B38/B42)</f>
        <v>5.263157894736842E-3</v>
      </c>
      <c r="D38" s="55">
        <v>2</v>
      </c>
      <c r="E38" s="78">
        <f>IF(D42=0, "-", D38/D42)</f>
        <v>9.3023255813953487E-3</v>
      </c>
      <c r="F38" s="128">
        <v>7</v>
      </c>
      <c r="G38" s="138">
        <f>IF(F42=0, "-", F38/F42)</f>
        <v>5.1508462104488595E-3</v>
      </c>
      <c r="H38" s="55">
        <v>9</v>
      </c>
      <c r="I38" s="78">
        <f>IF(H42=0, "-", H38/H42)</f>
        <v>9.7719869706840382E-3</v>
      </c>
      <c r="J38" s="77">
        <f t="shared" si="2"/>
        <v>-0.5</v>
      </c>
      <c r="K38" s="78">
        <f t="shared" si="3"/>
        <v>-0.22222222222222221</v>
      </c>
    </row>
    <row r="39" spans="1:11" x14ac:dyDescent="0.2">
      <c r="A39" s="20" t="s">
        <v>344</v>
      </c>
      <c r="B39" s="55">
        <v>3</v>
      </c>
      <c r="C39" s="138">
        <f>IF(B42=0, "-", B39/B42)</f>
        <v>1.5789473684210527E-2</v>
      </c>
      <c r="D39" s="55">
        <v>6</v>
      </c>
      <c r="E39" s="78">
        <f>IF(D42=0, "-", D39/D42)</f>
        <v>2.7906976744186046E-2</v>
      </c>
      <c r="F39" s="128">
        <v>47</v>
      </c>
      <c r="G39" s="138">
        <f>IF(F42=0, "-", F39/F42)</f>
        <v>3.4584253127299486E-2</v>
      </c>
      <c r="H39" s="55">
        <v>35</v>
      </c>
      <c r="I39" s="78">
        <f>IF(H42=0, "-", H39/H42)</f>
        <v>3.8002171552660155E-2</v>
      </c>
      <c r="J39" s="77">
        <f t="shared" si="2"/>
        <v>-0.5</v>
      </c>
      <c r="K39" s="78">
        <f t="shared" si="3"/>
        <v>0.34285714285714286</v>
      </c>
    </row>
    <row r="40" spans="1:11" x14ac:dyDescent="0.2">
      <c r="A40" s="20" t="s">
        <v>345</v>
      </c>
      <c r="B40" s="55">
        <v>15</v>
      </c>
      <c r="C40" s="138">
        <f>IF(B42=0, "-", B40/B42)</f>
        <v>7.8947368421052627E-2</v>
      </c>
      <c r="D40" s="55">
        <v>5</v>
      </c>
      <c r="E40" s="78">
        <f>IF(D42=0, "-", D40/D42)</f>
        <v>2.3255813953488372E-2</v>
      </c>
      <c r="F40" s="128">
        <v>99</v>
      </c>
      <c r="G40" s="138">
        <f>IF(F42=0, "-", F40/F42)</f>
        <v>7.2847682119205295E-2</v>
      </c>
      <c r="H40" s="55">
        <v>53</v>
      </c>
      <c r="I40" s="78">
        <f>IF(H42=0, "-", H40/H42)</f>
        <v>5.7546145494028228E-2</v>
      </c>
      <c r="J40" s="77">
        <f t="shared" si="2"/>
        <v>2</v>
      </c>
      <c r="K40" s="78">
        <f t="shared" si="3"/>
        <v>0.86792452830188682</v>
      </c>
    </row>
    <row r="41" spans="1:11" x14ac:dyDescent="0.2">
      <c r="A41" s="129"/>
      <c r="B41" s="82"/>
      <c r="D41" s="82"/>
      <c r="E41" s="86"/>
      <c r="F41" s="130"/>
      <c r="H41" s="82"/>
      <c r="I41" s="86"/>
      <c r="J41" s="85"/>
      <c r="K41" s="86"/>
    </row>
    <row r="42" spans="1:11" s="38" customFormat="1" x14ac:dyDescent="0.2">
      <c r="A42" s="131" t="s">
        <v>346</v>
      </c>
      <c r="B42" s="32">
        <f>SUM(B24:B41)</f>
        <v>190</v>
      </c>
      <c r="C42" s="132">
        <f>B42/1945</f>
        <v>9.7686375321336755E-2</v>
      </c>
      <c r="D42" s="32">
        <f>SUM(D24:D41)</f>
        <v>215</v>
      </c>
      <c r="E42" s="133">
        <f>D42/1712</f>
        <v>0.12558411214953272</v>
      </c>
      <c r="F42" s="121">
        <f>SUM(F24:F41)</f>
        <v>1359</v>
      </c>
      <c r="G42" s="134">
        <f>F42/11003</f>
        <v>0.12351176951740435</v>
      </c>
      <c r="H42" s="32">
        <f>SUM(H24:H41)</f>
        <v>921</v>
      </c>
      <c r="I42" s="133">
        <f>H42/8693</f>
        <v>0.10594731393074888</v>
      </c>
      <c r="J42" s="35">
        <f>IF(D42=0, "-", IF((B42-D42)/D42&lt;10, (B42-D42)/D42, "&gt;999%"))</f>
        <v>-0.11627906976744186</v>
      </c>
      <c r="K42" s="36">
        <f>IF(H42=0, "-", IF((F42-H42)/H42&lt;10, (F42-H42)/H42, "&gt;999%"))</f>
        <v>0.47557003257328989</v>
      </c>
    </row>
    <row r="43" spans="1:11" x14ac:dyDescent="0.2">
      <c r="B43" s="130"/>
      <c r="D43" s="130"/>
      <c r="F43" s="130"/>
      <c r="H43" s="130"/>
    </row>
    <row r="44" spans="1:11" x14ac:dyDescent="0.2">
      <c r="A44" s="123" t="s">
        <v>347</v>
      </c>
      <c r="B44" s="124" t="s">
        <v>149</v>
      </c>
      <c r="C44" s="125" t="s">
        <v>150</v>
      </c>
      <c r="D44" s="124" t="s">
        <v>149</v>
      </c>
      <c r="E44" s="126" t="s">
        <v>150</v>
      </c>
      <c r="F44" s="125" t="s">
        <v>149</v>
      </c>
      <c r="G44" s="125" t="s">
        <v>150</v>
      </c>
      <c r="H44" s="124" t="s">
        <v>149</v>
      </c>
      <c r="I44" s="126" t="s">
        <v>150</v>
      </c>
      <c r="J44" s="124"/>
      <c r="K44" s="126"/>
    </row>
    <row r="45" spans="1:11" x14ac:dyDescent="0.2">
      <c r="A45" s="20" t="s">
        <v>348</v>
      </c>
      <c r="B45" s="55">
        <v>2</v>
      </c>
      <c r="C45" s="138">
        <f>IF(B56=0, "-", B45/B56)</f>
        <v>3.3333333333333333E-2</v>
      </c>
      <c r="D45" s="55">
        <v>2</v>
      </c>
      <c r="E45" s="78">
        <f>IF(D56=0, "-", D45/D56)</f>
        <v>6.0606060606060608E-2</v>
      </c>
      <c r="F45" s="128">
        <v>15</v>
      </c>
      <c r="G45" s="138">
        <f>IF(F56=0, "-", F45/F56)</f>
        <v>6.0483870967741937E-2</v>
      </c>
      <c r="H45" s="55">
        <v>12</v>
      </c>
      <c r="I45" s="78">
        <f>IF(H56=0, "-", H45/H56)</f>
        <v>8.6956521739130432E-2</v>
      </c>
      <c r="J45" s="77">
        <f t="shared" ref="J45:J54" si="4">IF(D45=0, "-", IF((B45-D45)/D45&lt;10, (B45-D45)/D45, "&gt;999%"))</f>
        <v>0</v>
      </c>
      <c r="K45" s="78">
        <f t="shared" ref="K45:K54" si="5">IF(H45=0, "-", IF((F45-H45)/H45&lt;10, (F45-H45)/H45, "&gt;999%"))</f>
        <v>0.25</v>
      </c>
    </row>
    <row r="46" spans="1:11" x14ac:dyDescent="0.2">
      <c r="A46" s="20" t="s">
        <v>349</v>
      </c>
      <c r="B46" s="55">
        <v>9</v>
      </c>
      <c r="C46" s="138">
        <f>IF(B56=0, "-", B46/B56)</f>
        <v>0.15</v>
      </c>
      <c r="D46" s="55">
        <v>0</v>
      </c>
      <c r="E46" s="78">
        <f>IF(D56=0, "-", D46/D56)</f>
        <v>0</v>
      </c>
      <c r="F46" s="128">
        <v>33</v>
      </c>
      <c r="G46" s="138">
        <f>IF(F56=0, "-", F46/F56)</f>
        <v>0.13306451612903225</v>
      </c>
      <c r="H46" s="55">
        <v>5</v>
      </c>
      <c r="I46" s="78">
        <f>IF(H56=0, "-", H46/H56)</f>
        <v>3.6231884057971016E-2</v>
      </c>
      <c r="J46" s="77" t="str">
        <f t="shared" si="4"/>
        <v>-</v>
      </c>
      <c r="K46" s="78">
        <f t="shared" si="5"/>
        <v>5.6</v>
      </c>
    </row>
    <row r="47" spans="1:11" x14ac:dyDescent="0.2">
      <c r="A47" s="20" t="s">
        <v>350</v>
      </c>
      <c r="B47" s="55">
        <v>8</v>
      </c>
      <c r="C47" s="138">
        <f>IF(B56=0, "-", B47/B56)</f>
        <v>0.13333333333333333</v>
      </c>
      <c r="D47" s="55">
        <v>4</v>
      </c>
      <c r="E47" s="78">
        <f>IF(D56=0, "-", D47/D56)</f>
        <v>0.12121212121212122</v>
      </c>
      <c r="F47" s="128">
        <v>42</v>
      </c>
      <c r="G47" s="138">
        <f>IF(F56=0, "-", F47/F56)</f>
        <v>0.16935483870967741</v>
      </c>
      <c r="H47" s="55">
        <v>21</v>
      </c>
      <c r="I47" s="78">
        <f>IF(H56=0, "-", H47/H56)</f>
        <v>0.15217391304347827</v>
      </c>
      <c r="J47" s="77">
        <f t="shared" si="4"/>
        <v>1</v>
      </c>
      <c r="K47" s="78">
        <f t="shared" si="5"/>
        <v>1</v>
      </c>
    </row>
    <row r="48" spans="1:11" x14ac:dyDescent="0.2">
      <c r="A48" s="20" t="s">
        <v>351</v>
      </c>
      <c r="B48" s="55">
        <v>1</v>
      </c>
      <c r="C48" s="138">
        <f>IF(B56=0, "-", B48/B56)</f>
        <v>1.6666666666666666E-2</v>
      </c>
      <c r="D48" s="55">
        <v>4</v>
      </c>
      <c r="E48" s="78">
        <f>IF(D56=0, "-", D48/D56)</f>
        <v>0.12121212121212122</v>
      </c>
      <c r="F48" s="128">
        <v>8</v>
      </c>
      <c r="G48" s="138">
        <f>IF(F56=0, "-", F48/F56)</f>
        <v>3.2258064516129031E-2</v>
      </c>
      <c r="H48" s="55">
        <v>12</v>
      </c>
      <c r="I48" s="78">
        <f>IF(H56=0, "-", H48/H56)</f>
        <v>8.6956521739130432E-2</v>
      </c>
      <c r="J48" s="77">
        <f t="shared" si="4"/>
        <v>-0.75</v>
      </c>
      <c r="K48" s="78">
        <f t="shared" si="5"/>
        <v>-0.33333333333333331</v>
      </c>
    </row>
    <row r="49" spans="1:11" x14ac:dyDescent="0.2">
      <c r="A49" s="20" t="s">
        <v>352</v>
      </c>
      <c r="B49" s="55">
        <v>0</v>
      </c>
      <c r="C49" s="138">
        <f>IF(B56=0, "-", B49/B56)</f>
        <v>0</v>
      </c>
      <c r="D49" s="55">
        <v>1</v>
      </c>
      <c r="E49" s="78">
        <f>IF(D56=0, "-", D49/D56)</f>
        <v>3.0303030303030304E-2</v>
      </c>
      <c r="F49" s="128">
        <v>0</v>
      </c>
      <c r="G49" s="138">
        <f>IF(F56=0, "-", F49/F56)</f>
        <v>0</v>
      </c>
      <c r="H49" s="55">
        <v>1</v>
      </c>
      <c r="I49" s="78">
        <f>IF(H56=0, "-", H49/H56)</f>
        <v>7.246376811594203E-3</v>
      </c>
      <c r="J49" s="77">
        <f t="shared" si="4"/>
        <v>-1</v>
      </c>
      <c r="K49" s="78">
        <f t="shared" si="5"/>
        <v>-1</v>
      </c>
    </row>
    <row r="50" spans="1:11" x14ac:dyDescent="0.2">
      <c r="A50" s="20" t="s">
        <v>353</v>
      </c>
      <c r="B50" s="55">
        <v>8</v>
      </c>
      <c r="C50" s="138">
        <f>IF(B56=0, "-", B50/B56)</f>
        <v>0.13333333333333333</v>
      </c>
      <c r="D50" s="55">
        <v>4</v>
      </c>
      <c r="E50" s="78">
        <f>IF(D56=0, "-", D50/D56)</f>
        <v>0.12121212121212122</v>
      </c>
      <c r="F50" s="128">
        <v>27</v>
      </c>
      <c r="G50" s="138">
        <f>IF(F56=0, "-", F50/F56)</f>
        <v>0.10887096774193548</v>
      </c>
      <c r="H50" s="55">
        <v>16</v>
      </c>
      <c r="I50" s="78">
        <f>IF(H56=0, "-", H50/H56)</f>
        <v>0.11594202898550725</v>
      </c>
      <c r="J50" s="77">
        <f t="shared" si="4"/>
        <v>1</v>
      </c>
      <c r="K50" s="78">
        <f t="shared" si="5"/>
        <v>0.6875</v>
      </c>
    </row>
    <row r="51" spans="1:11" x14ac:dyDescent="0.2">
      <c r="A51" s="20" t="s">
        <v>354</v>
      </c>
      <c r="B51" s="55">
        <v>11</v>
      </c>
      <c r="C51" s="138">
        <f>IF(B56=0, "-", B51/B56)</f>
        <v>0.18333333333333332</v>
      </c>
      <c r="D51" s="55">
        <v>6</v>
      </c>
      <c r="E51" s="78">
        <f>IF(D56=0, "-", D51/D56)</f>
        <v>0.18181818181818182</v>
      </c>
      <c r="F51" s="128">
        <v>26</v>
      </c>
      <c r="G51" s="138">
        <f>IF(F56=0, "-", F51/F56)</f>
        <v>0.10483870967741936</v>
      </c>
      <c r="H51" s="55">
        <v>16</v>
      </c>
      <c r="I51" s="78">
        <f>IF(H56=0, "-", H51/H56)</f>
        <v>0.11594202898550725</v>
      </c>
      <c r="J51" s="77">
        <f t="shared" si="4"/>
        <v>0.83333333333333337</v>
      </c>
      <c r="K51" s="78">
        <f t="shared" si="5"/>
        <v>0.625</v>
      </c>
    </row>
    <row r="52" spans="1:11" x14ac:dyDescent="0.2">
      <c r="A52" s="20" t="s">
        <v>355</v>
      </c>
      <c r="B52" s="55">
        <v>6</v>
      </c>
      <c r="C52" s="138">
        <f>IF(B56=0, "-", B52/B56)</f>
        <v>0.1</v>
      </c>
      <c r="D52" s="55">
        <v>1</v>
      </c>
      <c r="E52" s="78">
        <f>IF(D56=0, "-", D52/D56)</f>
        <v>3.0303030303030304E-2</v>
      </c>
      <c r="F52" s="128">
        <v>24</v>
      </c>
      <c r="G52" s="138">
        <f>IF(F56=0, "-", F52/F56)</f>
        <v>9.6774193548387094E-2</v>
      </c>
      <c r="H52" s="55">
        <v>14</v>
      </c>
      <c r="I52" s="78">
        <f>IF(H56=0, "-", H52/H56)</f>
        <v>0.10144927536231885</v>
      </c>
      <c r="J52" s="77">
        <f t="shared" si="4"/>
        <v>5</v>
      </c>
      <c r="K52" s="78">
        <f t="shared" si="5"/>
        <v>0.7142857142857143</v>
      </c>
    </row>
    <row r="53" spans="1:11" x14ac:dyDescent="0.2">
      <c r="A53" s="20" t="s">
        <v>356</v>
      </c>
      <c r="B53" s="55">
        <v>2</v>
      </c>
      <c r="C53" s="138">
        <f>IF(B56=0, "-", B53/B56)</f>
        <v>3.3333333333333333E-2</v>
      </c>
      <c r="D53" s="55">
        <v>5</v>
      </c>
      <c r="E53" s="78">
        <f>IF(D56=0, "-", D53/D56)</f>
        <v>0.15151515151515152</v>
      </c>
      <c r="F53" s="128">
        <v>9</v>
      </c>
      <c r="G53" s="138">
        <f>IF(F56=0, "-", F53/F56)</f>
        <v>3.6290322580645164E-2</v>
      </c>
      <c r="H53" s="55">
        <v>8</v>
      </c>
      <c r="I53" s="78">
        <f>IF(H56=0, "-", H53/H56)</f>
        <v>5.7971014492753624E-2</v>
      </c>
      <c r="J53" s="77">
        <f t="shared" si="4"/>
        <v>-0.6</v>
      </c>
      <c r="K53" s="78">
        <f t="shared" si="5"/>
        <v>0.125</v>
      </c>
    </row>
    <row r="54" spans="1:11" x14ac:dyDescent="0.2">
      <c r="A54" s="20" t="s">
        <v>357</v>
      </c>
      <c r="B54" s="55">
        <v>13</v>
      </c>
      <c r="C54" s="138">
        <f>IF(B56=0, "-", B54/B56)</f>
        <v>0.21666666666666667</v>
      </c>
      <c r="D54" s="55">
        <v>6</v>
      </c>
      <c r="E54" s="78">
        <f>IF(D56=0, "-", D54/D56)</f>
        <v>0.18181818181818182</v>
      </c>
      <c r="F54" s="128">
        <v>64</v>
      </c>
      <c r="G54" s="138">
        <f>IF(F56=0, "-", F54/F56)</f>
        <v>0.25806451612903225</v>
      </c>
      <c r="H54" s="55">
        <v>33</v>
      </c>
      <c r="I54" s="78">
        <f>IF(H56=0, "-", H54/H56)</f>
        <v>0.2391304347826087</v>
      </c>
      <c r="J54" s="77">
        <f t="shared" si="4"/>
        <v>1.1666666666666667</v>
      </c>
      <c r="K54" s="78">
        <f t="shared" si="5"/>
        <v>0.93939393939393945</v>
      </c>
    </row>
    <row r="55" spans="1:11" x14ac:dyDescent="0.2">
      <c r="A55" s="129"/>
      <c r="B55" s="82"/>
      <c r="D55" s="82"/>
      <c r="E55" s="86"/>
      <c r="F55" s="130"/>
      <c r="H55" s="82"/>
      <c r="I55" s="86"/>
      <c r="J55" s="85"/>
      <c r="K55" s="86"/>
    </row>
    <row r="56" spans="1:11" s="38" customFormat="1" x14ac:dyDescent="0.2">
      <c r="A56" s="131" t="s">
        <v>358</v>
      </c>
      <c r="B56" s="32">
        <f>SUM(B45:B55)</f>
        <v>60</v>
      </c>
      <c r="C56" s="132">
        <f>B56/1945</f>
        <v>3.0848329048843187E-2</v>
      </c>
      <c r="D56" s="32">
        <f>SUM(D45:D55)</f>
        <v>33</v>
      </c>
      <c r="E56" s="133">
        <f>D56/1712</f>
        <v>1.9275700934579438E-2</v>
      </c>
      <c r="F56" s="121">
        <f>SUM(F45:F55)</f>
        <v>248</v>
      </c>
      <c r="G56" s="134">
        <f>F56/11003</f>
        <v>2.253930746160138E-2</v>
      </c>
      <c r="H56" s="32">
        <f>SUM(H45:H55)</f>
        <v>138</v>
      </c>
      <c r="I56" s="133">
        <f>H56/8693</f>
        <v>1.587484182675716E-2</v>
      </c>
      <c r="J56" s="35">
        <f>IF(D56=0, "-", IF((B56-D56)/D56&lt;10, (B56-D56)/D56, "&gt;999%"))</f>
        <v>0.81818181818181823</v>
      </c>
      <c r="K56" s="36">
        <f>IF(H56=0, "-", IF((F56-H56)/H56&lt;10, (F56-H56)/H56, "&gt;999%"))</f>
        <v>0.79710144927536231</v>
      </c>
    </row>
    <row r="57" spans="1:11" x14ac:dyDescent="0.2">
      <c r="B57" s="130"/>
      <c r="D57" s="130"/>
      <c r="F57" s="130"/>
      <c r="H57" s="130"/>
    </row>
    <row r="58" spans="1:11" s="38" customFormat="1" x14ac:dyDescent="0.2">
      <c r="A58" s="131" t="s">
        <v>359</v>
      </c>
      <c r="B58" s="32">
        <v>250</v>
      </c>
      <c r="C58" s="132">
        <f>B58/1945</f>
        <v>0.12853470437017994</v>
      </c>
      <c r="D58" s="32">
        <v>248</v>
      </c>
      <c r="E58" s="133">
        <f>D58/1712</f>
        <v>0.14485981308411214</v>
      </c>
      <c r="F58" s="121">
        <v>1607</v>
      </c>
      <c r="G58" s="134">
        <f>F58/11003</f>
        <v>0.14605107697900574</v>
      </c>
      <c r="H58" s="32">
        <v>1059</v>
      </c>
      <c r="I58" s="133">
        <f>H58/8693</f>
        <v>0.12182215575750605</v>
      </c>
      <c r="J58" s="35">
        <f>IF(D58=0, "-", IF((B58-D58)/D58&lt;10, (B58-D58)/D58, "&gt;999%"))</f>
        <v>8.0645161290322578E-3</v>
      </c>
      <c r="K58" s="36">
        <f>IF(H58=0, "-", IF((F58-H58)/H58&lt;10, (F58-H58)/H58, "&gt;999%"))</f>
        <v>0.51746931067044377</v>
      </c>
    </row>
    <row r="59" spans="1:11" x14ac:dyDescent="0.2">
      <c r="B59" s="130"/>
      <c r="D59" s="130"/>
      <c r="F59" s="130"/>
      <c r="H59" s="130"/>
    </row>
    <row r="60" spans="1:11" ht="15.75" x14ac:dyDescent="0.25">
      <c r="A60" s="122" t="s">
        <v>37</v>
      </c>
      <c r="B60" s="170" t="s">
        <v>4</v>
      </c>
      <c r="C60" s="172"/>
      <c r="D60" s="172"/>
      <c r="E60" s="171"/>
      <c r="F60" s="170" t="s">
        <v>147</v>
      </c>
      <c r="G60" s="172"/>
      <c r="H60" s="172"/>
      <c r="I60" s="171"/>
      <c r="J60" s="170" t="s">
        <v>148</v>
      </c>
      <c r="K60" s="171"/>
    </row>
    <row r="61" spans="1:11" x14ac:dyDescent="0.2">
      <c r="A61" s="16"/>
      <c r="B61" s="170">
        <f>VALUE(RIGHT($B$2, 4))</f>
        <v>2020</v>
      </c>
      <c r="C61" s="171"/>
      <c r="D61" s="170">
        <f>B61-1</f>
        <v>2019</v>
      </c>
      <c r="E61" s="178"/>
      <c r="F61" s="170">
        <f>B61</f>
        <v>2020</v>
      </c>
      <c r="G61" s="178"/>
      <c r="H61" s="170">
        <f>D61</f>
        <v>2019</v>
      </c>
      <c r="I61" s="178"/>
      <c r="J61" s="13" t="s">
        <v>8</v>
      </c>
      <c r="K61" s="14" t="s">
        <v>5</v>
      </c>
    </row>
    <row r="62" spans="1:11" x14ac:dyDescent="0.2">
      <c r="A62" s="123" t="s">
        <v>360</v>
      </c>
      <c r="B62" s="124" t="s">
        <v>149</v>
      </c>
      <c r="C62" s="125" t="s">
        <v>150</v>
      </c>
      <c r="D62" s="124" t="s">
        <v>149</v>
      </c>
      <c r="E62" s="126" t="s">
        <v>150</v>
      </c>
      <c r="F62" s="125" t="s">
        <v>149</v>
      </c>
      <c r="G62" s="125" t="s">
        <v>150</v>
      </c>
      <c r="H62" s="124" t="s">
        <v>149</v>
      </c>
      <c r="I62" s="126" t="s">
        <v>150</v>
      </c>
      <c r="J62" s="124"/>
      <c r="K62" s="126"/>
    </row>
    <row r="63" spans="1:11" x14ac:dyDescent="0.2">
      <c r="A63" s="20" t="s">
        <v>361</v>
      </c>
      <c r="B63" s="55">
        <v>0</v>
      </c>
      <c r="C63" s="138">
        <f>IF(B87=0, "-", B63/B87)</f>
        <v>0</v>
      </c>
      <c r="D63" s="55">
        <v>0</v>
      </c>
      <c r="E63" s="78">
        <f>IF(D87=0, "-", D63/D87)</f>
        <v>0</v>
      </c>
      <c r="F63" s="128">
        <v>1</v>
      </c>
      <c r="G63" s="138">
        <f>IF(F87=0, "-", F63/F87)</f>
        <v>5.2328623757195189E-4</v>
      </c>
      <c r="H63" s="55">
        <v>0</v>
      </c>
      <c r="I63" s="78">
        <f>IF(H87=0, "-", H63/H87)</f>
        <v>0</v>
      </c>
      <c r="J63" s="77" t="str">
        <f t="shared" ref="J63:J85" si="6">IF(D63=0, "-", IF((B63-D63)/D63&lt;10, (B63-D63)/D63, "&gt;999%"))</f>
        <v>-</v>
      </c>
      <c r="K63" s="78" t="str">
        <f t="shared" ref="K63:K85" si="7">IF(H63=0, "-", IF((F63-H63)/H63&lt;10, (F63-H63)/H63, "&gt;999%"))</f>
        <v>-</v>
      </c>
    </row>
    <row r="64" spans="1:11" x14ac:dyDescent="0.2">
      <c r="A64" s="20" t="s">
        <v>362</v>
      </c>
      <c r="B64" s="55">
        <v>3</v>
      </c>
      <c r="C64" s="138">
        <f>IF(B87=0, "-", B64/B87)</f>
        <v>1.0791366906474821E-2</v>
      </c>
      <c r="D64" s="55">
        <v>0</v>
      </c>
      <c r="E64" s="78">
        <f>IF(D87=0, "-", D64/D87)</f>
        <v>0</v>
      </c>
      <c r="F64" s="128">
        <v>32</v>
      </c>
      <c r="G64" s="138">
        <f>IF(F87=0, "-", F64/F87)</f>
        <v>1.674515960230246E-2</v>
      </c>
      <c r="H64" s="55">
        <v>31</v>
      </c>
      <c r="I64" s="78">
        <f>IF(H87=0, "-", H64/H87)</f>
        <v>2.1349862258953169E-2</v>
      </c>
      <c r="J64" s="77" t="str">
        <f t="shared" si="6"/>
        <v>-</v>
      </c>
      <c r="K64" s="78">
        <f t="shared" si="7"/>
        <v>3.2258064516129031E-2</v>
      </c>
    </row>
    <row r="65" spans="1:11" x14ac:dyDescent="0.2">
      <c r="A65" s="20" t="s">
        <v>363</v>
      </c>
      <c r="B65" s="55">
        <v>0</v>
      </c>
      <c r="C65" s="138">
        <f>IF(B87=0, "-", B65/B87)</f>
        <v>0</v>
      </c>
      <c r="D65" s="55">
        <v>2</v>
      </c>
      <c r="E65" s="78">
        <f>IF(D87=0, "-", D65/D87)</f>
        <v>7.2992700729927005E-3</v>
      </c>
      <c r="F65" s="128">
        <v>3</v>
      </c>
      <c r="G65" s="138">
        <f>IF(F87=0, "-", F65/F87)</f>
        <v>1.5698587127158557E-3</v>
      </c>
      <c r="H65" s="55">
        <v>4</v>
      </c>
      <c r="I65" s="78">
        <f>IF(H87=0, "-", H65/H87)</f>
        <v>2.7548209366391185E-3</v>
      </c>
      <c r="J65" s="77">
        <f t="shared" si="6"/>
        <v>-1</v>
      </c>
      <c r="K65" s="78">
        <f t="shared" si="7"/>
        <v>-0.25</v>
      </c>
    </row>
    <row r="66" spans="1:11" x14ac:dyDescent="0.2">
      <c r="A66" s="20" t="s">
        <v>364</v>
      </c>
      <c r="B66" s="55">
        <v>2</v>
      </c>
      <c r="C66" s="138">
        <f>IF(B87=0, "-", B66/B87)</f>
        <v>7.1942446043165471E-3</v>
      </c>
      <c r="D66" s="55">
        <v>5</v>
      </c>
      <c r="E66" s="78">
        <f>IF(D87=0, "-", D66/D87)</f>
        <v>1.824817518248175E-2</v>
      </c>
      <c r="F66" s="128">
        <v>17</v>
      </c>
      <c r="G66" s="138">
        <f>IF(F87=0, "-", F66/F87)</f>
        <v>8.8958660387231814E-3</v>
      </c>
      <c r="H66" s="55">
        <v>30</v>
      </c>
      <c r="I66" s="78">
        <f>IF(H87=0, "-", H66/H87)</f>
        <v>2.0661157024793389E-2</v>
      </c>
      <c r="J66" s="77">
        <f t="shared" si="6"/>
        <v>-0.6</v>
      </c>
      <c r="K66" s="78">
        <f t="shared" si="7"/>
        <v>-0.43333333333333335</v>
      </c>
    </row>
    <row r="67" spans="1:11" x14ac:dyDescent="0.2">
      <c r="A67" s="20" t="s">
        <v>365</v>
      </c>
      <c r="B67" s="55">
        <v>41</v>
      </c>
      <c r="C67" s="138">
        <f>IF(B87=0, "-", B67/B87)</f>
        <v>0.14748201438848921</v>
      </c>
      <c r="D67" s="55">
        <v>36</v>
      </c>
      <c r="E67" s="78">
        <f>IF(D87=0, "-", D67/D87)</f>
        <v>0.13138686131386862</v>
      </c>
      <c r="F67" s="128">
        <v>239</v>
      </c>
      <c r="G67" s="138">
        <f>IF(F87=0, "-", F67/F87)</f>
        <v>0.12506541077969649</v>
      </c>
      <c r="H67" s="55">
        <v>141</v>
      </c>
      <c r="I67" s="78">
        <f>IF(H87=0, "-", H67/H87)</f>
        <v>9.7107438016528921E-2</v>
      </c>
      <c r="J67" s="77">
        <f t="shared" si="6"/>
        <v>0.1388888888888889</v>
      </c>
      <c r="K67" s="78">
        <f t="shared" si="7"/>
        <v>0.69503546099290781</v>
      </c>
    </row>
    <row r="68" spans="1:11" x14ac:dyDescent="0.2">
      <c r="A68" s="20" t="s">
        <v>366</v>
      </c>
      <c r="B68" s="55">
        <v>25</v>
      </c>
      <c r="C68" s="138">
        <f>IF(B87=0, "-", B68/B87)</f>
        <v>8.9928057553956831E-2</v>
      </c>
      <c r="D68" s="55">
        <v>20</v>
      </c>
      <c r="E68" s="78">
        <f>IF(D87=0, "-", D68/D87)</f>
        <v>7.2992700729927001E-2</v>
      </c>
      <c r="F68" s="128">
        <v>168</v>
      </c>
      <c r="G68" s="138">
        <f>IF(F87=0, "-", F68/F87)</f>
        <v>8.7912087912087919E-2</v>
      </c>
      <c r="H68" s="55">
        <v>136</v>
      </c>
      <c r="I68" s="78">
        <f>IF(H87=0, "-", H68/H87)</f>
        <v>9.366391184573003E-2</v>
      </c>
      <c r="J68" s="77">
        <f t="shared" si="6"/>
        <v>0.25</v>
      </c>
      <c r="K68" s="78">
        <f t="shared" si="7"/>
        <v>0.23529411764705882</v>
      </c>
    </row>
    <row r="69" spans="1:11" x14ac:dyDescent="0.2">
      <c r="A69" s="20" t="s">
        <v>367</v>
      </c>
      <c r="B69" s="55">
        <v>1</v>
      </c>
      <c r="C69" s="138">
        <f>IF(B87=0, "-", B69/B87)</f>
        <v>3.5971223021582736E-3</v>
      </c>
      <c r="D69" s="55">
        <v>1</v>
      </c>
      <c r="E69" s="78">
        <f>IF(D87=0, "-", D69/D87)</f>
        <v>3.6496350364963502E-3</v>
      </c>
      <c r="F69" s="128">
        <v>6</v>
      </c>
      <c r="G69" s="138">
        <f>IF(F87=0, "-", F69/F87)</f>
        <v>3.1397174254317113E-3</v>
      </c>
      <c r="H69" s="55">
        <v>9</v>
      </c>
      <c r="I69" s="78">
        <f>IF(H87=0, "-", H69/H87)</f>
        <v>6.1983471074380167E-3</v>
      </c>
      <c r="J69" s="77">
        <f t="shared" si="6"/>
        <v>0</v>
      </c>
      <c r="K69" s="78">
        <f t="shared" si="7"/>
        <v>-0.33333333333333331</v>
      </c>
    </row>
    <row r="70" spans="1:11" x14ac:dyDescent="0.2">
      <c r="A70" s="20" t="s">
        <v>368</v>
      </c>
      <c r="B70" s="55">
        <v>14</v>
      </c>
      <c r="C70" s="138">
        <f>IF(B87=0, "-", B70/B87)</f>
        <v>5.0359712230215826E-2</v>
      </c>
      <c r="D70" s="55">
        <v>19</v>
      </c>
      <c r="E70" s="78">
        <f>IF(D87=0, "-", D70/D87)</f>
        <v>6.9343065693430656E-2</v>
      </c>
      <c r="F70" s="128">
        <v>66</v>
      </c>
      <c r="G70" s="138">
        <f>IF(F87=0, "-", F70/F87)</f>
        <v>3.453689167974882E-2</v>
      </c>
      <c r="H70" s="55">
        <v>94</v>
      </c>
      <c r="I70" s="78">
        <f>IF(H87=0, "-", H70/H87)</f>
        <v>6.4738292011019286E-2</v>
      </c>
      <c r="J70" s="77">
        <f t="shared" si="6"/>
        <v>-0.26315789473684209</v>
      </c>
      <c r="K70" s="78">
        <f t="shared" si="7"/>
        <v>-0.2978723404255319</v>
      </c>
    </row>
    <row r="71" spans="1:11" x14ac:dyDescent="0.2">
      <c r="A71" s="20" t="s">
        <v>369</v>
      </c>
      <c r="B71" s="55">
        <v>42</v>
      </c>
      <c r="C71" s="138">
        <f>IF(B87=0, "-", B71/B87)</f>
        <v>0.15107913669064749</v>
      </c>
      <c r="D71" s="55">
        <v>48</v>
      </c>
      <c r="E71" s="78">
        <f>IF(D87=0, "-", D71/D87)</f>
        <v>0.17518248175182483</v>
      </c>
      <c r="F71" s="128">
        <v>310</v>
      </c>
      <c r="G71" s="138">
        <f>IF(F87=0, "-", F71/F87)</f>
        <v>0.16221873364730507</v>
      </c>
      <c r="H71" s="55">
        <v>287</v>
      </c>
      <c r="I71" s="78">
        <f>IF(H87=0, "-", H71/H87)</f>
        <v>0.19765840220385675</v>
      </c>
      <c r="J71" s="77">
        <f t="shared" si="6"/>
        <v>-0.125</v>
      </c>
      <c r="K71" s="78">
        <f t="shared" si="7"/>
        <v>8.0139372822299645E-2</v>
      </c>
    </row>
    <row r="72" spans="1:11" x14ac:dyDescent="0.2">
      <c r="A72" s="20" t="s">
        <v>370</v>
      </c>
      <c r="B72" s="55">
        <v>0</v>
      </c>
      <c r="C72" s="138">
        <f>IF(B87=0, "-", B72/B87)</f>
        <v>0</v>
      </c>
      <c r="D72" s="55">
        <v>2</v>
      </c>
      <c r="E72" s="78">
        <f>IF(D87=0, "-", D72/D87)</f>
        <v>7.2992700729927005E-3</v>
      </c>
      <c r="F72" s="128">
        <v>0</v>
      </c>
      <c r="G72" s="138">
        <f>IF(F87=0, "-", F72/F87)</f>
        <v>0</v>
      </c>
      <c r="H72" s="55">
        <v>11</v>
      </c>
      <c r="I72" s="78">
        <f>IF(H87=0, "-", H72/H87)</f>
        <v>7.575757575757576E-3</v>
      </c>
      <c r="J72" s="77">
        <f t="shared" si="6"/>
        <v>-1</v>
      </c>
      <c r="K72" s="78">
        <f t="shared" si="7"/>
        <v>-1</v>
      </c>
    </row>
    <row r="73" spans="1:11" x14ac:dyDescent="0.2">
      <c r="A73" s="20" t="s">
        <v>371</v>
      </c>
      <c r="B73" s="55">
        <v>5</v>
      </c>
      <c r="C73" s="138">
        <f>IF(B87=0, "-", B73/B87)</f>
        <v>1.7985611510791366E-2</v>
      </c>
      <c r="D73" s="55">
        <v>0</v>
      </c>
      <c r="E73" s="78">
        <f>IF(D87=0, "-", D73/D87)</f>
        <v>0</v>
      </c>
      <c r="F73" s="128">
        <v>41</v>
      </c>
      <c r="G73" s="138">
        <f>IF(F87=0, "-", F73/F87)</f>
        <v>2.1454735740450027E-2</v>
      </c>
      <c r="H73" s="55">
        <v>0</v>
      </c>
      <c r="I73" s="78">
        <f>IF(H87=0, "-", H73/H87)</f>
        <v>0</v>
      </c>
      <c r="J73" s="77" t="str">
        <f t="shared" si="6"/>
        <v>-</v>
      </c>
      <c r="K73" s="78" t="str">
        <f t="shared" si="7"/>
        <v>-</v>
      </c>
    </row>
    <row r="74" spans="1:11" x14ac:dyDescent="0.2">
      <c r="A74" s="20" t="s">
        <v>372</v>
      </c>
      <c r="B74" s="55">
        <v>22</v>
      </c>
      <c r="C74" s="138">
        <f>IF(B87=0, "-", B74/B87)</f>
        <v>7.9136690647482008E-2</v>
      </c>
      <c r="D74" s="55">
        <v>12</v>
      </c>
      <c r="E74" s="78">
        <f>IF(D87=0, "-", D74/D87)</f>
        <v>4.3795620437956206E-2</v>
      </c>
      <c r="F74" s="128">
        <v>117</v>
      </c>
      <c r="G74" s="138">
        <f>IF(F87=0, "-", F74/F87)</f>
        <v>6.1224489795918366E-2</v>
      </c>
      <c r="H74" s="55">
        <v>106</v>
      </c>
      <c r="I74" s="78">
        <f>IF(H87=0, "-", H74/H87)</f>
        <v>7.3002754820936641E-2</v>
      </c>
      <c r="J74" s="77">
        <f t="shared" si="6"/>
        <v>0.83333333333333337</v>
      </c>
      <c r="K74" s="78">
        <f t="shared" si="7"/>
        <v>0.10377358490566038</v>
      </c>
    </row>
    <row r="75" spans="1:11" x14ac:dyDescent="0.2">
      <c r="A75" s="20" t="s">
        <v>373</v>
      </c>
      <c r="B75" s="55">
        <v>17</v>
      </c>
      <c r="C75" s="138">
        <f>IF(B87=0, "-", B75/B87)</f>
        <v>6.1151079136690649E-2</v>
      </c>
      <c r="D75" s="55">
        <v>19</v>
      </c>
      <c r="E75" s="78">
        <f>IF(D87=0, "-", D75/D87)</f>
        <v>6.9343065693430656E-2</v>
      </c>
      <c r="F75" s="128">
        <v>120</v>
      </c>
      <c r="G75" s="138">
        <f>IF(F87=0, "-", F75/F87)</f>
        <v>6.2794348508634218E-2</v>
      </c>
      <c r="H75" s="55">
        <v>128</v>
      </c>
      <c r="I75" s="78">
        <f>IF(H87=0, "-", H75/H87)</f>
        <v>8.8154269972451793E-2</v>
      </c>
      <c r="J75" s="77">
        <f t="shared" si="6"/>
        <v>-0.10526315789473684</v>
      </c>
      <c r="K75" s="78">
        <f t="shared" si="7"/>
        <v>-6.25E-2</v>
      </c>
    </row>
    <row r="76" spans="1:11" x14ac:dyDescent="0.2">
      <c r="A76" s="20" t="s">
        <v>374</v>
      </c>
      <c r="B76" s="55">
        <v>2</v>
      </c>
      <c r="C76" s="138">
        <f>IF(B87=0, "-", B76/B87)</f>
        <v>7.1942446043165471E-3</v>
      </c>
      <c r="D76" s="55">
        <v>4</v>
      </c>
      <c r="E76" s="78">
        <f>IF(D87=0, "-", D76/D87)</f>
        <v>1.4598540145985401E-2</v>
      </c>
      <c r="F76" s="128">
        <v>20</v>
      </c>
      <c r="G76" s="138">
        <f>IF(F87=0, "-", F76/F87)</f>
        <v>1.0465724751439037E-2</v>
      </c>
      <c r="H76" s="55">
        <v>5</v>
      </c>
      <c r="I76" s="78">
        <f>IF(H87=0, "-", H76/H87)</f>
        <v>3.4435261707988982E-3</v>
      </c>
      <c r="J76" s="77">
        <f t="shared" si="6"/>
        <v>-0.5</v>
      </c>
      <c r="K76" s="78">
        <f t="shared" si="7"/>
        <v>3</v>
      </c>
    </row>
    <row r="77" spans="1:11" x14ac:dyDescent="0.2">
      <c r="A77" s="20" t="s">
        <v>375</v>
      </c>
      <c r="B77" s="55">
        <v>2</v>
      </c>
      <c r="C77" s="138">
        <f>IF(B87=0, "-", B77/B87)</f>
        <v>7.1942446043165471E-3</v>
      </c>
      <c r="D77" s="55">
        <v>2</v>
      </c>
      <c r="E77" s="78">
        <f>IF(D87=0, "-", D77/D87)</f>
        <v>7.2992700729927005E-3</v>
      </c>
      <c r="F77" s="128">
        <v>6</v>
      </c>
      <c r="G77" s="138">
        <f>IF(F87=0, "-", F77/F87)</f>
        <v>3.1397174254317113E-3</v>
      </c>
      <c r="H77" s="55">
        <v>4</v>
      </c>
      <c r="I77" s="78">
        <f>IF(H87=0, "-", H77/H87)</f>
        <v>2.7548209366391185E-3</v>
      </c>
      <c r="J77" s="77">
        <f t="shared" si="6"/>
        <v>0</v>
      </c>
      <c r="K77" s="78">
        <f t="shared" si="7"/>
        <v>0.5</v>
      </c>
    </row>
    <row r="78" spans="1:11" x14ac:dyDescent="0.2">
      <c r="A78" s="20" t="s">
        <v>376</v>
      </c>
      <c r="B78" s="55">
        <v>1</v>
      </c>
      <c r="C78" s="138">
        <f>IF(B87=0, "-", B78/B87)</f>
        <v>3.5971223021582736E-3</v>
      </c>
      <c r="D78" s="55">
        <v>1</v>
      </c>
      <c r="E78" s="78">
        <f>IF(D87=0, "-", D78/D87)</f>
        <v>3.6496350364963502E-3</v>
      </c>
      <c r="F78" s="128">
        <v>7</v>
      </c>
      <c r="G78" s="138">
        <f>IF(F87=0, "-", F78/F87)</f>
        <v>3.663003663003663E-3</v>
      </c>
      <c r="H78" s="55">
        <v>10</v>
      </c>
      <c r="I78" s="78">
        <f>IF(H87=0, "-", H78/H87)</f>
        <v>6.8870523415977963E-3</v>
      </c>
      <c r="J78" s="77">
        <f t="shared" si="6"/>
        <v>0</v>
      </c>
      <c r="K78" s="78">
        <f t="shared" si="7"/>
        <v>-0.3</v>
      </c>
    </row>
    <row r="79" spans="1:11" x14ac:dyDescent="0.2">
      <c r="A79" s="20" t="s">
        <v>377</v>
      </c>
      <c r="B79" s="55">
        <v>4</v>
      </c>
      <c r="C79" s="138">
        <f>IF(B87=0, "-", B79/B87)</f>
        <v>1.4388489208633094E-2</v>
      </c>
      <c r="D79" s="55">
        <v>2</v>
      </c>
      <c r="E79" s="78">
        <f>IF(D87=0, "-", D79/D87)</f>
        <v>7.2992700729927005E-3</v>
      </c>
      <c r="F79" s="128">
        <v>27</v>
      </c>
      <c r="G79" s="138">
        <f>IF(F87=0, "-", F79/F87)</f>
        <v>1.4128728414442701E-2</v>
      </c>
      <c r="H79" s="55">
        <v>25</v>
      </c>
      <c r="I79" s="78">
        <f>IF(H87=0, "-", H79/H87)</f>
        <v>1.7217630853994491E-2</v>
      </c>
      <c r="J79" s="77">
        <f t="shared" si="6"/>
        <v>1</v>
      </c>
      <c r="K79" s="78">
        <f t="shared" si="7"/>
        <v>0.08</v>
      </c>
    </row>
    <row r="80" spans="1:11" x14ac:dyDescent="0.2">
      <c r="A80" s="20" t="s">
        <v>378</v>
      </c>
      <c r="B80" s="55">
        <v>0</v>
      </c>
      <c r="C80" s="138">
        <f>IF(B87=0, "-", B80/B87)</f>
        <v>0</v>
      </c>
      <c r="D80" s="55">
        <v>0</v>
      </c>
      <c r="E80" s="78">
        <f>IF(D87=0, "-", D80/D87)</f>
        <v>0</v>
      </c>
      <c r="F80" s="128">
        <v>2</v>
      </c>
      <c r="G80" s="138">
        <f>IF(F87=0, "-", F80/F87)</f>
        <v>1.0465724751439038E-3</v>
      </c>
      <c r="H80" s="55">
        <v>0</v>
      </c>
      <c r="I80" s="78">
        <f>IF(H87=0, "-", H80/H87)</f>
        <v>0</v>
      </c>
      <c r="J80" s="77" t="str">
        <f t="shared" si="6"/>
        <v>-</v>
      </c>
      <c r="K80" s="78" t="str">
        <f t="shared" si="7"/>
        <v>-</v>
      </c>
    </row>
    <row r="81" spans="1:11" x14ac:dyDescent="0.2">
      <c r="A81" s="20" t="s">
        <v>379</v>
      </c>
      <c r="B81" s="55">
        <v>36</v>
      </c>
      <c r="C81" s="138">
        <f>IF(B87=0, "-", B81/B87)</f>
        <v>0.12949640287769784</v>
      </c>
      <c r="D81" s="55">
        <v>40</v>
      </c>
      <c r="E81" s="78">
        <f>IF(D87=0, "-", D81/D87)</f>
        <v>0.145985401459854</v>
      </c>
      <c r="F81" s="128">
        <v>297</v>
      </c>
      <c r="G81" s="138">
        <f>IF(F87=0, "-", F81/F87)</f>
        <v>0.15541601255886969</v>
      </c>
      <c r="H81" s="55">
        <v>163</v>
      </c>
      <c r="I81" s="78">
        <f>IF(H87=0, "-", H81/H87)</f>
        <v>0.11225895316804407</v>
      </c>
      <c r="J81" s="77">
        <f t="shared" si="6"/>
        <v>-0.1</v>
      </c>
      <c r="K81" s="78">
        <f t="shared" si="7"/>
        <v>0.82208588957055218</v>
      </c>
    </row>
    <row r="82" spans="1:11" x14ac:dyDescent="0.2">
      <c r="A82" s="20" t="s">
        <v>380</v>
      </c>
      <c r="B82" s="55">
        <v>0</v>
      </c>
      <c r="C82" s="138">
        <f>IF(B87=0, "-", B82/B87)</f>
        <v>0</v>
      </c>
      <c r="D82" s="55">
        <v>1</v>
      </c>
      <c r="E82" s="78">
        <f>IF(D87=0, "-", D82/D87)</f>
        <v>3.6496350364963502E-3</v>
      </c>
      <c r="F82" s="128">
        <v>0</v>
      </c>
      <c r="G82" s="138">
        <f>IF(F87=0, "-", F82/F87)</f>
        <v>0</v>
      </c>
      <c r="H82" s="55">
        <v>1</v>
      </c>
      <c r="I82" s="78">
        <f>IF(H87=0, "-", H82/H87)</f>
        <v>6.8870523415977963E-4</v>
      </c>
      <c r="J82" s="77">
        <f t="shared" si="6"/>
        <v>-1</v>
      </c>
      <c r="K82" s="78">
        <f t="shared" si="7"/>
        <v>-1</v>
      </c>
    </row>
    <row r="83" spans="1:11" x14ac:dyDescent="0.2">
      <c r="A83" s="20" t="s">
        <v>381</v>
      </c>
      <c r="B83" s="55">
        <v>36</v>
      </c>
      <c r="C83" s="138">
        <f>IF(B87=0, "-", B83/B87)</f>
        <v>0.12949640287769784</v>
      </c>
      <c r="D83" s="55">
        <v>37</v>
      </c>
      <c r="E83" s="78">
        <f>IF(D87=0, "-", D83/D87)</f>
        <v>0.13503649635036497</v>
      </c>
      <c r="F83" s="128">
        <v>289</v>
      </c>
      <c r="G83" s="138">
        <f>IF(F87=0, "-", F83/F87)</f>
        <v>0.1512297226582941</v>
      </c>
      <c r="H83" s="55">
        <v>147</v>
      </c>
      <c r="I83" s="78">
        <f>IF(H87=0, "-", H83/H87)</f>
        <v>0.1012396694214876</v>
      </c>
      <c r="J83" s="77">
        <f t="shared" si="6"/>
        <v>-2.7027027027027029E-2</v>
      </c>
      <c r="K83" s="78">
        <f t="shared" si="7"/>
        <v>0.96598639455782309</v>
      </c>
    </row>
    <row r="84" spans="1:11" x14ac:dyDescent="0.2">
      <c r="A84" s="20" t="s">
        <v>382</v>
      </c>
      <c r="B84" s="55">
        <v>1</v>
      </c>
      <c r="C84" s="138">
        <f>IF(B87=0, "-", B84/B87)</f>
        <v>3.5971223021582736E-3</v>
      </c>
      <c r="D84" s="55">
        <v>3</v>
      </c>
      <c r="E84" s="78">
        <f>IF(D87=0, "-", D84/D87)</f>
        <v>1.0948905109489052E-2</v>
      </c>
      <c r="F84" s="128">
        <v>13</v>
      </c>
      <c r="G84" s="138">
        <f>IF(F87=0, "-", F84/F87)</f>
        <v>6.8027210884353739E-3</v>
      </c>
      <c r="H84" s="55">
        <v>21</v>
      </c>
      <c r="I84" s="78">
        <f>IF(H87=0, "-", H84/H87)</f>
        <v>1.4462809917355372E-2</v>
      </c>
      <c r="J84" s="77">
        <f t="shared" si="6"/>
        <v>-0.66666666666666663</v>
      </c>
      <c r="K84" s="78">
        <f t="shared" si="7"/>
        <v>-0.38095238095238093</v>
      </c>
    </row>
    <row r="85" spans="1:11" x14ac:dyDescent="0.2">
      <c r="A85" s="20" t="s">
        <v>383</v>
      </c>
      <c r="B85" s="55">
        <v>24</v>
      </c>
      <c r="C85" s="138">
        <f>IF(B87=0, "-", B85/B87)</f>
        <v>8.6330935251798566E-2</v>
      </c>
      <c r="D85" s="55">
        <v>20</v>
      </c>
      <c r="E85" s="78">
        <f>IF(D87=0, "-", D85/D87)</f>
        <v>7.2992700729927001E-2</v>
      </c>
      <c r="F85" s="128">
        <v>130</v>
      </c>
      <c r="G85" s="138">
        <f>IF(F87=0, "-", F85/F87)</f>
        <v>6.8027210884353748E-2</v>
      </c>
      <c r="H85" s="55">
        <v>99</v>
      </c>
      <c r="I85" s="78">
        <f>IF(H87=0, "-", H85/H87)</f>
        <v>6.8181818181818177E-2</v>
      </c>
      <c r="J85" s="77">
        <f t="shared" si="6"/>
        <v>0.2</v>
      </c>
      <c r="K85" s="78">
        <f t="shared" si="7"/>
        <v>0.31313131313131315</v>
      </c>
    </row>
    <row r="86" spans="1:11" x14ac:dyDescent="0.2">
      <c r="A86" s="129"/>
      <c r="B86" s="82"/>
      <c r="D86" s="82"/>
      <c r="E86" s="86"/>
      <c r="F86" s="130"/>
      <c r="H86" s="82"/>
      <c r="I86" s="86"/>
      <c r="J86" s="85"/>
      <c r="K86" s="86"/>
    </row>
    <row r="87" spans="1:11" s="38" customFormat="1" x14ac:dyDescent="0.2">
      <c r="A87" s="131" t="s">
        <v>384</v>
      </c>
      <c r="B87" s="32">
        <f>SUM(B63:B86)</f>
        <v>278</v>
      </c>
      <c r="C87" s="132">
        <f>B87/1945</f>
        <v>0.14293059125964011</v>
      </c>
      <c r="D87" s="32">
        <f>SUM(D63:D86)</f>
        <v>274</v>
      </c>
      <c r="E87" s="133">
        <f>D87/1712</f>
        <v>0.16004672897196262</v>
      </c>
      <c r="F87" s="121">
        <f>SUM(F63:F86)</f>
        <v>1911</v>
      </c>
      <c r="G87" s="134">
        <f>F87/11003</f>
        <v>0.17367990548032355</v>
      </c>
      <c r="H87" s="32">
        <f>SUM(H63:H86)</f>
        <v>1452</v>
      </c>
      <c r="I87" s="133">
        <f>H87/8693</f>
        <v>0.16703094443805361</v>
      </c>
      <c r="J87" s="35">
        <f>IF(D87=0, "-", IF((B87-D87)/D87&lt;10, (B87-D87)/D87, "&gt;999%"))</f>
        <v>1.4598540145985401E-2</v>
      </c>
      <c r="K87" s="36">
        <f>IF(H87=0, "-", IF((F87-H87)/H87&lt;10, (F87-H87)/H87, "&gt;999%"))</f>
        <v>0.31611570247933884</v>
      </c>
    </row>
    <row r="88" spans="1:11" x14ac:dyDescent="0.2">
      <c r="B88" s="130"/>
      <c r="D88" s="130"/>
      <c r="F88" s="130"/>
      <c r="H88" s="130"/>
    </row>
    <row r="89" spans="1:11" x14ac:dyDescent="0.2">
      <c r="A89" s="123" t="s">
        <v>385</v>
      </c>
      <c r="B89" s="124" t="s">
        <v>149</v>
      </c>
      <c r="C89" s="125" t="s">
        <v>150</v>
      </c>
      <c r="D89" s="124" t="s">
        <v>149</v>
      </c>
      <c r="E89" s="126" t="s">
        <v>150</v>
      </c>
      <c r="F89" s="125" t="s">
        <v>149</v>
      </c>
      <c r="G89" s="125" t="s">
        <v>150</v>
      </c>
      <c r="H89" s="124" t="s">
        <v>149</v>
      </c>
      <c r="I89" s="126" t="s">
        <v>150</v>
      </c>
      <c r="J89" s="124"/>
      <c r="K89" s="126"/>
    </row>
    <row r="90" spans="1:11" x14ac:dyDescent="0.2">
      <c r="A90" s="20" t="s">
        <v>386</v>
      </c>
      <c r="B90" s="55">
        <v>4</v>
      </c>
      <c r="C90" s="138">
        <f>IF(B103=0, "-", B90/B103)</f>
        <v>4.2105263157894736E-2</v>
      </c>
      <c r="D90" s="55">
        <v>0</v>
      </c>
      <c r="E90" s="78">
        <f>IF(D103=0, "-", D90/D103)</f>
        <v>0</v>
      </c>
      <c r="F90" s="128">
        <v>13</v>
      </c>
      <c r="G90" s="138">
        <f>IF(F103=0, "-", F90/F103)</f>
        <v>3.6414565826330535E-2</v>
      </c>
      <c r="H90" s="55">
        <v>1</v>
      </c>
      <c r="I90" s="78">
        <f>IF(H103=0, "-", H90/H103)</f>
        <v>4.329004329004329E-3</v>
      </c>
      <c r="J90" s="77" t="str">
        <f t="shared" ref="J90:J101" si="8">IF(D90=0, "-", IF((B90-D90)/D90&lt;10, (B90-D90)/D90, "&gt;999%"))</f>
        <v>-</v>
      </c>
      <c r="K90" s="78" t="str">
        <f t="shared" ref="K90:K101" si="9">IF(H90=0, "-", IF((F90-H90)/H90&lt;10, (F90-H90)/H90, "&gt;999%"))</f>
        <v>&gt;999%</v>
      </c>
    </row>
    <row r="91" spans="1:11" x14ac:dyDescent="0.2">
      <c r="A91" s="20" t="s">
        <v>387</v>
      </c>
      <c r="B91" s="55">
        <v>9</v>
      </c>
      <c r="C91" s="138">
        <f>IF(B103=0, "-", B91/B103)</f>
        <v>9.4736842105263161E-2</v>
      </c>
      <c r="D91" s="55">
        <v>2</v>
      </c>
      <c r="E91" s="78">
        <f>IF(D103=0, "-", D91/D103)</f>
        <v>4.7619047619047616E-2</v>
      </c>
      <c r="F91" s="128">
        <v>31</v>
      </c>
      <c r="G91" s="138">
        <f>IF(F103=0, "-", F91/F103)</f>
        <v>8.683473389355742E-2</v>
      </c>
      <c r="H91" s="55">
        <v>22</v>
      </c>
      <c r="I91" s="78">
        <f>IF(H103=0, "-", H91/H103)</f>
        <v>9.5238095238095233E-2</v>
      </c>
      <c r="J91" s="77">
        <f t="shared" si="8"/>
        <v>3.5</v>
      </c>
      <c r="K91" s="78">
        <f t="shared" si="9"/>
        <v>0.40909090909090912</v>
      </c>
    </row>
    <row r="92" spans="1:11" x14ac:dyDescent="0.2">
      <c r="A92" s="20" t="s">
        <v>388</v>
      </c>
      <c r="B92" s="55">
        <v>12</v>
      </c>
      <c r="C92" s="138">
        <f>IF(B103=0, "-", B92/B103)</f>
        <v>0.12631578947368421</v>
      </c>
      <c r="D92" s="55">
        <v>7</v>
      </c>
      <c r="E92" s="78">
        <f>IF(D103=0, "-", D92/D103)</f>
        <v>0.16666666666666666</v>
      </c>
      <c r="F92" s="128">
        <v>48</v>
      </c>
      <c r="G92" s="138">
        <f>IF(F103=0, "-", F92/F103)</f>
        <v>0.13445378151260504</v>
      </c>
      <c r="H92" s="55">
        <v>47</v>
      </c>
      <c r="I92" s="78">
        <f>IF(H103=0, "-", H92/H103)</f>
        <v>0.20346320346320346</v>
      </c>
      <c r="J92" s="77">
        <f t="shared" si="8"/>
        <v>0.7142857142857143</v>
      </c>
      <c r="K92" s="78">
        <f t="shared" si="9"/>
        <v>2.1276595744680851E-2</v>
      </c>
    </row>
    <row r="93" spans="1:11" x14ac:dyDescent="0.2">
      <c r="A93" s="20" t="s">
        <v>389</v>
      </c>
      <c r="B93" s="55">
        <v>2</v>
      </c>
      <c r="C93" s="138">
        <f>IF(B103=0, "-", B93/B103)</f>
        <v>2.1052631578947368E-2</v>
      </c>
      <c r="D93" s="55">
        <v>1</v>
      </c>
      <c r="E93" s="78">
        <f>IF(D103=0, "-", D93/D103)</f>
        <v>2.3809523809523808E-2</v>
      </c>
      <c r="F93" s="128">
        <v>7</v>
      </c>
      <c r="G93" s="138">
        <f>IF(F103=0, "-", F93/F103)</f>
        <v>1.9607843137254902E-2</v>
      </c>
      <c r="H93" s="55">
        <v>8</v>
      </c>
      <c r="I93" s="78">
        <f>IF(H103=0, "-", H93/H103)</f>
        <v>3.4632034632034632E-2</v>
      </c>
      <c r="J93" s="77">
        <f t="shared" si="8"/>
        <v>1</v>
      </c>
      <c r="K93" s="78">
        <f t="shared" si="9"/>
        <v>-0.125</v>
      </c>
    </row>
    <row r="94" spans="1:11" x14ac:dyDescent="0.2">
      <c r="A94" s="20" t="s">
        <v>390</v>
      </c>
      <c r="B94" s="55">
        <v>10</v>
      </c>
      <c r="C94" s="138">
        <f>IF(B103=0, "-", B94/B103)</f>
        <v>0.10526315789473684</v>
      </c>
      <c r="D94" s="55">
        <v>6</v>
      </c>
      <c r="E94" s="78">
        <f>IF(D103=0, "-", D94/D103)</f>
        <v>0.14285714285714285</v>
      </c>
      <c r="F94" s="128">
        <v>58</v>
      </c>
      <c r="G94" s="138">
        <f>IF(F103=0, "-", F94/F103)</f>
        <v>0.16246498599439776</v>
      </c>
      <c r="H94" s="55">
        <v>27</v>
      </c>
      <c r="I94" s="78">
        <f>IF(H103=0, "-", H94/H103)</f>
        <v>0.11688311688311688</v>
      </c>
      <c r="J94" s="77">
        <f t="shared" si="8"/>
        <v>0.66666666666666663</v>
      </c>
      <c r="K94" s="78">
        <f t="shared" si="9"/>
        <v>1.1481481481481481</v>
      </c>
    </row>
    <row r="95" spans="1:11" x14ac:dyDescent="0.2">
      <c r="A95" s="20" t="s">
        <v>391</v>
      </c>
      <c r="B95" s="55">
        <v>11</v>
      </c>
      <c r="C95" s="138">
        <f>IF(B103=0, "-", B95/B103)</f>
        <v>0.11578947368421053</v>
      </c>
      <c r="D95" s="55">
        <v>1</v>
      </c>
      <c r="E95" s="78">
        <f>IF(D103=0, "-", D95/D103)</f>
        <v>2.3809523809523808E-2</v>
      </c>
      <c r="F95" s="128">
        <v>34</v>
      </c>
      <c r="G95" s="138">
        <f>IF(F103=0, "-", F95/F103)</f>
        <v>9.5238095238095233E-2</v>
      </c>
      <c r="H95" s="55">
        <v>13</v>
      </c>
      <c r="I95" s="78">
        <f>IF(H103=0, "-", H95/H103)</f>
        <v>5.627705627705628E-2</v>
      </c>
      <c r="J95" s="77" t="str">
        <f t="shared" si="8"/>
        <v>&gt;999%</v>
      </c>
      <c r="K95" s="78">
        <f t="shared" si="9"/>
        <v>1.6153846153846154</v>
      </c>
    </row>
    <row r="96" spans="1:11" x14ac:dyDescent="0.2">
      <c r="A96" s="20" t="s">
        <v>392</v>
      </c>
      <c r="B96" s="55">
        <v>10</v>
      </c>
      <c r="C96" s="138">
        <f>IF(B103=0, "-", B96/B103)</f>
        <v>0.10526315789473684</v>
      </c>
      <c r="D96" s="55">
        <v>7</v>
      </c>
      <c r="E96" s="78">
        <f>IF(D103=0, "-", D96/D103)</f>
        <v>0.16666666666666666</v>
      </c>
      <c r="F96" s="128">
        <v>40</v>
      </c>
      <c r="G96" s="138">
        <f>IF(F103=0, "-", F96/F103)</f>
        <v>0.11204481792717087</v>
      </c>
      <c r="H96" s="55">
        <v>18</v>
      </c>
      <c r="I96" s="78">
        <f>IF(H103=0, "-", H96/H103)</f>
        <v>7.792207792207792E-2</v>
      </c>
      <c r="J96" s="77">
        <f t="shared" si="8"/>
        <v>0.42857142857142855</v>
      </c>
      <c r="K96" s="78">
        <f t="shared" si="9"/>
        <v>1.2222222222222223</v>
      </c>
    </row>
    <row r="97" spans="1:11" x14ac:dyDescent="0.2">
      <c r="A97" s="20" t="s">
        <v>393</v>
      </c>
      <c r="B97" s="55">
        <v>3</v>
      </c>
      <c r="C97" s="138">
        <f>IF(B103=0, "-", B97/B103)</f>
        <v>3.1578947368421054E-2</v>
      </c>
      <c r="D97" s="55">
        <v>0</v>
      </c>
      <c r="E97" s="78">
        <f>IF(D103=0, "-", D97/D103)</f>
        <v>0</v>
      </c>
      <c r="F97" s="128">
        <v>3</v>
      </c>
      <c r="G97" s="138">
        <f>IF(F103=0, "-", F97/F103)</f>
        <v>8.4033613445378148E-3</v>
      </c>
      <c r="H97" s="55">
        <v>0</v>
      </c>
      <c r="I97" s="78">
        <f>IF(H103=0, "-", H97/H103)</f>
        <v>0</v>
      </c>
      <c r="J97" s="77" t="str">
        <f t="shared" si="8"/>
        <v>-</v>
      </c>
      <c r="K97" s="78" t="str">
        <f t="shared" si="9"/>
        <v>-</v>
      </c>
    </row>
    <row r="98" spans="1:11" x14ac:dyDescent="0.2">
      <c r="A98" s="20" t="s">
        <v>394</v>
      </c>
      <c r="B98" s="55">
        <v>17</v>
      </c>
      <c r="C98" s="138">
        <f>IF(B103=0, "-", B98/B103)</f>
        <v>0.17894736842105263</v>
      </c>
      <c r="D98" s="55">
        <v>8</v>
      </c>
      <c r="E98" s="78">
        <f>IF(D103=0, "-", D98/D103)</f>
        <v>0.19047619047619047</v>
      </c>
      <c r="F98" s="128">
        <v>42</v>
      </c>
      <c r="G98" s="138">
        <f>IF(F103=0, "-", F98/F103)</f>
        <v>0.11764705882352941</v>
      </c>
      <c r="H98" s="55">
        <v>27</v>
      </c>
      <c r="I98" s="78">
        <f>IF(H103=0, "-", H98/H103)</f>
        <v>0.11688311688311688</v>
      </c>
      <c r="J98" s="77">
        <f t="shared" si="8"/>
        <v>1.125</v>
      </c>
      <c r="K98" s="78">
        <f t="shared" si="9"/>
        <v>0.55555555555555558</v>
      </c>
    </row>
    <row r="99" spans="1:11" x14ac:dyDescent="0.2">
      <c r="A99" s="20" t="s">
        <v>395</v>
      </c>
      <c r="B99" s="55">
        <v>3</v>
      </c>
      <c r="C99" s="138">
        <f>IF(B103=0, "-", B99/B103)</f>
        <v>3.1578947368421054E-2</v>
      </c>
      <c r="D99" s="55">
        <v>0</v>
      </c>
      <c r="E99" s="78">
        <f>IF(D103=0, "-", D99/D103)</f>
        <v>0</v>
      </c>
      <c r="F99" s="128">
        <v>9</v>
      </c>
      <c r="G99" s="138">
        <f>IF(F103=0, "-", F99/F103)</f>
        <v>2.5210084033613446E-2</v>
      </c>
      <c r="H99" s="55">
        <v>3</v>
      </c>
      <c r="I99" s="78">
        <f>IF(H103=0, "-", H99/H103)</f>
        <v>1.2987012987012988E-2</v>
      </c>
      <c r="J99" s="77" t="str">
        <f t="shared" si="8"/>
        <v>-</v>
      </c>
      <c r="K99" s="78">
        <f t="shared" si="9"/>
        <v>2</v>
      </c>
    </row>
    <row r="100" spans="1:11" x14ac:dyDescent="0.2">
      <c r="A100" s="20" t="s">
        <v>396</v>
      </c>
      <c r="B100" s="55">
        <v>5</v>
      </c>
      <c r="C100" s="138">
        <f>IF(B103=0, "-", B100/B103)</f>
        <v>5.2631578947368418E-2</v>
      </c>
      <c r="D100" s="55">
        <v>3</v>
      </c>
      <c r="E100" s="78">
        <f>IF(D103=0, "-", D100/D103)</f>
        <v>7.1428571428571425E-2</v>
      </c>
      <c r="F100" s="128">
        <v>29</v>
      </c>
      <c r="G100" s="138">
        <f>IF(F103=0, "-", F100/F103)</f>
        <v>8.1232492997198882E-2</v>
      </c>
      <c r="H100" s="55">
        <v>21</v>
      </c>
      <c r="I100" s="78">
        <f>IF(H103=0, "-", H100/H103)</f>
        <v>9.0909090909090912E-2</v>
      </c>
      <c r="J100" s="77">
        <f t="shared" si="8"/>
        <v>0.66666666666666663</v>
      </c>
      <c r="K100" s="78">
        <f t="shared" si="9"/>
        <v>0.38095238095238093</v>
      </c>
    </row>
    <row r="101" spans="1:11" x14ac:dyDescent="0.2">
      <c r="A101" s="20" t="s">
        <v>397</v>
      </c>
      <c r="B101" s="55">
        <v>9</v>
      </c>
      <c r="C101" s="138">
        <f>IF(B103=0, "-", B101/B103)</f>
        <v>9.4736842105263161E-2</v>
      </c>
      <c r="D101" s="55">
        <v>7</v>
      </c>
      <c r="E101" s="78">
        <f>IF(D103=0, "-", D101/D103)</f>
        <v>0.16666666666666666</v>
      </c>
      <c r="F101" s="128">
        <v>43</v>
      </c>
      <c r="G101" s="138">
        <f>IF(F103=0, "-", F101/F103)</f>
        <v>0.12044817927170869</v>
      </c>
      <c r="H101" s="55">
        <v>44</v>
      </c>
      <c r="I101" s="78">
        <f>IF(H103=0, "-", H101/H103)</f>
        <v>0.19047619047619047</v>
      </c>
      <c r="J101" s="77">
        <f t="shared" si="8"/>
        <v>0.2857142857142857</v>
      </c>
      <c r="K101" s="78">
        <f t="shared" si="9"/>
        <v>-2.2727272727272728E-2</v>
      </c>
    </row>
    <row r="102" spans="1:11" x14ac:dyDescent="0.2">
      <c r="A102" s="129"/>
      <c r="B102" s="82"/>
      <c r="D102" s="82"/>
      <c r="E102" s="86"/>
      <c r="F102" s="130"/>
      <c r="H102" s="82"/>
      <c r="I102" s="86"/>
      <c r="J102" s="85"/>
      <c r="K102" s="86"/>
    </row>
    <row r="103" spans="1:11" s="38" customFormat="1" x14ac:dyDescent="0.2">
      <c r="A103" s="131" t="s">
        <v>398</v>
      </c>
      <c r="B103" s="32">
        <f>SUM(B90:B102)</f>
        <v>95</v>
      </c>
      <c r="C103" s="132">
        <f>B103/1945</f>
        <v>4.8843187660668377E-2</v>
      </c>
      <c r="D103" s="32">
        <f>SUM(D90:D102)</f>
        <v>42</v>
      </c>
      <c r="E103" s="133">
        <f>D103/1712</f>
        <v>2.4532710280373831E-2</v>
      </c>
      <c r="F103" s="121">
        <f>SUM(F90:F102)</f>
        <v>357</v>
      </c>
      <c r="G103" s="134">
        <f>F103/11003</f>
        <v>3.2445696628192314E-2</v>
      </c>
      <c r="H103" s="32">
        <f>SUM(H90:H102)</f>
        <v>231</v>
      </c>
      <c r="I103" s="133">
        <f>H103/8693</f>
        <v>2.6573104796963072E-2</v>
      </c>
      <c r="J103" s="35">
        <f>IF(D103=0, "-", IF((B103-D103)/D103&lt;10, (B103-D103)/D103, "&gt;999%"))</f>
        <v>1.2619047619047619</v>
      </c>
      <c r="K103" s="36">
        <f>IF(H103=0, "-", IF((F103-H103)/H103&lt;10, (F103-H103)/H103, "&gt;999%"))</f>
        <v>0.54545454545454541</v>
      </c>
    </row>
    <row r="104" spans="1:11" x14ac:dyDescent="0.2">
      <c r="B104" s="130"/>
      <c r="D104" s="130"/>
      <c r="F104" s="130"/>
      <c r="H104" s="130"/>
    </row>
    <row r="105" spans="1:11" s="38" customFormat="1" x14ac:dyDescent="0.2">
      <c r="A105" s="131" t="s">
        <v>399</v>
      </c>
      <c r="B105" s="32">
        <v>373</v>
      </c>
      <c r="C105" s="132">
        <f>B105/1945</f>
        <v>0.19177377892030847</v>
      </c>
      <c r="D105" s="32">
        <v>316</v>
      </c>
      <c r="E105" s="133">
        <f>D105/1712</f>
        <v>0.18457943925233644</v>
      </c>
      <c r="F105" s="121">
        <v>2268</v>
      </c>
      <c r="G105" s="134">
        <f>F105/11003</f>
        <v>0.20612560210851585</v>
      </c>
      <c r="H105" s="32">
        <v>1683</v>
      </c>
      <c r="I105" s="133">
        <f>H105/8693</f>
        <v>0.19360404923501667</v>
      </c>
      <c r="J105" s="35">
        <f>IF(D105=0, "-", IF((B105-D105)/D105&lt;10, (B105-D105)/D105, "&gt;999%"))</f>
        <v>0.18037974683544303</v>
      </c>
      <c r="K105" s="36">
        <f>IF(H105=0, "-", IF((F105-H105)/H105&lt;10, (F105-H105)/H105, "&gt;999%"))</f>
        <v>0.34759358288770054</v>
      </c>
    </row>
    <row r="106" spans="1:11" x14ac:dyDescent="0.2">
      <c r="B106" s="130"/>
      <c r="D106" s="130"/>
      <c r="F106" s="130"/>
      <c r="H106" s="130"/>
    </row>
    <row r="107" spans="1:11" ht="15.75" x14ac:dyDescent="0.25">
      <c r="A107" s="122" t="s">
        <v>38</v>
      </c>
      <c r="B107" s="170" t="s">
        <v>4</v>
      </c>
      <c r="C107" s="172"/>
      <c r="D107" s="172"/>
      <c r="E107" s="171"/>
      <c r="F107" s="170" t="s">
        <v>147</v>
      </c>
      <c r="G107" s="172"/>
      <c r="H107" s="172"/>
      <c r="I107" s="171"/>
      <c r="J107" s="170" t="s">
        <v>148</v>
      </c>
      <c r="K107" s="171"/>
    </row>
    <row r="108" spans="1:11" x14ac:dyDescent="0.2">
      <c r="A108" s="16"/>
      <c r="B108" s="170">
        <f>VALUE(RIGHT($B$2, 4))</f>
        <v>2020</v>
      </c>
      <c r="C108" s="171"/>
      <c r="D108" s="170">
        <f>B108-1</f>
        <v>2019</v>
      </c>
      <c r="E108" s="178"/>
      <c r="F108" s="170">
        <f>B108</f>
        <v>2020</v>
      </c>
      <c r="G108" s="178"/>
      <c r="H108" s="170">
        <f>D108</f>
        <v>2019</v>
      </c>
      <c r="I108" s="178"/>
      <c r="J108" s="13" t="s">
        <v>8</v>
      </c>
      <c r="K108" s="14" t="s">
        <v>5</v>
      </c>
    </row>
    <row r="109" spans="1:11" x14ac:dyDescent="0.2">
      <c r="A109" s="123" t="s">
        <v>400</v>
      </c>
      <c r="B109" s="124" t="s">
        <v>149</v>
      </c>
      <c r="C109" s="125" t="s">
        <v>150</v>
      </c>
      <c r="D109" s="124" t="s">
        <v>149</v>
      </c>
      <c r="E109" s="126" t="s">
        <v>150</v>
      </c>
      <c r="F109" s="125" t="s">
        <v>149</v>
      </c>
      <c r="G109" s="125" t="s">
        <v>150</v>
      </c>
      <c r="H109" s="124" t="s">
        <v>149</v>
      </c>
      <c r="I109" s="126" t="s">
        <v>150</v>
      </c>
      <c r="J109" s="124"/>
      <c r="K109" s="126"/>
    </row>
    <row r="110" spans="1:11" x14ac:dyDescent="0.2">
      <c r="A110" s="20" t="s">
        <v>401</v>
      </c>
      <c r="B110" s="55">
        <v>1</v>
      </c>
      <c r="C110" s="138">
        <f>IF(B135=0, "-", B110/B135)</f>
        <v>5.9880239520958087E-3</v>
      </c>
      <c r="D110" s="55">
        <v>2</v>
      </c>
      <c r="E110" s="78">
        <f>IF(D135=0, "-", D110/D135)</f>
        <v>1.3698630136986301E-2</v>
      </c>
      <c r="F110" s="128">
        <v>9</v>
      </c>
      <c r="G110" s="138">
        <f>IF(F135=0, "-", F110/F135)</f>
        <v>1.0055865921787709E-2</v>
      </c>
      <c r="H110" s="55">
        <v>17</v>
      </c>
      <c r="I110" s="78">
        <f>IF(H135=0, "-", H110/H135)</f>
        <v>0.02</v>
      </c>
      <c r="J110" s="77">
        <f t="shared" ref="J110:J133" si="10">IF(D110=0, "-", IF((B110-D110)/D110&lt;10, (B110-D110)/D110, "&gt;999%"))</f>
        <v>-0.5</v>
      </c>
      <c r="K110" s="78">
        <f t="shared" ref="K110:K133" si="11">IF(H110=0, "-", IF((F110-H110)/H110&lt;10, (F110-H110)/H110, "&gt;999%"))</f>
        <v>-0.47058823529411764</v>
      </c>
    </row>
    <row r="111" spans="1:11" x14ac:dyDescent="0.2">
      <c r="A111" s="20" t="s">
        <v>402</v>
      </c>
      <c r="B111" s="55">
        <v>11</v>
      </c>
      <c r="C111" s="138">
        <f>IF(B135=0, "-", B111/B135)</f>
        <v>6.5868263473053898E-2</v>
      </c>
      <c r="D111" s="55">
        <v>3</v>
      </c>
      <c r="E111" s="78">
        <f>IF(D135=0, "-", D111/D135)</f>
        <v>2.0547945205479451E-2</v>
      </c>
      <c r="F111" s="128">
        <v>43</v>
      </c>
      <c r="G111" s="138">
        <f>IF(F135=0, "-", F111/F135)</f>
        <v>4.8044692737430165E-2</v>
      </c>
      <c r="H111" s="55">
        <v>28</v>
      </c>
      <c r="I111" s="78">
        <f>IF(H135=0, "-", H111/H135)</f>
        <v>3.2941176470588238E-2</v>
      </c>
      <c r="J111" s="77">
        <f t="shared" si="10"/>
        <v>2.6666666666666665</v>
      </c>
      <c r="K111" s="78">
        <f t="shared" si="11"/>
        <v>0.5357142857142857</v>
      </c>
    </row>
    <row r="112" spans="1:11" x14ac:dyDescent="0.2">
      <c r="A112" s="20" t="s">
        <v>403</v>
      </c>
      <c r="B112" s="55">
        <v>1</v>
      </c>
      <c r="C112" s="138">
        <f>IF(B135=0, "-", B112/B135)</f>
        <v>5.9880239520958087E-3</v>
      </c>
      <c r="D112" s="55">
        <v>3</v>
      </c>
      <c r="E112" s="78">
        <f>IF(D135=0, "-", D112/D135)</f>
        <v>2.0547945205479451E-2</v>
      </c>
      <c r="F112" s="128">
        <v>4</v>
      </c>
      <c r="G112" s="138">
        <f>IF(F135=0, "-", F112/F135)</f>
        <v>4.4692737430167594E-3</v>
      </c>
      <c r="H112" s="55">
        <v>8</v>
      </c>
      <c r="I112" s="78">
        <f>IF(H135=0, "-", H112/H135)</f>
        <v>9.4117647058823521E-3</v>
      </c>
      <c r="J112" s="77">
        <f t="shared" si="10"/>
        <v>-0.66666666666666663</v>
      </c>
      <c r="K112" s="78">
        <f t="shared" si="11"/>
        <v>-0.5</v>
      </c>
    </row>
    <row r="113" spans="1:11" x14ac:dyDescent="0.2">
      <c r="A113" s="20" t="s">
        <v>404</v>
      </c>
      <c r="B113" s="55">
        <v>3</v>
      </c>
      <c r="C113" s="138">
        <f>IF(B135=0, "-", B113/B135)</f>
        <v>1.7964071856287425E-2</v>
      </c>
      <c r="D113" s="55">
        <v>2</v>
      </c>
      <c r="E113" s="78">
        <f>IF(D135=0, "-", D113/D135)</f>
        <v>1.3698630136986301E-2</v>
      </c>
      <c r="F113" s="128">
        <v>20</v>
      </c>
      <c r="G113" s="138">
        <f>IF(F135=0, "-", F113/F135)</f>
        <v>2.23463687150838E-2</v>
      </c>
      <c r="H113" s="55">
        <v>17</v>
      </c>
      <c r="I113" s="78">
        <f>IF(H135=0, "-", H113/H135)</f>
        <v>0.02</v>
      </c>
      <c r="J113" s="77">
        <f t="shared" si="10"/>
        <v>0.5</v>
      </c>
      <c r="K113" s="78">
        <f t="shared" si="11"/>
        <v>0.17647058823529413</v>
      </c>
    </row>
    <row r="114" spans="1:11" x14ac:dyDescent="0.2">
      <c r="A114" s="20" t="s">
        <v>405</v>
      </c>
      <c r="B114" s="55">
        <v>6</v>
      </c>
      <c r="C114" s="138">
        <f>IF(B135=0, "-", B114/B135)</f>
        <v>3.5928143712574849E-2</v>
      </c>
      <c r="D114" s="55">
        <v>2</v>
      </c>
      <c r="E114" s="78">
        <f>IF(D135=0, "-", D114/D135)</f>
        <v>1.3698630136986301E-2</v>
      </c>
      <c r="F114" s="128">
        <v>18</v>
      </c>
      <c r="G114" s="138">
        <f>IF(F135=0, "-", F114/F135)</f>
        <v>2.0111731843575419E-2</v>
      </c>
      <c r="H114" s="55">
        <v>9</v>
      </c>
      <c r="I114" s="78">
        <f>IF(H135=0, "-", H114/H135)</f>
        <v>1.0588235294117647E-2</v>
      </c>
      <c r="J114" s="77">
        <f t="shared" si="10"/>
        <v>2</v>
      </c>
      <c r="K114" s="78">
        <f t="shared" si="11"/>
        <v>1</v>
      </c>
    </row>
    <row r="115" spans="1:11" x14ac:dyDescent="0.2">
      <c r="A115" s="20" t="s">
        <v>406</v>
      </c>
      <c r="B115" s="55">
        <v>10</v>
      </c>
      <c r="C115" s="138">
        <f>IF(B135=0, "-", B115/B135)</f>
        <v>5.9880239520958084E-2</v>
      </c>
      <c r="D115" s="55">
        <v>13</v>
      </c>
      <c r="E115" s="78">
        <f>IF(D135=0, "-", D115/D135)</f>
        <v>8.9041095890410954E-2</v>
      </c>
      <c r="F115" s="128">
        <v>124</v>
      </c>
      <c r="G115" s="138">
        <f>IF(F135=0, "-", F115/F135)</f>
        <v>0.13854748603351955</v>
      </c>
      <c r="H115" s="55">
        <v>100</v>
      </c>
      <c r="I115" s="78">
        <f>IF(H135=0, "-", H115/H135)</f>
        <v>0.11764705882352941</v>
      </c>
      <c r="J115" s="77">
        <f t="shared" si="10"/>
        <v>-0.23076923076923078</v>
      </c>
      <c r="K115" s="78">
        <f t="shared" si="11"/>
        <v>0.24</v>
      </c>
    </row>
    <row r="116" spans="1:11" x14ac:dyDescent="0.2">
      <c r="A116" s="20" t="s">
        <v>407</v>
      </c>
      <c r="B116" s="55">
        <v>9</v>
      </c>
      <c r="C116" s="138">
        <f>IF(B135=0, "-", B116/B135)</f>
        <v>5.3892215568862277E-2</v>
      </c>
      <c r="D116" s="55">
        <v>8</v>
      </c>
      <c r="E116" s="78">
        <f>IF(D135=0, "-", D116/D135)</f>
        <v>5.4794520547945202E-2</v>
      </c>
      <c r="F116" s="128">
        <v>37</v>
      </c>
      <c r="G116" s="138">
        <f>IF(F135=0, "-", F116/F135)</f>
        <v>4.1340782122905026E-2</v>
      </c>
      <c r="H116" s="55">
        <v>47</v>
      </c>
      <c r="I116" s="78">
        <f>IF(H135=0, "-", H116/H135)</f>
        <v>5.5294117647058827E-2</v>
      </c>
      <c r="J116" s="77">
        <f t="shared" si="10"/>
        <v>0.125</v>
      </c>
      <c r="K116" s="78">
        <f t="shared" si="11"/>
        <v>-0.21276595744680851</v>
      </c>
    </row>
    <row r="117" spans="1:11" x14ac:dyDescent="0.2">
      <c r="A117" s="20" t="s">
        <v>408</v>
      </c>
      <c r="B117" s="55">
        <v>6</v>
      </c>
      <c r="C117" s="138">
        <f>IF(B135=0, "-", B117/B135)</f>
        <v>3.5928143712574849E-2</v>
      </c>
      <c r="D117" s="55">
        <v>12</v>
      </c>
      <c r="E117" s="78">
        <f>IF(D135=0, "-", D117/D135)</f>
        <v>8.2191780821917804E-2</v>
      </c>
      <c r="F117" s="128">
        <v>25</v>
      </c>
      <c r="G117" s="138">
        <f>IF(F135=0, "-", F117/F135)</f>
        <v>2.7932960893854747E-2</v>
      </c>
      <c r="H117" s="55">
        <v>37</v>
      </c>
      <c r="I117" s="78">
        <f>IF(H135=0, "-", H117/H135)</f>
        <v>4.3529411764705879E-2</v>
      </c>
      <c r="J117" s="77">
        <f t="shared" si="10"/>
        <v>-0.5</v>
      </c>
      <c r="K117" s="78">
        <f t="shared" si="11"/>
        <v>-0.32432432432432434</v>
      </c>
    </row>
    <row r="118" spans="1:11" x14ac:dyDescent="0.2">
      <c r="A118" s="20" t="s">
        <v>409</v>
      </c>
      <c r="B118" s="55">
        <v>2</v>
      </c>
      <c r="C118" s="138">
        <f>IF(B135=0, "-", B118/B135)</f>
        <v>1.1976047904191617E-2</v>
      </c>
      <c r="D118" s="55">
        <v>2</v>
      </c>
      <c r="E118" s="78">
        <f>IF(D135=0, "-", D118/D135)</f>
        <v>1.3698630136986301E-2</v>
      </c>
      <c r="F118" s="128">
        <v>7</v>
      </c>
      <c r="G118" s="138">
        <f>IF(F135=0, "-", F118/F135)</f>
        <v>7.82122905027933E-3</v>
      </c>
      <c r="H118" s="55">
        <v>8</v>
      </c>
      <c r="I118" s="78">
        <f>IF(H135=0, "-", H118/H135)</f>
        <v>9.4117647058823521E-3</v>
      </c>
      <c r="J118" s="77">
        <f t="shared" si="10"/>
        <v>0</v>
      </c>
      <c r="K118" s="78">
        <f t="shared" si="11"/>
        <v>-0.125</v>
      </c>
    </row>
    <row r="119" spans="1:11" x14ac:dyDescent="0.2">
      <c r="A119" s="20" t="s">
        <v>410</v>
      </c>
      <c r="B119" s="55">
        <v>2</v>
      </c>
      <c r="C119" s="138">
        <f>IF(B135=0, "-", B119/B135)</f>
        <v>1.1976047904191617E-2</v>
      </c>
      <c r="D119" s="55">
        <v>3</v>
      </c>
      <c r="E119" s="78">
        <f>IF(D135=0, "-", D119/D135)</f>
        <v>2.0547945205479451E-2</v>
      </c>
      <c r="F119" s="128">
        <v>20</v>
      </c>
      <c r="G119" s="138">
        <f>IF(F135=0, "-", F119/F135)</f>
        <v>2.23463687150838E-2</v>
      </c>
      <c r="H119" s="55">
        <v>28</v>
      </c>
      <c r="I119" s="78">
        <f>IF(H135=0, "-", H119/H135)</f>
        <v>3.2941176470588238E-2</v>
      </c>
      <c r="J119" s="77">
        <f t="shared" si="10"/>
        <v>-0.33333333333333331</v>
      </c>
      <c r="K119" s="78">
        <f t="shared" si="11"/>
        <v>-0.2857142857142857</v>
      </c>
    </row>
    <row r="120" spans="1:11" x14ac:dyDescent="0.2">
      <c r="A120" s="20" t="s">
        <v>411</v>
      </c>
      <c r="B120" s="55">
        <v>0</v>
      </c>
      <c r="C120" s="138">
        <f>IF(B135=0, "-", B120/B135)</f>
        <v>0</v>
      </c>
      <c r="D120" s="55">
        <v>0</v>
      </c>
      <c r="E120" s="78">
        <f>IF(D135=0, "-", D120/D135)</f>
        <v>0</v>
      </c>
      <c r="F120" s="128">
        <v>1</v>
      </c>
      <c r="G120" s="138">
        <f>IF(F135=0, "-", F120/F135)</f>
        <v>1.1173184357541898E-3</v>
      </c>
      <c r="H120" s="55">
        <v>0</v>
      </c>
      <c r="I120" s="78">
        <f>IF(H135=0, "-", H120/H135)</f>
        <v>0</v>
      </c>
      <c r="J120" s="77" t="str">
        <f t="shared" si="10"/>
        <v>-</v>
      </c>
      <c r="K120" s="78" t="str">
        <f t="shared" si="11"/>
        <v>-</v>
      </c>
    </row>
    <row r="121" spans="1:11" x14ac:dyDescent="0.2">
      <c r="A121" s="20" t="s">
        <v>412</v>
      </c>
      <c r="B121" s="55">
        <v>1</v>
      </c>
      <c r="C121" s="138">
        <f>IF(B135=0, "-", B121/B135)</f>
        <v>5.9880239520958087E-3</v>
      </c>
      <c r="D121" s="55">
        <v>5</v>
      </c>
      <c r="E121" s="78">
        <f>IF(D135=0, "-", D121/D135)</f>
        <v>3.4246575342465752E-2</v>
      </c>
      <c r="F121" s="128">
        <v>26</v>
      </c>
      <c r="G121" s="138">
        <f>IF(F135=0, "-", F121/F135)</f>
        <v>2.9050279329608939E-2</v>
      </c>
      <c r="H121" s="55">
        <v>26</v>
      </c>
      <c r="I121" s="78">
        <f>IF(H135=0, "-", H121/H135)</f>
        <v>3.0588235294117649E-2</v>
      </c>
      <c r="J121" s="77">
        <f t="shared" si="10"/>
        <v>-0.8</v>
      </c>
      <c r="K121" s="78">
        <f t="shared" si="11"/>
        <v>0</v>
      </c>
    </row>
    <row r="122" spans="1:11" x14ac:dyDescent="0.2">
      <c r="A122" s="20" t="s">
        <v>413</v>
      </c>
      <c r="B122" s="55">
        <v>16</v>
      </c>
      <c r="C122" s="138">
        <f>IF(B135=0, "-", B122/B135)</f>
        <v>9.580838323353294E-2</v>
      </c>
      <c r="D122" s="55">
        <v>13</v>
      </c>
      <c r="E122" s="78">
        <f>IF(D135=0, "-", D122/D135)</f>
        <v>8.9041095890410954E-2</v>
      </c>
      <c r="F122" s="128">
        <v>85</v>
      </c>
      <c r="G122" s="138">
        <f>IF(F135=0, "-", F122/F135)</f>
        <v>9.4972067039106142E-2</v>
      </c>
      <c r="H122" s="55">
        <v>59</v>
      </c>
      <c r="I122" s="78">
        <f>IF(H135=0, "-", H122/H135)</f>
        <v>6.9411764705882353E-2</v>
      </c>
      <c r="J122" s="77">
        <f t="shared" si="10"/>
        <v>0.23076923076923078</v>
      </c>
      <c r="K122" s="78">
        <f t="shared" si="11"/>
        <v>0.44067796610169491</v>
      </c>
    </row>
    <row r="123" spans="1:11" x14ac:dyDescent="0.2">
      <c r="A123" s="20" t="s">
        <v>414</v>
      </c>
      <c r="B123" s="55">
        <v>0</v>
      </c>
      <c r="C123" s="138">
        <f>IF(B135=0, "-", B123/B135)</f>
        <v>0</v>
      </c>
      <c r="D123" s="55">
        <v>0</v>
      </c>
      <c r="E123" s="78">
        <f>IF(D135=0, "-", D123/D135)</f>
        <v>0</v>
      </c>
      <c r="F123" s="128">
        <v>3</v>
      </c>
      <c r="G123" s="138">
        <f>IF(F135=0, "-", F123/F135)</f>
        <v>3.3519553072625698E-3</v>
      </c>
      <c r="H123" s="55">
        <v>15</v>
      </c>
      <c r="I123" s="78">
        <f>IF(H135=0, "-", H123/H135)</f>
        <v>1.7647058823529412E-2</v>
      </c>
      <c r="J123" s="77" t="str">
        <f t="shared" si="10"/>
        <v>-</v>
      </c>
      <c r="K123" s="78">
        <f t="shared" si="11"/>
        <v>-0.8</v>
      </c>
    </row>
    <row r="124" spans="1:11" x14ac:dyDescent="0.2">
      <c r="A124" s="20" t="s">
        <v>415</v>
      </c>
      <c r="B124" s="55">
        <v>11</v>
      </c>
      <c r="C124" s="138">
        <f>IF(B135=0, "-", B124/B135)</f>
        <v>6.5868263473053898E-2</v>
      </c>
      <c r="D124" s="55">
        <v>9</v>
      </c>
      <c r="E124" s="78">
        <f>IF(D135=0, "-", D124/D135)</f>
        <v>6.1643835616438353E-2</v>
      </c>
      <c r="F124" s="128">
        <v>38</v>
      </c>
      <c r="G124" s="138">
        <f>IF(F135=0, "-", F124/F135)</f>
        <v>4.2458100558659215E-2</v>
      </c>
      <c r="H124" s="55">
        <v>60</v>
      </c>
      <c r="I124" s="78">
        <f>IF(H135=0, "-", H124/H135)</f>
        <v>7.0588235294117646E-2</v>
      </c>
      <c r="J124" s="77">
        <f t="shared" si="10"/>
        <v>0.22222222222222221</v>
      </c>
      <c r="K124" s="78">
        <f t="shared" si="11"/>
        <v>-0.36666666666666664</v>
      </c>
    </row>
    <row r="125" spans="1:11" x14ac:dyDescent="0.2">
      <c r="A125" s="20" t="s">
        <v>416</v>
      </c>
      <c r="B125" s="55">
        <v>0</v>
      </c>
      <c r="C125" s="138">
        <f>IF(B135=0, "-", B125/B135)</f>
        <v>0</v>
      </c>
      <c r="D125" s="55">
        <v>6</v>
      </c>
      <c r="E125" s="78">
        <f>IF(D135=0, "-", D125/D135)</f>
        <v>4.1095890410958902E-2</v>
      </c>
      <c r="F125" s="128">
        <v>14</v>
      </c>
      <c r="G125" s="138">
        <f>IF(F135=0, "-", F125/F135)</f>
        <v>1.564245810055866E-2</v>
      </c>
      <c r="H125" s="55">
        <v>18</v>
      </c>
      <c r="I125" s="78">
        <f>IF(H135=0, "-", H125/H135)</f>
        <v>2.1176470588235293E-2</v>
      </c>
      <c r="J125" s="77">
        <f t="shared" si="10"/>
        <v>-1</v>
      </c>
      <c r="K125" s="78">
        <f t="shared" si="11"/>
        <v>-0.22222222222222221</v>
      </c>
    </row>
    <row r="126" spans="1:11" x14ac:dyDescent="0.2">
      <c r="A126" s="20" t="s">
        <v>417</v>
      </c>
      <c r="B126" s="55">
        <v>11</v>
      </c>
      <c r="C126" s="138">
        <f>IF(B135=0, "-", B126/B135)</f>
        <v>6.5868263473053898E-2</v>
      </c>
      <c r="D126" s="55">
        <v>6</v>
      </c>
      <c r="E126" s="78">
        <f>IF(D135=0, "-", D126/D135)</f>
        <v>4.1095890410958902E-2</v>
      </c>
      <c r="F126" s="128">
        <v>39</v>
      </c>
      <c r="G126" s="138">
        <f>IF(F135=0, "-", F126/F135)</f>
        <v>4.357541899441341E-2</v>
      </c>
      <c r="H126" s="55">
        <v>34</v>
      </c>
      <c r="I126" s="78">
        <f>IF(H135=0, "-", H126/H135)</f>
        <v>0.04</v>
      </c>
      <c r="J126" s="77">
        <f t="shared" si="10"/>
        <v>0.83333333333333337</v>
      </c>
      <c r="K126" s="78">
        <f t="shared" si="11"/>
        <v>0.14705882352941177</v>
      </c>
    </row>
    <row r="127" spans="1:11" x14ac:dyDescent="0.2">
      <c r="A127" s="20" t="s">
        <v>418</v>
      </c>
      <c r="B127" s="55">
        <v>0</v>
      </c>
      <c r="C127" s="138">
        <f>IF(B135=0, "-", B127/B135)</f>
        <v>0</v>
      </c>
      <c r="D127" s="55">
        <v>0</v>
      </c>
      <c r="E127" s="78">
        <f>IF(D135=0, "-", D127/D135)</f>
        <v>0</v>
      </c>
      <c r="F127" s="128">
        <v>1</v>
      </c>
      <c r="G127" s="138">
        <f>IF(F135=0, "-", F127/F135)</f>
        <v>1.1173184357541898E-3</v>
      </c>
      <c r="H127" s="55">
        <v>0</v>
      </c>
      <c r="I127" s="78">
        <f>IF(H135=0, "-", H127/H135)</f>
        <v>0</v>
      </c>
      <c r="J127" s="77" t="str">
        <f t="shared" si="10"/>
        <v>-</v>
      </c>
      <c r="K127" s="78" t="str">
        <f t="shared" si="11"/>
        <v>-</v>
      </c>
    </row>
    <row r="128" spans="1:11" x14ac:dyDescent="0.2">
      <c r="A128" s="20" t="s">
        <v>419</v>
      </c>
      <c r="B128" s="55">
        <v>21</v>
      </c>
      <c r="C128" s="138">
        <f>IF(B135=0, "-", B128/B135)</f>
        <v>0.12574850299401197</v>
      </c>
      <c r="D128" s="55">
        <v>20</v>
      </c>
      <c r="E128" s="78">
        <f>IF(D135=0, "-", D128/D135)</f>
        <v>0.13698630136986301</v>
      </c>
      <c r="F128" s="128">
        <v>129</v>
      </c>
      <c r="G128" s="138">
        <f>IF(F135=0, "-", F128/F135)</f>
        <v>0.14413407821229049</v>
      </c>
      <c r="H128" s="55">
        <v>101</v>
      </c>
      <c r="I128" s="78">
        <f>IF(H135=0, "-", H128/H135)</f>
        <v>0.1188235294117647</v>
      </c>
      <c r="J128" s="77">
        <f t="shared" si="10"/>
        <v>0.05</v>
      </c>
      <c r="K128" s="78">
        <f t="shared" si="11"/>
        <v>0.27722772277227725</v>
      </c>
    </row>
    <row r="129" spans="1:11" x14ac:dyDescent="0.2">
      <c r="A129" s="20" t="s">
        <v>420</v>
      </c>
      <c r="B129" s="55">
        <v>1</v>
      </c>
      <c r="C129" s="138">
        <f>IF(B135=0, "-", B129/B135)</f>
        <v>5.9880239520958087E-3</v>
      </c>
      <c r="D129" s="55">
        <v>1</v>
      </c>
      <c r="E129" s="78">
        <f>IF(D135=0, "-", D129/D135)</f>
        <v>6.8493150684931503E-3</v>
      </c>
      <c r="F129" s="128">
        <v>15</v>
      </c>
      <c r="G129" s="138">
        <f>IF(F135=0, "-", F129/F135)</f>
        <v>1.6759776536312849E-2</v>
      </c>
      <c r="H129" s="55">
        <v>9</v>
      </c>
      <c r="I129" s="78">
        <f>IF(H135=0, "-", H129/H135)</f>
        <v>1.0588235294117647E-2</v>
      </c>
      <c r="J129" s="77">
        <f t="shared" si="10"/>
        <v>0</v>
      </c>
      <c r="K129" s="78">
        <f t="shared" si="11"/>
        <v>0.66666666666666663</v>
      </c>
    </row>
    <row r="130" spans="1:11" x14ac:dyDescent="0.2">
      <c r="A130" s="20" t="s">
        <v>421</v>
      </c>
      <c r="B130" s="55">
        <v>13</v>
      </c>
      <c r="C130" s="138">
        <f>IF(B135=0, "-", B130/B135)</f>
        <v>7.7844311377245512E-2</v>
      </c>
      <c r="D130" s="55">
        <v>15</v>
      </c>
      <c r="E130" s="78">
        <f>IF(D135=0, "-", D130/D135)</f>
        <v>0.10273972602739725</v>
      </c>
      <c r="F130" s="128">
        <v>83</v>
      </c>
      <c r="G130" s="138">
        <f>IF(F135=0, "-", F130/F135)</f>
        <v>9.2737430167597765E-2</v>
      </c>
      <c r="H130" s="55">
        <v>77</v>
      </c>
      <c r="I130" s="78">
        <f>IF(H135=0, "-", H130/H135)</f>
        <v>9.058823529411765E-2</v>
      </c>
      <c r="J130" s="77">
        <f t="shared" si="10"/>
        <v>-0.13333333333333333</v>
      </c>
      <c r="K130" s="78">
        <f t="shared" si="11"/>
        <v>7.792207792207792E-2</v>
      </c>
    </row>
    <row r="131" spans="1:11" x14ac:dyDescent="0.2">
      <c r="A131" s="20" t="s">
        <v>422</v>
      </c>
      <c r="B131" s="55">
        <v>24</v>
      </c>
      <c r="C131" s="138">
        <f>IF(B135=0, "-", B131/B135)</f>
        <v>0.1437125748502994</v>
      </c>
      <c r="D131" s="55">
        <v>12</v>
      </c>
      <c r="E131" s="78">
        <f>IF(D135=0, "-", D131/D135)</f>
        <v>8.2191780821917804E-2</v>
      </c>
      <c r="F131" s="128">
        <v>94</v>
      </c>
      <c r="G131" s="138">
        <f>IF(F135=0, "-", F131/F135)</f>
        <v>0.10502793296089385</v>
      </c>
      <c r="H131" s="55">
        <v>87</v>
      </c>
      <c r="I131" s="78">
        <f>IF(H135=0, "-", H131/H135)</f>
        <v>0.10235294117647059</v>
      </c>
      <c r="J131" s="77">
        <f t="shared" si="10"/>
        <v>1</v>
      </c>
      <c r="K131" s="78">
        <f t="shared" si="11"/>
        <v>8.0459770114942528E-2</v>
      </c>
    </row>
    <row r="132" spans="1:11" x14ac:dyDescent="0.2">
      <c r="A132" s="20" t="s">
        <v>423</v>
      </c>
      <c r="B132" s="55">
        <v>0</v>
      </c>
      <c r="C132" s="138">
        <f>IF(B135=0, "-", B132/B135)</f>
        <v>0</v>
      </c>
      <c r="D132" s="55">
        <v>0</v>
      </c>
      <c r="E132" s="78">
        <f>IF(D135=0, "-", D132/D135)</f>
        <v>0</v>
      </c>
      <c r="F132" s="128">
        <v>0</v>
      </c>
      <c r="G132" s="138">
        <f>IF(F135=0, "-", F132/F135)</f>
        <v>0</v>
      </c>
      <c r="H132" s="55">
        <v>6</v>
      </c>
      <c r="I132" s="78">
        <f>IF(H135=0, "-", H132/H135)</f>
        <v>7.058823529411765E-3</v>
      </c>
      <c r="J132" s="77" t="str">
        <f t="shared" si="10"/>
        <v>-</v>
      </c>
      <c r="K132" s="78">
        <f t="shared" si="11"/>
        <v>-1</v>
      </c>
    </row>
    <row r="133" spans="1:11" x14ac:dyDescent="0.2">
      <c r="A133" s="20" t="s">
        <v>424</v>
      </c>
      <c r="B133" s="55">
        <v>18</v>
      </c>
      <c r="C133" s="138">
        <f>IF(B135=0, "-", B133/B135)</f>
        <v>0.10778443113772455</v>
      </c>
      <c r="D133" s="55">
        <v>9</v>
      </c>
      <c r="E133" s="78">
        <f>IF(D135=0, "-", D133/D135)</f>
        <v>6.1643835616438353E-2</v>
      </c>
      <c r="F133" s="128">
        <v>60</v>
      </c>
      <c r="G133" s="138">
        <f>IF(F135=0, "-", F133/F135)</f>
        <v>6.7039106145251395E-2</v>
      </c>
      <c r="H133" s="55">
        <v>59</v>
      </c>
      <c r="I133" s="78">
        <f>IF(H135=0, "-", H133/H135)</f>
        <v>6.9411764705882353E-2</v>
      </c>
      <c r="J133" s="77">
        <f t="shared" si="10"/>
        <v>1</v>
      </c>
      <c r="K133" s="78">
        <f t="shared" si="11"/>
        <v>1.6949152542372881E-2</v>
      </c>
    </row>
    <row r="134" spans="1:11" x14ac:dyDescent="0.2">
      <c r="A134" s="129"/>
      <c r="B134" s="82"/>
      <c r="D134" s="82"/>
      <c r="E134" s="86"/>
      <c r="F134" s="130"/>
      <c r="H134" s="82"/>
      <c r="I134" s="86"/>
      <c r="J134" s="85"/>
      <c r="K134" s="86"/>
    </row>
    <row r="135" spans="1:11" s="38" customFormat="1" x14ac:dyDescent="0.2">
      <c r="A135" s="131" t="s">
        <v>425</v>
      </c>
      <c r="B135" s="32">
        <f>SUM(B110:B134)</f>
        <v>167</v>
      </c>
      <c r="C135" s="132">
        <f>B135/1945</f>
        <v>8.586118251928021E-2</v>
      </c>
      <c r="D135" s="32">
        <f>SUM(D110:D134)</f>
        <v>146</v>
      </c>
      <c r="E135" s="133">
        <f>D135/1712</f>
        <v>8.5280373831775697E-2</v>
      </c>
      <c r="F135" s="121">
        <f>SUM(F110:F134)</f>
        <v>895</v>
      </c>
      <c r="G135" s="134">
        <f>F135/11003</f>
        <v>8.1341452331182409E-2</v>
      </c>
      <c r="H135" s="32">
        <f>SUM(H110:H134)</f>
        <v>850</v>
      </c>
      <c r="I135" s="133">
        <f>H135/8693</f>
        <v>9.777982284596802E-2</v>
      </c>
      <c r="J135" s="35">
        <f>IF(D135=0, "-", IF((B135-D135)/D135&lt;10, (B135-D135)/D135, "&gt;999%"))</f>
        <v>0.14383561643835616</v>
      </c>
      <c r="K135" s="36">
        <f>IF(H135=0, "-", IF((F135-H135)/H135&lt;10, (F135-H135)/H135, "&gt;999%"))</f>
        <v>5.2941176470588235E-2</v>
      </c>
    </row>
    <row r="136" spans="1:11" x14ac:dyDescent="0.2">
      <c r="B136" s="130"/>
      <c r="D136" s="130"/>
      <c r="F136" s="130"/>
      <c r="H136" s="130"/>
    </row>
    <row r="137" spans="1:11" x14ac:dyDescent="0.2">
      <c r="A137" s="123" t="s">
        <v>426</v>
      </c>
      <c r="B137" s="124" t="s">
        <v>149</v>
      </c>
      <c r="C137" s="125" t="s">
        <v>150</v>
      </c>
      <c r="D137" s="124" t="s">
        <v>149</v>
      </c>
      <c r="E137" s="126" t="s">
        <v>150</v>
      </c>
      <c r="F137" s="125" t="s">
        <v>149</v>
      </c>
      <c r="G137" s="125" t="s">
        <v>150</v>
      </c>
      <c r="H137" s="124" t="s">
        <v>149</v>
      </c>
      <c r="I137" s="126" t="s">
        <v>150</v>
      </c>
      <c r="J137" s="124"/>
      <c r="K137" s="126"/>
    </row>
    <row r="138" spans="1:11" x14ac:dyDescent="0.2">
      <c r="A138" s="20" t="s">
        <v>427</v>
      </c>
      <c r="B138" s="55">
        <v>1</v>
      </c>
      <c r="C138" s="138">
        <f>IF(B154=0, "-", B138/B154)</f>
        <v>3.2258064516129031E-2</v>
      </c>
      <c r="D138" s="55">
        <v>0</v>
      </c>
      <c r="E138" s="78">
        <f>IF(D154=0, "-", D138/D154)</f>
        <v>0</v>
      </c>
      <c r="F138" s="128">
        <v>8</v>
      </c>
      <c r="G138" s="138">
        <f>IF(F154=0, "-", F138/F154)</f>
        <v>5.8394160583941604E-2</v>
      </c>
      <c r="H138" s="55">
        <v>3</v>
      </c>
      <c r="I138" s="78">
        <f>IF(H154=0, "-", H138/H154)</f>
        <v>2.564102564102564E-2</v>
      </c>
      <c r="J138" s="77" t="str">
        <f t="shared" ref="J138:J152" si="12">IF(D138=0, "-", IF((B138-D138)/D138&lt;10, (B138-D138)/D138, "&gt;999%"))</f>
        <v>-</v>
      </c>
      <c r="K138" s="78">
        <f t="shared" ref="K138:K152" si="13">IF(H138=0, "-", IF((F138-H138)/H138&lt;10, (F138-H138)/H138, "&gt;999%"))</f>
        <v>1.6666666666666667</v>
      </c>
    </row>
    <row r="139" spans="1:11" x14ac:dyDescent="0.2">
      <c r="A139" s="20" t="s">
        <v>428</v>
      </c>
      <c r="B139" s="55">
        <v>5</v>
      </c>
      <c r="C139" s="138">
        <f>IF(B154=0, "-", B139/B154)</f>
        <v>0.16129032258064516</v>
      </c>
      <c r="D139" s="55">
        <v>6</v>
      </c>
      <c r="E139" s="78">
        <f>IF(D154=0, "-", D139/D154)</f>
        <v>0.2</v>
      </c>
      <c r="F139" s="128">
        <v>16</v>
      </c>
      <c r="G139" s="138">
        <f>IF(F154=0, "-", F139/F154)</f>
        <v>0.11678832116788321</v>
      </c>
      <c r="H139" s="55">
        <v>20</v>
      </c>
      <c r="I139" s="78">
        <f>IF(H154=0, "-", H139/H154)</f>
        <v>0.17094017094017094</v>
      </c>
      <c r="J139" s="77">
        <f t="shared" si="12"/>
        <v>-0.16666666666666666</v>
      </c>
      <c r="K139" s="78">
        <f t="shared" si="13"/>
        <v>-0.2</v>
      </c>
    </row>
    <row r="140" spans="1:11" x14ac:dyDescent="0.2">
      <c r="A140" s="20" t="s">
        <v>429</v>
      </c>
      <c r="B140" s="55">
        <v>1</v>
      </c>
      <c r="C140" s="138">
        <f>IF(B154=0, "-", B140/B154)</f>
        <v>3.2258064516129031E-2</v>
      </c>
      <c r="D140" s="55">
        <v>0</v>
      </c>
      <c r="E140" s="78">
        <f>IF(D154=0, "-", D140/D154)</f>
        <v>0</v>
      </c>
      <c r="F140" s="128">
        <v>5</v>
      </c>
      <c r="G140" s="138">
        <f>IF(F154=0, "-", F140/F154)</f>
        <v>3.6496350364963501E-2</v>
      </c>
      <c r="H140" s="55">
        <v>0</v>
      </c>
      <c r="I140" s="78">
        <f>IF(H154=0, "-", H140/H154)</f>
        <v>0</v>
      </c>
      <c r="J140" s="77" t="str">
        <f t="shared" si="12"/>
        <v>-</v>
      </c>
      <c r="K140" s="78" t="str">
        <f t="shared" si="13"/>
        <v>-</v>
      </c>
    </row>
    <row r="141" spans="1:11" x14ac:dyDescent="0.2">
      <c r="A141" s="20" t="s">
        <v>430</v>
      </c>
      <c r="B141" s="55">
        <v>1</v>
      </c>
      <c r="C141" s="138">
        <f>IF(B154=0, "-", B141/B154)</f>
        <v>3.2258064516129031E-2</v>
      </c>
      <c r="D141" s="55">
        <v>1</v>
      </c>
      <c r="E141" s="78">
        <f>IF(D154=0, "-", D141/D154)</f>
        <v>3.3333333333333333E-2</v>
      </c>
      <c r="F141" s="128">
        <v>3</v>
      </c>
      <c r="G141" s="138">
        <f>IF(F154=0, "-", F141/F154)</f>
        <v>2.1897810218978103E-2</v>
      </c>
      <c r="H141" s="55">
        <v>10</v>
      </c>
      <c r="I141" s="78">
        <f>IF(H154=0, "-", H141/H154)</f>
        <v>8.5470085470085472E-2</v>
      </c>
      <c r="J141" s="77">
        <f t="shared" si="12"/>
        <v>0</v>
      </c>
      <c r="K141" s="78">
        <f t="shared" si="13"/>
        <v>-0.7</v>
      </c>
    </row>
    <row r="142" spans="1:11" x14ac:dyDescent="0.2">
      <c r="A142" s="20" t="s">
        <v>431</v>
      </c>
      <c r="B142" s="55">
        <v>0</v>
      </c>
      <c r="C142" s="138">
        <f>IF(B154=0, "-", B142/B154)</f>
        <v>0</v>
      </c>
      <c r="D142" s="55">
        <v>0</v>
      </c>
      <c r="E142" s="78">
        <f>IF(D154=0, "-", D142/D154)</f>
        <v>0</v>
      </c>
      <c r="F142" s="128">
        <v>0</v>
      </c>
      <c r="G142" s="138">
        <f>IF(F154=0, "-", F142/F154)</f>
        <v>0</v>
      </c>
      <c r="H142" s="55">
        <v>1</v>
      </c>
      <c r="I142" s="78">
        <f>IF(H154=0, "-", H142/H154)</f>
        <v>8.5470085470085479E-3</v>
      </c>
      <c r="J142" s="77" t="str">
        <f t="shared" si="12"/>
        <v>-</v>
      </c>
      <c r="K142" s="78">
        <f t="shared" si="13"/>
        <v>-1</v>
      </c>
    </row>
    <row r="143" spans="1:11" x14ac:dyDescent="0.2">
      <c r="A143" s="20" t="s">
        <v>432</v>
      </c>
      <c r="B143" s="55">
        <v>4</v>
      </c>
      <c r="C143" s="138">
        <f>IF(B154=0, "-", B143/B154)</f>
        <v>0.12903225806451613</v>
      </c>
      <c r="D143" s="55">
        <v>5</v>
      </c>
      <c r="E143" s="78">
        <f>IF(D154=0, "-", D143/D154)</f>
        <v>0.16666666666666666</v>
      </c>
      <c r="F143" s="128">
        <v>13</v>
      </c>
      <c r="G143" s="138">
        <f>IF(F154=0, "-", F143/F154)</f>
        <v>9.4890510948905105E-2</v>
      </c>
      <c r="H143" s="55">
        <v>16</v>
      </c>
      <c r="I143" s="78">
        <f>IF(H154=0, "-", H143/H154)</f>
        <v>0.13675213675213677</v>
      </c>
      <c r="J143" s="77">
        <f t="shared" si="12"/>
        <v>-0.2</v>
      </c>
      <c r="K143" s="78">
        <f t="shared" si="13"/>
        <v>-0.1875</v>
      </c>
    </row>
    <row r="144" spans="1:11" x14ac:dyDescent="0.2">
      <c r="A144" s="20" t="s">
        <v>433</v>
      </c>
      <c r="B144" s="55">
        <v>5</v>
      </c>
      <c r="C144" s="138">
        <f>IF(B154=0, "-", B144/B154)</f>
        <v>0.16129032258064516</v>
      </c>
      <c r="D144" s="55">
        <v>4</v>
      </c>
      <c r="E144" s="78">
        <f>IF(D154=0, "-", D144/D154)</f>
        <v>0.13333333333333333</v>
      </c>
      <c r="F144" s="128">
        <v>12</v>
      </c>
      <c r="G144" s="138">
        <f>IF(F154=0, "-", F144/F154)</f>
        <v>8.7591240875912413E-2</v>
      </c>
      <c r="H144" s="55">
        <v>13</v>
      </c>
      <c r="I144" s="78">
        <f>IF(H154=0, "-", H144/H154)</f>
        <v>0.1111111111111111</v>
      </c>
      <c r="J144" s="77">
        <f t="shared" si="12"/>
        <v>0.25</v>
      </c>
      <c r="K144" s="78">
        <f t="shared" si="13"/>
        <v>-7.6923076923076927E-2</v>
      </c>
    </row>
    <row r="145" spans="1:11" x14ac:dyDescent="0.2">
      <c r="A145" s="20" t="s">
        <v>434</v>
      </c>
      <c r="B145" s="55">
        <v>1</v>
      </c>
      <c r="C145" s="138">
        <f>IF(B154=0, "-", B145/B154)</f>
        <v>3.2258064516129031E-2</v>
      </c>
      <c r="D145" s="55">
        <v>2</v>
      </c>
      <c r="E145" s="78">
        <f>IF(D154=0, "-", D145/D154)</f>
        <v>6.6666666666666666E-2</v>
      </c>
      <c r="F145" s="128">
        <v>13</v>
      </c>
      <c r="G145" s="138">
        <f>IF(F154=0, "-", F145/F154)</f>
        <v>9.4890510948905105E-2</v>
      </c>
      <c r="H145" s="55">
        <v>9</v>
      </c>
      <c r="I145" s="78">
        <f>IF(H154=0, "-", H145/H154)</f>
        <v>7.6923076923076927E-2</v>
      </c>
      <c r="J145" s="77">
        <f t="shared" si="12"/>
        <v>-0.5</v>
      </c>
      <c r="K145" s="78">
        <f t="shared" si="13"/>
        <v>0.44444444444444442</v>
      </c>
    </row>
    <row r="146" spans="1:11" x14ac:dyDescent="0.2">
      <c r="A146" s="20" t="s">
        <v>435</v>
      </c>
      <c r="B146" s="55">
        <v>1</v>
      </c>
      <c r="C146" s="138">
        <f>IF(B154=0, "-", B146/B154)</f>
        <v>3.2258064516129031E-2</v>
      </c>
      <c r="D146" s="55">
        <v>0</v>
      </c>
      <c r="E146" s="78">
        <f>IF(D154=0, "-", D146/D154)</f>
        <v>0</v>
      </c>
      <c r="F146" s="128">
        <v>3</v>
      </c>
      <c r="G146" s="138">
        <f>IF(F154=0, "-", F146/F154)</f>
        <v>2.1897810218978103E-2</v>
      </c>
      <c r="H146" s="55">
        <v>1</v>
      </c>
      <c r="I146" s="78">
        <f>IF(H154=0, "-", H146/H154)</f>
        <v>8.5470085470085479E-3</v>
      </c>
      <c r="J146" s="77" t="str">
        <f t="shared" si="12"/>
        <v>-</v>
      </c>
      <c r="K146" s="78">
        <f t="shared" si="13"/>
        <v>2</v>
      </c>
    </row>
    <row r="147" spans="1:11" x14ac:dyDescent="0.2">
      <c r="A147" s="20" t="s">
        <v>436</v>
      </c>
      <c r="B147" s="55">
        <v>1</v>
      </c>
      <c r="C147" s="138">
        <f>IF(B154=0, "-", B147/B154)</f>
        <v>3.2258064516129031E-2</v>
      </c>
      <c r="D147" s="55">
        <v>1</v>
      </c>
      <c r="E147" s="78">
        <f>IF(D154=0, "-", D147/D154)</f>
        <v>3.3333333333333333E-2</v>
      </c>
      <c r="F147" s="128">
        <v>18</v>
      </c>
      <c r="G147" s="138">
        <f>IF(F154=0, "-", F147/F154)</f>
        <v>0.13138686131386862</v>
      </c>
      <c r="H147" s="55">
        <v>5</v>
      </c>
      <c r="I147" s="78">
        <f>IF(H154=0, "-", H147/H154)</f>
        <v>4.2735042735042736E-2</v>
      </c>
      <c r="J147" s="77">
        <f t="shared" si="12"/>
        <v>0</v>
      </c>
      <c r="K147" s="78">
        <f t="shared" si="13"/>
        <v>2.6</v>
      </c>
    </row>
    <row r="148" spans="1:11" x14ac:dyDescent="0.2">
      <c r="A148" s="20" t="s">
        <v>437</v>
      </c>
      <c r="B148" s="55">
        <v>0</v>
      </c>
      <c r="C148" s="138">
        <f>IF(B154=0, "-", B148/B154)</f>
        <v>0</v>
      </c>
      <c r="D148" s="55">
        <v>0</v>
      </c>
      <c r="E148" s="78">
        <f>IF(D154=0, "-", D148/D154)</f>
        <v>0</v>
      </c>
      <c r="F148" s="128">
        <v>0</v>
      </c>
      <c r="G148" s="138">
        <f>IF(F154=0, "-", F148/F154)</f>
        <v>0</v>
      </c>
      <c r="H148" s="55">
        <v>2</v>
      </c>
      <c r="I148" s="78">
        <f>IF(H154=0, "-", H148/H154)</f>
        <v>1.7094017094017096E-2</v>
      </c>
      <c r="J148" s="77" t="str">
        <f t="shared" si="12"/>
        <v>-</v>
      </c>
      <c r="K148" s="78">
        <f t="shared" si="13"/>
        <v>-1</v>
      </c>
    </row>
    <row r="149" spans="1:11" x14ac:dyDescent="0.2">
      <c r="A149" s="20" t="s">
        <v>438</v>
      </c>
      <c r="B149" s="55">
        <v>1</v>
      </c>
      <c r="C149" s="138">
        <f>IF(B154=0, "-", B149/B154)</f>
        <v>3.2258064516129031E-2</v>
      </c>
      <c r="D149" s="55">
        <v>5</v>
      </c>
      <c r="E149" s="78">
        <f>IF(D154=0, "-", D149/D154)</f>
        <v>0.16666666666666666</v>
      </c>
      <c r="F149" s="128">
        <v>12</v>
      </c>
      <c r="G149" s="138">
        <f>IF(F154=0, "-", F149/F154)</f>
        <v>8.7591240875912413E-2</v>
      </c>
      <c r="H149" s="55">
        <v>16</v>
      </c>
      <c r="I149" s="78">
        <f>IF(H154=0, "-", H149/H154)</f>
        <v>0.13675213675213677</v>
      </c>
      <c r="J149" s="77">
        <f t="shared" si="12"/>
        <v>-0.8</v>
      </c>
      <c r="K149" s="78">
        <f t="shared" si="13"/>
        <v>-0.25</v>
      </c>
    </row>
    <row r="150" spans="1:11" x14ac:dyDescent="0.2">
      <c r="A150" s="20" t="s">
        <v>439</v>
      </c>
      <c r="B150" s="55">
        <v>7</v>
      </c>
      <c r="C150" s="138">
        <f>IF(B154=0, "-", B150/B154)</f>
        <v>0.22580645161290322</v>
      </c>
      <c r="D150" s="55">
        <v>4</v>
      </c>
      <c r="E150" s="78">
        <f>IF(D154=0, "-", D150/D154)</f>
        <v>0.13333333333333333</v>
      </c>
      <c r="F150" s="128">
        <v>24</v>
      </c>
      <c r="G150" s="138">
        <f>IF(F154=0, "-", F150/F154)</f>
        <v>0.17518248175182483</v>
      </c>
      <c r="H150" s="55">
        <v>9</v>
      </c>
      <c r="I150" s="78">
        <f>IF(H154=0, "-", H150/H154)</f>
        <v>7.6923076923076927E-2</v>
      </c>
      <c r="J150" s="77">
        <f t="shared" si="12"/>
        <v>0.75</v>
      </c>
      <c r="K150" s="78">
        <f t="shared" si="13"/>
        <v>1.6666666666666667</v>
      </c>
    </row>
    <row r="151" spans="1:11" x14ac:dyDescent="0.2">
      <c r="A151" s="20" t="s">
        <v>440</v>
      </c>
      <c r="B151" s="55">
        <v>0</v>
      </c>
      <c r="C151" s="138">
        <f>IF(B154=0, "-", B151/B154)</f>
        <v>0</v>
      </c>
      <c r="D151" s="55">
        <v>0</v>
      </c>
      <c r="E151" s="78">
        <f>IF(D154=0, "-", D151/D154)</f>
        <v>0</v>
      </c>
      <c r="F151" s="128">
        <v>1</v>
      </c>
      <c r="G151" s="138">
        <f>IF(F154=0, "-", F151/F154)</f>
        <v>7.2992700729927005E-3</v>
      </c>
      <c r="H151" s="55">
        <v>0</v>
      </c>
      <c r="I151" s="78">
        <f>IF(H154=0, "-", H151/H154)</f>
        <v>0</v>
      </c>
      <c r="J151" s="77" t="str">
        <f t="shared" si="12"/>
        <v>-</v>
      </c>
      <c r="K151" s="78" t="str">
        <f t="shared" si="13"/>
        <v>-</v>
      </c>
    </row>
    <row r="152" spans="1:11" x14ac:dyDescent="0.2">
      <c r="A152" s="20" t="s">
        <v>441</v>
      </c>
      <c r="B152" s="55">
        <v>3</v>
      </c>
      <c r="C152" s="138">
        <f>IF(B154=0, "-", B152/B154)</f>
        <v>9.6774193548387094E-2</v>
      </c>
      <c r="D152" s="55">
        <v>2</v>
      </c>
      <c r="E152" s="78">
        <f>IF(D154=0, "-", D152/D154)</f>
        <v>6.6666666666666666E-2</v>
      </c>
      <c r="F152" s="128">
        <v>9</v>
      </c>
      <c r="G152" s="138">
        <f>IF(F154=0, "-", F152/F154)</f>
        <v>6.569343065693431E-2</v>
      </c>
      <c r="H152" s="55">
        <v>12</v>
      </c>
      <c r="I152" s="78">
        <f>IF(H154=0, "-", H152/H154)</f>
        <v>0.10256410256410256</v>
      </c>
      <c r="J152" s="77">
        <f t="shared" si="12"/>
        <v>0.5</v>
      </c>
      <c r="K152" s="78">
        <f t="shared" si="13"/>
        <v>-0.25</v>
      </c>
    </row>
    <row r="153" spans="1:11" x14ac:dyDescent="0.2">
      <c r="A153" s="129"/>
      <c r="B153" s="82"/>
      <c r="D153" s="82"/>
      <c r="E153" s="86"/>
      <c r="F153" s="130"/>
      <c r="H153" s="82"/>
      <c r="I153" s="86"/>
      <c r="J153" s="85"/>
      <c r="K153" s="86"/>
    </row>
    <row r="154" spans="1:11" s="38" customFormat="1" x14ac:dyDescent="0.2">
      <c r="A154" s="131" t="s">
        <v>442</v>
      </c>
      <c r="B154" s="32">
        <f>SUM(B138:B153)</f>
        <v>31</v>
      </c>
      <c r="C154" s="132">
        <f>B154/1945</f>
        <v>1.5938303341902313E-2</v>
      </c>
      <c r="D154" s="32">
        <f>SUM(D138:D153)</f>
        <v>30</v>
      </c>
      <c r="E154" s="133">
        <f>D154/1712</f>
        <v>1.7523364485981307E-2</v>
      </c>
      <c r="F154" s="121">
        <f>SUM(F138:F153)</f>
        <v>137</v>
      </c>
      <c r="G154" s="134">
        <f>F154/11003</f>
        <v>1.2451149686449151E-2</v>
      </c>
      <c r="H154" s="32">
        <f>SUM(H138:H153)</f>
        <v>117</v>
      </c>
      <c r="I154" s="133">
        <f>H154/8693</f>
        <v>1.3459105027033244E-2</v>
      </c>
      <c r="J154" s="35">
        <f>IF(D154=0, "-", IF((B154-D154)/D154&lt;10, (B154-D154)/D154, "&gt;999%"))</f>
        <v>3.3333333333333333E-2</v>
      </c>
      <c r="K154" s="36">
        <f>IF(H154=0, "-", IF((F154-H154)/H154&lt;10, (F154-H154)/H154, "&gt;999%"))</f>
        <v>0.17094017094017094</v>
      </c>
    </row>
    <row r="155" spans="1:11" x14ac:dyDescent="0.2">
      <c r="B155" s="130"/>
      <c r="D155" s="130"/>
      <c r="F155" s="130"/>
      <c r="H155" s="130"/>
    </row>
    <row r="156" spans="1:11" s="38" customFormat="1" x14ac:dyDescent="0.2">
      <c r="A156" s="131" t="s">
        <v>443</v>
      </c>
      <c r="B156" s="32">
        <v>198</v>
      </c>
      <c r="C156" s="132">
        <f>B156/1945</f>
        <v>0.10179948586118252</v>
      </c>
      <c r="D156" s="32">
        <v>176</v>
      </c>
      <c r="E156" s="133">
        <f>D156/1712</f>
        <v>0.10280373831775701</v>
      </c>
      <c r="F156" s="121">
        <v>1032</v>
      </c>
      <c r="G156" s="134">
        <f>F156/11003</f>
        <v>9.3792602017631552E-2</v>
      </c>
      <c r="H156" s="32">
        <v>967</v>
      </c>
      <c r="I156" s="133">
        <f>H156/8693</f>
        <v>0.11123892787300127</v>
      </c>
      <c r="J156" s="35">
        <f>IF(D156=0, "-", IF((B156-D156)/D156&lt;10, (B156-D156)/D156, "&gt;999%"))</f>
        <v>0.125</v>
      </c>
      <c r="K156" s="36">
        <f>IF(H156=0, "-", IF((F156-H156)/H156&lt;10, (F156-H156)/H156, "&gt;999%"))</f>
        <v>6.7218200620475704E-2</v>
      </c>
    </row>
    <row r="157" spans="1:11" x14ac:dyDescent="0.2">
      <c r="B157" s="130"/>
      <c r="D157" s="130"/>
      <c r="F157" s="130"/>
      <c r="H157" s="130"/>
    </row>
    <row r="158" spans="1:11" ht="15.75" x14ac:dyDescent="0.25">
      <c r="A158" s="122" t="s">
        <v>39</v>
      </c>
      <c r="B158" s="170" t="s">
        <v>4</v>
      </c>
      <c r="C158" s="172"/>
      <c r="D158" s="172"/>
      <c r="E158" s="171"/>
      <c r="F158" s="170" t="s">
        <v>147</v>
      </c>
      <c r="G158" s="172"/>
      <c r="H158" s="172"/>
      <c r="I158" s="171"/>
      <c r="J158" s="170" t="s">
        <v>148</v>
      </c>
      <c r="K158" s="171"/>
    </row>
    <row r="159" spans="1:11" x14ac:dyDescent="0.2">
      <c r="A159" s="16"/>
      <c r="B159" s="170">
        <f>VALUE(RIGHT($B$2, 4))</f>
        <v>2020</v>
      </c>
      <c r="C159" s="171"/>
      <c r="D159" s="170">
        <f>B159-1</f>
        <v>2019</v>
      </c>
      <c r="E159" s="178"/>
      <c r="F159" s="170">
        <f>B159</f>
        <v>2020</v>
      </c>
      <c r="G159" s="178"/>
      <c r="H159" s="170">
        <f>D159</f>
        <v>2019</v>
      </c>
      <c r="I159" s="178"/>
      <c r="J159" s="13" t="s">
        <v>8</v>
      </c>
      <c r="K159" s="14" t="s">
        <v>5</v>
      </c>
    </row>
    <row r="160" spans="1:11" x14ac:dyDescent="0.2">
      <c r="A160" s="123" t="s">
        <v>444</v>
      </c>
      <c r="B160" s="124" t="s">
        <v>149</v>
      </c>
      <c r="C160" s="125" t="s">
        <v>150</v>
      </c>
      <c r="D160" s="124" t="s">
        <v>149</v>
      </c>
      <c r="E160" s="126" t="s">
        <v>150</v>
      </c>
      <c r="F160" s="125" t="s">
        <v>149</v>
      </c>
      <c r="G160" s="125" t="s">
        <v>150</v>
      </c>
      <c r="H160" s="124" t="s">
        <v>149</v>
      </c>
      <c r="I160" s="126" t="s">
        <v>150</v>
      </c>
      <c r="J160" s="124"/>
      <c r="K160" s="126"/>
    </row>
    <row r="161" spans="1:11" x14ac:dyDescent="0.2">
      <c r="A161" s="20" t="s">
        <v>445</v>
      </c>
      <c r="B161" s="55">
        <v>0</v>
      </c>
      <c r="C161" s="138">
        <f>IF(B164=0, "-", B161/B164)</f>
        <v>0</v>
      </c>
      <c r="D161" s="55">
        <v>2</v>
      </c>
      <c r="E161" s="78">
        <f>IF(D164=0, "-", D161/D164)</f>
        <v>0.22222222222222221</v>
      </c>
      <c r="F161" s="128">
        <v>6</v>
      </c>
      <c r="G161" s="138">
        <f>IF(F164=0, "-", F161/F164)</f>
        <v>0.1111111111111111</v>
      </c>
      <c r="H161" s="55">
        <v>10</v>
      </c>
      <c r="I161" s="78">
        <f>IF(H164=0, "-", H161/H164)</f>
        <v>0.14925373134328357</v>
      </c>
      <c r="J161" s="77">
        <f>IF(D161=0, "-", IF((B161-D161)/D161&lt;10, (B161-D161)/D161, "&gt;999%"))</f>
        <v>-1</v>
      </c>
      <c r="K161" s="78">
        <f>IF(H161=0, "-", IF((F161-H161)/H161&lt;10, (F161-H161)/H161, "&gt;999%"))</f>
        <v>-0.4</v>
      </c>
    </row>
    <row r="162" spans="1:11" x14ac:dyDescent="0.2">
      <c r="A162" s="20" t="s">
        <v>446</v>
      </c>
      <c r="B162" s="55">
        <v>8</v>
      </c>
      <c r="C162" s="138">
        <f>IF(B164=0, "-", B162/B164)</f>
        <v>1</v>
      </c>
      <c r="D162" s="55">
        <v>7</v>
      </c>
      <c r="E162" s="78">
        <f>IF(D164=0, "-", D162/D164)</f>
        <v>0.77777777777777779</v>
      </c>
      <c r="F162" s="128">
        <v>48</v>
      </c>
      <c r="G162" s="138">
        <f>IF(F164=0, "-", F162/F164)</f>
        <v>0.88888888888888884</v>
      </c>
      <c r="H162" s="55">
        <v>57</v>
      </c>
      <c r="I162" s="78">
        <f>IF(H164=0, "-", H162/H164)</f>
        <v>0.85074626865671643</v>
      </c>
      <c r="J162" s="77">
        <f>IF(D162=0, "-", IF((B162-D162)/D162&lt;10, (B162-D162)/D162, "&gt;999%"))</f>
        <v>0.14285714285714285</v>
      </c>
      <c r="K162" s="78">
        <f>IF(H162=0, "-", IF((F162-H162)/H162&lt;10, (F162-H162)/H162, "&gt;999%"))</f>
        <v>-0.15789473684210525</v>
      </c>
    </row>
    <row r="163" spans="1:11" x14ac:dyDescent="0.2">
      <c r="A163" s="129"/>
      <c r="B163" s="82"/>
      <c r="D163" s="82"/>
      <c r="E163" s="86"/>
      <c r="F163" s="130"/>
      <c r="H163" s="82"/>
      <c r="I163" s="86"/>
      <c r="J163" s="85"/>
      <c r="K163" s="86"/>
    </row>
    <row r="164" spans="1:11" s="38" customFormat="1" x14ac:dyDescent="0.2">
      <c r="A164" s="131" t="s">
        <v>447</v>
      </c>
      <c r="B164" s="32">
        <f>SUM(B161:B163)</f>
        <v>8</v>
      </c>
      <c r="C164" s="132">
        <f>B164/1945</f>
        <v>4.1131105398457581E-3</v>
      </c>
      <c r="D164" s="32">
        <f>SUM(D161:D163)</f>
        <v>9</v>
      </c>
      <c r="E164" s="133">
        <f>D164/1712</f>
        <v>5.2570093457943922E-3</v>
      </c>
      <c r="F164" s="121">
        <f>SUM(F161:F163)</f>
        <v>54</v>
      </c>
      <c r="G164" s="134">
        <f>F164/11003</f>
        <v>4.9077524311551398E-3</v>
      </c>
      <c r="H164" s="32">
        <f>SUM(H161:H163)</f>
        <v>67</v>
      </c>
      <c r="I164" s="133">
        <f>H164/8693</f>
        <v>7.7073507419763024E-3</v>
      </c>
      <c r="J164" s="35">
        <f>IF(D164=0, "-", IF((B164-D164)/D164&lt;10, (B164-D164)/D164, "&gt;999%"))</f>
        <v>-0.1111111111111111</v>
      </c>
      <c r="K164" s="36">
        <f>IF(H164=0, "-", IF((F164-H164)/H164&lt;10, (F164-H164)/H164, "&gt;999%"))</f>
        <v>-0.19402985074626866</v>
      </c>
    </row>
    <row r="165" spans="1:11" x14ac:dyDescent="0.2">
      <c r="B165" s="130"/>
      <c r="D165" s="130"/>
      <c r="F165" s="130"/>
      <c r="H165" s="130"/>
    </row>
    <row r="166" spans="1:11" x14ac:dyDescent="0.2">
      <c r="A166" s="123" t="s">
        <v>448</v>
      </c>
      <c r="B166" s="124" t="s">
        <v>149</v>
      </c>
      <c r="C166" s="125" t="s">
        <v>150</v>
      </c>
      <c r="D166" s="124" t="s">
        <v>149</v>
      </c>
      <c r="E166" s="126" t="s">
        <v>150</v>
      </c>
      <c r="F166" s="125" t="s">
        <v>149</v>
      </c>
      <c r="G166" s="125" t="s">
        <v>150</v>
      </c>
      <c r="H166" s="124" t="s">
        <v>149</v>
      </c>
      <c r="I166" s="126" t="s">
        <v>150</v>
      </c>
      <c r="J166" s="124"/>
      <c r="K166" s="126"/>
    </row>
    <row r="167" spans="1:11" x14ac:dyDescent="0.2">
      <c r="A167" s="20" t="s">
        <v>449</v>
      </c>
      <c r="B167" s="55">
        <v>0</v>
      </c>
      <c r="C167" s="138">
        <f>IF(B174=0, "-", B167/B174)</f>
        <v>0</v>
      </c>
      <c r="D167" s="55">
        <v>0</v>
      </c>
      <c r="E167" s="78">
        <f>IF(D174=0, "-", D167/D174)</f>
        <v>0</v>
      </c>
      <c r="F167" s="128">
        <v>1</v>
      </c>
      <c r="G167" s="138">
        <f>IF(F174=0, "-", F167/F174)</f>
        <v>3.4482758620689655E-2</v>
      </c>
      <c r="H167" s="55">
        <v>4</v>
      </c>
      <c r="I167" s="78">
        <f>IF(H174=0, "-", H167/H174)</f>
        <v>0.21052631578947367</v>
      </c>
      <c r="J167" s="77" t="str">
        <f t="shared" ref="J167:J172" si="14">IF(D167=0, "-", IF((B167-D167)/D167&lt;10, (B167-D167)/D167, "&gt;999%"))</f>
        <v>-</v>
      </c>
      <c r="K167" s="78">
        <f t="shared" ref="K167:K172" si="15">IF(H167=0, "-", IF((F167-H167)/H167&lt;10, (F167-H167)/H167, "&gt;999%"))</f>
        <v>-0.75</v>
      </c>
    </row>
    <row r="168" spans="1:11" x14ac:dyDescent="0.2">
      <c r="A168" s="20" t="s">
        <v>450</v>
      </c>
      <c r="B168" s="55">
        <v>5</v>
      </c>
      <c r="C168" s="138">
        <f>IF(B174=0, "-", B168/B174)</f>
        <v>0.35714285714285715</v>
      </c>
      <c r="D168" s="55">
        <v>2</v>
      </c>
      <c r="E168" s="78">
        <f>IF(D174=0, "-", D168/D174)</f>
        <v>0.4</v>
      </c>
      <c r="F168" s="128">
        <v>11</v>
      </c>
      <c r="G168" s="138">
        <f>IF(F174=0, "-", F168/F174)</f>
        <v>0.37931034482758619</v>
      </c>
      <c r="H168" s="55">
        <v>5</v>
      </c>
      <c r="I168" s="78">
        <f>IF(H174=0, "-", H168/H174)</f>
        <v>0.26315789473684209</v>
      </c>
      <c r="J168" s="77">
        <f t="shared" si="14"/>
        <v>1.5</v>
      </c>
      <c r="K168" s="78">
        <f t="shared" si="15"/>
        <v>1.2</v>
      </c>
    </row>
    <row r="169" spans="1:11" x14ac:dyDescent="0.2">
      <c r="A169" s="20" t="s">
        <v>451</v>
      </c>
      <c r="B169" s="55">
        <v>6</v>
      </c>
      <c r="C169" s="138">
        <f>IF(B174=0, "-", B169/B174)</f>
        <v>0.42857142857142855</v>
      </c>
      <c r="D169" s="55">
        <v>1</v>
      </c>
      <c r="E169" s="78">
        <f>IF(D174=0, "-", D169/D174)</f>
        <v>0.2</v>
      </c>
      <c r="F169" s="128">
        <v>6</v>
      </c>
      <c r="G169" s="138">
        <f>IF(F174=0, "-", F169/F174)</f>
        <v>0.20689655172413793</v>
      </c>
      <c r="H169" s="55">
        <v>6</v>
      </c>
      <c r="I169" s="78">
        <f>IF(H174=0, "-", H169/H174)</f>
        <v>0.31578947368421051</v>
      </c>
      <c r="J169" s="77">
        <f t="shared" si="14"/>
        <v>5</v>
      </c>
      <c r="K169" s="78">
        <f t="shared" si="15"/>
        <v>0</v>
      </c>
    </row>
    <row r="170" spans="1:11" x14ac:dyDescent="0.2">
      <c r="A170" s="20" t="s">
        <v>452</v>
      </c>
      <c r="B170" s="55">
        <v>1</v>
      </c>
      <c r="C170" s="138">
        <f>IF(B174=0, "-", B170/B174)</f>
        <v>7.1428571428571425E-2</v>
      </c>
      <c r="D170" s="55">
        <v>1</v>
      </c>
      <c r="E170" s="78">
        <f>IF(D174=0, "-", D170/D174)</f>
        <v>0.2</v>
      </c>
      <c r="F170" s="128">
        <v>3</v>
      </c>
      <c r="G170" s="138">
        <f>IF(F174=0, "-", F170/F174)</f>
        <v>0.10344827586206896</v>
      </c>
      <c r="H170" s="55">
        <v>2</v>
      </c>
      <c r="I170" s="78">
        <f>IF(H174=0, "-", H170/H174)</f>
        <v>0.10526315789473684</v>
      </c>
      <c r="J170" s="77">
        <f t="shared" si="14"/>
        <v>0</v>
      </c>
      <c r="K170" s="78">
        <f t="shared" si="15"/>
        <v>0.5</v>
      </c>
    </row>
    <row r="171" spans="1:11" x14ac:dyDescent="0.2">
      <c r="A171" s="20" t="s">
        <v>453</v>
      </c>
      <c r="B171" s="55">
        <v>0</v>
      </c>
      <c r="C171" s="138">
        <f>IF(B174=0, "-", B171/B174)</f>
        <v>0</v>
      </c>
      <c r="D171" s="55">
        <v>1</v>
      </c>
      <c r="E171" s="78">
        <f>IF(D174=0, "-", D171/D174)</f>
        <v>0.2</v>
      </c>
      <c r="F171" s="128">
        <v>0</v>
      </c>
      <c r="G171" s="138">
        <f>IF(F174=0, "-", F171/F174)</f>
        <v>0</v>
      </c>
      <c r="H171" s="55">
        <v>1</v>
      </c>
      <c r="I171" s="78">
        <f>IF(H174=0, "-", H171/H174)</f>
        <v>5.2631578947368418E-2</v>
      </c>
      <c r="J171" s="77">
        <f t="shared" si="14"/>
        <v>-1</v>
      </c>
      <c r="K171" s="78">
        <f t="shared" si="15"/>
        <v>-1</v>
      </c>
    </row>
    <row r="172" spans="1:11" x14ac:dyDescent="0.2">
      <c r="A172" s="20" t="s">
        <v>454</v>
      </c>
      <c r="B172" s="55">
        <v>2</v>
      </c>
      <c r="C172" s="138">
        <f>IF(B174=0, "-", B172/B174)</f>
        <v>0.14285714285714285</v>
      </c>
      <c r="D172" s="55">
        <v>0</v>
      </c>
      <c r="E172" s="78">
        <f>IF(D174=0, "-", D172/D174)</f>
        <v>0</v>
      </c>
      <c r="F172" s="128">
        <v>8</v>
      </c>
      <c r="G172" s="138">
        <f>IF(F174=0, "-", F172/F174)</f>
        <v>0.27586206896551724</v>
      </c>
      <c r="H172" s="55">
        <v>1</v>
      </c>
      <c r="I172" s="78">
        <f>IF(H174=0, "-", H172/H174)</f>
        <v>5.2631578947368418E-2</v>
      </c>
      <c r="J172" s="77" t="str">
        <f t="shared" si="14"/>
        <v>-</v>
      </c>
      <c r="K172" s="78">
        <f t="shared" si="15"/>
        <v>7</v>
      </c>
    </row>
    <row r="173" spans="1:11" x14ac:dyDescent="0.2">
      <c r="A173" s="129"/>
      <c r="B173" s="82"/>
      <c r="D173" s="82"/>
      <c r="E173" s="86"/>
      <c r="F173" s="130"/>
      <c r="H173" s="82"/>
      <c r="I173" s="86"/>
      <c r="J173" s="85"/>
      <c r="K173" s="86"/>
    </row>
    <row r="174" spans="1:11" s="38" customFormat="1" x14ac:dyDescent="0.2">
      <c r="A174" s="131" t="s">
        <v>455</v>
      </c>
      <c r="B174" s="32">
        <f>SUM(B167:B173)</f>
        <v>14</v>
      </c>
      <c r="C174" s="132">
        <f>B174/1945</f>
        <v>7.1979434447300775E-3</v>
      </c>
      <c r="D174" s="32">
        <f>SUM(D167:D173)</f>
        <v>5</v>
      </c>
      <c r="E174" s="133">
        <f>D174/1712</f>
        <v>2.9205607476635513E-3</v>
      </c>
      <c r="F174" s="121">
        <f>SUM(F167:F173)</f>
        <v>29</v>
      </c>
      <c r="G174" s="134">
        <f>F174/11003</f>
        <v>2.6356448241388712E-3</v>
      </c>
      <c r="H174" s="32">
        <f>SUM(H167:H173)</f>
        <v>19</v>
      </c>
      <c r="I174" s="133">
        <f>H174/8693</f>
        <v>2.1856666283216379E-3</v>
      </c>
      <c r="J174" s="35">
        <f>IF(D174=0, "-", IF((B174-D174)/D174&lt;10, (B174-D174)/D174, "&gt;999%"))</f>
        <v>1.8</v>
      </c>
      <c r="K174" s="36">
        <f>IF(H174=0, "-", IF((F174-H174)/H174&lt;10, (F174-H174)/H174, "&gt;999%"))</f>
        <v>0.52631578947368418</v>
      </c>
    </row>
    <row r="175" spans="1:11" x14ac:dyDescent="0.2">
      <c r="B175" s="130"/>
      <c r="D175" s="130"/>
      <c r="F175" s="130"/>
      <c r="H175" s="130"/>
    </row>
    <row r="176" spans="1:11" s="38" customFormat="1" x14ac:dyDescent="0.2">
      <c r="A176" s="131" t="s">
        <v>456</v>
      </c>
      <c r="B176" s="32">
        <v>22</v>
      </c>
      <c r="C176" s="132">
        <f>B176/1945</f>
        <v>1.1311053984575836E-2</v>
      </c>
      <c r="D176" s="32">
        <v>14</v>
      </c>
      <c r="E176" s="133">
        <f>D176/1712</f>
        <v>8.1775700934579431E-3</v>
      </c>
      <c r="F176" s="121">
        <v>83</v>
      </c>
      <c r="G176" s="134">
        <f>F176/11003</f>
        <v>7.5433972552940111E-3</v>
      </c>
      <c r="H176" s="32">
        <v>86</v>
      </c>
      <c r="I176" s="133">
        <f>H176/8693</f>
        <v>9.8930173702979404E-3</v>
      </c>
      <c r="J176" s="35">
        <f>IF(D176=0, "-", IF((B176-D176)/D176&lt;10, (B176-D176)/D176, "&gt;999%"))</f>
        <v>0.5714285714285714</v>
      </c>
      <c r="K176" s="36">
        <f>IF(H176=0, "-", IF((F176-H176)/H176&lt;10, (F176-H176)/H176, "&gt;999%"))</f>
        <v>-3.4883720930232558E-2</v>
      </c>
    </row>
    <row r="177" spans="1:11" x14ac:dyDescent="0.2">
      <c r="B177" s="130"/>
      <c r="D177" s="130"/>
      <c r="F177" s="130"/>
      <c r="H177" s="130"/>
    </row>
    <row r="178" spans="1:11" x14ac:dyDescent="0.2">
      <c r="A178" s="12" t="s">
        <v>457</v>
      </c>
      <c r="B178" s="32">
        <f>B182-B180</f>
        <v>700</v>
      </c>
      <c r="C178" s="132">
        <f>B178/1945</f>
        <v>0.35989717223650386</v>
      </c>
      <c r="D178" s="32">
        <f>D182-D180</f>
        <v>693</v>
      </c>
      <c r="E178" s="133">
        <f>D178/1712</f>
        <v>0.40478971962616822</v>
      </c>
      <c r="F178" s="121">
        <f>F182-F180</f>
        <v>4527</v>
      </c>
      <c r="G178" s="134">
        <f>F178/11003</f>
        <v>0.41143324547850585</v>
      </c>
      <c r="H178" s="32">
        <f>H182-H180</f>
        <v>3472</v>
      </c>
      <c r="I178" s="133">
        <f>H178/8693</f>
        <v>0.39940181755435405</v>
      </c>
      <c r="J178" s="35">
        <f>IF(D178=0, "-", IF((B178-D178)/D178&lt;10, (B178-D178)/D178, "&gt;999%"))</f>
        <v>1.0101010101010102E-2</v>
      </c>
      <c r="K178" s="36">
        <f>IF(H178=0, "-", IF((F178-H178)/H178&lt;10, (F178-H178)/H178, "&gt;999%"))</f>
        <v>0.30385944700460832</v>
      </c>
    </row>
    <row r="179" spans="1:11" x14ac:dyDescent="0.2">
      <c r="A179" s="12"/>
      <c r="B179" s="32"/>
      <c r="C179" s="132"/>
      <c r="D179" s="32"/>
      <c r="E179" s="133"/>
      <c r="F179" s="121"/>
      <c r="G179" s="134"/>
      <c r="H179" s="32"/>
      <c r="I179" s="133"/>
      <c r="J179" s="35"/>
      <c r="K179" s="36"/>
    </row>
    <row r="180" spans="1:11" x14ac:dyDescent="0.2">
      <c r="A180" s="12" t="s">
        <v>458</v>
      </c>
      <c r="B180" s="32">
        <v>200</v>
      </c>
      <c r="C180" s="132">
        <f>B180/1945</f>
        <v>0.10282776349614396</v>
      </c>
      <c r="D180" s="32">
        <v>110</v>
      </c>
      <c r="E180" s="133">
        <f>D180/1712</f>
        <v>6.4252336448598124E-2</v>
      </c>
      <c r="F180" s="121">
        <v>771</v>
      </c>
      <c r="G180" s="134">
        <f>F180/11003</f>
        <v>7.0071798600381707E-2</v>
      </c>
      <c r="H180" s="32">
        <v>505</v>
      </c>
      <c r="I180" s="133">
        <f>H180/8693</f>
        <v>5.8092718279075119E-2</v>
      </c>
      <c r="J180" s="35">
        <f>IF(D180=0, "-", IF((B180-D180)/D180&lt;10, (B180-D180)/D180, "&gt;999%"))</f>
        <v>0.81818181818181823</v>
      </c>
      <c r="K180" s="36">
        <f>IF(H180=0, "-", IF((F180-H180)/H180&lt;10, (F180-H180)/H180, "&gt;999%"))</f>
        <v>0.52673267326732676</v>
      </c>
    </row>
    <row r="181" spans="1:11" x14ac:dyDescent="0.2">
      <c r="A181" s="12"/>
      <c r="B181" s="32"/>
      <c r="C181" s="132"/>
      <c r="D181" s="32"/>
      <c r="E181" s="133"/>
      <c r="F181" s="121"/>
      <c r="G181" s="134"/>
      <c r="H181" s="32"/>
      <c r="I181" s="133"/>
      <c r="J181" s="35"/>
      <c r="K181" s="36"/>
    </row>
    <row r="182" spans="1:11" x14ac:dyDescent="0.2">
      <c r="A182" s="12" t="s">
        <v>459</v>
      </c>
      <c r="B182" s="32">
        <v>900</v>
      </c>
      <c r="C182" s="132">
        <f>B182/1945</f>
        <v>0.46272493573264784</v>
      </c>
      <c r="D182" s="32">
        <v>803</v>
      </c>
      <c r="E182" s="133">
        <f>D182/1712</f>
        <v>0.46904205607476634</v>
      </c>
      <c r="F182" s="121">
        <v>5298</v>
      </c>
      <c r="G182" s="134">
        <f>F182/11003</f>
        <v>0.48150504407888756</v>
      </c>
      <c r="H182" s="32">
        <v>3977</v>
      </c>
      <c r="I182" s="133">
        <f>H182/8693</f>
        <v>0.45749453583342919</v>
      </c>
      <c r="J182" s="35">
        <f>IF(D182=0, "-", IF((B182-D182)/D182&lt;10, (B182-D182)/D182, "&gt;999%"))</f>
        <v>0.12079701120797011</v>
      </c>
      <c r="K182" s="36">
        <f>IF(H182=0, "-", IF((F182-H182)/H182&lt;10, (F182-H182)/H182, "&gt;999%"))</f>
        <v>0.3321599195373397</v>
      </c>
    </row>
  </sheetData>
  <mergeCells count="37">
    <mergeCell ref="B5:C5"/>
    <mergeCell ref="D5:E5"/>
    <mergeCell ref="F5:G5"/>
    <mergeCell ref="H5:I5"/>
    <mergeCell ref="B1:K1"/>
    <mergeCell ref="B2:K2"/>
    <mergeCell ref="B4:E4"/>
    <mergeCell ref="F4:I4"/>
    <mergeCell ref="J4:K4"/>
    <mergeCell ref="B21:E21"/>
    <mergeCell ref="F21:I21"/>
    <mergeCell ref="J21:K21"/>
    <mergeCell ref="B22:C22"/>
    <mergeCell ref="D22:E22"/>
    <mergeCell ref="F22:G22"/>
    <mergeCell ref="H22:I22"/>
    <mergeCell ref="B60:E60"/>
    <mergeCell ref="F60:I60"/>
    <mergeCell ref="J60:K60"/>
    <mergeCell ref="B61:C61"/>
    <mergeCell ref="D61:E61"/>
    <mergeCell ref="F61:G61"/>
    <mergeCell ref="H61:I61"/>
    <mergeCell ref="B107:E107"/>
    <mergeCell ref="F107:I107"/>
    <mergeCell ref="J107:K107"/>
    <mergeCell ref="B108:C108"/>
    <mergeCell ref="D108:E108"/>
    <mergeCell ref="F108:G108"/>
    <mergeCell ref="H108:I108"/>
    <mergeCell ref="B158:E158"/>
    <mergeCell ref="F158:I158"/>
    <mergeCell ref="J158:K158"/>
    <mergeCell ref="B159:C159"/>
    <mergeCell ref="D159:E159"/>
    <mergeCell ref="F159:G159"/>
    <mergeCell ref="H159:I159"/>
  </mergeCells>
  <printOptions horizontalCentered="1"/>
  <pageMargins left="0.39370078740157483" right="0.39370078740157483" top="0.39370078740157483" bottom="0.59055118110236227" header="0.39370078740157483" footer="0.19685039370078741"/>
  <pageSetup paperSize="9" scale="93" fitToHeight="0" orientation="portrait" r:id="rId1"/>
  <headerFooter alignWithMargins="0">
    <oddFooter>&amp;L&amp;"Arial,Bold"&amp;9©Reproduction of VFACTS reports in whole or part, without prior permission is strictly forbidden
 &amp;C 
&amp;"Arial,Bold"Page &amp;P&amp;R&amp;"Arial,Bold" 
&amp;D</oddFooter>
  </headerFooter>
  <rowBreaks count="3" manualBreakCount="3">
    <brk id="43" max="16383" man="1"/>
    <brk id="88" max="16383" man="1"/>
    <brk id="136" max="16383" man="1"/>
  </row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418C87-13D0-43C3-863B-46AFFBBDBDAF}">
  <sheetPr>
    <pageSetUpPr fitToPage="1"/>
  </sheetPr>
  <dimension ref="A1:K43"/>
  <sheetViews>
    <sheetView tabSelected="1" workbookViewId="0">
      <selection activeCell="M1" sqref="M1"/>
    </sheetView>
  </sheetViews>
  <sheetFormatPr defaultRowHeight="12.75" x14ac:dyDescent="0.2"/>
  <cols>
    <col min="1" max="1" width="17.85546875" style="1" bestFit="1" customWidth="1"/>
    <col min="2" max="11" width="8.42578125" style="1" customWidth="1"/>
    <col min="12" max="256" width="8.7109375" style="1"/>
    <col min="257" max="257" width="24.7109375" style="1" customWidth="1"/>
    <col min="258" max="267" width="8.42578125" style="1" customWidth="1"/>
    <col min="268" max="512" width="8.7109375" style="1"/>
    <col min="513" max="513" width="24.7109375" style="1" customWidth="1"/>
    <col min="514" max="523" width="8.42578125" style="1" customWidth="1"/>
    <col min="524" max="768" width="8.7109375" style="1"/>
    <col min="769" max="769" width="24.7109375" style="1" customWidth="1"/>
    <col min="770" max="779" width="8.42578125" style="1" customWidth="1"/>
    <col min="780" max="1024" width="8.7109375" style="1"/>
    <col min="1025" max="1025" width="24.7109375" style="1" customWidth="1"/>
    <col min="1026" max="1035" width="8.42578125" style="1" customWidth="1"/>
    <col min="1036" max="1280" width="8.7109375" style="1"/>
    <col min="1281" max="1281" width="24.7109375" style="1" customWidth="1"/>
    <col min="1282" max="1291" width="8.42578125" style="1" customWidth="1"/>
    <col min="1292" max="1536" width="8.7109375" style="1"/>
    <col min="1537" max="1537" width="24.7109375" style="1" customWidth="1"/>
    <col min="1538" max="1547" width="8.42578125" style="1" customWidth="1"/>
    <col min="1548" max="1792" width="8.7109375" style="1"/>
    <col min="1793" max="1793" width="24.7109375" style="1" customWidth="1"/>
    <col min="1794" max="1803" width="8.42578125" style="1" customWidth="1"/>
    <col min="1804" max="2048" width="8.7109375" style="1"/>
    <col min="2049" max="2049" width="24.7109375" style="1" customWidth="1"/>
    <col min="2050" max="2059" width="8.42578125" style="1" customWidth="1"/>
    <col min="2060" max="2304" width="8.7109375" style="1"/>
    <col min="2305" max="2305" width="24.7109375" style="1" customWidth="1"/>
    <col min="2306" max="2315" width="8.42578125" style="1" customWidth="1"/>
    <col min="2316" max="2560" width="8.7109375" style="1"/>
    <col min="2561" max="2561" width="24.7109375" style="1" customWidth="1"/>
    <col min="2562" max="2571" width="8.42578125" style="1" customWidth="1"/>
    <col min="2572" max="2816" width="8.7109375" style="1"/>
    <col min="2817" max="2817" width="24.7109375" style="1" customWidth="1"/>
    <col min="2818" max="2827" width="8.42578125" style="1" customWidth="1"/>
    <col min="2828" max="3072" width="8.7109375" style="1"/>
    <col min="3073" max="3073" width="24.7109375" style="1" customWidth="1"/>
    <col min="3074" max="3083" width="8.42578125" style="1" customWidth="1"/>
    <col min="3084" max="3328" width="8.7109375" style="1"/>
    <col min="3329" max="3329" width="24.7109375" style="1" customWidth="1"/>
    <col min="3330" max="3339" width="8.42578125" style="1" customWidth="1"/>
    <col min="3340" max="3584" width="8.7109375" style="1"/>
    <col min="3585" max="3585" width="24.7109375" style="1" customWidth="1"/>
    <col min="3586" max="3595" width="8.42578125" style="1" customWidth="1"/>
    <col min="3596" max="3840" width="8.7109375" style="1"/>
    <col min="3841" max="3841" width="24.7109375" style="1" customWidth="1"/>
    <col min="3842" max="3851" width="8.42578125" style="1" customWidth="1"/>
    <col min="3852" max="4096" width="8.7109375" style="1"/>
    <col min="4097" max="4097" width="24.7109375" style="1" customWidth="1"/>
    <col min="4098" max="4107" width="8.42578125" style="1" customWidth="1"/>
    <col min="4108" max="4352" width="8.7109375" style="1"/>
    <col min="4353" max="4353" width="24.7109375" style="1" customWidth="1"/>
    <col min="4354" max="4363" width="8.42578125" style="1" customWidth="1"/>
    <col min="4364" max="4608" width="8.7109375" style="1"/>
    <col min="4609" max="4609" width="24.7109375" style="1" customWidth="1"/>
    <col min="4610" max="4619" width="8.42578125" style="1" customWidth="1"/>
    <col min="4620" max="4864" width="8.7109375" style="1"/>
    <col min="4865" max="4865" width="24.7109375" style="1" customWidth="1"/>
    <col min="4866" max="4875" width="8.42578125" style="1" customWidth="1"/>
    <col min="4876" max="5120" width="8.7109375" style="1"/>
    <col min="5121" max="5121" width="24.7109375" style="1" customWidth="1"/>
    <col min="5122" max="5131" width="8.42578125" style="1" customWidth="1"/>
    <col min="5132" max="5376" width="8.7109375" style="1"/>
    <col min="5377" max="5377" width="24.7109375" style="1" customWidth="1"/>
    <col min="5378" max="5387" width="8.42578125" style="1" customWidth="1"/>
    <col min="5388" max="5632" width="8.7109375" style="1"/>
    <col min="5633" max="5633" width="24.7109375" style="1" customWidth="1"/>
    <col min="5634" max="5643" width="8.42578125" style="1" customWidth="1"/>
    <col min="5644" max="5888" width="8.7109375" style="1"/>
    <col min="5889" max="5889" width="24.7109375" style="1" customWidth="1"/>
    <col min="5890" max="5899" width="8.42578125" style="1" customWidth="1"/>
    <col min="5900" max="6144" width="8.7109375" style="1"/>
    <col min="6145" max="6145" width="24.7109375" style="1" customWidth="1"/>
    <col min="6146" max="6155" width="8.42578125" style="1" customWidth="1"/>
    <col min="6156" max="6400" width="8.7109375" style="1"/>
    <col min="6401" max="6401" width="24.7109375" style="1" customWidth="1"/>
    <col min="6402" max="6411" width="8.42578125" style="1" customWidth="1"/>
    <col min="6412" max="6656" width="8.7109375" style="1"/>
    <col min="6657" max="6657" width="24.7109375" style="1" customWidth="1"/>
    <col min="6658" max="6667" width="8.42578125" style="1" customWidth="1"/>
    <col min="6668" max="6912" width="8.7109375" style="1"/>
    <col min="6913" max="6913" width="24.7109375" style="1" customWidth="1"/>
    <col min="6914" max="6923" width="8.42578125" style="1" customWidth="1"/>
    <col min="6924" max="7168" width="8.7109375" style="1"/>
    <col min="7169" max="7169" width="24.7109375" style="1" customWidth="1"/>
    <col min="7170" max="7179" width="8.42578125" style="1" customWidth="1"/>
    <col min="7180" max="7424" width="8.7109375" style="1"/>
    <col min="7425" max="7425" width="24.7109375" style="1" customWidth="1"/>
    <col min="7426" max="7435" width="8.42578125" style="1" customWidth="1"/>
    <col min="7436" max="7680" width="8.7109375" style="1"/>
    <col min="7681" max="7681" width="24.7109375" style="1" customWidth="1"/>
    <col min="7682" max="7691" width="8.42578125" style="1" customWidth="1"/>
    <col min="7692" max="7936" width="8.7109375" style="1"/>
    <col min="7937" max="7937" width="24.7109375" style="1" customWidth="1"/>
    <col min="7938" max="7947" width="8.42578125" style="1" customWidth="1"/>
    <col min="7948" max="8192" width="8.7109375" style="1"/>
    <col min="8193" max="8193" width="24.7109375" style="1" customWidth="1"/>
    <col min="8194" max="8203" width="8.42578125" style="1" customWidth="1"/>
    <col min="8204" max="8448" width="8.7109375" style="1"/>
    <col min="8449" max="8449" width="24.7109375" style="1" customWidth="1"/>
    <col min="8450" max="8459" width="8.42578125" style="1" customWidth="1"/>
    <col min="8460" max="8704" width="8.7109375" style="1"/>
    <col min="8705" max="8705" width="24.7109375" style="1" customWidth="1"/>
    <col min="8706" max="8715" width="8.42578125" style="1" customWidth="1"/>
    <col min="8716" max="8960" width="8.7109375" style="1"/>
    <col min="8961" max="8961" width="24.7109375" style="1" customWidth="1"/>
    <col min="8962" max="8971" width="8.42578125" style="1" customWidth="1"/>
    <col min="8972" max="9216" width="8.7109375" style="1"/>
    <col min="9217" max="9217" width="24.7109375" style="1" customWidth="1"/>
    <col min="9218" max="9227" width="8.42578125" style="1" customWidth="1"/>
    <col min="9228" max="9472" width="8.7109375" style="1"/>
    <col min="9473" max="9473" width="24.7109375" style="1" customWidth="1"/>
    <col min="9474" max="9483" width="8.42578125" style="1" customWidth="1"/>
    <col min="9484" max="9728" width="8.7109375" style="1"/>
    <col min="9729" max="9729" width="24.7109375" style="1" customWidth="1"/>
    <col min="9730" max="9739" width="8.42578125" style="1" customWidth="1"/>
    <col min="9740" max="9984" width="8.7109375" style="1"/>
    <col min="9985" max="9985" width="24.7109375" style="1" customWidth="1"/>
    <col min="9986" max="9995" width="8.42578125" style="1" customWidth="1"/>
    <col min="9996" max="10240" width="8.7109375" style="1"/>
    <col min="10241" max="10241" width="24.7109375" style="1" customWidth="1"/>
    <col min="10242" max="10251" width="8.42578125" style="1" customWidth="1"/>
    <col min="10252" max="10496" width="8.7109375" style="1"/>
    <col min="10497" max="10497" width="24.7109375" style="1" customWidth="1"/>
    <col min="10498" max="10507" width="8.42578125" style="1" customWidth="1"/>
    <col min="10508" max="10752" width="8.7109375" style="1"/>
    <col min="10753" max="10753" width="24.7109375" style="1" customWidth="1"/>
    <col min="10754" max="10763" width="8.42578125" style="1" customWidth="1"/>
    <col min="10764" max="11008" width="8.7109375" style="1"/>
    <col min="11009" max="11009" width="24.7109375" style="1" customWidth="1"/>
    <col min="11010" max="11019" width="8.42578125" style="1" customWidth="1"/>
    <col min="11020" max="11264" width="8.7109375" style="1"/>
    <col min="11265" max="11265" width="24.7109375" style="1" customWidth="1"/>
    <col min="11266" max="11275" width="8.42578125" style="1" customWidth="1"/>
    <col min="11276" max="11520" width="8.7109375" style="1"/>
    <col min="11521" max="11521" width="24.7109375" style="1" customWidth="1"/>
    <col min="11522" max="11531" width="8.42578125" style="1" customWidth="1"/>
    <col min="11532" max="11776" width="8.7109375" style="1"/>
    <col min="11777" max="11777" width="24.7109375" style="1" customWidth="1"/>
    <col min="11778" max="11787" width="8.42578125" style="1" customWidth="1"/>
    <col min="11788" max="12032" width="8.7109375" style="1"/>
    <col min="12033" max="12033" width="24.7109375" style="1" customWidth="1"/>
    <col min="12034" max="12043" width="8.42578125" style="1" customWidth="1"/>
    <col min="12044" max="12288" width="8.7109375" style="1"/>
    <col min="12289" max="12289" width="24.7109375" style="1" customWidth="1"/>
    <col min="12290" max="12299" width="8.42578125" style="1" customWidth="1"/>
    <col min="12300" max="12544" width="8.7109375" style="1"/>
    <col min="12545" max="12545" width="24.7109375" style="1" customWidth="1"/>
    <col min="12546" max="12555" width="8.42578125" style="1" customWidth="1"/>
    <col min="12556" max="12800" width="8.7109375" style="1"/>
    <col min="12801" max="12801" width="24.7109375" style="1" customWidth="1"/>
    <col min="12802" max="12811" width="8.42578125" style="1" customWidth="1"/>
    <col min="12812" max="13056" width="8.7109375" style="1"/>
    <col min="13057" max="13057" width="24.7109375" style="1" customWidth="1"/>
    <col min="13058" max="13067" width="8.42578125" style="1" customWidth="1"/>
    <col min="13068" max="13312" width="8.7109375" style="1"/>
    <col min="13313" max="13313" width="24.7109375" style="1" customWidth="1"/>
    <col min="13314" max="13323" width="8.42578125" style="1" customWidth="1"/>
    <col min="13324" max="13568" width="8.7109375" style="1"/>
    <col min="13569" max="13569" width="24.7109375" style="1" customWidth="1"/>
    <col min="13570" max="13579" width="8.42578125" style="1" customWidth="1"/>
    <col min="13580" max="13824" width="8.7109375" style="1"/>
    <col min="13825" max="13825" width="24.7109375" style="1" customWidth="1"/>
    <col min="13826" max="13835" width="8.42578125" style="1" customWidth="1"/>
    <col min="13836" max="14080" width="8.7109375" style="1"/>
    <col min="14081" max="14081" width="24.7109375" style="1" customWidth="1"/>
    <col min="14082" max="14091" width="8.42578125" style="1" customWidth="1"/>
    <col min="14092" max="14336" width="8.7109375" style="1"/>
    <col min="14337" max="14337" width="24.7109375" style="1" customWidth="1"/>
    <col min="14338" max="14347" width="8.42578125" style="1" customWidth="1"/>
    <col min="14348" max="14592" width="8.7109375" style="1"/>
    <col min="14593" max="14593" width="24.7109375" style="1" customWidth="1"/>
    <col min="14594" max="14603" width="8.42578125" style="1" customWidth="1"/>
    <col min="14604" max="14848" width="8.7109375" style="1"/>
    <col min="14849" max="14849" width="24.7109375" style="1" customWidth="1"/>
    <col min="14850" max="14859" width="8.42578125" style="1" customWidth="1"/>
    <col min="14860" max="15104" width="8.7109375" style="1"/>
    <col min="15105" max="15105" width="24.7109375" style="1" customWidth="1"/>
    <col min="15106" max="15115" width="8.42578125" style="1" customWidth="1"/>
    <col min="15116" max="15360" width="8.7109375" style="1"/>
    <col min="15361" max="15361" width="24.7109375" style="1" customWidth="1"/>
    <col min="15362" max="15371" width="8.42578125" style="1" customWidth="1"/>
    <col min="15372" max="15616" width="8.7109375" style="1"/>
    <col min="15617" max="15617" width="24.7109375" style="1" customWidth="1"/>
    <col min="15618" max="15627" width="8.42578125" style="1" customWidth="1"/>
    <col min="15628" max="15872" width="8.7109375" style="1"/>
    <col min="15873" max="15873" width="24.7109375" style="1" customWidth="1"/>
    <col min="15874" max="15883" width="8.42578125" style="1" customWidth="1"/>
    <col min="15884" max="16128" width="8.7109375" style="1"/>
    <col min="16129" max="16129" width="24.7109375" style="1" customWidth="1"/>
    <col min="16130" max="16139" width="8.42578125" style="1" customWidth="1"/>
    <col min="16140" max="16384" width="8.7109375" style="1"/>
  </cols>
  <sheetData>
    <row r="1" spans="1:11" s="44" customFormat="1" ht="20.25" x14ac:dyDescent="0.3">
      <c r="A1" s="52" t="s">
        <v>19</v>
      </c>
      <c r="B1" s="174" t="s">
        <v>460</v>
      </c>
      <c r="C1" s="174"/>
      <c r="D1" s="174"/>
      <c r="E1" s="175"/>
      <c r="F1" s="175"/>
      <c r="G1" s="175"/>
      <c r="H1" s="175"/>
      <c r="I1" s="175"/>
      <c r="J1" s="175"/>
      <c r="K1" s="175"/>
    </row>
    <row r="2" spans="1:11" s="44" customFormat="1" ht="20.25" x14ac:dyDescent="0.3">
      <c r="A2" s="52" t="s">
        <v>21</v>
      </c>
      <c r="B2" s="176" t="s">
        <v>3</v>
      </c>
      <c r="C2" s="174"/>
      <c r="D2" s="174"/>
      <c r="E2" s="177"/>
      <c r="F2" s="177"/>
      <c r="G2" s="177"/>
      <c r="H2" s="177"/>
      <c r="I2" s="177"/>
      <c r="J2" s="177"/>
      <c r="K2" s="177"/>
    </row>
    <row r="4" spans="1:11" ht="15.75" x14ac:dyDescent="0.25">
      <c r="A4" s="135"/>
      <c r="B4" s="170" t="s">
        <v>4</v>
      </c>
      <c r="C4" s="172"/>
      <c r="D4" s="172"/>
      <c r="E4" s="171"/>
      <c r="F4" s="170" t="s">
        <v>147</v>
      </c>
      <c r="G4" s="172"/>
      <c r="H4" s="172"/>
      <c r="I4" s="171"/>
      <c r="J4" s="170" t="s">
        <v>148</v>
      </c>
      <c r="K4" s="171"/>
    </row>
    <row r="5" spans="1:11" x14ac:dyDescent="0.2">
      <c r="A5" s="12"/>
      <c r="B5" s="170">
        <f>VALUE(RIGHT($B$2, 4))</f>
        <v>2020</v>
      </c>
      <c r="C5" s="171"/>
      <c r="D5" s="170">
        <f>B5-1</f>
        <v>2019</v>
      </c>
      <c r="E5" s="178"/>
      <c r="F5" s="170">
        <f>B5</f>
        <v>2020</v>
      </c>
      <c r="G5" s="178"/>
      <c r="H5" s="170">
        <f>D5</f>
        <v>2019</v>
      </c>
      <c r="I5" s="178"/>
      <c r="J5" s="13" t="s">
        <v>8</v>
      </c>
      <c r="K5" s="14" t="s">
        <v>5</v>
      </c>
    </row>
    <row r="6" spans="1:11" x14ac:dyDescent="0.2">
      <c r="A6" s="16"/>
      <c r="B6" s="124" t="s">
        <v>149</v>
      </c>
      <c r="C6" s="125" t="s">
        <v>150</v>
      </c>
      <c r="D6" s="124" t="s">
        <v>149</v>
      </c>
      <c r="E6" s="126" t="s">
        <v>150</v>
      </c>
      <c r="F6" s="136" t="s">
        <v>149</v>
      </c>
      <c r="G6" s="125" t="s">
        <v>150</v>
      </c>
      <c r="H6" s="137" t="s">
        <v>149</v>
      </c>
      <c r="I6" s="126" t="s">
        <v>150</v>
      </c>
      <c r="J6" s="124"/>
      <c r="K6" s="126"/>
    </row>
    <row r="7" spans="1:11" x14ac:dyDescent="0.2">
      <c r="A7" s="20" t="s">
        <v>49</v>
      </c>
      <c r="B7" s="55">
        <v>4</v>
      </c>
      <c r="C7" s="138">
        <f>IF(B43=0, "-", B7/B43)</f>
        <v>4.4444444444444444E-3</v>
      </c>
      <c r="D7" s="55">
        <v>0</v>
      </c>
      <c r="E7" s="78">
        <f>IF(D43=0, "-", D7/D43)</f>
        <v>0</v>
      </c>
      <c r="F7" s="128">
        <v>13</v>
      </c>
      <c r="G7" s="138">
        <f>IF(F43=0, "-", F7/F43)</f>
        <v>2.4537561343903362E-3</v>
      </c>
      <c r="H7" s="55">
        <v>1</v>
      </c>
      <c r="I7" s="78">
        <f>IF(H43=0, "-", H7/H43)</f>
        <v>2.5144581342720644E-4</v>
      </c>
      <c r="J7" s="77" t="str">
        <f t="shared" ref="J7:J41" si="0">IF(D7=0, "-", IF((B7-D7)/D7&lt;10, (B7-D7)/D7, "&gt;999%"))</f>
        <v>-</v>
      </c>
      <c r="K7" s="78" t="str">
        <f t="shared" ref="K7:K41" si="1">IF(H7=0, "-", IF((F7-H7)/H7&lt;10, (F7-H7)/H7, "&gt;999%"))</f>
        <v>&gt;999%</v>
      </c>
    </row>
    <row r="8" spans="1:11" x14ac:dyDescent="0.2">
      <c r="A8" s="20" t="s">
        <v>51</v>
      </c>
      <c r="B8" s="55">
        <v>21</v>
      </c>
      <c r="C8" s="138">
        <f>IF(B43=0, "-", B8/B43)</f>
        <v>2.3333333333333334E-2</v>
      </c>
      <c r="D8" s="55">
        <v>4</v>
      </c>
      <c r="E8" s="78">
        <f>IF(D43=0, "-", D8/D43)</f>
        <v>4.9813200498132005E-3</v>
      </c>
      <c r="F8" s="128">
        <v>88</v>
      </c>
      <c r="G8" s="138">
        <f>IF(F43=0, "-", F8/F43)</f>
        <v>1.6610041525103814E-2</v>
      </c>
      <c r="H8" s="55">
        <v>46</v>
      </c>
      <c r="I8" s="78">
        <f>IF(H43=0, "-", H8/H43)</f>
        <v>1.1566507417651497E-2</v>
      </c>
      <c r="J8" s="77">
        <f t="shared" si="0"/>
        <v>4.25</v>
      </c>
      <c r="K8" s="78">
        <f t="shared" si="1"/>
        <v>0.91304347826086951</v>
      </c>
    </row>
    <row r="9" spans="1:11" x14ac:dyDescent="0.2">
      <c r="A9" s="20" t="s">
        <v>52</v>
      </c>
      <c r="B9" s="55">
        <v>34</v>
      </c>
      <c r="C9" s="138">
        <f>IF(B43=0, "-", B9/B43)</f>
        <v>3.7777777777777778E-2</v>
      </c>
      <c r="D9" s="55">
        <v>24</v>
      </c>
      <c r="E9" s="78">
        <f>IF(D43=0, "-", D9/D43)</f>
        <v>2.9887920298879204E-2</v>
      </c>
      <c r="F9" s="128">
        <v>137</v>
      </c>
      <c r="G9" s="138">
        <f>IF(F43=0, "-", F9/F43)</f>
        <v>2.5858814647036616E-2</v>
      </c>
      <c r="H9" s="55">
        <v>113</v>
      </c>
      <c r="I9" s="78">
        <f>IF(H43=0, "-", H9/H43)</f>
        <v>2.8413376917274327E-2</v>
      </c>
      <c r="J9" s="77">
        <f t="shared" si="0"/>
        <v>0.41666666666666669</v>
      </c>
      <c r="K9" s="78">
        <f t="shared" si="1"/>
        <v>0.21238938053097345</v>
      </c>
    </row>
    <row r="10" spans="1:11" x14ac:dyDescent="0.2">
      <c r="A10" s="20" t="s">
        <v>54</v>
      </c>
      <c r="B10" s="55">
        <v>0</v>
      </c>
      <c r="C10" s="138">
        <f>IF(B43=0, "-", B10/B43)</f>
        <v>0</v>
      </c>
      <c r="D10" s="55">
        <v>1</v>
      </c>
      <c r="E10" s="78">
        <f>IF(D43=0, "-", D10/D43)</f>
        <v>1.2453300124533001E-3</v>
      </c>
      <c r="F10" s="128">
        <v>1</v>
      </c>
      <c r="G10" s="138">
        <f>IF(F43=0, "-", F10/F43)</f>
        <v>1.8875047187617969E-4</v>
      </c>
      <c r="H10" s="55">
        <v>3</v>
      </c>
      <c r="I10" s="78">
        <f>IF(H43=0, "-", H10/H43)</f>
        <v>7.5433744028161932E-4</v>
      </c>
      <c r="J10" s="77">
        <f t="shared" si="0"/>
        <v>-1</v>
      </c>
      <c r="K10" s="78">
        <f t="shared" si="1"/>
        <v>-0.66666666666666663</v>
      </c>
    </row>
    <row r="11" spans="1:11" x14ac:dyDescent="0.2">
      <c r="A11" s="20" t="s">
        <v>56</v>
      </c>
      <c r="B11" s="55">
        <v>0</v>
      </c>
      <c r="C11" s="138">
        <f>IF(B43=0, "-", B11/B43)</f>
        <v>0</v>
      </c>
      <c r="D11" s="55">
        <v>0</v>
      </c>
      <c r="E11" s="78">
        <f>IF(D43=0, "-", D11/D43)</f>
        <v>0</v>
      </c>
      <c r="F11" s="128">
        <v>1</v>
      </c>
      <c r="G11" s="138">
        <f>IF(F43=0, "-", F11/F43)</f>
        <v>1.8875047187617969E-4</v>
      </c>
      <c r="H11" s="55">
        <v>0</v>
      </c>
      <c r="I11" s="78">
        <f>IF(H43=0, "-", H11/H43)</f>
        <v>0</v>
      </c>
      <c r="J11" s="77" t="str">
        <f t="shared" si="0"/>
        <v>-</v>
      </c>
      <c r="K11" s="78" t="str">
        <f t="shared" si="1"/>
        <v>-</v>
      </c>
    </row>
    <row r="12" spans="1:11" x14ac:dyDescent="0.2">
      <c r="A12" s="20" t="s">
        <v>58</v>
      </c>
      <c r="B12" s="55">
        <v>15</v>
      </c>
      <c r="C12" s="138">
        <f>IF(B43=0, "-", B12/B43)</f>
        <v>1.6666666666666666E-2</v>
      </c>
      <c r="D12" s="55">
        <v>6</v>
      </c>
      <c r="E12" s="78">
        <f>IF(D43=0, "-", D12/D43)</f>
        <v>7.4719800747198011E-3</v>
      </c>
      <c r="F12" s="128">
        <v>84</v>
      </c>
      <c r="G12" s="138">
        <f>IF(F43=0, "-", F12/F43)</f>
        <v>1.5855039637599093E-2</v>
      </c>
      <c r="H12" s="55">
        <v>78</v>
      </c>
      <c r="I12" s="78">
        <f>IF(H43=0, "-", H12/H43)</f>
        <v>1.9612773447322103E-2</v>
      </c>
      <c r="J12" s="77">
        <f t="shared" si="0"/>
        <v>1.5</v>
      </c>
      <c r="K12" s="78">
        <f t="shared" si="1"/>
        <v>7.6923076923076927E-2</v>
      </c>
    </row>
    <row r="13" spans="1:11" x14ac:dyDescent="0.2">
      <c r="A13" s="20" t="s">
        <v>61</v>
      </c>
      <c r="B13" s="55">
        <v>2</v>
      </c>
      <c r="C13" s="138">
        <f>IF(B43=0, "-", B13/B43)</f>
        <v>2.2222222222222222E-3</v>
      </c>
      <c r="D13" s="55">
        <v>7</v>
      </c>
      <c r="E13" s="78">
        <f>IF(D43=0, "-", D13/D43)</f>
        <v>8.717310087173101E-3</v>
      </c>
      <c r="F13" s="128">
        <v>20</v>
      </c>
      <c r="G13" s="138">
        <f>IF(F43=0, "-", F13/F43)</f>
        <v>3.7750094375235939E-3</v>
      </c>
      <c r="H13" s="55">
        <v>17</v>
      </c>
      <c r="I13" s="78">
        <f>IF(H43=0, "-", H13/H43)</f>
        <v>4.2745788282625092E-3</v>
      </c>
      <c r="J13" s="77">
        <f t="shared" si="0"/>
        <v>-0.7142857142857143</v>
      </c>
      <c r="K13" s="78">
        <f t="shared" si="1"/>
        <v>0.17647058823529413</v>
      </c>
    </row>
    <row r="14" spans="1:11" x14ac:dyDescent="0.2">
      <c r="A14" s="20" t="s">
        <v>62</v>
      </c>
      <c r="B14" s="55">
        <v>18</v>
      </c>
      <c r="C14" s="138">
        <f>IF(B43=0, "-", B14/B43)</f>
        <v>0.02</v>
      </c>
      <c r="D14" s="55">
        <v>11</v>
      </c>
      <c r="E14" s="78">
        <f>IF(D43=0, "-", D14/D43)</f>
        <v>1.3698630136986301E-2</v>
      </c>
      <c r="F14" s="128">
        <v>91</v>
      </c>
      <c r="G14" s="138">
        <f>IF(F43=0, "-", F14/F43)</f>
        <v>1.7176292940732352E-2</v>
      </c>
      <c r="H14" s="55">
        <v>77</v>
      </c>
      <c r="I14" s="78">
        <f>IF(H43=0, "-", H14/H43)</f>
        <v>1.9361327633894896E-2</v>
      </c>
      <c r="J14" s="77">
        <f t="shared" si="0"/>
        <v>0.63636363636363635</v>
      </c>
      <c r="K14" s="78">
        <f t="shared" si="1"/>
        <v>0.18181818181818182</v>
      </c>
    </row>
    <row r="15" spans="1:11" x14ac:dyDescent="0.2">
      <c r="A15" s="20" t="s">
        <v>63</v>
      </c>
      <c r="B15" s="55">
        <v>64</v>
      </c>
      <c r="C15" s="138">
        <f>IF(B43=0, "-", B15/B43)</f>
        <v>7.1111111111111111E-2</v>
      </c>
      <c r="D15" s="55">
        <v>82</v>
      </c>
      <c r="E15" s="78">
        <f>IF(D43=0, "-", D15/D43)</f>
        <v>0.10211706102117062</v>
      </c>
      <c r="F15" s="128">
        <v>481</v>
      </c>
      <c r="G15" s="138">
        <f>IF(F43=0, "-", F15/F43)</f>
        <v>9.0788976972442426E-2</v>
      </c>
      <c r="H15" s="55">
        <v>313</v>
      </c>
      <c r="I15" s="78">
        <f>IF(H43=0, "-", H15/H43)</f>
        <v>7.8702539602715615E-2</v>
      </c>
      <c r="J15" s="77">
        <f t="shared" si="0"/>
        <v>-0.21951219512195122</v>
      </c>
      <c r="K15" s="78">
        <f t="shared" si="1"/>
        <v>0.53674121405750796</v>
      </c>
    </row>
    <row r="16" spans="1:11" x14ac:dyDescent="0.2">
      <c r="A16" s="20" t="s">
        <v>64</v>
      </c>
      <c r="B16" s="55">
        <v>92</v>
      </c>
      <c r="C16" s="138">
        <f>IF(B43=0, "-", B16/B43)</f>
        <v>0.10222222222222223</v>
      </c>
      <c r="D16" s="55">
        <v>50</v>
      </c>
      <c r="E16" s="78">
        <f>IF(D43=0, "-", D16/D43)</f>
        <v>6.2266500622665005E-2</v>
      </c>
      <c r="F16" s="128">
        <v>555</v>
      </c>
      <c r="G16" s="138">
        <f>IF(F43=0, "-", F16/F43)</f>
        <v>0.10475651189127973</v>
      </c>
      <c r="H16" s="55">
        <v>345</v>
      </c>
      <c r="I16" s="78">
        <f>IF(H43=0, "-", H16/H43)</f>
        <v>8.6748805632386225E-2</v>
      </c>
      <c r="J16" s="77">
        <f t="shared" si="0"/>
        <v>0.84</v>
      </c>
      <c r="K16" s="78">
        <f t="shared" si="1"/>
        <v>0.60869565217391308</v>
      </c>
    </row>
    <row r="17" spans="1:11" x14ac:dyDescent="0.2">
      <c r="A17" s="20" t="s">
        <v>65</v>
      </c>
      <c r="B17" s="55">
        <v>0</v>
      </c>
      <c r="C17" s="138">
        <f>IF(B43=0, "-", B17/B43)</f>
        <v>0</v>
      </c>
      <c r="D17" s="55">
        <v>1</v>
      </c>
      <c r="E17" s="78">
        <f>IF(D43=0, "-", D17/D43)</f>
        <v>1.2453300124533001E-3</v>
      </c>
      <c r="F17" s="128">
        <v>0</v>
      </c>
      <c r="G17" s="138">
        <f>IF(F43=0, "-", F17/F43)</f>
        <v>0</v>
      </c>
      <c r="H17" s="55">
        <v>1</v>
      </c>
      <c r="I17" s="78">
        <f>IF(H43=0, "-", H17/H43)</f>
        <v>2.5144581342720644E-4</v>
      </c>
      <c r="J17" s="77">
        <f t="shared" si="0"/>
        <v>-1</v>
      </c>
      <c r="K17" s="78">
        <f t="shared" si="1"/>
        <v>-1</v>
      </c>
    </row>
    <row r="18" spans="1:11" x14ac:dyDescent="0.2">
      <c r="A18" s="20" t="s">
        <v>66</v>
      </c>
      <c r="B18" s="55">
        <v>9</v>
      </c>
      <c r="C18" s="138">
        <f>IF(B43=0, "-", B18/B43)</f>
        <v>0.01</v>
      </c>
      <c r="D18" s="55">
        <v>8</v>
      </c>
      <c r="E18" s="78">
        <f>IF(D43=0, "-", D18/D43)</f>
        <v>9.9626400996264009E-3</v>
      </c>
      <c r="F18" s="128">
        <v>37</v>
      </c>
      <c r="G18" s="138">
        <f>IF(F43=0, "-", F18/F43)</f>
        <v>6.9837674594186482E-3</v>
      </c>
      <c r="H18" s="55">
        <v>47</v>
      </c>
      <c r="I18" s="78">
        <f>IF(H43=0, "-", H18/H43)</f>
        <v>1.1817953231078702E-2</v>
      </c>
      <c r="J18" s="77">
        <f t="shared" si="0"/>
        <v>0.125</v>
      </c>
      <c r="K18" s="78">
        <f t="shared" si="1"/>
        <v>-0.21276595744680851</v>
      </c>
    </row>
    <row r="19" spans="1:11" x14ac:dyDescent="0.2">
      <c r="A19" s="20" t="s">
        <v>67</v>
      </c>
      <c r="B19" s="55">
        <v>9</v>
      </c>
      <c r="C19" s="138">
        <f>IF(B43=0, "-", B19/B43)</f>
        <v>0.01</v>
      </c>
      <c r="D19" s="55">
        <v>5</v>
      </c>
      <c r="E19" s="78">
        <f>IF(D43=0, "-", D19/D43)</f>
        <v>6.2266500622665004E-3</v>
      </c>
      <c r="F19" s="128">
        <v>30</v>
      </c>
      <c r="G19" s="138">
        <f>IF(F43=0, "-", F19/F43)</f>
        <v>5.6625141562853904E-3</v>
      </c>
      <c r="H19" s="55">
        <v>27</v>
      </c>
      <c r="I19" s="78">
        <f>IF(H43=0, "-", H19/H43)</f>
        <v>6.7890369625345738E-3</v>
      </c>
      <c r="J19" s="77">
        <f t="shared" si="0"/>
        <v>0.8</v>
      </c>
      <c r="K19" s="78">
        <f t="shared" si="1"/>
        <v>0.1111111111111111</v>
      </c>
    </row>
    <row r="20" spans="1:11" x14ac:dyDescent="0.2">
      <c r="A20" s="20" t="s">
        <v>68</v>
      </c>
      <c r="B20" s="55">
        <v>11</v>
      </c>
      <c r="C20" s="138">
        <f>IF(B43=0, "-", B20/B43)</f>
        <v>1.2222222222222223E-2</v>
      </c>
      <c r="D20" s="55">
        <v>18</v>
      </c>
      <c r="E20" s="78">
        <f>IF(D43=0, "-", D20/D43)</f>
        <v>2.2415940224159402E-2</v>
      </c>
      <c r="F20" s="128">
        <v>50</v>
      </c>
      <c r="G20" s="138">
        <f>IF(F43=0, "-", F20/F43)</f>
        <v>9.4375235938089844E-3</v>
      </c>
      <c r="H20" s="55">
        <v>70</v>
      </c>
      <c r="I20" s="78">
        <f>IF(H43=0, "-", H20/H43)</f>
        <v>1.7601206939904451E-2</v>
      </c>
      <c r="J20" s="77">
        <f t="shared" si="0"/>
        <v>-0.3888888888888889</v>
      </c>
      <c r="K20" s="78">
        <f t="shared" si="1"/>
        <v>-0.2857142857142857</v>
      </c>
    </row>
    <row r="21" spans="1:11" x14ac:dyDescent="0.2">
      <c r="A21" s="20" t="s">
        <v>69</v>
      </c>
      <c r="B21" s="55">
        <v>32</v>
      </c>
      <c r="C21" s="138">
        <f>IF(B43=0, "-", B21/B43)</f>
        <v>3.5555555555555556E-2</v>
      </c>
      <c r="D21" s="55">
        <v>22</v>
      </c>
      <c r="E21" s="78">
        <f>IF(D43=0, "-", D21/D43)</f>
        <v>2.7397260273972601E-2</v>
      </c>
      <c r="F21" s="128">
        <v>162</v>
      </c>
      <c r="G21" s="138">
        <f>IF(F43=0, "-", F21/F43)</f>
        <v>3.0577576443941108E-2</v>
      </c>
      <c r="H21" s="55">
        <v>122</v>
      </c>
      <c r="I21" s="78">
        <f>IF(H43=0, "-", H21/H43)</f>
        <v>3.0676389238119186E-2</v>
      </c>
      <c r="J21" s="77">
        <f t="shared" si="0"/>
        <v>0.45454545454545453</v>
      </c>
      <c r="K21" s="78">
        <f t="shared" si="1"/>
        <v>0.32786885245901637</v>
      </c>
    </row>
    <row r="22" spans="1:11" x14ac:dyDescent="0.2">
      <c r="A22" s="20" t="s">
        <v>70</v>
      </c>
      <c r="B22" s="55">
        <v>37</v>
      </c>
      <c r="C22" s="138">
        <f>IF(B43=0, "-", B22/B43)</f>
        <v>4.1111111111111112E-2</v>
      </c>
      <c r="D22" s="55">
        <v>18</v>
      </c>
      <c r="E22" s="78">
        <f>IF(D43=0, "-", D22/D43)</f>
        <v>2.2415940224159402E-2</v>
      </c>
      <c r="F22" s="128">
        <v>126</v>
      </c>
      <c r="G22" s="138">
        <f>IF(F43=0, "-", F22/F43)</f>
        <v>2.3782559456398639E-2</v>
      </c>
      <c r="H22" s="55">
        <v>77</v>
      </c>
      <c r="I22" s="78">
        <f>IF(H43=0, "-", H22/H43)</f>
        <v>1.9361327633894896E-2</v>
      </c>
      <c r="J22" s="77">
        <f t="shared" si="0"/>
        <v>1.0555555555555556</v>
      </c>
      <c r="K22" s="78">
        <f t="shared" si="1"/>
        <v>0.63636363636363635</v>
      </c>
    </row>
    <row r="23" spans="1:11" x14ac:dyDescent="0.2">
      <c r="A23" s="20" t="s">
        <v>71</v>
      </c>
      <c r="B23" s="55">
        <v>0</v>
      </c>
      <c r="C23" s="138">
        <f>IF(B43=0, "-", B23/B43)</f>
        <v>0</v>
      </c>
      <c r="D23" s="55">
        <v>0</v>
      </c>
      <c r="E23" s="78">
        <f>IF(D43=0, "-", D23/D43)</f>
        <v>0</v>
      </c>
      <c r="F23" s="128">
        <v>1</v>
      </c>
      <c r="G23" s="138">
        <f>IF(F43=0, "-", F23/F43)</f>
        <v>1.8875047187617969E-4</v>
      </c>
      <c r="H23" s="55">
        <v>0</v>
      </c>
      <c r="I23" s="78">
        <f>IF(H43=0, "-", H23/H43)</f>
        <v>0</v>
      </c>
      <c r="J23" s="77" t="str">
        <f t="shared" si="0"/>
        <v>-</v>
      </c>
      <c r="K23" s="78" t="str">
        <f t="shared" si="1"/>
        <v>-</v>
      </c>
    </row>
    <row r="24" spans="1:11" x14ac:dyDescent="0.2">
      <c r="A24" s="20" t="s">
        <v>72</v>
      </c>
      <c r="B24" s="55">
        <v>22</v>
      </c>
      <c r="C24" s="138">
        <f>IF(B43=0, "-", B24/B43)</f>
        <v>2.4444444444444446E-2</v>
      </c>
      <c r="D24" s="55">
        <v>16</v>
      </c>
      <c r="E24" s="78">
        <f>IF(D43=0, "-", D24/D43)</f>
        <v>1.9925280199252802E-2</v>
      </c>
      <c r="F24" s="128">
        <v>79</v>
      </c>
      <c r="G24" s="138">
        <f>IF(F43=0, "-", F24/F43)</f>
        <v>1.4911287278218196E-2</v>
      </c>
      <c r="H24" s="55">
        <v>44</v>
      </c>
      <c r="I24" s="78">
        <f>IF(H43=0, "-", H24/H43)</f>
        <v>1.1063615790797083E-2</v>
      </c>
      <c r="J24" s="77">
        <f t="shared" si="0"/>
        <v>0.375</v>
      </c>
      <c r="K24" s="78">
        <f t="shared" si="1"/>
        <v>0.79545454545454541</v>
      </c>
    </row>
    <row r="25" spans="1:11" x14ac:dyDescent="0.2">
      <c r="A25" s="20" t="s">
        <v>73</v>
      </c>
      <c r="B25" s="55">
        <v>1</v>
      </c>
      <c r="C25" s="138">
        <f>IF(B43=0, "-", B25/B43)</f>
        <v>1.1111111111111111E-3</v>
      </c>
      <c r="D25" s="55">
        <v>0</v>
      </c>
      <c r="E25" s="78">
        <f>IF(D43=0, "-", D25/D43)</f>
        <v>0</v>
      </c>
      <c r="F25" s="128">
        <v>3</v>
      </c>
      <c r="G25" s="138">
        <f>IF(F43=0, "-", F25/F43)</f>
        <v>5.6625141562853911E-4</v>
      </c>
      <c r="H25" s="55">
        <v>1</v>
      </c>
      <c r="I25" s="78">
        <f>IF(H43=0, "-", H25/H43)</f>
        <v>2.5144581342720644E-4</v>
      </c>
      <c r="J25" s="77" t="str">
        <f t="shared" si="0"/>
        <v>-</v>
      </c>
      <c r="K25" s="78">
        <f t="shared" si="1"/>
        <v>2</v>
      </c>
    </row>
    <row r="26" spans="1:11" x14ac:dyDescent="0.2">
      <c r="A26" s="20" t="s">
        <v>74</v>
      </c>
      <c r="B26" s="55">
        <v>102</v>
      </c>
      <c r="C26" s="138">
        <f>IF(B43=0, "-", B26/B43)</f>
        <v>0.11333333333333333</v>
      </c>
      <c r="D26" s="55">
        <v>100</v>
      </c>
      <c r="E26" s="78">
        <f>IF(D43=0, "-", D26/D43)</f>
        <v>0.12453300124533001</v>
      </c>
      <c r="F26" s="128">
        <v>740</v>
      </c>
      <c r="G26" s="138">
        <f>IF(F43=0, "-", F26/F43)</f>
        <v>0.13967534918837296</v>
      </c>
      <c r="H26" s="55">
        <v>492</v>
      </c>
      <c r="I26" s="78">
        <f>IF(H43=0, "-", H26/H43)</f>
        <v>0.12371134020618557</v>
      </c>
      <c r="J26" s="77">
        <f t="shared" si="0"/>
        <v>0.02</v>
      </c>
      <c r="K26" s="78">
        <f t="shared" si="1"/>
        <v>0.50406504065040647</v>
      </c>
    </row>
    <row r="27" spans="1:11" x14ac:dyDescent="0.2">
      <c r="A27" s="20" t="s">
        <v>75</v>
      </c>
      <c r="B27" s="55">
        <v>32</v>
      </c>
      <c r="C27" s="138">
        <f>IF(B43=0, "-", B27/B43)</f>
        <v>3.5555555555555556E-2</v>
      </c>
      <c r="D27" s="55">
        <v>10</v>
      </c>
      <c r="E27" s="78">
        <f>IF(D43=0, "-", D27/D43)</f>
        <v>1.2453300124533001E-2</v>
      </c>
      <c r="F27" s="128">
        <v>104</v>
      </c>
      <c r="G27" s="138">
        <f>IF(F43=0, "-", F27/F43)</f>
        <v>1.9630049075122689E-2</v>
      </c>
      <c r="H27" s="55">
        <v>52</v>
      </c>
      <c r="I27" s="78">
        <f>IF(H43=0, "-", H27/H43)</f>
        <v>1.3075182298214735E-2</v>
      </c>
      <c r="J27" s="77">
        <f t="shared" si="0"/>
        <v>2.2000000000000002</v>
      </c>
      <c r="K27" s="78">
        <f t="shared" si="1"/>
        <v>1</v>
      </c>
    </row>
    <row r="28" spans="1:11" x14ac:dyDescent="0.2">
      <c r="A28" s="20" t="s">
        <v>77</v>
      </c>
      <c r="B28" s="55">
        <v>7</v>
      </c>
      <c r="C28" s="138">
        <f>IF(B43=0, "-", B28/B43)</f>
        <v>7.7777777777777776E-3</v>
      </c>
      <c r="D28" s="55">
        <v>16</v>
      </c>
      <c r="E28" s="78">
        <f>IF(D43=0, "-", D28/D43)</f>
        <v>1.9925280199252802E-2</v>
      </c>
      <c r="F28" s="128">
        <v>104</v>
      </c>
      <c r="G28" s="138">
        <f>IF(F43=0, "-", F28/F43)</f>
        <v>1.9630049075122689E-2</v>
      </c>
      <c r="H28" s="55">
        <v>56</v>
      </c>
      <c r="I28" s="78">
        <f>IF(H43=0, "-", H28/H43)</f>
        <v>1.408096555192356E-2</v>
      </c>
      <c r="J28" s="77">
        <f t="shared" si="0"/>
        <v>-0.5625</v>
      </c>
      <c r="K28" s="78">
        <f t="shared" si="1"/>
        <v>0.8571428571428571</v>
      </c>
    </row>
    <row r="29" spans="1:11" x14ac:dyDescent="0.2">
      <c r="A29" s="20" t="s">
        <v>78</v>
      </c>
      <c r="B29" s="55">
        <v>2</v>
      </c>
      <c r="C29" s="138">
        <f>IF(B43=0, "-", B29/B43)</f>
        <v>2.2222222222222222E-3</v>
      </c>
      <c r="D29" s="55">
        <v>5</v>
      </c>
      <c r="E29" s="78">
        <f>IF(D43=0, "-", D29/D43)</f>
        <v>6.2266500622665004E-3</v>
      </c>
      <c r="F29" s="128">
        <v>9</v>
      </c>
      <c r="G29" s="138">
        <f>IF(F43=0, "-", F29/F43)</f>
        <v>1.6987542468856172E-3</v>
      </c>
      <c r="H29" s="55">
        <v>8</v>
      </c>
      <c r="I29" s="78">
        <f>IF(H43=0, "-", H29/H43)</f>
        <v>2.0115665074176515E-3</v>
      </c>
      <c r="J29" s="77">
        <f t="shared" si="0"/>
        <v>-0.6</v>
      </c>
      <c r="K29" s="78">
        <f t="shared" si="1"/>
        <v>0.125</v>
      </c>
    </row>
    <row r="30" spans="1:11" x14ac:dyDescent="0.2">
      <c r="A30" s="20" t="s">
        <v>79</v>
      </c>
      <c r="B30" s="55">
        <v>56</v>
      </c>
      <c r="C30" s="138">
        <f>IF(B43=0, "-", B30/B43)</f>
        <v>6.222222222222222E-2</v>
      </c>
      <c r="D30" s="55">
        <v>70</v>
      </c>
      <c r="E30" s="78">
        <f>IF(D43=0, "-", D30/D43)</f>
        <v>8.717310087173101E-2</v>
      </c>
      <c r="F30" s="128">
        <v>302</v>
      </c>
      <c r="G30" s="138">
        <f>IF(F43=0, "-", F30/F43)</f>
        <v>5.7002642506606263E-2</v>
      </c>
      <c r="H30" s="55">
        <v>408</v>
      </c>
      <c r="I30" s="78">
        <f>IF(H43=0, "-", H30/H43)</f>
        <v>0.10258989187830023</v>
      </c>
      <c r="J30" s="77">
        <f t="shared" si="0"/>
        <v>-0.2</v>
      </c>
      <c r="K30" s="78">
        <f t="shared" si="1"/>
        <v>-0.25980392156862747</v>
      </c>
    </row>
    <row r="31" spans="1:11" x14ac:dyDescent="0.2">
      <c r="A31" s="20" t="s">
        <v>80</v>
      </c>
      <c r="B31" s="55">
        <v>30</v>
      </c>
      <c r="C31" s="138">
        <f>IF(B43=0, "-", B31/B43)</f>
        <v>3.3333333333333333E-2</v>
      </c>
      <c r="D31" s="55">
        <v>74</v>
      </c>
      <c r="E31" s="78">
        <f>IF(D43=0, "-", D31/D43)</f>
        <v>9.2154420921544203E-2</v>
      </c>
      <c r="F31" s="128">
        <v>263</v>
      </c>
      <c r="G31" s="138">
        <f>IF(F43=0, "-", F31/F43)</f>
        <v>4.9641374103435255E-2</v>
      </c>
      <c r="H31" s="55">
        <v>286</v>
      </c>
      <c r="I31" s="78">
        <f>IF(H43=0, "-", H31/H43)</f>
        <v>7.1913502640181037E-2</v>
      </c>
      <c r="J31" s="77">
        <f t="shared" si="0"/>
        <v>-0.59459459459459463</v>
      </c>
      <c r="K31" s="78">
        <f t="shared" si="1"/>
        <v>-8.0419580419580416E-2</v>
      </c>
    </row>
    <row r="32" spans="1:11" x14ac:dyDescent="0.2">
      <c r="A32" s="20" t="s">
        <v>81</v>
      </c>
      <c r="B32" s="55">
        <v>4</v>
      </c>
      <c r="C32" s="138">
        <f>IF(B43=0, "-", B32/B43)</f>
        <v>4.4444444444444444E-3</v>
      </c>
      <c r="D32" s="55">
        <v>6</v>
      </c>
      <c r="E32" s="78">
        <f>IF(D43=0, "-", D32/D43)</f>
        <v>7.4719800747198011E-3</v>
      </c>
      <c r="F32" s="128">
        <v>26</v>
      </c>
      <c r="G32" s="138">
        <f>IF(F43=0, "-", F32/F43)</f>
        <v>4.9075122687806724E-3</v>
      </c>
      <c r="H32" s="55">
        <v>9</v>
      </c>
      <c r="I32" s="78">
        <f>IF(H43=0, "-", H32/H43)</f>
        <v>2.2630123208448581E-3</v>
      </c>
      <c r="J32" s="77">
        <f t="shared" si="0"/>
        <v>-0.33333333333333331</v>
      </c>
      <c r="K32" s="78">
        <f t="shared" si="1"/>
        <v>1.8888888888888888</v>
      </c>
    </row>
    <row r="33" spans="1:11" x14ac:dyDescent="0.2">
      <c r="A33" s="20" t="s">
        <v>82</v>
      </c>
      <c r="B33" s="55">
        <v>6</v>
      </c>
      <c r="C33" s="138">
        <f>IF(B43=0, "-", B33/B43)</f>
        <v>6.6666666666666671E-3</v>
      </c>
      <c r="D33" s="55">
        <v>8</v>
      </c>
      <c r="E33" s="78">
        <f>IF(D43=0, "-", D33/D43)</f>
        <v>9.9626400996264009E-3</v>
      </c>
      <c r="F33" s="128">
        <v>41</v>
      </c>
      <c r="G33" s="138">
        <f>IF(F43=0, "-", F33/F43)</f>
        <v>7.7387693469233671E-3</v>
      </c>
      <c r="H33" s="55">
        <v>37</v>
      </c>
      <c r="I33" s="78">
        <f>IF(H43=0, "-", H33/H43)</f>
        <v>9.3034950968066375E-3</v>
      </c>
      <c r="J33" s="77">
        <f t="shared" si="0"/>
        <v>-0.25</v>
      </c>
      <c r="K33" s="78">
        <f t="shared" si="1"/>
        <v>0.10810810810810811</v>
      </c>
    </row>
    <row r="34" spans="1:11" x14ac:dyDescent="0.2">
      <c r="A34" s="20" t="s">
        <v>84</v>
      </c>
      <c r="B34" s="55">
        <v>2</v>
      </c>
      <c r="C34" s="138">
        <f>IF(B43=0, "-", B34/B43)</f>
        <v>2.2222222222222222E-3</v>
      </c>
      <c r="D34" s="55">
        <v>1</v>
      </c>
      <c r="E34" s="78">
        <f>IF(D43=0, "-", D34/D43)</f>
        <v>1.2453300124533001E-3</v>
      </c>
      <c r="F34" s="128">
        <v>12</v>
      </c>
      <c r="G34" s="138">
        <f>IF(F43=0, "-", F34/F43)</f>
        <v>2.2650056625141564E-3</v>
      </c>
      <c r="H34" s="55">
        <v>10</v>
      </c>
      <c r="I34" s="78">
        <f>IF(H43=0, "-", H34/H43)</f>
        <v>2.5144581342720642E-3</v>
      </c>
      <c r="J34" s="77">
        <f t="shared" si="0"/>
        <v>1</v>
      </c>
      <c r="K34" s="78">
        <f t="shared" si="1"/>
        <v>0.2</v>
      </c>
    </row>
    <row r="35" spans="1:11" x14ac:dyDescent="0.2">
      <c r="A35" s="20" t="s">
        <v>85</v>
      </c>
      <c r="B35" s="55">
        <v>15</v>
      </c>
      <c r="C35" s="138">
        <f>IF(B43=0, "-", B35/B43)</f>
        <v>1.6666666666666666E-2</v>
      </c>
      <c r="D35" s="55">
        <v>8</v>
      </c>
      <c r="E35" s="78">
        <f>IF(D43=0, "-", D35/D43)</f>
        <v>9.9626400996264009E-3</v>
      </c>
      <c r="F35" s="128">
        <v>66</v>
      </c>
      <c r="G35" s="138">
        <f>IF(F43=0, "-", F35/F43)</f>
        <v>1.245753114382786E-2</v>
      </c>
      <c r="H35" s="55">
        <v>59</v>
      </c>
      <c r="I35" s="78">
        <f>IF(H43=0, "-", H35/H43)</f>
        <v>1.4835302992205179E-2</v>
      </c>
      <c r="J35" s="77">
        <f t="shared" si="0"/>
        <v>0.875</v>
      </c>
      <c r="K35" s="78">
        <f t="shared" si="1"/>
        <v>0.11864406779661017</v>
      </c>
    </row>
    <row r="36" spans="1:11" x14ac:dyDescent="0.2">
      <c r="A36" s="20" t="s">
        <v>86</v>
      </c>
      <c r="B36" s="55">
        <v>0</v>
      </c>
      <c r="C36" s="138">
        <f>IF(B43=0, "-", B36/B43)</f>
        <v>0</v>
      </c>
      <c r="D36" s="55">
        <v>0</v>
      </c>
      <c r="E36" s="78">
        <f>IF(D43=0, "-", D36/D43)</f>
        <v>0</v>
      </c>
      <c r="F36" s="128">
        <v>3</v>
      </c>
      <c r="G36" s="138">
        <f>IF(F43=0, "-", F36/F43)</f>
        <v>5.6625141562853911E-4</v>
      </c>
      <c r="H36" s="55">
        <v>0</v>
      </c>
      <c r="I36" s="78">
        <f>IF(H43=0, "-", H36/H43)</f>
        <v>0</v>
      </c>
      <c r="J36" s="77" t="str">
        <f t="shared" si="0"/>
        <v>-</v>
      </c>
      <c r="K36" s="78" t="str">
        <f t="shared" si="1"/>
        <v>-</v>
      </c>
    </row>
    <row r="37" spans="1:11" x14ac:dyDescent="0.2">
      <c r="A37" s="20" t="s">
        <v>87</v>
      </c>
      <c r="B37" s="55">
        <v>80</v>
      </c>
      <c r="C37" s="138">
        <f>IF(B43=0, "-", B37/B43)</f>
        <v>8.8888888888888892E-2</v>
      </c>
      <c r="D37" s="55">
        <v>86</v>
      </c>
      <c r="E37" s="78">
        <f>IF(D43=0, "-", D37/D43)</f>
        <v>0.10709838107098381</v>
      </c>
      <c r="F37" s="128">
        <v>601</v>
      </c>
      <c r="G37" s="138">
        <f>IF(F43=0, "-", F37/F43)</f>
        <v>0.11343903359758399</v>
      </c>
      <c r="H37" s="55">
        <v>387</v>
      </c>
      <c r="I37" s="78">
        <f>IF(H43=0, "-", H37/H43)</f>
        <v>9.7309529796328897E-2</v>
      </c>
      <c r="J37" s="77">
        <f t="shared" si="0"/>
        <v>-6.9767441860465115E-2</v>
      </c>
      <c r="K37" s="78">
        <f t="shared" si="1"/>
        <v>0.55297157622739013</v>
      </c>
    </row>
    <row r="38" spans="1:11" x14ac:dyDescent="0.2">
      <c r="A38" s="20" t="s">
        <v>88</v>
      </c>
      <c r="B38" s="55">
        <v>6</v>
      </c>
      <c r="C38" s="138">
        <f>IF(B43=0, "-", B38/B43)</f>
        <v>6.6666666666666671E-3</v>
      </c>
      <c r="D38" s="55">
        <v>18</v>
      </c>
      <c r="E38" s="78">
        <f>IF(D43=0, "-", D38/D43)</f>
        <v>2.2415940224159402E-2</v>
      </c>
      <c r="F38" s="128">
        <v>73</v>
      </c>
      <c r="G38" s="138">
        <f>IF(F43=0, "-", F38/F43)</f>
        <v>1.3778784446961118E-2</v>
      </c>
      <c r="H38" s="55">
        <v>78</v>
      </c>
      <c r="I38" s="78">
        <f>IF(H43=0, "-", H38/H43)</f>
        <v>1.9612773447322103E-2</v>
      </c>
      <c r="J38" s="77">
        <f t="shared" si="0"/>
        <v>-0.66666666666666663</v>
      </c>
      <c r="K38" s="78">
        <f t="shared" si="1"/>
        <v>-6.4102564102564097E-2</v>
      </c>
    </row>
    <row r="39" spans="1:11" x14ac:dyDescent="0.2">
      <c r="A39" s="20" t="s">
        <v>89</v>
      </c>
      <c r="B39" s="55">
        <v>97</v>
      </c>
      <c r="C39" s="138">
        <f>IF(B43=0, "-", B39/B43)</f>
        <v>0.10777777777777778</v>
      </c>
      <c r="D39" s="55">
        <v>77</v>
      </c>
      <c r="E39" s="78">
        <f>IF(D43=0, "-", D39/D43)</f>
        <v>9.5890410958904104E-2</v>
      </c>
      <c r="F39" s="128">
        <v>628</v>
      </c>
      <c r="G39" s="138">
        <f>IF(F43=0, "-", F39/F43)</f>
        <v>0.11853529633824085</v>
      </c>
      <c r="H39" s="55">
        <v>430</v>
      </c>
      <c r="I39" s="78">
        <f>IF(H43=0, "-", H39/H43)</f>
        <v>0.10812169977369877</v>
      </c>
      <c r="J39" s="77">
        <f t="shared" si="0"/>
        <v>0.25974025974025972</v>
      </c>
      <c r="K39" s="78">
        <f t="shared" si="1"/>
        <v>0.46046511627906977</v>
      </c>
    </row>
    <row r="40" spans="1:11" x14ac:dyDescent="0.2">
      <c r="A40" s="20" t="s">
        <v>90</v>
      </c>
      <c r="B40" s="55">
        <v>65</v>
      </c>
      <c r="C40" s="138">
        <f>IF(B43=0, "-", B40/B43)</f>
        <v>7.2222222222222215E-2</v>
      </c>
      <c r="D40" s="55">
        <v>36</v>
      </c>
      <c r="E40" s="78">
        <f>IF(D43=0, "-", D40/D43)</f>
        <v>4.4831880448318803E-2</v>
      </c>
      <c r="F40" s="128">
        <v>250</v>
      </c>
      <c r="G40" s="138">
        <f>IF(F43=0, "-", F40/F43)</f>
        <v>4.7187617969044922E-2</v>
      </c>
      <c r="H40" s="55">
        <v>194</v>
      </c>
      <c r="I40" s="78">
        <f>IF(H43=0, "-", H40/H43)</f>
        <v>4.878048780487805E-2</v>
      </c>
      <c r="J40" s="77">
        <f t="shared" si="0"/>
        <v>0.80555555555555558</v>
      </c>
      <c r="K40" s="78">
        <f t="shared" si="1"/>
        <v>0.28865979381443296</v>
      </c>
    </row>
    <row r="41" spans="1:11" x14ac:dyDescent="0.2">
      <c r="A41" s="20" t="s">
        <v>91</v>
      </c>
      <c r="B41" s="55">
        <v>25</v>
      </c>
      <c r="C41" s="138">
        <f>IF(B43=0, "-", B41/B43)</f>
        <v>2.7777777777777776E-2</v>
      </c>
      <c r="D41" s="55">
        <v>15</v>
      </c>
      <c r="E41" s="78">
        <f>IF(D43=0, "-", D41/D43)</f>
        <v>1.86799501867995E-2</v>
      </c>
      <c r="F41" s="128">
        <v>117</v>
      </c>
      <c r="G41" s="138">
        <f>IF(F43=0, "-", F41/F43)</f>
        <v>2.2083805209513023E-2</v>
      </c>
      <c r="H41" s="55">
        <v>89</v>
      </c>
      <c r="I41" s="78">
        <f>IF(H43=0, "-", H41/H43)</f>
        <v>2.2378677395021373E-2</v>
      </c>
      <c r="J41" s="77">
        <f t="shared" si="0"/>
        <v>0.66666666666666663</v>
      </c>
      <c r="K41" s="78">
        <f t="shared" si="1"/>
        <v>0.3146067415730337</v>
      </c>
    </row>
    <row r="42" spans="1:11" x14ac:dyDescent="0.2">
      <c r="A42" s="129"/>
      <c r="B42" s="82"/>
      <c r="D42" s="82"/>
      <c r="E42" s="86"/>
      <c r="F42" s="130"/>
      <c r="H42" s="82"/>
      <c r="I42" s="86"/>
      <c r="J42" s="85"/>
      <c r="K42" s="86"/>
    </row>
    <row r="43" spans="1:11" s="38" customFormat="1" x14ac:dyDescent="0.2">
      <c r="A43" s="131" t="s">
        <v>459</v>
      </c>
      <c r="B43" s="32">
        <f>SUM(B7:B42)</f>
        <v>900</v>
      </c>
      <c r="C43" s="132">
        <v>1</v>
      </c>
      <c r="D43" s="32">
        <f>SUM(D7:D42)</f>
        <v>803</v>
      </c>
      <c r="E43" s="133">
        <v>1</v>
      </c>
      <c r="F43" s="121">
        <f>SUM(F7:F42)</f>
        <v>5298</v>
      </c>
      <c r="G43" s="134">
        <v>1</v>
      </c>
      <c r="H43" s="32">
        <f>SUM(H7:H42)</f>
        <v>3977</v>
      </c>
      <c r="I43" s="133">
        <v>1</v>
      </c>
      <c r="J43" s="35">
        <f>IF(D43=0, "-", (B43-D43)/D43)</f>
        <v>0.12079701120797011</v>
      </c>
      <c r="K43" s="36">
        <f>IF(H43=0, "-", (F43-H43)/H43)</f>
        <v>0.3321599195373397</v>
      </c>
    </row>
  </sheetData>
  <mergeCells count="9">
    <mergeCell ref="B5:C5"/>
    <mergeCell ref="D5:E5"/>
    <mergeCell ref="F5:G5"/>
    <mergeCell ref="H5:I5"/>
    <mergeCell ref="B1:K1"/>
    <mergeCell ref="B2:K2"/>
    <mergeCell ref="B4:E4"/>
    <mergeCell ref="F4:I4"/>
    <mergeCell ref="J4:K4"/>
  </mergeCells>
  <printOptions horizontalCentered="1"/>
  <pageMargins left="0.39370078740157483" right="0.39370078740157483" top="0.39370078740157483" bottom="0.59055118110236227" header="0.39370078740157483" footer="0.19685039370078741"/>
  <pageSetup paperSize="9" scale="93" fitToHeight="0"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CBB12F-085D-4B32-BA9B-B9DBC6BC5619}">
  <sheetPr>
    <pageSetUpPr fitToPage="1"/>
  </sheetPr>
  <dimension ref="A1:K76"/>
  <sheetViews>
    <sheetView tabSelected="1" workbookViewId="0">
      <selection activeCell="M1" sqref="M1"/>
    </sheetView>
  </sheetViews>
  <sheetFormatPr defaultRowHeight="12.75" x14ac:dyDescent="0.2"/>
  <cols>
    <col min="1" max="1" width="29.42578125" style="1" bestFit="1" customWidth="1"/>
    <col min="2" max="2" width="7.28515625" style="1" bestFit="1" customWidth="1"/>
    <col min="3" max="3" width="7.28515625" style="1" customWidth="1"/>
    <col min="4" max="4" width="7.28515625" style="1" bestFit="1" customWidth="1"/>
    <col min="5" max="5" width="7.28515625" style="1" customWidth="1"/>
    <col min="6" max="6" width="7.28515625" style="1" bestFit="1" customWidth="1"/>
    <col min="7" max="7" width="7.28515625" style="1" customWidth="1"/>
    <col min="8" max="8" width="7.28515625" style="1" bestFit="1" customWidth="1"/>
    <col min="9" max="9" width="7.28515625" style="1" customWidth="1"/>
    <col min="10" max="11" width="7.7109375" style="1" customWidth="1"/>
    <col min="12" max="256" width="8.7109375" style="1"/>
    <col min="257" max="257" width="34.7109375" style="1" customWidth="1"/>
    <col min="258" max="258" width="7.28515625" style="1" bestFit="1" customWidth="1"/>
    <col min="259" max="259" width="7.28515625" style="1" customWidth="1"/>
    <col min="260" max="260" width="7.28515625" style="1" bestFit="1" customWidth="1"/>
    <col min="261" max="261" width="7.28515625" style="1" customWidth="1"/>
    <col min="262" max="262" width="7.28515625" style="1" bestFit="1" customWidth="1"/>
    <col min="263" max="263" width="7.28515625" style="1" customWidth="1"/>
    <col min="264" max="264" width="7.28515625" style="1" bestFit="1" customWidth="1"/>
    <col min="265" max="265" width="7.28515625" style="1" customWidth="1"/>
    <col min="266" max="267" width="7.7109375" style="1" customWidth="1"/>
    <col min="268" max="512" width="8.7109375" style="1"/>
    <col min="513" max="513" width="34.7109375" style="1" customWidth="1"/>
    <col min="514" max="514" width="7.28515625" style="1" bestFit="1" customWidth="1"/>
    <col min="515" max="515" width="7.28515625" style="1" customWidth="1"/>
    <col min="516" max="516" width="7.28515625" style="1" bestFit="1" customWidth="1"/>
    <col min="517" max="517" width="7.28515625" style="1" customWidth="1"/>
    <col min="518" max="518" width="7.28515625" style="1" bestFit="1" customWidth="1"/>
    <col min="519" max="519" width="7.28515625" style="1" customWidth="1"/>
    <col min="520" max="520" width="7.28515625" style="1" bestFit="1" customWidth="1"/>
    <col min="521" max="521" width="7.28515625" style="1" customWidth="1"/>
    <col min="522" max="523" width="7.7109375" style="1" customWidth="1"/>
    <col min="524" max="768" width="8.7109375" style="1"/>
    <col min="769" max="769" width="34.7109375" style="1" customWidth="1"/>
    <col min="770" max="770" width="7.28515625" style="1" bestFit="1" customWidth="1"/>
    <col min="771" max="771" width="7.28515625" style="1" customWidth="1"/>
    <col min="772" max="772" width="7.28515625" style="1" bestFit="1" customWidth="1"/>
    <col min="773" max="773" width="7.28515625" style="1" customWidth="1"/>
    <col min="774" max="774" width="7.28515625" style="1" bestFit="1" customWidth="1"/>
    <col min="775" max="775" width="7.28515625" style="1" customWidth="1"/>
    <col min="776" max="776" width="7.28515625" style="1" bestFit="1" customWidth="1"/>
    <col min="777" max="777" width="7.28515625" style="1" customWidth="1"/>
    <col min="778" max="779" width="7.7109375" style="1" customWidth="1"/>
    <col min="780" max="1024" width="8.7109375" style="1"/>
    <col min="1025" max="1025" width="34.7109375" style="1" customWidth="1"/>
    <col min="1026" max="1026" width="7.28515625" style="1" bestFit="1" customWidth="1"/>
    <col min="1027" max="1027" width="7.28515625" style="1" customWidth="1"/>
    <col min="1028" max="1028" width="7.28515625" style="1" bestFit="1" customWidth="1"/>
    <col min="1029" max="1029" width="7.28515625" style="1" customWidth="1"/>
    <col min="1030" max="1030" width="7.28515625" style="1" bestFit="1" customWidth="1"/>
    <col min="1031" max="1031" width="7.28515625" style="1" customWidth="1"/>
    <col min="1032" max="1032" width="7.28515625" style="1" bestFit="1" customWidth="1"/>
    <col min="1033" max="1033" width="7.28515625" style="1" customWidth="1"/>
    <col min="1034" max="1035" width="7.7109375" style="1" customWidth="1"/>
    <col min="1036" max="1280" width="8.7109375" style="1"/>
    <col min="1281" max="1281" width="34.7109375" style="1" customWidth="1"/>
    <col min="1282" max="1282" width="7.28515625" style="1" bestFit="1" customWidth="1"/>
    <col min="1283" max="1283" width="7.28515625" style="1" customWidth="1"/>
    <col min="1284" max="1284" width="7.28515625" style="1" bestFit="1" customWidth="1"/>
    <col min="1285" max="1285" width="7.28515625" style="1" customWidth="1"/>
    <col min="1286" max="1286" width="7.28515625" style="1" bestFit="1" customWidth="1"/>
    <col min="1287" max="1287" width="7.28515625" style="1" customWidth="1"/>
    <col min="1288" max="1288" width="7.28515625" style="1" bestFit="1" customWidth="1"/>
    <col min="1289" max="1289" width="7.28515625" style="1" customWidth="1"/>
    <col min="1290" max="1291" width="7.7109375" style="1" customWidth="1"/>
    <col min="1292" max="1536" width="8.7109375" style="1"/>
    <col min="1537" max="1537" width="34.7109375" style="1" customWidth="1"/>
    <col min="1538" max="1538" width="7.28515625" style="1" bestFit="1" customWidth="1"/>
    <col min="1539" max="1539" width="7.28515625" style="1" customWidth="1"/>
    <col min="1540" max="1540" width="7.28515625" style="1" bestFit="1" customWidth="1"/>
    <col min="1541" max="1541" width="7.28515625" style="1" customWidth="1"/>
    <col min="1542" max="1542" width="7.28515625" style="1" bestFit="1" customWidth="1"/>
    <col min="1543" max="1543" width="7.28515625" style="1" customWidth="1"/>
    <col min="1544" max="1544" width="7.28515625" style="1" bestFit="1" customWidth="1"/>
    <col min="1545" max="1545" width="7.28515625" style="1" customWidth="1"/>
    <col min="1546" max="1547" width="7.7109375" style="1" customWidth="1"/>
    <col min="1548" max="1792" width="8.7109375" style="1"/>
    <col min="1793" max="1793" width="34.7109375" style="1" customWidth="1"/>
    <col min="1794" max="1794" width="7.28515625" style="1" bestFit="1" customWidth="1"/>
    <col min="1795" max="1795" width="7.28515625" style="1" customWidth="1"/>
    <col min="1796" max="1796" width="7.28515625" style="1" bestFit="1" customWidth="1"/>
    <col min="1797" max="1797" width="7.28515625" style="1" customWidth="1"/>
    <col min="1798" max="1798" width="7.28515625" style="1" bestFit="1" customWidth="1"/>
    <col min="1799" max="1799" width="7.28515625" style="1" customWidth="1"/>
    <col min="1800" max="1800" width="7.28515625" style="1" bestFit="1" customWidth="1"/>
    <col min="1801" max="1801" width="7.28515625" style="1" customWidth="1"/>
    <col min="1802" max="1803" width="7.7109375" style="1" customWidth="1"/>
    <col min="1804" max="2048" width="8.7109375" style="1"/>
    <col min="2049" max="2049" width="34.7109375" style="1" customWidth="1"/>
    <col min="2050" max="2050" width="7.28515625" style="1" bestFit="1" customWidth="1"/>
    <col min="2051" max="2051" width="7.28515625" style="1" customWidth="1"/>
    <col min="2052" max="2052" width="7.28515625" style="1" bestFit="1" customWidth="1"/>
    <col min="2053" max="2053" width="7.28515625" style="1" customWidth="1"/>
    <col min="2054" max="2054" width="7.28515625" style="1" bestFit="1" customWidth="1"/>
    <col min="2055" max="2055" width="7.28515625" style="1" customWidth="1"/>
    <col min="2056" max="2056" width="7.28515625" style="1" bestFit="1" customWidth="1"/>
    <col min="2057" max="2057" width="7.28515625" style="1" customWidth="1"/>
    <col min="2058" max="2059" width="7.7109375" style="1" customWidth="1"/>
    <col min="2060" max="2304" width="8.7109375" style="1"/>
    <col min="2305" max="2305" width="34.7109375" style="1" customWidth="1"/>
    <col min="2306" max="2306" width="7.28515625" style="1" bestFit="1" customWidth="1"/>
    <col min="2307" max="2307" width="7.28515625" style="1" customWidth="1"/>
    <col min="2308" max="2308" width="7.28515625" style="1" bestFit="1" customWidth="1"/>
    <col min="2309" max="2309" width="7.28515625" style="1" customWidth="1"/>
    <col min="2310" max="2310" width="7.28515625" style="1" bestFit="1" customWidth="1"/>
    <col min="2311" max="2311" width="7.28515625" style="1" customWidth="1"/>
    <col min="2312" max="2312" width="7.28515625" style="1" bestFit="1" customWidth="1"/>
    <col min="2313" max="2313" width="7.28515625" style="1" customWidth="1"/>
    <col min="2314" max="2315" width="7.7109375" style="1" customWidth="1"/>
    <col min="2316" max="2560" width="8.7109375" style="1"/>
    <col min="2561" max="2561" width="34.7109375" style="1" customWidth="1"/>
    <col min="2562" max="2562" width="7.28515625" style="1" bestFit="1" customWidth="1"/>
    <col min="2563" max="2563" width="7.28515625" style="1" customWidth="1"/>
    <col min="2564" max="2564" width="7.28515625" style="1" bestFit="1" customWidth="1"/>
    <col min="2565" max="2565" width="7.28515625" style="1" customWidth="1"/>
    <col min="2566" max="2566" width="7.28515625" style="1" bestFit="1" customWidth="1"/>
    <col min="2567" max="2567" width="7.28515625" style="1" customWidth="1"/>
    <col min="2568" max="2568" width="7.28515625" style="1" bestFit="1" customWidth="1"/>
    <col min="2569" max="2569" width="7.28515625" style="1" customWidth="1"/>
    <col min="2570" max="2571" width="7.7109375" style="1" customWidth="1"/>
    <col min="2572" max="2816" width="8.7109375" style="1"/>
    <col min="2817" max="2817" width="34.7109375" style="1" customWidth="1"/>
    <col min="2818" max="2818" width="7.28515625" style="1" bestFit="1" customWidth="1"/>
    <col min="2819" max="2819" width="7.28515625" style="1" customWidth="1"/>
    <col min="2820" max="2820" width="7.28515625" style="1" bestFit="1" customWidth="1"/>
    <col min="2821" max="2821" width="7.28515625" style="1" customWidth="1"/>
    <col min="2822" max="2822" width="7.28515625" style="1" bestFit="1" customWidth="1"/>
    <col min="2823" max="2823" width="7.28515625" style="1" customWidth="1"/>
    <col min="2824" max="2824" width="7.28515625" style="1" bestFit="1" customWidth="1"/>
    <col min="2825" max="2825" width="7.28515625" style="1" customWidth="1"/>
    <col min="2826" max="2827" width="7.7109375" style="1" customWidth="1"/>
    <col min="2828" max="3072" width="8.7109375" style="1"/>
    <col min="3073" max="3073" width="34.7109375" style="1" customWidth="1"/>
    <col min="3074" max="3074" width="7.28515625" style="1" bestFit="1" customWidth="1"/>
    <col min="3075" max="3075" width="7.28515625" style="1" customWidth="1"/>
    <col min="3076" max="3076" width="7.28515625" style="1" bestFit="1" customWidth="1"/>
    <col min="3077" max="3077" width="7.28515625" style="1" customWidth="1"/>
    <col min="3078" max="3078" width="7.28515625" style="1" bestFit="1" customWidth="1"/>
    <col min="3079" max="3079" width="7.28515625" style="1" customWidth="1"/>
    <col min="3080" max="3080" width="7.28515625" style="1" bestFit="1" customWidth="1"/>
    <col min="3081" max="3081" width="7.28515625" style="1" customWidth="1"/>
    <col min="3082" max="3083" width="7.7109375" style="1" customWidth="1"/>
    <col min="3084" max="3328" width="8.7109375" style="1"/>
    <col min="3329" max="3329" width="34.7109375" style="1" customWidth="1"/>
    <col min="3330" max="3330" width="7.28515625" style="1" bestFit="1" customWidth="1"/>
    <col min="3331" max="3331" width="7.28515625" style="1" customWidth="1"/>
    <col min="3332" max="3332" width="7.28515625" style="1" bestFit="1" customWidth="1"/>
    <col min="3333" max="3333" width="7.28515625" style="1" customWidth="1"/>
    <col min="3334" max="3334" width="7.28515625" style="1" bestFit="1" customWidth="1"/>
    <col min="3335" max="3335" width="7.28515625" style="1" customWidth="1"/>
    <col min="3336" max="3336" width="7.28515625" style="1" bestFit="1" customWidth="1"/>
    <col min="3337" max="3337" width="7.28515625" style="1" customWidth="1"/>
    <col min="3338" max="3339" width="7.7109375" style="1" customWidth="1"/>
    <col min="3340" max="3584" width="8.7109375" style="1"/>
    <col min="3585" max="3585" width="34.7109375" style="1" customWidth="1"/>
    <col min="3586" max="3586" width="7.28515625" style="1" bestFit="1" customWidth="1"/>
    <col min="3587" max="3587" width="7.28515625" style="1" customWidth="1"/>
    <col min="3588" max="3588" width="7.28515625" style="1" bestFit="1" customWidth="1"/>
    <col min="3589" max="3589" width="7.28515625" style="1" customWidth="1"/>
    <col min="3590" max="3590" width="7.28515625" style="1" bestFit="1" customWidth="1"/>
    <col min="3591" max="3591" width="7.28515625" style="1" customWidth="1"/>
    <col min="3592" max="3592" width="7.28515625" style="1" bestFit="1" customWidth="1"/>
    <col min="3593" max="3593" width="7.28515625" style="1" customWidth="1"/>
    <col min="3594" max="3595" width="7.7109375" style="1" customWidth="1"/>
    <col min="3596" max="3840" width="8.7109375" style="1"/>
    <col min="3841" max="3841" width="34.7109375" style="1" customWidth="1"/>
    <col min="3842" max="3842" width="7.28515625" style="1" bestFit="1" customWidth="1"/>
    <col min="3843" max="3843" width="7.28515625" style="1" customWidth="1"/>
    <col min="3844" max="3844" width="7.28515625" style="1" bestFit="1" customWidth="1"/>
    <col min="3845" max="3845" width="7.28515625" style="1" customWidth="1"/>
    <col min="3846" max="3846" width="7.28515625" style="1" bestFit="1" customWidth="1"/>
    <col min="3847" max="3847" width="7.28515625" style="1" customWidth="1"/>
    <col min="3848" max="3848" width="7.28515625" style="1" bestFit="1" customWidth="1"/>
    <col min="3849" max="3849" width="7.28515625" style="1" customWidth="1"/>
    <col min="3850" max="3851" width="7.7109375" style="1" customWidth="1"/>
    <col min="3852" max="4096" width="8.7109375" style="1"/>
    <col min="4097" max="4097" width="34.7109375" style="1" customWidth="1"/>
    <col min="4098" max="4098" width="7.28515625" style="1" bestFit="1" customWidth="1"/>
    <col min="4099" max="4099" width="7.28515625" style="1" customWidth="1"/>
    <col min="4100" max="4100" width="7.28515625" style="1" bestFit="1" customWidth="1"/>
    <col min="4101" max="4101" width="7.28515625" style="1" customWidth="1"/>
    <col min="4102" max="4102" width="7.28515625" style="1" bestFit="1" customWidth="1"/>
    <col min="4103" max="4103" width="7.28515625" style="1" customWidth="1"/>
    <col min="4104" max="4104" width="7.28515625" style="1" bestFit="1" customWidth="1"/>
    <col min="4105" max="4105" width="7.28515625" style="1" customWidth="1"/>
    <col min="4106" max="4107" width="7.7109375" style="1" customWidth="1"/>
    <col min="4108" max="4352" width="8.7109375" style="1"/>
    <col min="4353" max="4353" width="34.7109375" style="1" customWidth="1"/>
    <col min="4354" max="4354" width="7.28515625" style="1" bestFit="1" customWidth="1"/>
    <col min="4355" max="4355" width="7.28515625" style="1" customWidth="1"/>
    <col min="4356" max="4356" width="7.28515625" style="1" bestFit="1" customWidth="1"/>
    <col min="4357" max="4357" width="7.28515625" style="1" customWidth="1"/>
    <col min="4358" max="4358" width="7.28515625" style="1" bestFit="1" customWidth="1"/>
    <col min="4359" max="4359" width="7.28515625" style="1" customWidth="1"/>
    <col min="4360" max="4360" width="7.28515625" style="1" bestFit="1" customWidth="1"/>
    <col min="4361" max="4361" width="7.28515625" style="1" customWidth="1"/>
    <col min="4362" max="4363" width="7.7109375" style="1" customWidth="1"/>
    <col min="4364" max="4608" width="8.7109375" style="1"/>
    <col min="4609" max="4609" width="34.7109375" style="1" customWidth="1"/>
    <col min="4610" max="4610" width="7.28515625" style="1" bestFit="1" customWidth="1"/>
    <col min="4611" max="4611" width="7.28515625" style="1" customWidth="1"/>
    <col min="4612" max="4612" width="7.28515625" style="1" bestFit="1" customWidth="1"/>
    <col min="4613" max="4613" width="7.28515625" style="1" customWidth="1"/>
    <col min="4614" max="4614" width="7.28515625" style="1" bestFit="1" customWidth="1"/>
    <col min="4615" max="4615" width="7.28515625" style="1" customWidth="1"/>
    <col min="4616" max="4616" width="7.28515625" style="1" bestFit="1" customWidth="1"/>
    <col min="4617" max="4617" width="7.28515625" style="1" customWidth="1"/>
    <col min="4618" max="4619" width="7.7109375" style="1" customWidth="1"/>
    <col min="4620" max="4864" width="8.7109375" style="1"/>
    <col min="4865" max="4865" width="34.7109375" style="1" customWidth="1"/>
    <col min="4866" max="4866" width="7.28515625" style="1" bestFit="1" customWidth="1"/>
    <col min="4867" max="4867" width="7.28515625" style="1" customWidth="1"/>
    <col min="4868" max="4868" width="7.28515625" style="1" bestFit="1" customWidth="1"/>
    <col min="4869" max="4869" width="7.28515625" style="1" customWidth="1"/>
    <col min="4870" max="4870" width="7.28515625" style="1" bestFit="1" customWidth="1"/>
    <col min="4871" max="4871" width="7.28515625" style="1" customWidth="1"/>
    <col min="4872" max="4872" width="7.28515625" style="1" bestFit="1" customWidth="1"/>
    <col min="4873" max="4873" width="7.28515625" style="1" customWidth="1"/>
    <col min="4874" max="4875" width="7.7109375" style="1" customWidth="1"/>
    <col min="4876" max="5120" width="8.7109375" style="1"/>
    <col min="5121" max="5121" width="34.7109375" style="1" customWidth="1"/>
    <col min="5122" max="5122" width="7.28515625" style="1" bestFit="1" customWidth="1"/>
    <col min="5123" max="5123" width="7.28515625" style="1" customWidth="1"/>
    <col min="5124" max="5124" width="7.28515625" style="1" bestFit="1" customWidth="1"/>
    <col min="5125" max="5125" width="7.28515625" style="1" customWidth="1"/>
    <col min="5126" max="5126" width="7.28515625" style="1" bestFit="1" customWidth="1"/>
    <col min="5127" max="5127" width="7.28515625" style="1" customWidth="1"/>
    <col min="5128" max="5128" width="7.28515625" style="1" bestFit="1" customWidth="1"/>
    <col min="5129" max="5129" width="7.28515625" style="1" customWidth="1"/>
    <col min="5130" max="5131" width="7.7109375" style="1" customWidth="1"/>
    <col min="5132" max="5376" width="8.7109375" style="1"/>
    <col min="5377" max="5377" width="34.7109375" style="1" customWidth="1"/>
    <col min="5378" max="5378" width="7.28515625" style="1" bestFit="1" customWidth="1"/>
    <col min="5379" max="5379" width="7.28515625" style="1" customWidth="1"/>
    <col min="5380" max="5380" width="7.28515625" style="1" bestFit="1" customWidth="1"/>
    <col min="5381" max="5381" width="7.28515625" style="1" customWidth="1"/>
    <col min="5382" max="5382" width="7.28515625" style="1" bestFit="1" customWidth="1"/>
    <col min="5383" max="5383" width="7.28515625" style="1" customWidth="1"/>
    <col min="5384" max="5384" width="7.28515625" style="1" bestFit="1" customWidth="1"/>
    <col min="5385" max="5385" width="7.28515625" style="1" customWidth="1"/>
    <col min="5386" max="5387" width="7.7109375" style="1" customWidth="1"/>
    <col min="5388" max="5632" width="8.7109375" style="1"/>
    <col min="5633" max="5633" width="34.7109375" style="1" customWidth="1"/>
    <col min="5634" max="5634" width="7.28515625" style="1" bestFit="1" customWidth="1"/>
    <col min="5635" max="5635" width="7.28515625" style="1" customWidth="1"/>
    <col min="5636" max="5636" width="7.28515625" style="1" bestFit="1" customWidth="1"/>
    <col min="5637" max="5637" width="7.28515625" style="1" customWidth="1"/>
    <col min="5638" max="5638" width="7.28515625" style="1" bestFit="1" customWidth="1"/>
    <col min="5639" max="5639" width="7.28515625" style="1" customWidth="1"/>
    <col min="5640" max="5640" width="7.28515625" style="1" bestFit="1" customWidth="1"/>
    <col min="5641" max="5641" width="7.28515625" style="1" customWidth="1"/>
    <col min="5642" max="5643" width="7.7109375" style="1" customWidth="1"/>
    <col min="5644" max="5888" width="8.7109375" style="1"/>
    <col min="5889" max="5889" width="34.7109375" style="1" customWidth="1"/>
    <col min="5890" max="5890" width="7.28515625" style="1" bestFit="1" customWidth="1"/>
    <col min="5891" max="5891" width="7.28515625" style="1" customWidth="1"/>
    <col min="5892" max="5892" width="7.28515625" style="1" bestFit="1" customWidth="1"/>
    <col min="5893" max="5893" width="7.28515625" style="1" customWidth="1"/>
    <col min="5894" max="5894" width="7.28515625" style="1" bestFit="1" customWidth="1"/>
    <col min="5895" max="5895" width="7.28515625" style="1" customWidth="1"/>
    <col min="5896" max="5896" width="7.28515625" style="1" bestFit="1" customWidth="1"/>
    <col min="5897" max="5897" width="7.28515625" style="1" customWidth="1"/>
    <col min="5898" max="5899" width="7.7109375" style="1" customWidth="1"/>
    <col min="5900" max="6144" width="8.7109375" style="1"/>
    <col min="6145" max="6145" width="34.7109375" style="1" customWidth="1"/>
    <col min="6146" max="6146" width="7.28515625" style="1" bestFit="1" customWidth="1"/>
    <col min="6147" max="6147" width="7.28515625" style="1" customWidth="1"/>
    <col min="6148" max="6148" width="7.28515625" style="1" bestFit="1" customWidth="1"/>
    <col min="6149" max="6149" width="7.28515625" style="1" customWidth="1"/>
    <col min="6150" max="6150" width="7.28515625" style="1" bestFit="1" customWidth="1"/>
    <col min="6151" max="6151" width="7.28515625" style="1" customWidth="1"/>
    <col min="6152" max="6152" width="7.28515625" style="1" bestFit="1" customWidth="1"/>
    <col min="6153" max="6153" width="7.28515625" style="1" customWidth="1"/>
    <col min="6154" max="6155" width="7.7109375" style="1" customWidth="1"/>
    <col min="6156" max="6400" width="8.7109375" style="1"/>
    <col min="6401" max="6401" width="34.7109375" style="1" customWidth="1"/>
    <col min="6402" max="6402" width="7.28515625" style="1" bestFit="1" customWidth="1"/>
    <col min="6403" max="6403" width="7.28515625" style="1" customWidth="1"/>
    <col min="6404" max="6404" width="7.28515625" style="1" bestFit="1" customWidth="1"/>
    <col min="6405" max="6405" width="7.28515625" style="1" customWidth="1"/>
    <col min="6406" max="6406" width="7.28515625" style="1" bestFit="1" customWidth="1"/>
    <col min="6407" max="6407" width="7.28515625" style="1" customWidth="1"/>
    <col min="6408" max="6408" width="7.28515625" style="1" bestFit="1" customWidth="1"/>
    <col min="6409" max="6409" width="7.28515625" style="1" customWidth="1"/>
    <col min="6410" max="6411" width="7.7109375" style="1" customWidth="1"/>
    <col min="6412" max="6656" width="8.7109375" style="1"/>
    <col min="6657" max="6657" width="34.7109375" style="1" customWidth="1"/>
    <col min="6658" max="6658" width="7.28515625" style="1" bestFit="1" customWidth="1"/>
    <col min="6659" max="6659" width="7.28515625" style="1" customWidth="1"/>
    <col min="6660" max="6660" width="7.28515625" style="1" bestFit="1" customWidth="1"/>
    <col min="6661" max="6661" width="7.28515625" style="1" customWidth="1"/>
    <col min="6662" max="6662" width="7.28515625" style="1" bestFit="1" customWidth="1"/>
    <col min="6663" max="6663" width="7.28515625" style="1" customWidth="1"/>
    <col min="6664" max="6664" width="7.28515625" style="1" bestFit="1" customWidth="1"/>
    <col min="6665" max="6665" width="7.28515625" style="1" customWidth="1"/>
    <col min="6666" max="6667" width="7.7109375" style="1" customWidth="1"/>
    <col min="6668" max="6912" width="8.7109375" style="1"/>
    <col min="6913" max="6913" width="34.7109375" style="1" customWidth="1"/>
    <col min="6914" max="6914" width="7.28515625" style="1" bestFit="1" customWidth="1"/>
    <col min="6915" max="6915" width="7.28515625" style="1" customWidth="1"/>
    <col min="6916" max="6916" width="7.28515625" style="1" bestFit="1" customWidth="1"/>
    <col min="6917" max="6917" width="7.28515625" style="1" customWidth="1"/>
    <col min="6918" max="6918" width="7.28515625" style="1" bestFit="1" customWidth="1"/>
    <col min="6919" max="6919" width="7.28515625" style="1" customWidth="1"/>
    <col min="6920" max="6920" width="7.28515625" style="1" bestFit="1" customWidth="1"/>
    <col min="6921" max="6921" width="7.28515625" style="1" customWidth="1"/>
    <col min="6922" max="6923" width="7.7109375" style="1" customWidth="1"/>
    <col min="6924" max="7168" width="8.7109375" style="1"/>
    <col min="7169" max="7169" width="34.7109375" style="1" customWidth="1"/>
    <col min="7170" max="7170" width="7.28515625" style="1" bestFit="1" customWidth="1"/>
    <col min="7171" max="7171" width="7.28515625" style="1" customWidth="1"/>
    <col min="7172" max="7172" width="7.28515625" style="1" bestFit="1" customWidth="1"/>
    <col min="7173" max="7173" width="7.28515625" style="1" customWidth="1"/>
    <col min="7174" max="7174" width="7.28515625" style="1" bestFit="1" customWidth="1"/>
    <col min="7175" max="7175" width="7.28515625" style="1" customWidth="1"/>
    <col min="7176" max="7176" width="7.28515625" style="1" bestFit="1" customWidth="1"/>
    <col min="7177" max="7177" width="7.28515625" style="1" customWidth="1"/>
    <col min="7178" max="7179" width="7.7109375" style="1" customWidth="1"/>
    <col min="7180" max="7424" width="8.7109375" style="1"/>
    <col min="7425" max="7425" width="34.7109375" style="1" customWidth="1"/>
    <col min="7426" max="7426" width="7.28515625" style="1" bestFit="1" customWidth="1"/>
    <col min="7427" max="7427" width="7.28515625" style="1" customWidth="1"/>
    <col min="7428" max="7428" width="7.28515625" style="1" bestFit="1" customWidth="1"/>
    <col min="7429" max="7429" width="7.28515625" style="1" customWidth="1"/>
    <col min="7430" max="7430" width="7.28515625" style="1" bestFit="1" customWidth="1"/>
    <col min="7431" max="7431" width="7.28515625" style="1" customWidth="1"/>
    <col min="7432" max="7432" width="7.28515625" style="1" bestFit="1" customWidth="1"/>
    <col min="7433" max="7433" width="7.28515625" style="1" customWidth="1"/>
    <col min="7434" max="7435" width="7.7109375" style="1" customWidth="1"/>
    <col min="7436" max="7680" width="8.7109375" style="1"/>
    <col min="7681" max="7681" width="34.7109375" style="1" customWidth="1"/>
    <col min="7682" max="7682" width="7.28515625" style="1" bestFit="1" customWidth="1"/>
    <col min="7683" max="7683" width="7.28515625" style="1" customWidth="1"/>
    <col min="7684" max="7684" width="7.28515625" style="1" bestFit="1" customWidth="1"/>
    <col min="7685" max="7685" width="7.28515625" style="1" customWidth="1"/>
    <col min="7686" max="7686" width="7.28515625" style="1" bestFit="1" customWidth="1"/>
    <col min="7687" max="7687" width="7.28515625" style="1" customWidth="1"/>
    <col min="7688" max="7688" width="7.28515625" style="1" bestFit="1" customWidth="1"/>
    <col min="7689" max="7689" width="7.28515625" style="1" customWidth="1"/>
    <col min="7690" max="7691" width="7.7109375" style="1" customWidth="1"/>
    <col min="7692" max="7936" width="8.7109375" style="1"/>
    <col min="7937" max="7937" width="34.7109375" style="1" customWidth="1"/>
    <col min="7938" max="7938" width="7.28515625" style="1" bestFit="1" customWidth="1"/>
    <col min="7939" max="7939" width="7.28515625" style="1" customWidth="1"/>
    <col min="7940" max="7940" width="7.28515625" style="1" bestFit="1" customWidth="1"/>
    <col min="7941" max="7941" width="7.28515625" style="1" customWidth="1"/>
    <col min="7942" max="7942" width="7.28515625" style="1" bestFit="1" customWidth="1"/>
    <col min="7943" max="7943" width="7.28515625" style="1" customWidth="1"/>
    <col min="7944" max="7944" width="7.28515625" style="1" bestFit="1" customWidth="1"/>
    <col min="7945" max="7945" width="7.28515625" style="1" customWidth="1"/>
    <col min="7946" max="7947" width="7.7109375" style="1" customWidth="1"/>
    <col min="7948" max="8192" width="8.7109375" style="1"/>
    <col min="8193" max="8193" width="34.7109375" style="1" customWidth="1"/>
    <col min="8194" max="8194" width="7.28515625" style="1" bestFit="1" customWidth="1"/>
    <col min="8195" max="8195" width="7.28515625" style="1" customWidth="1"/>
    <col min="8196" max="8196" width="7.28515625" style="1" bestFit="1" customWidth="1"/>
    <col min="8197" max="8197" width="7.28515625" style="1" customWidth="1"/>
    <col min="8198" max="8198" width="7.28515625" style="1" bestFit="1" customWidth="1"/>
    <col min="8199" max="8199" width="7.28515625" style="1" customWidth="1"/>
    <col min="8200" max="8200" width="7.28515625" style="1" bestFit="1" customWidth="1"/>
    <col min="8201" max="8201" width="7.28515625" style="1" customWidth="1"/>
    <col min="8202" max="8203" width="7.7109375" style="1" customWidth="1"/>
    <col min="8204" max="8448" width="8.7109375" style="1"/>
    <col min="8449" max="8449" width="34.7109375" style="1" customWidth="1"/>
    <col min="8450" max="8450" width="7.28515625" style="1" bestFit="1" customWidth="1"/>
    <col min="8451" max="8451" width="7.28515625" style="1" customWidth="1"/>
    <col min="8452" max="8452" width="7.28515625" style="1" bestFit="1" customWidth="1"/>
    <col min="8453" max="8453" width="7.28515625" style="1" customWidth="1"/>
    <col min="8454" max="8454" width="7.28515625" style="1" bestFit="1" customWidth="1"/>
    <col min="8455" max="8455" width="7.28515625" style="1" customWidth="1"/>
    <col min="8456" max="8456" width="7.28515625" style="1" bestFit="1" customWidth="1"/>
    <col min="8457" max="8457" width="7.28515625" style="1" customWidth="1"/>
    <col min="8458" max="8459" width="7.7109375" style="1" customWidth="1"/>
    <col min="8460" max="8704" width="8.7109375" style="1"/>
    <col min="8705" max="8705" width="34.7109375" style="1" customWidth="1"/>
    <col min="8706" max="8706" width="7.28515625" style="1" bestFit="1" customWidth="1"/>
    <col min="8707" max="8707" width="7.28515625" style="1" customWidth="1"/>
    <col min="8708" max="8708" width="7.28515625" style="1" bestFit="1" customWidth="1"/>
    <col min="8709" max="8709" width="7.28515625" style="1" customWidth="1"/>
    <col min="8710" max="8710" width="7.28515625" style="1" bestFit="1" customWidth="1"/>
    <col min="8711" max="8711" width="7.28515625" style="1" customWidth="1"/>
    <col min="8712" max="8712" width="7.28515625" style="1" bestFit="1" customWidth="1"/>
    <col min="8713" max="8713" width="7.28515625" style="1" customWidth="1"/>
    <col min="8714" max="8715" width="7.7109375" style="1" customWidth="1"/>
    <col min="8716" max="8960" width="8.7109375" style="1"/>
    <col min="8961" max="8961" width="34.7109375" style="1" customWidth="1"/>
    <col min="8962" max="8962" width="7.28515625" style="1" bestFit="1" customWidth="1"/>
    <col min="8963" max="8963" width="7.28515625" style="1" customWidth="1"/>
    <col min="8964" max="8964" width="7.28515625" style="1" bestFit="1" customWidth="1"/>
    <col min="8965" max="8965" width="7.28515625" style="1" customWidth="1"/>
    <col min="8966" max="8966" width="7.28515625" style="1" bestFit="1" customWidth="1"/>
    <col min="8967" max="8967" width="7.28515625" style="1" customWidth="1"/>
    <col min="8968" max="8968" width="7.28515625" style="1" bestFit="1" customWidth="1"/>
    <col min="8969" max="8969" width="7.28515625" style="1" customWidth="1"/>
    <col min="8970" max="8971" width="7.7109375" style="1" customWidth="1"/>
    <col min="8972" max="9216" width="8.7109375" style="1"/>
    <col min="9217" max="9217" width="34.7109375" style="1" customWidth="1"/>
    <col min="9218" max="9218" width="7.28515625" style="1" bestFit="1" customWidth="1"/>
    <col min="9219" max="9219" width="7.28515625" style="1" customWidth="1"/>
    <col min="9220" max="9220" width="7.28515625" style="1" bestFit="1" customWidth="1"/>
    <col min="9221" max="9221" width="7.28515625" style="1" customWidth="1"/>
    <col min="9222" max="9222" width="7.28515625" style="1" bestFit="1" customWidth="1"/>
    <col min="9223" max="9223" width="7.28515625" style="1" customWidth="1"/>
    <col min="9224" max="9224" width="7.28515625" style="1" bestFit="1" customWidth="1"/>
    <col min="9225" max="9225" width="7.28515625" style="1" customWidth="1"/>
    <col min="9226" max="9227" width="7.7109375" style="1" customWidth="1"/>
    <col min="9228" max="9472" width="8.7109375" style="1"/>
    <col min="9473" max="9473" width="34.7109375" style="1" customWidth="1"/>
    <col min="9474" max="9474" width="7.28515625" style="1" bestFit="1" customWidth="1"/>
    <col min="9475" max="9475" width="7.28515625" style="1" customWidth="1"/>
    <col min="9476" max="9476" width="7.28515625" style="1" bestFit="1" customWidth="1"/>
    <col min="9477" max="9477" width="7.28515625" style="1" customWidth="1"/>
    <col min="9478" max="9478" width="7.28515625" style="1" bestFit="1" customWidth="1"/>
    <col min="9479" max="9479" width="7.28515625" style="1" customWidth="1"/>
    <col min="9480" max="9480" width="7.28515625" style="1" bestFit="1" customWidth="1"/>
    <col min="9481" max="9481" width="7.28515625" style="1" customWidth="1"/>
    <col min="9482" max="9483" width="7.7109375" style="1" customWidth="1"/>
    <col min="9484" max="9728" width="8.7109375" style="1"/>
    <col min="9729" max="9729" width="34.7109375" style="1" customWidth="1"/>
    <col min="9730" max="9730" width="7.28515625" style="1" bestFit="1" customWidth="1"/>
    <col min="9731" max="9731" width="7.28515625" style="1" customWidth="1"/>
    <col min="9732" max="9732" width="7.28515625" style="1" bestFit="1" customWidth="1"/>
    <col min="9733" max="9733" width="7.28515625" style="1" customWidth="1"/>
    <col min="9734" max="9734" width="7.28515625" style="1" bestFit="1" customWidth="1"/>
    <col min="9735" max="9735" width="7.28515625" style="1" customWidth="1"/>
    <col min="9736" max="9736" width="7.28515625" style="1" bestFit="1" customWidth="1"/>
    <col min="9737" max="9737" width="7.28515625" style="1" customWidth="1"/>
    <col min="9738" max="9739" width="7.7109375" style="1" customWidth="1"/>
    <col min="9740" max="9984" width="8.7109375" style="1"/>
    <col min="9985" max="9985" width="34.7109375" style="1" customWidth="1"/>
    <col min="9986" max="9986" width="7.28515625" style="1" bestFit="1" customWidth="1"/>
    <col min="9987" max="9987" width="7.28515625" style="1" customWidth="1"/>
    <col min="9988" max="9988" width="7.28515625" style="1" bestFit="1" customWidth="1"/>
    <col min="9989" max="9989" width="7.28515625" style="1" customWidth="1"/>
    <col min="9990" max="9990" width="7.28515625" style="1" bestFit="1" customWidth="1"/>
    <col min="9991" max="9991" width="7.28515625" style="1" customWidth="1"/>
    <col min="9992" max="9992" width="7.28515625" style="1" bestFit="1" customWidth="1"/>
    <col min="9993" max="9993" width="7.28515625" style="1" customWidth="1"/>
    <col min="9994" max="9995" width="7.7109375" style="1" customWidth="1"/>
    <col min="9996" max="10240" width="8.7109375" style="1"/>
    <col min="10241" max="10241" width="34.7109375" style="1" customWidth="1"/>
    <col min="10242" max="10242" width="7.28515625" style="1" bestFit="1" customWidth="1"/>
    <col min="10243" max="10243" width="7.28515625" style="1" customWidth="1"/>
    <col min="10244" max="10244" width="7.28515625" style="1" bestFit="1" customWidth="1"/>
    <col min="10245" max="10245" width="7.28515625" style="1" customWidth="1"/>
    <col min="10246" max="10246" width="7.28515625" style="1" bestFit="1" customWidth="1"/>
    <col min="10247" max="10247" width="7.28515625" style="1" customWidth="1"/>
    <col min="10248" max="10248" width="7.28515625" style="1" bestFit="1" customWidth="1"/>
    <col min="10249" max="10249" width="7.28515625" style="1" customWidth="1"/>
    <col min="10250" max="10251" width="7.7109375" style="1" customWidth="1"/>
    <col min="10252" max="10496" width="8.7109375" style="1"/>
    <col min="10497" max="10497" width="34.7109375" style="1" customWidth="1"/>
    <col min="10498" max="10498" width="7.28515625" style="1" bestFit="1" customWidth="1"/>
    <col min="10499" max="10499" width="7.28515625" style="1" customWidth="1"/>
    <col min="10500" max="10500" width="7.28515625" style="1" bestFit="1" customWidth="1"/>
    <col min="10501" max="10501" width="7.28515625" style="1" customWidth="1"/>
    <col min="10502" max="10502" width="7.28515625" style="1" bestFit="1" customWidth="1"/>
    <col min="10503" max="10503" width="7.28515625" style="1" customWidth="1"/>
    <col min="10504" max="10504" width="7.28515625" style="1" bestFit="1" customWidth="1"/>
    <col min="10505" max="10505" width="7.28515625" style="1" customWidth="1"/>
    <col min="10506" max="10507" width="7.7109375" style="1" customWidth="1"/>
    <col min="10508" max="10752" width="8.7109375" style="1"/>
    <col min="10753" max="10753" width="34.7109375" style="1" customWidth="1"/>
    <col min="10754" max="10754" width="7.28515625" style="1" bestFit="1" customWidth="1"/>
    <col min="10755" max="10755" width="7.28515625" style="1" customWidth="1"/>
    <col min="10756" max="10756" width="7.28515625" style="1" bestFit="1" customWidth="1"/>
    <col min="10757" max="10757" width="7.28515625" style="1" customWidth="1"/>
    <col min="10758" max="10758" width="7.28515625" style="1" bestFit="1" customWidth="1"/>
    <col min="10759" max="10759" width="7.28515625" style="1" customWidth="1"/>
    <col min="10760" max="10760" width="7.28515625" style="1" bestFit="1" customWidth="1"/>
    <col min="10761" max="10761" width="7.28515625" style="1" customWidth="1"/>
    <col min="10762" max="10763" width="7.7109375" style="1" customWidth="1"/>
    <col min="10764" max="11008" width="8.7109375" style="1"/>
    <col min="11009" max="11009" width="34.7109375" style="1" customWidth="1"/>
    <col min="11010" max="11010" width="7.28515625" style="1" bestFit="1" customWidth="1"/>
    <col min="11011" max="11011" width="7.28515625" style="1" customWidth="1"/>
    <col min="11012" max="11012" width="7.28515625" style="1" bestFit="1" customWidth="1"/>
    <col min="11013" max="11013" width="7.28515625" style="1" customWidth="1"/>
    <col min="11014" max="11014" width="7.28515625" style="1" bestFit="1" customWidth="1"/>
    <col min="11015" max="11015" width="7.28515625" style="1" customWidth="1"/>
    <col min="11016" max="11016" width="7.28515625" style="1" bestFit="1" customWidth="1"/>
    <col min="11017" max="11017" width="7.28515625" style="1" customWidth="1"/>
    <col min="11018" max="11019" width="7.7109375" style="1" customWidth="1"/>
    <col min="11020" max="11264" width="8.7109375" style="1"/>
    <col min="11265" max="11265" width="34.7109375" style="1" customWidth="1"/>
    <col min="11266" max="11266" width="7.28515625" style="1" bestFit="1" customWidth="1"/>
    <col min="11267" max="11267" width="7.28515625" style="1" customWidth="1"/>
    <col min="11268" max="11268" width="7.28515625" style="1" bestFit="1" customWidth="1"/>
    <col min="11269" max="11269" width="7.28515625" style="1" customWidth="1"/>
    <col min="11270" max="11270" width="7.28515625" style="1" bestFit="1" customWidth="1"/>
    <col min="11271" max="11271" width="7.28515625" style="1" customWidth="1"/>
    <col min="11272" max="11272" width="7.28515625" style="1" bestFit="1" customWidth="1"/>
    <col min="11273" max="11273" width="7.28515625" style="1" customWidth="1"/>
    <col min="11274" max="11275" width="7.7109375" style="1" customWidth="1"/>
    <col min="11276" max="11520" width="8.7109375" style="1"/>
    <col min="11521" max="11521" width="34.7109375" style="1" customWidth="1"/>
    <col min="11522" max="11522" width="7.28515625" style="1" bestFit="1" customWidth="1"/>
    <col min="11523" max="11523" width="7.28515625" style="1" customWidth="1"/>
    <col min="11524" max="11524" width="7.28515625" style="1" bestFit="1" customWidth="1"/>
    <col min="11525" max="11525" width="7.28515625" style="1" customWidth="1"/>
    <col min="11526" max="11526" width="7.28515625" style="1" bestFit="1" customWidth="1"/>
    <col min="11527" max="11527" width="7.28515625" style="1" customWidth="1"/>
    <col min="11528" max="11528" width="7.28515625" style="1" bestFit="1" customWidth="1"/>
    <col min="11529" max="11529" width="7.28515625" style="1" customWidth="1"/>
    <col min="11530" max="11531" width="7.7109375" style="1" customWidth="1"/>
    <col min="11532" max="11776" width="8.7109375" style="1"/>
    <col min="11777" max="11777" width="34.7109375" style="1" customWidth="1"/>
    <col min="11778" max="11778" width="7.28515625" style="1" bestFit="1" customWidth="1"/>
    <col min="11779" max="11779" width="7.28515625" style="1" customWidth="1"/>
    <col min="11780" max="11780" width="7.28515625" style="1" bestFit="1" customWidth="1"/>
    <col min="11781" max="11781" width="7.28515625" style="1" customWidth="1"/>
    <col min="11782" max="11782" width="7.28515625" style="1" bestFit="1" customWidth="1"/>
    <col min="11783" max="11783" width="7.28515625" style="1" customWidth="1"/>
    <col min="11784" max="11784" width="7.28515625" style="1" bestFit="1" customWidth="1"/>
    <col min="11785" max="11785" width="7.28515625" style="1" customWidth="1"/>
    <col min="11786" max="11787" width="7.7109375" style="1" customWidth="1"/>
    <col min="11788" max="12032" width="8.7109375" style="1"/>
    <col min="12033" max="12033" width="34.7109375" style="1" customWidth="1"/>
    <col min="12034" max="12034" width="7.28515625" style="1" bestFit="1" customWidth="1"/>
    <col min="12035" max="12035" width="7.28515625" style="1" customWidth="1"/>
    <col min="12036" max="12036" width="7.28515625" style="1" bestFit="1" customWidth="1"/>
    <col min="12037" max="12037" width="7.28515625" style="1" customWidth="1"/>
    <col min="12038" max="12038" width="7.28515625" style="1" bestFit="1" customWidth="1"/>
    <col min="12039" max="12039" width="7.28515625" style="1" customWidth="1"/>
    <col min="12040" max="12040" width="7.28515625" style="1" bestFit="1" customWidth="1"/>
    <col min="12041" max="12041" width="7.28515625" style="1" customWidth="1"/>
    <col min="12042" max="12043" width="7.7109375" style="1" customWidth="1"/>
    <col min="12044" max="12288" width="8.7109375" style="1"/>
    <col min="12289" max="12289" width="34.7109375" style="1" customWidth="1"/>
    <col min="12290" max="12290" width="7.28515625" style="1" bestFit="1" customWidth="1"/>
    <col min="12291" max="12291" width="7.28515625" style="1" customWidth="1"/>
    <col min="12292" max="12292" width="7.28515625" style="1" bestFit="1" customWidth="1"/>
    <col min="12293" max="12293" width="7.28515625" style="1" customWidth="1"/>
    <col min="12294" max="12294" width="7.28515625" style="1" bestFit="1" customWidth="1"/>
    <col min="12295" max="12295" width="7.28515625" style="1" customWidth="1"/>
    <col min="12296" max="12296" width="7.28515625" style="1" bestFit="1" customWidth="1"/>
    <col min="12297" max="12297" width="7.28515625" style="1" customWidth="1"/>
    <col min="12298" max="12299" width="7.7109375" style="1" customWidth="1"/>
    <col min="12300" max="12544" width="8.7109375" style="1"/>
    <col min="12545" max="12545" width="34.7109375" style="1" customWidth="1"/>
    <col min="12546" max="12546" width="7.28515625" style="1" bestFit="1" customWidth="1"/>
    <col min="12547" max="12547" width="7.28515625" style="1" customWidth="1"/>
    <col min="12548" max="12548" width="7.28515625" style="1" bestFit="1" customWidth="1"/>
    <col min="12549" max="12549" width="7.28515625" style="1" customWidth="1"/>
    <col min="12550" max="12550" width="7.28515625" style="1" bestFit="1" customWidth="1"/>
    <col min="12551" max="12551" width="7.28515625" style="1" customWidth="1"/>
    <col min="12552" max="12552" width="7.28515625" style="1" bestFit="1" customWidth="1"/>
    <col min="12553" max="12553" width="7.28515625" style="1" customWidth="1"/>
    <col min="12554" max="12555" width="7.7109375" style="1" customWidth="1"/>
    <col min="12556" max="12800" width="8.7109375" style="1"/>
    <col min="12801" max="12801" width="34.7109375" style="1" customWidth="1"/>
    <col min="12802" max="12802" width="7.28515625" style="1" bestFit="1" customWidth="1"/>
    <col min="12803" max="12803" width="7.28515625" style="1" customWidth="1"/>
    <col min="12804" max="12804" width="7.28515625" style="1" bestFit="1" customWidth="1"/>
    <col min="12805" max="12805" width="7.28515625" style="1" customWidth="1"/>
    <col min="12806" max="12806" width="7.28515625" style="1" bestFit="1" customWidth="1"/>
    <col min="12807" max="12807" width="7.28515625" style="1" customWidth="1"/>
    <col min="12808" max="12808" width="7.28515625" style="1" bestFit="1" customWidth="1"/>
    <col min="12809" max="12809" width="7.28515625" style="1" customWidth="1"/>
    <col min="12810" max="12811" width="7.7109375" style="1" customWidth="1"/>
    <col min="12812" max="13056" width="8.7109375" style="1"/>
    <col min="13057" max="13057" width="34.7109375" style="1" customWidth="1"/>
    <col min="13058" max="13058" width="7.28515625" style="1" bestFit="1" customWidth="1"/>
    <col min="13059" max="13059" width="7.28515625" style="1" customWidth="1"/>
    <col min="13060" max="13060" width="7.28515625" style="1" bestFit="1" customWidth="1"/>
    <col min="13061" max="13061" width="7.28515625" style="1" customWidth="1"/>
    <col min="13062" max="13062" width="7.28515625" style="1" bestFit="1" customWidth="1"/>
    <col min="13063" max="13063" width="7.28515625" style="1" customWidth="1"/>
    <col min="13064" max="13064" width="7.28515625" style="1" bestFit="1" customWidth="1"/>
    <col min="13065" max="13065" width="7.28515625" style="1" customWidth="1"/>
    <col min="13066" max="13067" width="7.7109375" style="1" customWidth="1"/>
    <col min="13068" max="13312" width="8.7109375" style="1"/>
    <col min="13313" max="13313" width="34.7109375" style="1" customWidth="1"/>
    <col min="13314" max="13314" width="7.28515625" style="1" bestFit="1" customWidth="1"/>
    <col min="13315" max="13315" width="7.28515625" style="1" customWidth="1"/>
    <col min="13316" max="13316" width="7.28515625" style="1" bestFit="1" customWidth="1"/>
    <col min="13317" max="13317" width="7.28515625" style="1" customWidth="1"/>
    <col min="13318" max="13318" width="7.28515625" style="1" bestFit="1" customWidth="1"/>
    <col min="13319" max="13319" width="7.28515625" style="1" customWidth="1"/>
    <col min="13320" max="13320" width="7.28515625" style="1" bestFit="1" customWidth="1"/>
    <col min="13321" max="13321" width="7.28515625" style="1" customWidth="1"/>
    <col min="13322" max="13323" width="7.7109375" style="1" customWidth="1"/>
    <col min="13324" max="13568" width="8.7109375" style="1"/>
    <col min="13569" max="13569" width="34.7109375" style="1" customWidth="1"/>
    <col min="13570" max="13570" width="7.28515625" style="1" bestFit="1" customWidth="1"/>
    <col min="13571" max="13571" width="7.28515625" style="1" customWidth="1"/>
    <col min="13572" max="13572" width="7.28515625" style="1" bestFit="1" customWidth="1"/>
    <col min="13573" max="13573" width="7.28515625" style="1" customWidth="1"/>
    <col min="13574" max="13574" width="7.28515625" style="1" bestFit="1" customWidth="1"/>
    <col min="13575" max="13575" width="7.28515625" style="1" customWidth="1"/>
    <col min="13576" max="13576" width="7.28515625" style="1" bestFit="1" customWidth="1"/>
    <col min="13577" max="13577" width="7.28515625" style="1" customWidth="1"/>
    <col min="13578" max="13579" width="7.7109375" style="1" customWidth="1"/>
    <col min="13580" max="13824" width="8.7109375" style="1"/>
    <col min="13825" max="13825" width="34.7109375" style="1" customWidth="1"/>
    <col min="13826" max="13826" width="7.28515625" style="1" bestFit="1" customWidth="1"/>
    <col min="13827" max="13827" width="7.28515625" style="1" customWidth="1"/>
    <col min="13828" max="13828" width="7.28515625" style="1" bestFit="1" customWidth="1"/>
    <col min="13829" max="13829" width="7.28515625" style="1" customWidth="1"/>
    <col min="13830" max="13830" width="7.28515625" style="1" bestFit="1" customWidth="1"/>
    <col min="13831" max="13831" width="7.28515625" style="1" customWidth="1"/>
    <col min="13832" max="13832" width="7.28515625" style="1" bestFit="1" customWidth="1"/>
    <col min="13833" max="13833" width="7.28515625" style="1" customWidth="1"/>
    <col min="13834" max="13835" width="7.7109375" style="1" customWidth="1"/>
    <col min="13836" max="14080" width="8.7109375" style="1"/>
    <col min="14081" max="14081" width="34.7109375" style="1" customWidth="1"/>
    <col min="14082" max="14082" width="7.28515625" style="1" bestFit="1" customWidth="1"/>
    <col min="14083" max="14083" width="7.28515625" style="1" customWidth="1"/>
    <col min="14084" max="14084" width="7.28515625" style="1" bestFit="1" customWidth="1"/>
    <col min="14085" max="14085" width="7.28515625" style="1" customWidth="1"/>
    <col min="14086" max="14086" width="7.28515625" style="1" bestFit="1" customWidth="1"/>
    <col min="14087" max="14087" width="7.28515625" style="1" customWidth="1"/>
    <col min="14088" max="14088" width="7.28515625" style="1" bestFit="1" customWidth="1"/>
    <col min="14089" max="14089" width="7.28515625" style="1" customWidth="1"/>
    <col min="14090" max="14091" width="7.7109375" style="1" customWidth="1"/>
    <col min="14092" max="14336" width="8.7109375" style="1"/>
    <col min="14337" max="14337" width="34.7109375" style="1" customWidth="1"/>
    <col min="14338" max="14338" width="7.28515625" style="1" bestFit="1" customWidth="1"/>
    <col min="14339" max="14339" width="7.28515625" style="1" customWidth="1"/>
    <col min="14340" max="14340" width="7.28515625" style="1" bestFit="1" customWidth="1"/>
    <col min="14341" max="14341" width="7.28515625" style="1" customWidth="1"/>
    <col min="14342" max="14342" width="7.28515625" style="1" bestFit="1" customWidth="1"/>
    <col min="14343" max="14343" width="7.28515625" style="1" customWidth="1"/>
    <col min="14344" max="14344" width="7.28515625" style="1" bestFit="1" customWidth="1"/>
    <col min="14345" max="14345" width="7.28515625" style="1" customWidth="1"/>
    <col min="14346" max="14347" width="7.7109375" style="1" customWidth="1"/>
    <col min="14348" max="14592" width="8.7109375" style="1"/>
    <col min="14593" max="14593" width="34.7109375" style="1" customWidth="1"/>
    <col min="14594" max="14594" width="7.28515625" style="1" bestFit="1" customWidth="1"/>
    <col min="14595" max="14595" width="7.28515625" style="1" customWidth="1"/>
    <col min="14596" max="14596" width="7.28515625" style="1" bestFit="1" customWidth="1"/>
    <col min="14597" max="14597" width="7.28515625" style="1" customWidth="1"/>
    <col min="14598" max="14598" width="7.28515625" style="1" bestFit="1" customWidth="1"/>
    <col min="14599" max="14599" width="7.28515625" style="1" customWidth="1"/>
    <col min="14600" max="14600" width="7.28515625" style="1" bestFit="1" customWidth="1"/>
    <col min="14601" max="14601" width="7.28515625" style="1" customWidth="1"/>
    <col min="14602" max="14603" width="7.7109375" style="1" customWidth="1"/>
    <col min="14604" max="14848" width="8.7109375" style="1"/>
    <col min="14849" max="14849" width="34.7109375" style="1" customWidth="1"/>
    <col min="14850" max="14850" width="7.28515625" style="1" bestFit="1" customWidth="1"/>
    <col min="14851" max="14851" width="7.28515625" style="1" customWidth="1"/>
    <col min="14852" max="14852" width="7.28515625" style="1" bestFit="1" customWidth="1"/>
    <col min="14853" max="14853" width="7.28515625" style="1" customWidth="1"/>
    <col min="14854" max="14854" width="7.28515625" style="1" bestFit="1" customWidth="1"/>
    <col min="14855" max="14855" width="7.28515625" style="1" customWidth="1"/>
    <col min="14856" max="14856" width="7.28515625" style="1" bestFit="1" customWidth="1"/>
    <col min="14857" max="14857" width="7.28515625" style="1" customWidth="1"/>
    <col min="14858" max="14859" width="7.7109375" style="1" customWidth="1"/>
    <col min="14860" max="15104" width="8.7109375" style="1"/>
    <col min="15105" max="15105" width="34.7109375" style="1" customWidth="1"/>
    <col min="15106" max="15106" width="7.28515625" style="1" bestFit="1" customWidth="1"/>
    <col min="15107" max="15107" width="7.28515625" style="1" customWidth="1"/>
    <col min="15108" max="15108" width="7.28515625" style="1" bestFit="1" customWidth="1"/>
    <col min="15109" max="15109" width="7.28515625" style="1" customWidth="1"/>
    <col min="15110" max="15110" width="7.28515625" style="1" bestFit="1" customWidth="1"/>
    <col min="15111" max="15111" width="7.28515625" style="1" customWidth="1"/>
    <col min="15112" max="15112" width="7.28515625" style="1" bestFit="1" customWidth="1"/>
    <col min="15113" max="15113" width="7.28515625" style="1" customWidth="1"/>
    <col min="15114" max="15115" width="7.7109375" style="1" customWidth="1"/>
    <col min="15116" max="15360" width="8.7109375" style="1"/>
    <col min="15361" max="15361" width="34.7109375" style="1" customWidth="1"/>
    <col min="15362" max="15362" width="7.28515625" style="1" bestFit="1" customWidth="1"/>
    <col min="15363" max="15363" width="7.28515625" style="1" customWidth="1"/>
    <col min="15364" max="15364" width="7.28515625" style="1" bestFit="1" customWidth="1"/>
    <col min="15365" max="15365" width="7.28515625" style="1" customWidth="1"/>
    <col min="15366" max="15366" width="7.28515625" style="1" bestFit="1" customWidth="1"/>
    <col min="15367" max="15367" width="7.28515625" style="1" customWidth="1"/>
    <col min="15368" max="15368" width="7.28515625" style="1" bestFit="1" customWidth="1"/>
    <col min="15369" max="15369" width="7.28515625" style="1" customWidth="1"/>
    <col min="15370" max="15371" width="7.7109375" style="1" customWidth="1"/>
    <col min="15372" max="15616" width="8.7109375" style="1"/>
    <col min="15617" max="15617" width="34.7109375" style="1" customWidth="1"/>
    <col min="15618" max="15618" width="7.28515625" style="1" bestFit="1" customWidth="1"/>
    <col min="15619" max="15619" width="7.28515625" style="1" customWidth="1"/>
    <col min="15620" max="15620" width="7.28515625" style="1" bestFit="1" customWidth="1"/>
    <col min="15621" max="15621" width="7.28515625" style="1" customWidth="1"/>
    <col min="15622" max="15622" width="7.28515625" style="1" bestFit="1" customWidth="1"/>
    <col min="15623" max="15623" width="7.28515625" style="1" customWidth="1"/>
    <col min="15624" max="15624" width="7.28515625" style="1" bestFit="1" customWidth="1"/>
    <col min="15625" max="15625" width="7.28515625" style="1" customWidth="1"/>
    <col min="15626" max="15627" width="7.7109375" style="1" customWidth="1"/>
    <col min="15628" max="15872" width="8.7109375" style="1"/>
    <col min="15873" max="15873" width="34.7109375" style="1" customWidth="1"/>
    <col min="15874" max="15874" width="7.28515625" style="1" bestFit="1" customWidth="1"/>
    <col min="15875" max="15875" width="7.28515625" style="1" customWidth="1"/>
    <col min="15876" max="15876" width="7.28515625" style="1" bestFit="1" customWidth="1"/>
    <col min="15877" max="15877" width="7.28515625" style="1" customWidth="1"/>
    <col min="15878" max="15878" width="7.28515625" style="1" bestFit="1" customWidth="1"/>
    <col min="15879" max="15879" width="7.28515625" style="1" customWidth="1"/>
    <col min="15880" max="15880" width="7.28515625" style="1" bestFit="1" customWidth="1"/>
    <col min="15881" max="15881" width="7.28515625" style="1" customWidth="1"/>
    <col min="15882" max="15883" width="7.7109375" style="1" customWidth="1"/>
    <col min="15884" max="16128" width="8.7109375" style="1"/>
    <col min="16129" max="16129" width="34.7109375" style="1" customWidth="1"/>
    <col min="16130" max="16130" width="7.28515625" style="1" bestFit="1" customWidth="1"/>
    <col min="16131" max="16131" width="7.28515625" style="1" customWidth="1"/>
    <col min="16132" max="16132" width="7.28515625" style="1" bestFit="1" customWidth="1"/>
    <col min="16133" max="16133" width="7.28515625" style="1" customWidth="1"/>
    <col min="16134" max="16134" width="7.28515625" style="1" bestFit="1" customWidth="1"/>
    <col min="16135" max="16135" width="7.28515625" style="1" customWidth="1"/>
    <col min="16136" max="16136" width="7.28515625" style="1" bestFit="1" customWidth="1"/>
    <col min="16137" max="16137" width="7.28515625" style="1" customWidth="1"/>
    <col min="16138" max="16139" width="7.7109375" style="1" customWidth="1"/>
    <col min="16140" max="16384" width="8.7109375" style="1"/>
  </cols>
  <sheetData>
    <row r="1" spans="1:11" s="44" customFormat="1" ht="20.25" x14ac:dyDescent="0.3">
      <c r="A1" s="52" t="s">
        <v>19</v>
      </c>
      <c r="B1" s="174" t="s">
        <v>146</v>
      </c>
      <c r="C1" s="174"/>
      <c r="D1" s="174"/>
      <c r="E1" s="175"/>
      <c r="F1" s="175"/>
      <c r="G1" s="175"/>
      <c r="H1" s="175"/>
      <c r="I1" s="175"/>
      <c r="J1" s="175"/>
      <c r="K1" s="175"/>
    </row>
    <row r="2" spans="1:11" s="44" customFormat="1" ht="20.25" x14ac:dyDescent="0.3">
      <c r="A2" s="52" t="s">
        <v>21</v>
      </c>
      <c r="B2" s="176" t="s">
        <v>3</v>
      </c>
      <c r="C2" s="174"/>
      <c r="D2" s="174"/>
      <c r="E2" s="177"/>
      <c r="F2" s="177"/>
      <c r="G2" s="177"/>
      <c r="H2" s="177"/>
      <c r="I2" s="177"/>
      <c r="J2" s="177"/>
      <c r="K2" s="177"/>
    </row>
    <row r="4" spans="1:11" ht="15.75" x14ac:dyDescent="0.25">
      <c r="A4" s="122" t="s">
        <v>25</v>
      </c>
      <c r="B4" s="170" t="s">
        <v>4</v>
      </c>
      <c r="C4" s="172"/>
      <c r="D4" s="172"/>
      <c r="E4" s="171"/>
      <c r="F4" s="170" t="s">
        <v>147</v>
      </c>
      <c r="G4" s="172"/>
      <c r="H4" s="172"/>
      <c r="I4" s="171"/>
      <c r="J4" s="170" t="s">
        <v>148</v>
      </c>
      <c r="K4" s="171"/>
    </row>
    <row r="5" spans="1:11" x14ac:dyDescent="0.2">
      <c r="A5" s="16"/>
      <c r="B5" s="170">
        <f>VALUE(RIGHT($B$2, 4))</f>
        <v>2020</v>
      </c>
      <c r="C5" s="171"/>
      <c r="D5" s="170">
        <f>B5-1</f>
        <v>2019</v>
      </c>
      <c r="E5" s="178"/>
      <c r="F5" s="170">
        <f>B5</f>
        <v>2020</v>
      </c>
      <c r="G5" s="178"/>
      <c r="H5" s="170">
        <f>D5</f>
        <v>2019</v>
      </c>
      <c r="I5" s="178"/>
      <c r="J5" s="13" t="s">
        <v>8</v>
      </c>
      <c r="K5" s="14" t="s">
        <v>5</v>
      </c>
    </row>
    <row r="6" spans="1:11" x14ac:dyDescent="0.2">
      <c r="A6" s="123" t="s">
        <v>40</v>
      </c>
      <c r="B6" s="124" t="s">
        <v>149</v>
      </c>
      <c r="C6" s="125" t="s">
        <v>150</v>
      </c>
      <c r="D6" s="124" t="s">
        <v>149</v>
      </c>
      <c r="E6" s="126" t="s">
        <v>150</v>
      </c>
      <c r="F6" s="125" t="s">
        <v>149</v>
      </c>
      <c r="G6" s="125" t="s">
        <v>150</v>
      </c>
      <c r="H6" s="124" t="s">
        <v>149</v>
      </c>
      <c r="I6" s="126" t="s">
        <v>150</v>
      </c>
      <c r="J6" s="124"/>
      <c r="K6" s="126"/>
    </row>
    <row r="7" spans="1:11" x14ac:dyDescent="0.2">
      <c r="A7" s="20" t="s">
        <v>461</v>
      </c>
      <c r="B7" s="55">
        <v>0</v>
      </c>
      <c r="C7" s="138">
        <f>IF(B11=0, "-", B7/B11)</f>
        <v>0</v>
      </c>
      <c r="D7" s="55">
        <v>0</v>
      </c>
      <c r="E7" s="78">
        <f>IF(D11=0, "-", D7/D11)</f>
        <v>0</v>
      </c>
      <c r="F7" s="128">
        <v>1</v>
      </c>
      <c r="G7" s="138">
        <f>IF(F11=0, "-", F7/F11)</f>
        <v>7.6923076923076927E-2</v>
      </c>
      <c r="H7" s="55">
        <v>0</v>
      </c>
      <c r="I7" s="78">
        <f>IF(H11=0, "-", H7/H11)</f>
        <v>0</v>
      </c>
      <c r="J7" s="77" t="str">
        <f>IF(D7=0, "-", IF((B7-D7)/D7&lt;10, (B7-D7)/D7, "&gt;999%"))</f>
        <v>-</v>
      </c>
      <c r="K7" s="78" t="str">
        <f>IF(H7=0, "-", IF((F7-H7)/H7&lt;10, (F7-H7)/H7, "&gt;999%"))</f>
        <v>-</v>
      </c>
    </row>
    <row r="8" spans="1:11" x14ac:dyDescent="0.2">
      <c r="A8" s="20" t="s">
        <v>462</v>
      </c>
      <c r="B8" s="55">
        <v>1</v>
      </c>
      <c r="C8" s="138">
        <f>IF(B11=0, "-", B8/B11)</f>
        <v>0.25</v>
      </c>
      <c r="D8" s="55">
        <v>0</v>
      </c>
      <c r="E8" s="78">
        <f>IF(D11=0, "-", D8/D11)</f>
        <v>0</v>
      </c>
      <c r="F8" s="128">
        <v>1</v>
      </c>
      <c r="G8" s="138">
        <f>IF(F11=0, "-", F8/F11)</f>
        <v>7.6923076923076927E-2</v>
      </c>
      <c r="H8" s="55">
        <v>0</v>
      </c>
      <c r="I8" s="78">
        <f>IF(H11=0, "-", H8/H11)</f>
        <v>0</v>
      </c>
      <c r="J8" s="77" t="str">
        <f>IF(D8=0, "-", IF((B8-D8)/D8&lt;10, (B8-D8)/D8, "&gt;999%"))</f>
        <v>-</v>
      </c>
      <c r="K8" s="78" t="str">
        <f>IF(H8=0, "-", IF((F8-H8)/H8&lt;10, (F8-H8)/H8, "&gt;999%"))</f>
        <v>-</v>
      </c>
    </row>
    <row r="9" spans="1:11" x14ac:dyDescent="0.2">
      <c r="A9" s="20" t="s">
        <v>463</v>
      </c>
      <c r="B9" s="55">
        <v>3</v>
      </c>
      <c r="C9" s="138">
        <f>IF(B11=0, "-", B9/B11)</f>
        <v>0.75</v>
      </c>
      <c r="D9" s="55">
        <v>3</v>
      </c>
      <c r="E9" s="78">
        <f>IF(D11=0, "-", D9/D11)</f>
        <v>1</v>
      </c>
      <c r="F9" s="128">
        <v>11</v>
      </c>
      <c r="G9" s="138">
        <f>IF(F11=0, "-", F9/F11)</f>
        <v>0.84615384615384615</v>
      </c>
      <c r="H9" s="55">
        <v>11</v>
      </c>
      <c r="I9" s="78">
        <f>IF(H11=0, "-", H9/H11)</f>
        <v>1</v>
      </c>
      <c r="J9" s="77">
        <f>IF(D9=0, "-", IF((B9-D9)/D9&lt;10, (B9-D9)/D9, "&gt;999%"))</f>
        <v>0</v>
      </c>
      <c r="K9" s="78">
        <f>IF(H9=0, "-", IF((F9-H9)/H9&lt;10, (F9-H9)/H9, "&gt;999%"))</f>
        <v>0</v>
      </c>
    </row>
    <row r="10" spans="1:11" x14ac:dyDescent="0.2">
      <c r="A10" s="129"/>
      <c r="B10" s="82"/>
      <c r="D10" s="82"/>
      <c r="E10" s="86"/>
      <c r="F10" s="130"/>
      <c r="H10" s="82"/>
      <c r="I10" s="86"/>
      <c r="J10" s="85"/>
      <c r="K10" s="86"/>
    </row>
    <row r="11" spans="1:11" s="38" customFormat="1" x14ac:dyDescent="0.2">
      <c r="A11" s="131" t="s">
        <v>464</v>
      </c>
      <c r="B11" s="32">
        <f>SUM(B7:B10)</f>
        <v>4</v>
      </c>
      <c r="C11" s="132">
        <f>B11/1945</f>
        <v>2.056555269922879E-3</v>
      </c>
      <c r="D11" s="32">
        <f>SUM(D7:D10)</f>
        <v>3</v>
      </c>
      <c r="E11" s="133">
        <f>D11/1712</f>
        <v>1.7523364485981308E-3</v>
      </c>
      <c r="F11" s="121">
        <f>SUM(F7:F10)</f>
        <v>13</v>
      </c>
      <c r="G11" s="134">
        <f>F11/11003</f>
        <v>1.1814959556484595E-3</v>
      </c>
      <c r="H11" s="32">
        <f>SUM(H7:H10)</f>
        <v>11</v>
      </c>
      <c r="I11" s="133">
        <f>H11/8693</f>
        <v>1.2653859427125273E-3</v>
      </c>
      <c r="J11" s="35">
        <f>IF(D11=0, "-", IF((B11-D11)/D11&lt;10, (B11-D11)/D11, "&gt;999%"))</f>
        <v>0.33333333333333331</v>
      </c>
      <c r="K11" s="36">
        <f>IF(H11=0, "-", IF((F11-H11)/H11&lt;10, (F11-H11)/H11, "&gt;999%"))</f>
        <v>0.18181818181818182</v>
      </c>
    </row>
    <row r="12" spans="1:11" x14ac:dyDescent="0.2">
      <c r="B12" s="130"/>
      <c r="D12" s="130"/>
      <c r="F12" s="130"/>
      <c r="H12" s="130"/>
    </row>
    <row r="13" spans="1:11" x14ac:dyDescent="0.2">
      <c r="A13" s="123" t="s">
        <v>41</v>
      </c>
      <c r="B13" s="124" t="s">
        <v>149</v>
      </c>
      <c r="C13" s="125" t="s">
        <v>150</v>
      </c>
      <c r="D13" s="124" t="s">
        <v>149</v>
      </c>
      <c r="E13" s="126" t="s">
        <v>150</v>
      </c>
      <c r="F13" s="125" t="s">
        <v>149</v>
      </c>
      <c r="G13" s="125" t="s">
        <v>150</v>
      </c>
      <c r="H13" s="124" t="s">
        <v>149</v>
      </c>
      <c r="I13" s="126" t="s">
        <v>150</v>
      </c>
      <c r="J13" s="124"/>
      <c r="K13" s="126"/>
    </row>
    <row r="14" spans="1:11" x14ac:dyDescent="0.2">
      <c r="A14" s="20" t="s">
        <v>465</v>
      </c>
      <c r="B14" s="55">
        <v>0</v>
      </c>
      <c r="C14" s="138" t="str">
        <f>IF(B16=0, "-", B14/B16)</f>
        <v>-</v>
      </c>
      <c r="D14" s="55">
        <v>0</v>
      </c>
      <c r="E14" s="78" t="str">
        <f>IF(D16=0, "-", D14/D16)</f>
        <v>-</v>
      </c>
      <c r="F14" s="128">
        <v>0</v>
      </c>
      <c r="G14" s="138" t="str">
        <f>IF(F16=0, "-", F14/F16)</f>
        <v>-</v>
      </c>
      <c r="H14" s="55">
        <v>3</v>
      </c>
      <c r="I14" s="78">
        <f>IF(H16=0, "-", H14/H16)</f>
        <v>1</v>
      </c>
      <c r="J14" s="77" t="str">
        <f>IF(D14=0, "-", IF((B14-D14)/D14&lt;10, (B14-D14)/D14, "&gt;999%"))</f>
        <v>-</v>
      </c>
      <c r="K14" s="78">
        <f>IF(H14=0, "-", IF((F14-H14)/H14&lt;10, (F14-H14)/H14, "&gt;999%"))</f>
        <v>-1</v>
      </c>
    </row>
    <row r="15" spans="1:11" x14ac:dyDescent="0.2">
      <c r="A15" s="129"/>
      <c r="B15" s="82"/>
      <c r="D15" s="82"/>
      <c r="E15" s="86"/>
      <c r="F15" s="130"/>
      <c r="H15" s="82"/>
      <c r="I15" s="86"/>
      <c r="J15" s="85"/>
      <c r="K15" s="86"/>
    </row>
    <row r="16" spans="1:11" s="38" customFormat="1" x14ac:dyDescent="0.2">
      <c r="A16" s="131" t="s">
        <v>466</v>
      </c>
      <c r="B16" s="32">
        <f>SUM(B14:B15)</f>
        <v>0</v>
      </c>
      <c r="C16" s="132">
        <f>B16/1945</f>
        <v>0</v>
      </c>
      <c r="D16" s="32">
        <f>SUM(D14:D15)</f>
        <v>0</v>
      </c>
      <c r="E16" s="133">
        <f>D16/1712</f>
        <v>0</v>
      </c>
      <c r="F16" s="121">
        <f>SUM(F14:F15)</f>
        <v>0</v>
      </c>
      <c r="G16" s="134">
        <f>F16/11003</f>
        <v>0</v>
      </c>
      <c r="H16" s="32">
        <f>SUM(H14:H15)</f>
        <v>3</v>
      </c>
      <c r="I16" s="133">
        <f>H16/8693</f>
        <v>3.4510525710341653E-4</v>
      </c>
      <c r="J16" s="35" t="str">
        <f>IF(D16=0, "-", IF((B16-D16)/D16&lt;10, (B16-D16)/D16, "&gt;999%"))</f>
        <v>-</v>
      </c>
      <c r="K16" s="36">
        <f>IF(H16=0, "-", IF((F16-H16)/H16&lt;10, (F16-H16)/H16, "&gt;999%"))</f>
        <v>-1</v>
      </c>
    </row>
    <row r="17" spans="1:11" x14ac:dyDescent="0.2">
      <c r="B17" s="130"/>
      <c r="D17" s="130"/>
      <c r="F17" s="130"/>
      <c r="H17" s="130"/>
    </row>
    <row r="18" spans="1:11" x14ac:dyDescent="0.2">
      <c r="A18" s="123" t="s">
        <v>42</v>
      </c>
      <c r="B18" s="124" t="s">
        <v>149</v>
      </c>
      <c r="C18" s="125" t="s">
        <v>150</v>
      </c>
      <c r="D18" s="124" t="s">
        <v>149</v>
      </c>
      <c r="E18" s="126" t="s">
        <v>150</v>
      </c>
      <c r="F18" s="125" t="s">
        <v>149</v>
      </c>
      <c r="G18" s="125" t="s">
        <v>150</v>
      </c>
      <c r="H18" s="124" t="s">
        <v>149</v>
      </c>
      <c r="I18" s="126" t="s">
        <v>150</v>
      </c>
      <c r="J18" s="124"/>
      <c r="K18" s="126"/>
    </row>
    <row r="19" spans="1:11" x14ac:dyDescent="0.2">
      <c r="A19" s="20" t="s">
        <v>467</v>
      </c>
      <c r="B19" s="55">
        <v>0</v>
      </c>
      <c r="C19" s="138">
        <f>IF(B25=0, "-", B19/B25)</f>
        <v>0</v>
      </c>
      <c r="D19" s="55">
        <v>3</v>
      </c>
      <c r="E19" s="78">
        <f>IF(D25=0, "-", D19/D25)</f>
        <v>0.25</v>
      </c>
      <c r="F19" s="128">
        <v>0</v>
      </c>
      <c r="G19" s="138">
        <f>IF(F25=0, "-", F19/F25)</f>
        <v>0</v>
      </c>
      <c r="H19" s="55">
        <v>3</v>
      </c>
      <c r="I19" s="78">
        <f>IF(H25=0, "-", H19/H25)</f>
        <v>0.10344827586206896</v>
      </c>
      <c r="J19" s="77">
        <f>IF(D19=0, "-", IF((B19-D19)/D19&lt;10, (B19-D19)/D19, "&gt;999%"))</f>
        <v>-1</v>
      </c>
      <c r="K19" s="78">
        <f>IF(H19=0, "-", IF((F19-H19)/H19&lt;10, (F19-H19)/H19, "&gt;999%"))</f>
        <v>-1</v>
      </c>
    </row>
    <row r="20" spans="1:11" x14ac:dyDescent="0.2">
      <c r="A20" s="20" t="s">
        <v>468</v>
      </c>
      <c r="B20" s="55">
        <v>0</v>
      </c>
      <c r="C20" s="138">
        <f>IF(B25=0, "-", B20/B25)</f>
        <v>0</v>
      </c>
      <c r="D20" s="55">
        <v>1</v>
      </c>
      <c r="E20" s="78">
        <f>IF(D25=0, "-", D20/D25)</f>
        <v>8.3333333333333329E-2</v>
      </c>
      <c r="F20" s="128">
        <v>0</v>
      </c>
      <c r="G20" s="138">
        <f>IF(F25=0, "-", F20/F25)</f>
        <v>0</v>
      </c>
      <c r="H20" s="55">
        <v>1</v>
      </c>
      <c r="I20" s="78">
        <f>IF(H25=0, "-", H20/H25)</f>
        <v>3.4482758620689655E-2</v>
      </c>
      <c r="J20" s="77">
        <f>IF(D20=0, "-", IF((B20-D20)/D20&lt;10, (B20-D20)/D20, "&gt;999%"))</f>
        <v>-1</v>
      </c>
      <c r="K20" s="78">
        <f>IF(H20=0, "-", IF((F20-H20)/H20&lt;10, (F20-H20)/H20, "&gt;999%"))</f>
        <v>-1</v>
      </c>
    </row>
    <row r="21" spans="1:11" x14ac:dyDescent="0.2">
      <c r="A21" s="20" t="s">
        <v>469</v>
      </c>
      <c r="B21" s="55">
        <v>1</v>
      </c>
      <c r="C21" s="138">
        <f>IF(B25=0, "-", B21/B25)</f>
        <v>0.16666666666666666</v>
      </c>
      <c r="D21" s="55">
        <v>0</v>
      </c>
      <c r="E21" s="78">
        <f>IF(D25=0, "-", D21/D25)</f>
        <v>0</v>
      </c>
      <c r="F21" s="128">
        <v>5</v>
      </c>
      <c r="G21" s="138">
        <f>IF(F25=0, "-", F21/F25)</f>
        <v>0.19230769230769232</v>
      </c>
      <c r="H21" s="55">
        <v>0</v>
      </c>
      <c r="I21" s="78">
        <f>IF(H25=0, "-", H21/H25)</f>
        <v>0</v>
      </c>
      <c r="J21" s="77" t="str">
        <f>IF(D21=0, "-", IF((B21-D21)/D21&lt;10, (B21-D21)/D21, "&gt;999%"))</f>
        <v>-</v>
      </c>
      <c r="K21" s="78" t="str">
        <f>IF(H21=0, "-", IF((F21-H21)/H21&lt;10, (F21-H21)/H21, "&gt;999%"))</f>
        <v>-</v>
      </c>
    </row>
    <row r="22" spans="1:11" x14ac:dyDescent="0.2">
      <c r="A22" s="20" t="s">
        <v>470</v>
      </c>
      <c r="B22" s="55">
        <v>2</v>
      </c>
      <c r="C22" s="138">
        <f>IF(B25=0, "-", B22/B25)</f>
        <v>0.33333333333333331</v>
      </c>
      <c r="D22" s="55">
        <v>2</v>
      </c>
      <c r="E22" s="78">
        <f>IF(D25=0, "-", D22/D25)</f>
        <v>0.16666666666666666</v>
      </c>
      <c r="F22" s="128">
        <v>5</v>
      </c>
      <c r="G22" s="138">
        <f>IF(F25=0, "-", F22/F25)</f>
        <v>0.19230769230769232</v>
      </c>
      <c r="H22" s="55">
        <v>4</v>
      </c>
      <c r="I22" s="78">
        <f>IF(H25=0, "-", H22/H25)</f>
        <v>0.13793103448275862</v>
      </c>
      <c r="J22" s="77">
        <f>IF(D22=0, "-", IF((B22-D22)/D22&lt;10, (B22-D22)/D22, "&gt;999%"))</f>
        <v>0</v>
      </c>
      <c r="K22" s="78">
        <f>IF(H22=0, "-", IF((F22-H22)/H22&lt;10, (F22-H22)/H22, "&gt;999%"))</f>
        <v>0.25</v>
      </c>
    </row>
    <row r="23" spans="1:11" x14ac:dyDescent="0.2">
      <c r="A23" s="20" t="s">
        <v>471</v>
      </c>
      <c r="B23" s="55">
        <v>3</v>
      </c>
      <c r="C23" s="138">
        <f>IF(B25=0, "-", B23/B25)</f>
        <v>0.5</v>
      </c>
      <c r="D23" s="55">
        <v>6</v>
      </c>
      <c r="E23" s="78">
        <f>IF(D25=0, "-", D23/D25)</f>
        <v>0.5</v>
      </c>
      <c r="F23" s="128">
        <v>16</v>
      </c>
      <c r="G23" s="138">
        <f>IF(F25=0, "-", F23/F25)</f>
        <v>0.61538461538461542</v>
      </c>
      <c r="H23" s="55">
        <v>21</v>
      </c>
      <c r="I23" s="78">
        <f>IF(H25=0, "-", H23/H25)</f>
        <v>0.72413793103448276</v>
      </c>
      <c r="J23" s="77">
        <f>IF(D23=0, "-", IF((B23-D23)/D23&lt;10, (B23-D23)/D23, "&gt;999%"))</f>
        <v>-0.5</v>
      </c>
      <c r="K23" s="78">
        <f>IF(H23=0, "-", IF((F23-H23)/H23&lt;10, (F23-H23)/H23, "&gt;999%"))</f>
        <v>-0.23809523809523808</v>
      </c>
    </row>
    <row r="24" spans="1:11" x14ac:dyDescent="0.2">
      <c r="A24" s="129"/>
      <c r="B24" s="82"/>
      <c r="D24" s="82"/>
      <c r="E24" s="86"/>
      <c r="F24" s="130"/>
      <c r="H24" s="82"/>
      <c r="I24" s="86"/>
      <c r="J24" s="85"/>
      <c r="K24" s="86"/>
    </row>
    <row r="25" spans="1:11" s="38" customFormat="1" x14ac:dyDescent="0.2">
      <c r="A25" s="131" t="s">
        <v>472</v>
      </c>
      <c r="B25" s="32">
        <f>SUM(B19:B24)</f>
        <v>6</v>
      </c>
      <c r="C25" s="132">
        <f>B25/1945</f>
        <v>3.084832904884319E-3</v>
      </c>
      <c r="D25" s="32">
        <f>SUM(D19:D24)</f>
        <v>12</v>
      </c>
      <c r="E25" s="133">
        <f>D25/1712</f>
        <v>7.0093457943925233E-3</v>
      </c>
      <c r="F25" s="121">
        <f>SUM(F19:F24)</f>
        <v>26</v>
      </c>
      <c r="G25" s="134">
        <f>F25/11003</f>
        <v>2.3629919112969191E-3</v>
      </c>
      <c r="H25" s="32">
        <f>SUM(H19:H24)</f>
        <v>29</v>
      </c>
      <c r="I25" s="133">
        <f>H25/8693</f>
        <v>3.3360174853330265E-3</v>
      </c>
      <c r="J25" s="35">
        <f>IF(D25=0, "-", IF((B25-D25)/D25&lt;10, (B25-D25)/D25, "&gt;999%"))</f>
        <v>-0.5</v>
      </c>
      <c r="K25" s="36">
        <f>IF(H25=0, "-", IF((F25-H25)/H25&lt;10, (F25-H25)/H25, "&gt;999%"))</f>
        <v>-0.10344827586206896</v>
      </c>
    </row>
    <row r="26" spans="1:11" x14ac:dyDescent="0.2">
      <c r="B26" s="130"/>
      <c r="D26" s="130"/>
      <c r="F26" s="130"/>
      <c r="H26" s="130"/>
    </row>
    <row r="27" spans="1:11" x14ac:dyDescent="0.2">
      <c r="A27" s="123" t="s">
        <v>43</v>
      </c>
      <c r="B27" s="124" t="s">
        <v>149</v>
      </c>
      <c r="C27" s="125" t="s">
        <v>150</v>
      </c>
      <c r="D27" s="124" t="s">
        <v>149</v>
      </c>
      <c r="E27" s="126" t="s">
        <v>150</v>
      </c>
      <c r="F27" s="125" t="s">
        <v>149</v>
      </c>
      <c r="G27" s="125" t="s">
        <v>150</v>
      </c>
      <c r="H27" s="124" t="s">
        <v>149</v>
      </c>
      <c r="I27" s="126" t="s">
        <v>150</v>
      </c>
      <c r="J27" s="124"/>
      <c r="K27" s="126"/>
    </row>
    <row r="28" spans="1:11" x14ac:dyDescent="0.2">
      <c r="A28" s="20" t="s">
        <v>473</v>
      </c>
      <c r="B28" s="55">
        <v>5</v>
      </c>
      <c r="C28" s="138">
        <f>IF(B39=0, "-", B28/B39)</f>
        <v>9.6153846153846159E-2</v>
      </c>
      <c r="D28" s="55">
        <v>4</v>
      </c>
      <c r="E28" s="78">
        <f>IF(D39=0, "-", D28/D39)</f>
        <v>0.08</v>
      </c>
      <c r="F28" s="128">
        <v>16</v>
      </c>
      <c r="G28" s="138">
        <f>IF(F39=0, "-", F28/F39)</f>
        <v>9.4117647058823528E-2</v>
      </c>
      <c r="H28" s="55">
        <v>10</v>
      </c>
      <c r="I28" s="78">
        <f>IF(H39=0, "-", H28/H39)</f>
        <v>5.9171597633136092E-2</v>
      </c>
      <c r="J28" s="77">
        <f t="shared" ref="J28:J37" si="0">IF(D28=0, "-", IF((B28-D28)/D28&lt;10, (B28-D28)/D28, "&gt;999%"))</f>
        <v>0.25</v>
      </c>
      <c r="K28" s="78">
        <f t="shared" ref="K28:K37" si="1">IF(H28=0, "-", IF((F28-H28)/H28&lt;10, (F28-H28)/H28, "&gt;999%"))</f>
        <v>0.6</v>
      </c>
    </row>
    <row r="29" spans="1:11" x14ac:dyDescent="0.2">
      <c r="A29" s="20" t="s">
        <v>474</v>
      </c>
      <c r="B29" s="55">
        <v>10</v>
      </c>
      <c r="C29" s="138">
        <f>IF(B39=0, "-", B29/B39)</f>
        <v>0.19230769230769232</v>
      </c>
      <c r="D29" s="55">
        <v>11</v>
      </c>
      <c r="E29" s="78">
        <f>IF(D39=0, "-", D29/D39)</f>
        <v>0.22</v>
      </c>
      <c r="F29" s="128">
        <v>35</v>
      </c>
      <c r="G29" s="138">
        <f>IF(F39=0, "-", F29/F39)</f>
        <v>0.20588235294117646</v>
      </c>
      <c r="H29" s="55">
        <v>59</v>
      </c>
      <c r="I29" s="78">
        <f>IF(H39=0, "-", H29/H39)</f>
        <v>0.34911242603550297</v>
      </c>
      <c r="J29" s="77">
        <f t="shared" si="0"/>
        <v>-9.0909090909090912E-2</v>
      </c>
      <c r="K29" s="78">
        <f t="shared" si="1"/>
        <v>-0.40677966101694918</v>
      </c>
    </row>
    <row r="30" spans="1:11" x14ac:dyDescent="0.2">
      <c r="A30" s="20" t="s">
        <v>475</v>
      </c>
      <c r="B30" s="55">
        <v>3</v>
      </c>
      <c r="C30" s="138">
        <f>IF(B39=0, "-", B30/B39)</f>
        <v>5.7692307692307696E-2</v>
      </c>
      <c r="D30" s="55">
        <v>1</v>
      </c>
      <c r="E30" s="78">
        <f>IF(D39=0, "-", D30/D39)</f>
        <v>0.02</v>
      </c>
      <c r="F30" s="128">
        <v>7</v>
      </c>
      <c r="G30" s="138">
        <f>IF(F39=0, "-", F30/F39)</f>
        <v>4.1176470588235294E-2</v>
      </c>
      <c r="H30" s="55">
        <v>9</v>
      </c>
      <c r="I30" s="78">
        <f>IF(H39=0, "-", H30/H39)</f>
        <v>5.3254437869822487E-2</v>
      </c>
      <c r="J30" s="77">
        <f t="shared" si="0"/>
        <v>2</v>
      </c>
      <c r="K30" s="78">
        <f t="shared" si="1"/>
        <v>-0.22222222222222221</v>
      </c>
    </row>
    <row r="31" spans="1:11" x14ac:dyDescent="0.2">
      <c r="A31" s="20" t="s">
        <v>476</v>
      </c>
      <c r="B31" s="55">
        <v>3</v>
      </c>
      <c r="C31" s="138">
        <f>IF(B39=0, "-", B31/B39)</f>
        <v>5.7692307692307696E-2</v>
      </c>
      <c r="D31" s="55">
        <v>1</v>
      </c>
      <c r="E31" s="78">
        <f>IF(D39=0, "-", D31/D39)</f>
        <v>0.02</v>
      </c>
      <c r="F31" s="128">
        <v>5</v>
      </c>
      <c r="G31" s="138">
        <f>IF(F39=0, "-", F31/F39)</f>
        <v>2.9411764705882353E-2</v>
      </c>
      <c r="H31" s="55">
        <v>5</v>
      </c>
      <c r="I31" s="78">
        <f>IF(H39=0, "-", H31/H39)</f>
        <v>2.9585798816568046E-2</v>
      </c>
      <c r="J31" s="77">
        <f t="shared" si="0"/>
        <v>2</v>
      </c>
      <c r="K31" s="78">
        <f t="shared" si="1"/>
        <v>0</v>
      </c>
    </row>
    <row r="32" spans="1:11" x14ac:dyDescent="0.2">
      <c r="A32" s="20" t="s">
        <v>477</v>
      </c>
      <c r="B32" s="55">
        <v>1</v>
      </c>
      <c r="C32" s="138">
        <f>IF(B39=0, "-", B32/B39)</f>
        <v>1.9230769230769232E-2</v>
      </c>
      <c r="D32" s="55">
        <v>1</v>
      </c>
      <c r="E32" s="78">
        <f>IF(D39=0, "-", D32/D39)</f>
        <v>0.02</v>
      </c>
      <c r="F32" s="128">
        <v>6</v>
      </c>
      <c r="G32" s="138">
        <f>IF(F39=0, "-", F32/F39)</f>
        <v>3.5294117647058823E-2</v>
      </c>
      <c r="H32" s="55">
        <v>3</v>
      </c>
      <c r="I32" s="78">
        <f>IF(H39=0, "-", H32/H39)</f>
        <v>1.7751479289940829E-2</v>
      </c>
      <c r="J32" s="77">
        <f t="shared" si="0"/>
        <v>0</v>
      </c>
      <c r="K32" s="78">
        <f t="shared" si="1"/>
        <v>1</v>
      </c>
    </row>
    <row r="33" spans="1:11" x14ac:dyDescent="0.2">
      <c r="A33" s="20" t="s">
        <v>478</v>
      </c>
      <c r="B33" s="55">
        <v>2</v>
      </c>
      <c r="C33" s="138">
        <f>IF(B39=0, "-", B33/B39)</f>
        <v>3.8461538461538464E-2</v>
      </c>
      <c r="D33" s="55">
        <v>0</v>
      </c>
      <c r="E33" s="78">
        <f>IF(D39=0, "-", D33/D39)</f>
        <v>0</v>
      </c>
      <c r="F33" s="128">
        <v>2</v>
      </c>
      <c r="G33" s="138">
        <f>IF(F39=0, "-", F33/F39)</f>
        <v>1.1764705882352941E-2</v>
      </c>
      <c r="H33" s="55">
        <v>0</v>
      </c>
      <c r="I33" s="78">
        <f>IF(H39=0, "-", H33/H39)</f>
        <v>0</v>
      </c>
      <c r="J33" s="77" t="str">
        <f t="shared" si="0"/>
        <v>-</v>
      </c>
      <c r="K33" s="78" t="str">
        <f t="shared" si="1"/>
        <v>-</v>
      </c>
    </row>
    <row r="34" spans="1:11" x14ac:dyDescent="0.2">
      <c r="A34" s="20" t="s">
        <v>479</v>
      </c>
      <c r="B34" s="55">
        <v>0</v>
      </c>
      <c r="C34" s="138">
        <f>IF(B39=0, "-", B34/B39)</f>
        <v>0</v>
      </c>
      <c r="D34" s="55">
        <v>0</v>
      </c>
      <c r="E34" s="78">
        <f>IF(D39=0, "-", D34/D39)</f>
        <v>0</v>
      </c>
      <c r="F34" s="128">
        <v>2</v>
      </c>
      <c r="G34" s="138">
        <f>IF(F39=0, "-", F34/F39)</f>
        <v>1.1764705882352941E-2</v>
      </c>
      <c r="H34" s="55">
        <v>0</v>
      </c>
      <c r="I34" s="78">
        <f>IF(H39=0, "-", H34/H39)</f>
        <v>0</v>
      </c>
      <c r="J34" s="77" t="str">
        <f t="shared" si="0"/>
        <v>-</v>
      </c>
      <c r="K34" s="78" t="str">
        <f t="shared" si="1"/>
        <v>-</v>
      </c>
    </row>
    <row r="35" spans="1:11" x14ac:dyDescent="0.2">
      <c r="A35" s="20" t="s">
        <v>480</v>
      </c>
      <c r="B35" s="55">
        <v>8</v>
      </c>
      <c r="C35" s="138">
        <f>IF(B39=0, "-", B35/B39)</f>
        <v>0.15384615384615385</v>
      </c>
      <c r="D35" s="55">
        <v>5</v>
      </c>
      <c r="E35" s="78">
        <f>IF(D39=0, "-", D35/D39)</f>
        <v>0.1</v>
      </c>
      <c r="F35" s="128">
        <v>24</v>
      </c>
      <c r="G35" s="138">
        <f>IF(F39=0, "-", F35/F39)</f>
        <v>0.14117647058823529</v>
      </c>
      <c r="H35" s="55">
        <v>23</v>
      </c>
      <c r="I35" s="78">
        <f>IF(H39=0, "-", H35/H39)</f>
        <v>0.13609467455621302</v>
      </c>
      <c r="J35" s="77">
        <f t="shared" si="0"/>
        <v>0.6</v>
      </c>
      <c r="K35" s="78">
        <f t="shared" si="1"/>
        <v>4.3478260869565216E-2</v>
      </c>
    </row>
    <row r="36" spans="1:11" x14ac:dyDescent="0.2">
      <c r="A36" s="20" t="s">
        <v>481</v>
      </c>
      <c r="B36" s="55">
        <v>17</v>
      </c>
      <c r="C36" s="138">
        <f>IF(B39=0, "-", B36/B39)</f>
        <v>0.32692307692307693</v>
      </c>
      <c r="D36" s="55">
        <v>20</v>
      </c>
      <c r="E36" s="78">
        <f>IF(D39=0, "-", D36/D39)</f>
        <v>0.4</v>
      </c>
      <c r="F36" s="128">
        <v>60</v>
      </c>
      <c r="G36" s="138">
        <f>IF(F39=0, "-", F36/F39)</f>
        <v>0.35294117647058826</v>
      </c>
      <c r="H36" s="55">
        <v>36</v>
      </c>
      <c r="I36" s="78">
        <f>IF(H39=0, "-", H36/H39)</f>
        <v>0.21301775147928995</v>
      </c>
      <c r="J36" s="77">
        <f t="shared" si="0"/>
        <v>-0.15</v>
      </c>
      <c r="K36" s="78">
        <f t="shared" si="1"/>
        <v>0.66666666666666663</v>
      </c>
    </row>
    <row r="37" spans="1:11" x14ac:dyDescent="0.2">
      <c r="A37" s="20" t="s">
        <v>482</v>
      </c>
      <c r="B37" s="55">
        <v>3</v>
      </c>
      <c r="C37" s="138">
        <f>IF(B39=0, "-", B37/B39)</f>
        <v>5.7692307692307696E-2</v>
      </c>
      <c r="D37" s="55">
        <v>7</v>
      </c>
      <c r="E37" s="78">
        <f>IF(D39=0, "-", D37/D39)</f>
        <v>0.14000000000000001</v>
      </c>
      <c r="F37" s="128">
        <v>13</v>
      </c>
      <c r="G37" s="138">
        <f>IF(F39=0, "-", F37/F39)</f>
        <v>7.6470588235294124E-2</v>
      </c>
      <c r="H37" s="55">
        <v>24</v>
      </c>
      <c r="I37" s="78">
        <f>IF(H39=0, "-", H37/H39)</f>
        <v>0.14201183431952663</v>
      </c>
      <c r="J37" s="77">
        <f t="shared" si="0"/>
        <v>-0.5714285714285714</v>
      </c>
      <c r="K37" s="78">
        <f t="shared" si="1"/>
        <v>-0.45833333333333331</v>
      </c>
    </row>
    <row r="38" spans="1:11" x14ac:dyDescent="0.2">
      <c r="A38" s="129"/>
      <c r="B38" s="82"/>
      <c r="D38" s="82"/>
      <c r="E38" s="86"/>
      <c r="F38" s="130"/>
      <c r="H38" s="82"/>
      <c r="I38" s="86"/>
      <c r="J38" s="85"/>
      <c r="K38" s="86"/>
    </row>
    <row r="39" spans="1:11" s="38" customFormat="1" x14ac:dyDescent="0.2">
      <c r="A39" s="131" t="s">
        <v>483</v>
      </c>
      <c r="B39" s="32">
        <f>SUM(B28:B38)</f>
        <v>52</v>
      </c>
      <c r="C39" s="132">
        <f>B39/1945</f>
        <v>2.6735218508997429E-2</v>
      </c>
      <c r="D39" s="32">
        <f>SUM(D28:D38)</f>
        <v>50</v>
      </c>
      <c r="E39" s="133">
        <f>D39/1712</f>
        <v>2.9205607476635514E-2</v>
      </c>
      <c r="F39" s="121">
        <f>SUM(F28:F38)</f>
        <v>170</v>
      </c>
      <c r="G39" s="134">
        <f>F39/11003</f>
        <v>1.5450331727710624E-2</v>
      </c>
      <c r="H39" s="32">
        <f>SUM(H28:H38)</f>
        <v>169</v>
      </c>
      <c r="I39" s="133">
        <f>H39/8693</f>
        <v>1.9440929483492464E-2</v>
      </c>
      <c r="J39" s="35">
        <f>IF(D39=0, "-", IF((B39-D39)/D39&lt;10, (B39-D39)/D39, "&gt;999%"))</f>
        <v>0.04</v>
      </c>
      <c r="K39" s="36">
        <f>IF(H39=0, "-", IF((F39-H39)/H39&lt;10, (F39-H39)/H39, "&gt;999%"))</f>
        <v>5.9171597633136093E-3</v>
      </c>
    </row>
    <row r="40" spans="1:11" x14ac:dyDescent="0.2">
      <c r="B40" s="130"/>
      <c r="D40" s="130"/>
      <c r="F40" s="130"/>
      <c r="H40" s="130"/>
    </row>
    <row r="41" spans="1:11" x14ac:dyDescent="0.2">
      <c r="A41" s="123" t="s">
        <v>44</v>
      </c>
      <c r="B41" s="124" t="s">
        <v>149</v>
      </c>
      <c r="C41" s="125" t="s">
        <v>150</v>
      </c>
      <c r="D41" s="124" t="s">
        <v>149</v>
      </c>
      <c r="E41" s="126" t="s">
        <v>150</v>
      </c>
      <c r="F41" s="125" t="s">
        <v>149</v>
      </c>
      <c r="G41" s="125" t="s">
        <v>150</v>
      </c>
      <c r="H41" s="124" t="s">
        <v>149</v>
      </c>
      <c r="I41" s="126" t="s">
        <v>150</v>
      </c>
      <c r="J41" s="124"/>
      <c r="K41" s="126"/>
    </row>
    <row r="42" spans="1:11" x14ac:dyDescent="0.2">
      <c r="A42" s="20" t="s">
        <v>484</v>
      </c>
      <c r="B42" s="55">
        <v>5</v>
      </c>
      <c r="C42" s="138">
        <f>IF(B52=0, "-", B42/B52)</f>
        <v>8.4745762711864403E-2</v>
      </c>
      <c r="D42" s="55">
        <v>2</v>
      </c>
      <c r="E42" s="78">
        <f>IF(D52=0, "-", D42/D52)</f>
        <v>4.1666666666666664E-2</v>
      </c>
      <c r="F42" s="128">
        <v>11</v>
      </c>
      <c r="G42" s="138">
        <f>IF(F52=0, "-", F42/F52)</f>
        <v>5.7291666666666664E-2</v>
      </c>
      <c r="H42" s="55">
        <v>16</v>
      </c>
      <c r="I42" s="78">
        <f>IF(H52=0, "-", H42/H52)</f>
        <v>8.247422680412371E-2</v>
      </c>
      <c r="J42" s="77">
        <f t="shared" ref="J42:J50" si="2">IF(D42=0, "-", IF((B42-D42)/D42&lt;10, (B42-D42)/D42, "&gt;999%"))</f>
        <v>1.5</v>
      </c>
      <c r="K42" s="78">
        <f t="shared" ref="K42:K50" si="3">IF(H42=0, "-", IF((F42-H42)/H42&lt;10, (F42-H42)/H42, "&gt;999%"))</f>
        <v>-0.3125</v>
      </c>
    </row>
    <row r="43" spans="1:11" x14ac:dyDescent="0.2">
      <c r="A43" s="20" t="s">
        <v>485</v>
      </c>
      <c r="B43" s="55">
        <v>4</v>
      </c>
      <c r="C43" s="138">
        <f>IF(B52=0, "-", B43/B52)</f>
        <v>6.7796610169491525E-2</v>
      </c>
      <c r="D43" s="55">
        <v>0</v>
      </c>
      <c r="E43" s="78">
        <f>IF(D52=0, "-", D43/D52)</f>
        <v>0</v>
      </c>
      <c r="F43" s="128">
        <v>13</v>
      </c>
      <c r="G43" s="138">
        <f>IF(F52=0, "-", F43/F52)</f>
        <v>6.7708333333333329E-2</v>
      </c>
      <c r="H43" s="55">
        <v>4</v>
      </c>
      <c r="I43" s="78">
        <f>IF(H52=0, "-", H43/H52)</f>
        <v>2.0618556701030927E-2</v>
      </c>
      <c r="J43" s="77" t="str">
        <f t="shared" si="2"/>
        <v>-</v>
      </c>
      <c r="K43" s="78">
        <f t="shared" si="3"/>
        <v>2.25</v>
      </c>
    </row>
    <row r="44" spans="1:11" x14ac:dyDescent="0.2">
      <c r="A44" s="20" t="s">
        <v>486</v>
      </c>
      <c r="B44" s="55">
        <v>12</v>
      </c>
      <c r="C44" s="138">
        <f>IF(B52=0, "-", B44/B52)</f>
        <v>0.20338983050847459</v>
      </c>
      <c r="D44" s="55">
        <v>19</v>
      </c>
      <c r="E44" s="78">
        <f>IF(D52=0, "-", D44/D52)</f>
        <v>0.39583333333333331</v>
      </c>
      <c r="F44" s="128">
        <v>40</v>
      </c>
      <c r="G44" s="138">
        <f>IF(F52=0, "-", F44/F52)</f>
        <v>0.20833333333333334</v>
      </c>
      <c r="H44" s="55">
        <v>51</v>
      </c>
      <c r="I44" s="78">
        <f>IF(H52=0, "-", H44/H52)</f>
        <v>0.26288659793814434</v>
      </c>
      <c r="J44" s="77">
        <f t="shared" si="2"/>
        <v>-0.36842105263157893</v>
      </c>
      <c r="K44" s="78">
        <f t="shared" si="3"/>
        <v>-0.21568627450980393</v>
      </c>
    </row>
    <row r="45" spans="1:11" x14ac:dyDescent="0.2">
      <c r="A45" s="20" t="s">
        <v>487</v>
      </c>
      <c r="B45" s="55">
        <v>1</v>
      </c>
      <c r="C45" s="138">
        <f>IF(B52=0, "-", B45/B52)</f>
        <v>1.6949152542372881E-2</v>
      </c>
      <c r="D45" s="55">
        <v>8</v>
      </c>
      <c r="E45" s="78">
        <f>IF(D52=0, "-", D45/D52)</f>
        <v>0.16666666666666666</v>
      </c>
      <c r="F45" s="128">
        <v>15</v>
      </c>
      <c r="G45" s="138">
        <f>IF(F52=0, "-", F45/F52)</f>
        <v>7.8125E-2</v>
      </c>
      <c r="H45" s="55">
        <v>26</v>
      </c>
      <c r="I45" s="78">
        <f>IF(H52=0, "-", H45/H52)</f>
        <v>0.13402061855670103</v>
      </c>
      <c r="J45" s="77">
        <f t="shared" si="2"/>
        <v>-0.875</v>
      </c>
      <c r="K45" s="78">
        <f t="shared" si="3"/>
        <v>-0.42307692307692307</v>
      </c>
    </row>
    <row r="46" spans="1:11" x14ac:dyDescent="0.2">
      <c r="A46" s="20" t="s">
        <v>488</v>
      </c>
      <c r="B46" s="55">
        <v>0</v>
      </c>
      <c r="C46" s="138">
        <f>IF(B52=0, "-", B46/B52)</f>
        <v>0</v>
      </c>
      <c r="D46" s="55">
        <v>0</v>
      </c>
      <c r="E46" s="78">
        <f>IF(D52=0, "-", D46/D52)</f>
        <v>0</v>
      </c>
      <c r="F46" s="128">
        <v>2</v>
      </c>
      <c r="G46" s="138">
        <f>IF(F52=0, "-", F46/F52)</f>
        <v>1.0416666666666666E-2</v>
      </c>
      <c r="H46" s="55">
        <v>1</v>
      </c>
      <c r="I46" s="78">
        <f>IF(H52=0, "-", H46/H52)</f>
        <v>5.1546391752577319E-3</v>
      </c>
      <c r="J46" s="77" t="str">
        <f t="shared" si="2"/>
        <v>-</v>
      </c>
      <c r="K46" s="78">
        <f t="shared" si="3"/>
        <v>1</v>
      </c>
    </row>
    <row r="47" spans="1:11" x14ac:dyDescent="0.2">
      <c r="A47" s="20" t="s">
        <v>489</v>
      </c>
      <c r="B47" s="55">
        <v>2</v>
      </c>
      <c r="C47" s="138">
        <f>IF(B52=0, "-", B47/B52)</f>
        <v>3.3898305084745763E-2</v>
      </c>
      <c r="D47" s="55">
        <v>0</v>
      </c>
      <c r="E47" s="78">
        <f>IF(D52=0, "-", D47/D52)</f>
        <v>0</v>
      </c>
      <c r="F47" s="128">
        <v>6</v>
      </c>
      <c r="G47" s="138">
        <f>IF(F52=0, "-", F47/F52)</f>
        <v>3.125E-2</v>
      </c>
      <c r="H47" s="55">
        <v>10</v>
      </c>
      <c r="I47" s="78">
        <f>IF(H52=0, "-", H47/H52)</f>
        <v>5.1546391752577317E-2</v>
      </c>
      <c r="J47" s="77" t="str">
        <f t="shared" si="2"/>
        <v>-</v>
      </c>
      <c r="K47" s="78">
        <f t="shared" si="3"/>
        <v>-0.4</v>
      </c>
    </row>
    <row r="48" spans="1:11" x14ac:dyDescent="0.2">
      <c r="A48" s="20" t="s">
        <v>490</v>
      </c>
      <c r="B48" s="55">
        <v>4</v>
      </c>
      <c r="C48" s="138">
        <f>IF(B52=0, "-", B48/B52)</f>
        <v>6.7796610169491525E-2</v>
      </c>
      <c r="D48" s="55">
        <v>1</v>
      </c>
      <c r="E48" s="78">
        <f>IF(D52=0, "-", D48/D52)</f>
        <v>2.0833333333333332E-2</v>
      </c>
      <c r="F48" s="128">
        <v>6</v>
      </c>
      <c r="G48" s="138">
        <f>IF(F52=0, "-", F48/F52)</f>
        <v>3.125E-2</v>
      </c>
      <c r="H48" s="55">
        <v>7</v>
      </c>
      <c r="I48" s="78">
        <f>IF(H52=0, "-", H48/H52)</f>
        <v>3.608247422680412E-2</v>
      </c>
      <c r="J48" s="77">
        <f t="shared" si="2"/>
        <v>3</v>
      </c>
      <c r="K48" s="78">
        <f t="shared" si="3"/>
        <v>-0.14285714285714285</v>
      </c>
    </row>
    <row r="49" spans="1:11" x14ac:dyDescent="0.2">
      <c r="A49" s="20" t="s">
        <v>491</v>
      </c>
      <c r="B49" s="55">
        <v>31</v>
      </c>
      <c r="C49" s="138">
        <f>IF(B52=0, "-", B49/B52)</f>
        <v>0.52542372881355937</v>
      </c>
      <c r="D49" s="55">
        <v>18</v>
      </c>
      <c r="E49" s="78">
        <f>IF(D52=0, "-", D49/D52)</f>
        <v>0.375</v>
      </c>
      <c r="F49" s="128">
        <v>99</v>
      </c>
      <c r="G49" s="138">
        <f>IF(F52=0, "-", F49/F52)</f>
        <v>0.515625</v>
      </c>
      <c r="H49" s="55">
        <v>75</v>
      </c>
      <c r="I49" s="78">
        <f>IF(H52=0, "-", H49/H52)</f>
        <v>0.38659793814432991</v>
      </c>
      <c r="J49" s="77">
        <f t="shared" si="2"/>
        <v>0.72222222222222221</v>
      </c>
      <c r="K49" s="78">
        <f t="shared" si="3"/>
        <v>0.32</v>
      </c>
    </row>
    <row r="50" spans="1:11" x14ac:dyDescent="0.2">
      <c r="A50" s="20" t="s">
        <v>492</v>
      </c>
      <c r="B50" s="55">
        <v>0</v>
      </c>
      <c r="C50" s="138">
        <f>IF(B52=0, "-", B50/B52)</f>
        <v>0</v>
      </c>
      <c r="D50" s="55">
        <v>0</v>
      </c>
      <c r="E50" s="78">
        <f>IF(D52=0, "-", D50/D52)</f>
        <v>0</v>
      </c>
      <c r="F50" s="128">
        <v>0</v>
      </c>
      <c r="G50" s="138">
        <f>IF(F52=0, "-", F50/F52)</f>
        <v>0</v>
      </c>
      <c r="H50" s="55">
        <v>4</v>
      </c>
      <c r="I50" s="78">
        <f>IF(H52=0, "-", H50/H52)</f>
        <v>2.0618556701030927E-2</v>
      </c>
      <c r="J50" s="77" t="str">
        <f t="shared" si="2"/>
        <v>-</v>
      </c>
      <c r="K50" s="78">
        <f t="shared" si="3"/>
        <v>-1</v>
      </c>
    </row>
    <row r="51" spans="1:11" x14ac:dyDescent="0.2">
      <c r="A51" s="129"/>
      <c r="B51" s="82"/>
      <c r="D51" s="82"/>
      <c r="E51" s="86"/>
      <c r="F51" s="130"/>
      <c r="H51" s="82"/>
      <c r="I51" s="86"/>
      <c r="J51" s="85"/>
      <c r="K51" s="86"/>
    </row>
    <row r="52" spans="1:11" s="38" customFormat="1" x14ac:dyDescent="0.2">
      <c r="A52" s="131" t="s">
        <v>493</v>
      </c>
      <c r="B52" s="32">
        <f>SUM(B42:B51)</f>
        <v>59</v>
      </c>
      <c r="C52" s="132">
        <f>B52/1945</f>
        <v>3.0334190231362468E-2</v>
      </c>
      <c r="D52" s="32">
        <f>SUM(D42:D51)</f>
        <v>48</v>
      </c>
      <c r="E52" s="133">
        <f>D52/1712</f>
        <v>2.8037383177570093E-2</v>
      </c>
      <c r="F52" s="121">
        <f>SUM(F42:F51)</f>
        <v>192</v>
      </c>
      <c r="G52" s="134">
        <f>F52/11003</f>
        <v>1.7449786421884942E-2</v>
      </c>
      <c r="H52" s="32">
        <f>SUM(H42:H51)</f>
        <v>194</v>
      </c>
      <c r="I52" s="133">
        <f>H52/8693</f>
        <v>2.2316806626020938E-2</v>
      </c>
      <c r="J52" s="35">
        <f>IF(D52=0, "-", IF((B52-D52)/D52&lt;10, (B52-D52)/D52, "&gt;999%"))</f>
        <v>0.22916666666666666</v>
      </c>
      <c r="K52" s="36">
        <f>IF(H52=0, "-", IF((F52-H52)/H52&lt;10, (F52-H52)/H52, "&gt;999%"))</f>
        <v>-1.0309278350515464E-2</v>
      </c>
    </row>
    <row r="53" spans="1:11" x14ac:dyDescent="0.2">
      <c r="B53" s="130"/>
      <c r="D53" s="130"/>
      <c r="F53" s="130"/>
      <c r="H53" s="130"/>
    </row>
    <row r="54" spans="1:11" x14ac:dyDescent="0.2">
      <c r="A54" s="123" t="s">
        <v>45</v>
      </c>
      <c r="B54" s="124" t="s">
        <v>149</v>
      </c>
      <c r="C54" s="125" t="s">
        <v>150</v>
      </c>
      <c r="D54" s="124" t="s">
        <v>149</v>
      </c>
      <c r="E54" s="126" t="s">
        <v>150</v>
      </c>
      <c r="F54" s="125" t="s">
        <v>149</v>
      </c>
      <c r="G54" s="125" t="s">
        <v>150</v>
      </c>
      <c r="H54" s="124" t="s">
        <v>149</v>
      </c>
      <c r="I54" s="126" t="s">
        <v>150</v>
      </c>
      <c r="J54" s="124"/>
      <c r="K54" s="126"/>
    </row>
    <row r="55" spans="1:11" x14ac:dyDescent="0.2">
      <c r="A55" s="20" t="s">
        <v>494</v>
      </c>
      <c r="B55" s="55">
        <v>58</v>
      </c>
      <c r="C55" s="138">
        <f>IF(B74=0, "-", B55/B74)</f>
        <v>0.22480620155038761</v>
      </c>
      <c r="D55" s="55">
        <v>29</v>
      </c>
      <c r="E55" s="78">
        <f>IF(D74=0, "-", D55/D74)</f>
        <v>0.1657142857142857</v>
      </c>
      <c r="F55" s="128">
        <v>241</v>
      </c>
      <c r="G55" s="138">
        <f>IF(F74=0, "-", F55/F74)</f>
        <v>0.24027916251246262</v>
      </c>
      <c r="H55" s="55">
        <v>215</v>
      </c>
      <c r="I55" s="78">
        <f>IF(H74=0, "-", H55/H74)</f>
        <v>0.21287128712871287</v>
      </c>
      <c r="J55" s="77">
        <f t="shared" ref="J55:J72" si="4">IF(D55=0, "-", IF((B55-D55)/D55&lt;10, (B55-D55)/D55, "&gt;999%"))</f>
        <v>1</v>
      </c>
      <c r="K55" s="78">
        <f t="shared" ref="K55:K72" si="5">IF(H55=0, "-", IF((F55-H55)/H55&lt;10, (F55-H55)/H55, "&gt;999%"))</f>
        <v>0.12093023255813953</v>
      </c>
    </row>
    <row r="56" spans="1:11" x14ac:dyDescent="0.2">
      <c r="A56" s="20" t="s">
        <v>495</v>
      </c>
      <c r="B56" s="55">
        <v>2</v>
      </c>
      <c r="C56" s="138">
        <f>IF(B74=0, "-", B56/B74)</f>
        <v>7.7519379844961239E-3</v>
      </c>
      <c r="D56" s="55">
        <v>0</v>
      </c>
      <c r="E56" s="78">
        <f>IF(D74=0, "-", D56/D74)</f>
        <v>0</v>
      </c>
      <c r="F56" s="128">
        <v>5</v>
      </c>
      <c r="G56" s="138">
        <f>IF(F74=0, "-", F56/F74)</f>
        <v>4.9850448654037887E-3</v>
      </c>
      <c r="H56" s="55">
        <v>5</v>
      </c>
      <c r="I56" s="78">
        <f>IF(H74=0, "-", H56/H74)</f>
        <v>4.9504950495049506E-3</v>
      </c>
      <c r="J56" s="77" t="str">
        <f t="shared" si="4"/>
        <v>-</v>
      </c>
      <c r="K56" s="78">
        <f t="shared" si="5"/>
        <v>0</v>
      </c>
    </row>
    <row r="57" spans="1:11" x14ac:dyDescent="0.2">
      <c r="A57" s="20" t="s">
        <v>496</v>
      </c>
      <c r="B57" s="55">
        <v>8</v>
      </c>
      <c r="C57" s="138">
        <f>IF(B74=0, "-", B57/B74)</f>
        <v>3.1007751937984496E-2</v>
      </c>
      <c r="D57" s="55">
        <v>7</v>
      </c>
      <c r="E57" s="78">
        <f>IF(D74=0, "-", D57/D74)</f>
        <v>0.04</v>
      </c>
      <c r="F57" s="128">
        <v>85</v>
      </c>
      <c r="G57" s="138">
        <f>IF(F74=0, "-", F57/F74)</f>
        <v>8.4745762711864403E-2</v>
      </c>
      <c r="H57" s="55">
        <v>115</v>
      </c>
      <c r="I57" s="78">
        <f>IF(H74=0, "-", H57/H74)</f>
        <v>0.11386138613861387</v>
      </c>
      <c r="J57" s="77">
        <f t="shared" si="4"/>
        <v>0.14285714285714285</v>
      </c>
      <c r="K57" s="78">
        <f t="shared" si="5"/>
        <v>-0.2608695652173913</v>
      </c>
    </row>
    <row r="58" spans="1:11" x14ac:dyDescent="0.2">
      <c r="A58" s="20" t="s">
        <v>497</v>
      </c>
      <c r="B58" s="55">
        <v>12</v>
      </c>
      <c r="C58" s="138">
        <f>IF(B74=0, "-", B58/B74)</f>
        <v>4.6511627906976744E-2</v>
      </c>
      <c r="D58" s="55">
        <v>18</v>
      </c>
      <c r="E58" s="78">
        <f>IF(D74=0, "-", D58/D74)</f>
        <v>0.10285714285714286</v>
      </c>
      <c r="F58" s="128">
        <v>60</v>
      </c>
      <c r="G58" s="138">
        <f>IF(F74=0, "-", F58/F74)</f>
        <v>5.9820538384845461E-2</v>
      </c>
      <c r="H58" s="55">
        <v>47</v>
      </c>
      <c r="I58" s="78">
        <f>IF(H74=0, "-", H58/H74)</f>
        <v>4.6534653465346534E-2</v>
      </c>
      <c r="J58" s="77">
        <f t="shared" si="4"/>
        <v>-0.33333333333333331</v>
      </c>
      <c r="K58" s="78">
        <f t="shared" si="5"/>
        <v>0.27659574468085107</v>
      </c>
    </row>
    <row r="59" spans="1:11" x14ac:dyDescent="0.2">
      <c r="A59" s="20" t="s">
        <v>498</v>
      </c>
      <c r="B59" s="55">
        <v>1</v>
      </c>
      <c r="C59" s="138">
        <f>IF(B74=0, "-", B59/B74)</f>
        <v>3.875968992248062E-3</v>
      </c>
      <c r="D59" s="55">
        <v>0</v>
      </c>
      <c r="E59" s="78">
        <f>IF(D74=0, "-", D59/D74)</f>
        <v>0</v>
      </c>
      <c r="F59" s="128">
        <v>2</v>
      </c>
      <c r="G59" s="138">
        <f>IF(F74=0, "-", F59/F74)</f>
        <v>1.9940179461615153E-3</v>
      </c>
      <c r="H59" s="55">
        <v>0</v>
      </c>
      <c r="I59" s="78">
        <f>IF(H74=0, "-", H59/H74)</f>
        <v>0</v>
      </c>
      <c r="J59" s="77" t="str">
        <f t="shared" si="4"/>
        <v>-</v>
      </c>
      <c r="K59" s="78" t="str">
        <f t="shared" si="5"/>
        <v>-</v>
      </c>
    </row>
    <row r="60" spans="1:11" x14ac:dyDescent="0.2">
      <c r="A60" s="20" t="s">
        <v>499</v>
      </c>
      <c r="B60" s="55">
        <v>7</v>
      </c>
      <c r="C60" s="138">
        <f>IF(B74=0, "-", B60/B74)</f>
        <v>2.7131782945736434E-2</v>
      </c>
      <c r="D60" s="55">
        <v>10</v>
      </c>
      <c r="E60" s="78">
        <f>IF(D74=0, "-", D60/D74)</f>
        <v>5.7142857142857141E-2</v>
      </c>
      <c r="F60" s="128">
        <v>22</v>
      </c>
      <c r="G60" s="138">
        <f>IF(F74=0, "-", F60/F74)</f>
        <v>2.1934197407776669E-2</v>
      </c>
      <c r="H60" s="55">
        <v>20</v>
      </c>
      <c r="I60" s="78">
        <f>IF(H74=0, "-", H60/H74)</f>
        <v>1.9801980198019802E-2</v>
      </c>
      <c r="J60" s="77">
        <f t="shared" si="4"/>
        <v>-0.3</v>
      </c>
      <c r="K60" s="78">
        <f t="shared" si="5"/>
        <v>0.1</v>
      </c>
    </row>
    <row r="61" spans="1:11" x14ac:dyDescent="0.2">
      <c r="A61" s="20" t="s">
        <v>500</v>
      </c>
      <c r="B61" s="55">
        <v>6</v>
      </c>
      <c r="C61" s="138">
        <f>IF(B74=0, "-", B61/B74)</f>
        <v>2.3255813953488372E-2</v>
      </c>
      <c r="D61" s="55">
        <v>9</v>
      </c>
      <c r="E61" s="78">
        <f>IF(D74=0, "-", D61/D74)</f>
        <v>5.1428571428571428E-2</v>
      </c>
      <c r="F61" s="128">
        <v>30</v>
      </c>
      <c r="G61" s="138">
        <f>IF(F74=0, "-", F61/F74)</f>
        <v>2.991026919242273E-2</v>
      </c>
      <c r="H61" s="55">
        <v>45</v>
      </c>
      <c r="I61" s="78">
        <f>IF(H74=0, "-", H61/H74)</f>
        <v>4.4554455445544552E-2</v>
      </c>
      <c r="J61" s="77">
        <f t="shared" si="4"/>
        <v>-0.33333333333333331</v>
      </c>
      <c r="K61" s="78">
        <f t="shared" si="5"/>
        <v>-0.33333333333333331</v>
      </c>
    </row>
    <row r="62" spans="1:11" x14ac:dyDescent="0.2">
      <c r="A62" s="20" t="s">
        <v>501</v>
      </c>
      <c r="B62" s="55">
        <v>0</v>
      </c>
      <c r="C62" s="138">
        <f>IF(B74=0, "-", B62/B74)</f>
        <v>0</v>
      </c>
      <c r="D62" s="55">
        <v>0</v>
      </c>
      <c r="E62" s="78">
        <f>IF(D74=0, "-", D62/D74)</f>
        <v>0</v>
      </c>
      <c r="F62" s="128">
        <v>0</v>
      </c>
      <c r="G62" s="138">
        <f>IF(F74=0, "-", F62/F74)</f>
        <v>0</v>
      </c>
      <c r="H62" s="55">
        <v>1</v>
      </c>
      <c r="I62" s="78">
        <f>IF(H74=0, "-", H62/H74)</f>
        <v>9.9009900990099011E-4</v>
      </c>
      <c r="J62" s="77" t="str">
        <f t="shared" si="4"/>
        <v>-</v>
      </c>
      <c r="K62" s="78">
        <f t="shared" si="5"/>
        <v>-1</v>
      </c>
    </row>
    <row r="63" spans="1:11" x14ac:dyDescent="0.2">
      <c r="A63" s="20" t="s">
        <v>502</v>
      </c>
      <c r="B63" s="55">
        <v>3</v>
      </c>
      <c r="C63" s="138">
        <f>IF(B74=0, "-", B63/B74)</f>
        <v>1.1627906976744186E-2</v>
      </c>
      <c r="D63" s="55">
        <v>5</v>
      </c>
      <c r="E63" s="78">
        <f>IF(D74=0, "-", D63/D74)</f>
        <v>2.8571428571428571E-2</v>
      </c>
      <c r="F63" s="128">
        <v>11</v>
      </c>
      <c r="G63" s="138">
        <f>IF(F74=0, "-", F63/F74)</f>
        <v>1.0967098703888335E-2</v>
      </c>
      <c r="H63" s="55">
        <v>14</v>
      </c>
      <c r="I63" s="78">
        <f>IF(H74=0, "-", H63/H74)</f>
        <v>1.3861386138613862E-2</v>
      </c>
      <c r="J63" s="77">
        <f t="shared" si="4"/>
        <v>-0.4</v>
      </c>
      <c r="K63" s="78">
        <f t="shared" si="5"/>
        <v>-0.21428571428571427</v>
      </c>
    </row>
    <row r="64" spans="1:11" x14ac:dyDescent="0.2">
      <c r="A64" s="20" t="s">
        <v>503</v>
      </c>
      <c r="B64" s="55">
        <v>34</v>
      </c>
      <c r="C64" s="138">
        <f>IF(B74=0, "-", B64/B74)</f>
        <v>0.13178294573643412</v>
      </c>
      <c r="D64" s="55">
        <v>11</v>
      </c>
      <c r="E64" s="78">
        <f>IF(D74=0, "-", D64/D74)</f>
        <v>6.2857142857142861E-2</v>
      </c>
      <c r="F64" s="128">
        <v>102</v>
      </c>
      <c r="G64" s="138">
        <f>IF(F74=0, "-", F64/F74)</f>
        <v>0.10169491525423729</v>
      </c>
      <c r="H64" s="55">
        <v>148</v>
      </c>
      <c r="I64" s="78">
        <f>IF(H74=0, "-", H64/H74)</f>
        <v>0.14653465346534653</v>
      </c>
      <c r="J64" s="77">
        <f t="shared" si="4"/>
        <v>2.0909090909090908</v>
      </c>
      <c r="K64" s="78">
        <f t="shared" si="5"/>
        <v>-0.3108108108108108</v>
      </c>
    </row>
    <row r="65" spans="1:11" x14ac:dyDescent="0.2">
      <c r="A65" s="20" t="s">
        <v>504</v>
      </c>
      <c r="B65" s="55">
        <v>25</v>
      </c>
      <c r="C65" s="138">
        <f>IF(B74=0, "-", B65/B74)</f>
        <v>9.6899224806201556E-2</v>
      </c>
      <c r="D65" s="55">
        <v>14</v>
      </c>
      <c r="E65" s="78">
        <f>IF(D74=0, "-", D65/D74)</f>
        <v>0.08</v>
      </c>
      <c r="F65" s="128">
        <v>85</v>
      </c>
      <c r="G65" s="138">
        <f>IF(F74=0, "-", F65/F74)</f>
        <v>8.4745762711864403E-2</v>
      </c>
      <c r="H65" s="55">
        <v>75</v>
      </c>
      <c r="I65" s="78">
        <f>IF(H74=0, "-", H65/H74)</f>
        <v>7.4257425742574254E-2</v>
      </c>
      <c r="J65" s="77">
        <f t="shared" si="4"/>
        <v>0.7857142857142857</v>
      </c>
      <c r="K65" s="78">
        <f t="shared" si="5"/>
        <v>0.13333333333333333</v>
      </c>
    </row>
    <row r="66" spans="1:11" x14ac:dyDescent="0.2">
      <c r="A66" s="20" t="s">
        <v>505</v>
      </c>
      <c r="B66" s="55">
        <v>7</v>
      </c>
      <c r="C66" s="138">
        <f>IF(B74=0, "-", B66/B74)</f>
        <v>2.7131782945736434E-2</v>
      </c>
      <c r="D66" s="55">
        <v>4</v>
      </c>
      <c r="E66" s="78">
        <f>IF(D74=0, "-", D66/D74)</f>
        <v>2.2857142857142857E-2</v>
      </c>
      <c r="F66" s="128">
        <v>18</v>
      </c>
      <c r="G66" s="138">
        <f>IF(F74=0, "-", F66/F74)</f>
        <v>1.794616151545364E-2</v>
      </c>
      <c r="H66" s="55">
        <v>7</v>
      </c>
      <c r="I66" s="78">
        <f>IF(H74=0, "-", H66/H74)</f>
        <v>6.9306930693069308E-3</v>
      </c>
      <c r="J66" s="77">
        <f t="shared" si="4"/>
        <v>0.75</v>
      </c>
      <c r="K66" s="78">
        <f t="shared" si="5"/>
        <v>1.5714285714285714</v>
      </c>
    </row>
    <row r="67" spans="1:11" x14ac:dyDescent="0.2">
      <c r="A67" s="20" t="s">
        <v>506</v>
      </c>
      <c r="B67" s="55">
        <v>3</v>
      </c>
      <c r="C67" s="138">
        <f>IF(B74=0, "-", B67/B74)</f>
        <v>1.1627906976744186E-2</v>
      </c>
      <c r="D67" s="55">
        <v>3</v>
      </c>
      <c r="E67" s="78">
        <f>IF(D74=0, "-", D67/D74)</f>
        <v>1.7142857142857144E-2</v>
      </c>
      <c r="F67" s="128">
        <v>11</v>
      </c>
      <c r="G67" s="138">
        <f>IF(F74=0, "-", F67/F74)</f>
        <v>1.0967098703888335E-2</v>
      </c>
      <c r="H67" s="55">
        <v>12</v>
      </c>
      <c r="I67" s="78">
        <f>IF(H74=0, "-", H67/H74)</f>
        <v>1.1881188118811881E-2</v>
      </c>
      <c r="J67" s="77">
        <f t="shared" si="4"/>
        <v>0</v>
      </c>
      <c r="K67" s="78">
        <f t="shared" si="5"/>
        <v>-8.3333333333333329E-2</v>
      </c>
    </row>
    <row r="68" spans="1:11" x14ac:dyDescent="0.2">
      <c r="A68" s="20" t="s">
        <v>507</v>
      </c>
      <c r="B68" s="55">
        <v>0</v>
      </c>
      <c r="C68" s="138">
        <f>IF(B74=0, "-", B68/B74)</f>
        <v>0</v>
      </c>
      <c r="D68" s="55">
        <v>1</v>
      </c>
      <c r="E68" s="78">
        <f>IF(D74=0, "-", D68/D74)</f>
        <v>5.7142857142857143E-3</v>
      </c>
      <c r="F68" s="128">
        <v>1</v>
      </c>
      <c r="G68" s="138">
        <f>IF(F74=0, "-", F68/F74)</f>
        <v>9.9700897308075765E-4</v>
      </c>
      <c r="H68" s="55">
        <v>5</v>
      </c>
      <c r="I68" s="78">
        <f>IF(H74=0, "-", H68/H74)</f>
        <v>4.9504950495049506E-3</v>
      </c>
      <c r="J68" s="77">
        <f t="shared" si="4"/>
        <v>-1</v>
      </c>
      <c r="K68" s="78">
        <f t="shared" si="5"/>
        <v>-0.8</v>
      </c>
    </row>
    <row r="69" spans="1:11" x14ac:dyDescent="0.2">
      <c r="A69" s="20" t="s">
        <v>508</v>
      </c>
      <c r="B69" s="55">
        <v>1</v>
      </c>
      <c r="C69" s="138">
        <f>IF(B74=0, "-", B69/B74)</f>
        <v>3.875968992248062E-3</v>
      </c>
      <c r="D69" s="55">
        <v>0</v>
      </c>
      <c r="E69" s="78">
        <f>IF(D74=0, "-", D69/D74)</f>
        <v>0</v>
      </c>
      <c r="F69" s="128">
        <v>4</v>
      </c>
      <c r="G69" s="138">
        <f>IF(F74=0, "-", F69/F74)</f>
        <v>3.9880358923230306E-3</v>
      </c>
      <c r="H69" s="55">
        <v>0</v>
      </c>
      <c r="I69" s="78">
        <f>IF(H74=0, "-", H69/H74)</f>
        <v>0</v>
      </c>
      <c r="J69" s="77" t="str">
        <f t="shared" si="4"/>
        <v>-</v>
      </c>
      <c r="K69" s="78" t="str">
        <f t="shared" si="5"/>
        <v>-</v>
      </c>
    </row>
    <row r="70" spans="1:11" x14ac:dyDescent="0.2">
      <c r="A70" s="20" t="s">
        <v>509</v>
      </c>
      <c r="B70" s="55">
        <v>38</v>
      </c>
      <c r="C70" s="138">
        <f>IF(B74=0, "-", B70/B74)</f>
        <v>0.14728682170542637</v>
      </c>
      <c r="D70" s="55">
        <v>35</v>
      </c>
      <c r="E70" s="78">
        <f>IF(D74=0, "-", D70/D74)</f>
        <v>0.2</v>
      </c>
      <c r="F70" s="128">
        <v>174</v>
      </c>
      <c r="G70" s="138">
        <f>IF(F74=0, "-", F70/F74)</f>
        <v>0.17347956131605186</v>
      </c>
      <c r="H70" s="55">
        <v>180</v>
      </c>
      <c r="I70" s="78">
        <f>IF(H74=0, "-", H70/H74)</f>
        <v>0.17821782178217821</v>
      </c>
      <c r="J70" s="77">
        <f t="shared" si="4"/>
        <v>8.5714285714285715E-2</v>
      </c>
      <c r="K70" s="78">
        <f t="shared" si="5"/>
        <v>-3.3333333333333333E-2</v>
      </c>
    </row>
    <row r="71" spans="1:11" x14ac:dyDescent="0.2">
      <c r="A71" s="20" t="s">
        <v>510</v>
      </c>
      <c r="B71" s="55">
        <v>10</v>
      </c>
      <c r="C71" s="138">
        <f>IF(B74=0, "-", B71/B74)</f>
        <v>3.875968992248062E-2</v>
      </c>
      <c r="D71" s="55">
        <v>3</v>
      </c>
      <c r="E71" s="78">
        <f>IF(D74=0, "-", D71/D74)</f>
        <v>1.7142857142857144E-2</v>
      </c>
      <c r="F71" s="128">
        <v>26</v>
      </c>
      <c r="G71" s="138">
        <f>IF(F74=0, "-", F71/F74)</f>
        <v>2.5922233300099701E-2</v>
      </c>
      <c r="H71" s="55">
        <v>17</v>
      </c>
      <c r="I71" s="78">
        <f>IF(H74=0, "-", H71/H74)</f>
        <v>1.6831683168316833E-2</v>
      </c>
      <c r="J71" s="77">
        <f t="shared" si="4"/>
        <v>2.3333333333333335</v>
      </c>
      <c r="K71" s="78">
        <f t="shared" si="5"/>
        <v>0.52941176470588236</v>
      </c>
    </row>
    <row r="72" spans="1:11" x14ac:dyDescent="0.2">
      <c r="A72" s="20" t="s">
        <v>511</v>
      </c>
      <c r="B72" s="55">
        <v>43</v>
      </c>
      <c r="C72" s="138">
        <f>IF(B74=0, "-", B72/B74)</f>
        <v>0.16666666666666666</v>
      </c>
      <c r="D72" s="55">
        <v>26</v>
      </c>
      <c r="E72" s="78">
        <f>IF(D74=0, "-", D72/D74)</f>
        <v>0.14857142857142858</v>
      </c>
      <c r="F72" s="128">
        <v>126</v>
      </c>
      <c r="G72" s="138">
        <f>IF(F74=0, "-", F72/F74)</f>
        <v>0.12562313060817548</v>
      </c>
      <c r="H72" s="55">
        <v>104</v>
      </c>
      <c r="I72" s="78">
        <f>IF(H74=0, "-", H72/H74)</f>
        <v>0.10297029702970296</v>
      </c>
      <c r="J72" s="77">
        <f t="shared" si="4"/>
        <v>0.65384615384615385</v>
      </c>
      <c r="K72" s="78">
        <f t="shared" si="5"/>
        <v>0.21153846153846154</v>
      </c>
    </row>
    <row r="73" spans="1:11" x14ac:dyDescent="0.2">
      <c r="A73" s="129"/>
      <c r="B73" s="82"/>
      <c r="D73" s="82"/>
      <c r="E73" s="86"/>
      <c r="F73" s="130"/>
      <c r="H73" s="82"/>
      <c r="I73" s="86"/>
      <c r="J73" s="85"/>
      <c r="K73" s="86"/>
    </row>
    <row r="74" spans="1:11" s="38" customFormat="1" x14ac:dyDescent="0.2">
      <c r="A74" s="131" t="s">
        <v>512</v>
      </c>
      <c r="B74" s="32">
        <f>SUM(B55:B73)</f>
        <v>258</v>
      </c>
      <c r="C74" s="132">
        <f>B74/1945</f>
        <v>0.1326478149100257</v>
      </c>
      <c r="D74" s="32">
        <f>SUM(D55:D73)</f>
        <v>175</v>
      </c>
      <c r="E74" s="133">
        <f>D74/1712</f>
        <v>0.1022196261682243</v>
      </c>
      <c r="F74" s="121">
        <f>SUM(F55:F73)</f>
        <v>1003</v>
      </c>
      <c r="G74" s="134">
        <f>F74/11003</f>
        <v>9.1156957193492677E-2</v>
      </c>
      <c r="H74" s="32">
        <f>SUM(H55:H73)</f>
        <v>1010</v>
      </c>
      <c r="I74" s="133">
        <f>H74/8693</f>
        <v>0.11618543655815024</v>
      </c>
      <c r="J74" s="35">
        <f>IF(D74=0, "-", IF((B74-D74)/D74&lt;10, (B74-D74)/D74, "&gt;999%"))</f>
        <v>0.47428571428571431</v>
      </c>
      <c r="K74" s="36">
        <f>IF(H74=0, "-", IF((F74-H74)/H74&lt;10, (F74-H74)/H74, "&gt;999%"))</f>
        <v>-6.9306930693069308E-3</v>
      </c>
    </row>
    <row r="75" spans="1:11" x14ac:dyDescent="0.2">
      <c r="B75" s="130"/>
      <c r="D75" s="130"/>
      <c r="F75" s="130"/>
      <c r="H75" s="130"/>
    </row>
    <row r="76" spans="1:11" x14ac:dyDescent="0.2">
      <c r="A76" s="12" t="s">
        <v>513</v>
      </c>
      <c r="B76" s="32">
        <v>379</v>
      </c>
      <c r="C76" s="132">
        <f>B76/1945</f>
        <v>0.19485861182519279</v>
      </c>
      <c r="D76" s="32">
        <v>288</v>
      </c>
      <c r="E76" s="133">
        <f>D76/1712</f>
        <v>0.16822429906542055</v>
      </c>
      <c r="F76" s="121">
        <v>1404</v>
      </c>
      <c r="G76" s="134">
        <f>F76/11003</f>
        <v>0.12760156321003363</v>
      </c>
      <c r="H76" s="32">
        <v>1416</v>
      </c>
      <c r="I76" s="133">
        <f>H76/8693</f>
        <v>0.16288968135281262</v>
      </c>
      <c r="J76" s="35">
        <f>IF(D76=0, "-", IF((B76-D76)/D76&lt;10, (B76-D76)/D76, "&gt;999%"))</f>
        <v>0.31597222222222221</v>
      </c>
      <c r="K76" s="36">
        <f>IF(H76=0, "-", IF((F76-H76)/H76&lt;10, (F76-H76)/H76, "&gt;999%"))</f>
        <v>-8.4745762711864406E-3</v>
      </c>
    </row>
  </sheetData>
  <mergeCells count="9">
    <mergeCell ref="B5:C5"/>
    <mergeCell ref="D5:E5"/>
    <mergeCell ref="F5:G5"/>
    <mergeCell ref="H5:I5"/>
    <mergeCell ref="B1:K1"/>
    <mergeCell ref="B2:K2"/>
    <mergeCell ref="B4:E4"/>
    <mergeCell ref="F4:I4"/>
    <mergeCell ref="J4:K4"/>
  </mergeCells>
  <printOptions horizontalCentered="1"/>
  <pageMargins left="0.39370078740157483" right="0.39370078740157483" top="0.39370078740157483" bottom="0.59055118110236227" header="0.39370078740157483" footer="0.19685039370078741"/>
  <pageSetup paperSize="9" scale="92" fitToHeight="0" orientation="portrait" r:id="rId1"/>
  <headerFooter alignWithMargins="0">
    <oddFooter>&amp;L&amp;"Arial,Bold"&amp;9©Reproduction of VFACTS reports in whole or part, without prior permission is strictly forbidden
 &amp;C 
&amp;"Arial,Bold"Page &amp;P&amp;R&amp;"Arial,Bold" 
&amp;D</oddFooter>
  </headerFooter>
  <rowBreaks count="1" manualBreakCount="1">
    <brk id="40" max="16383" man="1"/>
  </rowBreak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B67E38-6772-46D3-B043-2AC39EF3F09E}">
  <sheetPr>
    <pageSetUpPr fitToPage="1"/>
  </sheetPr>
  <dimension ref="A1:K28"/>
  <sheetViews>
    <sheetView tabSelected="1" workbookViewId="0">
      <selection activeCell="M1" sqref="M1"/>
    </sheetView>
  </sheetViews>
  <sheetFormatPr defaultRowHeight="12.75" x14ac:dyDescent="0.2"/>
  <cols>
    <col min="1" max="1" width="20.85546875" style="1" bestFit="1" customWidth="1"/>
    <col min="2" max="11" width="8.42578125" style="1" customWidth="1"/>
    <col min="12" max="256" width="8.7109375" style="1"/>
    <col min="257" max="257" width="24.7109375" style="1" customWidth="1"/>
    <col min="258" max="267" width="8.42578125" style="1" customWidth="1"/>
    <col min="268" max="512" width="8.7109375" style="1"/>
    <col min="513" max="513" width="24.7109375" style="1" customWidth="1"/>
    <col min="514" max="523" width="8.42578125" style="1" customWidth="1"/>
    <col min="524" max="768" width="8.7109375" style="1"/>
    <col min="769" max="769" width="24.7109375" style="1" customWidth="1"/>
    <col min="770" max="779" width="8.42578125" style="1" customWidth="1"/>
    <col min="780" max="1024" width="8.7109375" style="1"/>
    <col min="1025" max="1025" width="24.7109375" style="1" customWidth="1"/>
    <col min="1026" max="1035" width="8.42578125" style="1" customWidth="1"/>
    <col min="1036" max="1280" width="8.7109375" style="1"/>
    <col min="1281" max="1281" width="24.7109375" style="1" customWidth="1"/>
    <col min="1282" max="1291" width="8.42578125" style="1" customWidth="1"/>
    <col min="1292" max="1536" width="8.7109375" style="1"/>
    <col min="1537" max="1537" width="24.7109375" style="1" customWidth="1"/>
    <col min="1538" max="1547" width="8.42578125" style="1" customWidth="1"/>
    <col min="1548" max="1792" width="8.7109375" style="1"/>
    <col min="1793" max="1793" width="24.7109375" style="1" customWidth="1"/>
    <col min="1794" max="1803" width="8.42578125" style="1" customWidth="1"/>
    <col min="1804" max="2048" width="8.7109375" style="1"/>
    <col min="2049" max="2049" width="24.7109375" style="1" customWidth="1"/>
    <col min="2050" max="2059" width="8.42578125" style="1" customWidth="1"/>
    <col min="2060" max="2304" width="8.7109375" style="1"/>
    <col min="2305" max="2305" width="24.7109375" style="1" customWidth="1"/>
    <col min="2306" max="2315" width="8.42578125" style="1" customWidth="1"/>
    <col min="2316" max="2560" width="8.7109375" style="1"/>
    <col min="2561" max="2561" width="24.7109375" style="1" customWidth="1"/>
    <col min="2562" max="2571" width="8.42578125" style="1" customWidth="1"/>
    <col min="2572" max="2816" width="8.7109375" style="1"/>
    <col min="2817" max="2817" width="24.7109375" style="1" customWidth="1"/>
    <col min="2818" max="2827" width="8.42578125" style="1" customWidth="1"/>
    <col min="2828" max="3072" width="8.7109375" style="1"/>
    <col min="3073" max="3073" width="24.7109375" style="1" customWidth="1"/>
    <col min="3074" max="3083" width="8.42578125" style="1" customWidth="1"/>
    <col min="3084" max="3328" width="8.7109375" style="1"/>
    <col min="3329" max="3329" width="24.7109375" style="1" customWidth="1"/>
    <col min="3330" max="3339" width="8.42578125" style="1" customWidth="1"/>
    <col min="3340" max="3584" width="8.7109375" style="1"/>
    <col min="3585" max="3585" width="24.7109375" style="1" customWidth="1"/>
    <col min="3586" max="3595" width="8.42578125" style="1" customWidth="1"/>
    <col min="3596" max="3840" width="8.7109375" style="1"/>
    <col min="3841" max="3841" width="24.7109375" style="1" customWidth="1"/>
    <col min="3842" max="3851" width="8.42578125" style="1" customWidth="1"/>
    <col min="3852" max="4096" width="8.7109375" style="1"/>
    <col min="4097" max="4097" width="24.7109375" style="1" customWidth="1"/>
    <col min="4098" max="4107" width="8.42578125" style="1" customWidth="1"/>
    <col min="4108" max="4352" width="8.7109375" style="1"/>
    <col min="4353" max="4353" width="24.7109375" style="1" customWidth="1"/>
    <col min="4354" max="4363" width="8.42578125" style="1" customWidth="1"/>
    <col min="4364" max="4608" width="8.7109375" style="1"/>
    <col min="4609" max="4609" width="24.7109375" style="1" customWidth="1"/>
    <col min="4610" max="4619" width="8.42578125" style="1" customWidth="1"/>
    <col min="4620" max="4864" width="8.7109375" style="1"/>
    <col min="4865" max="4865" width="24.7109375" style="1" customWidth="1"/>
    <col min="4866" max="4875" width="8.42578125" style="1" customWidth="1"/>
    <col min="4876" max="5120" width="8.7109375" style="1"/>
    <col min="5121" max="5121" width="24.7109375" style="1" customWidth="1"/>
    <col min="5122" max="5131" width="8.42578125" style="1" customWidth="1"/>
    <col min="5132" max="5376" width="8.7109375" style="1"/>
    <col min="5377" max="5377" width="24.7109375" style="1" customWidth="1"/>
    <col min="5378" max="5387" width="8.42578125" style="1" customWidth="1"/>
    <col min="5388" max="5632" width="8.7109375" style="1"/>
    <col min="5633" max="5633" width="24.7109375" style="1" customWidth="1"/>
    <col min="5634" max="5643" width="8.42578125" style="1" customWidth="1"/>
    <col min="5644" max="5888" width="8.7109375" style="1"/>
    <col min="5889" max="5889" width="24.7109375" style="1" customWidth="1"/>
    <col min="5890" max="5899" width="8.42578125" style="1" customWidth="1"/>
    <col min="5900" max="6144" width="8.7109375" style="1"/>
    <col min="6145" max="6145" width="24.7109375" style="1" customWidth="1"/>
    <col min="6146" max="6155" width="8.42578125" style="1" customWidth="1"/>
    <col min="6156" max="6400" width="8.7109375" style="1"/>
    <col min="6401" max="6401" width="24.7109375" style="1" customWidth="1"/>
    <col min="6402" max="6411" width="8.42578125" style="1" customWidth="1"/>
    <col min="6412" max="6656" width="8.7109375" style="1"/>
    <col min="6657" max="6657" width="24.7109375" style="1" customWidth="1"/>
    <col min="6658" max="6667" width="8.42578125" style="1" customWidth="1"/>
    <col min="6668" max="6912" width="8.7109375" style="1"/>
    <col min="6913" max="6913" width="24.7109375" style="1" customWidth="1"/>
    <col min="6914" max="6923" width="8.42578125" style="1" customWidth="1"/>
    <col min="6924" max="7168" width="8.7109375" style="1"/>
    <col min="7169" max="7169" width="24.7109375" style="1" customWidth="1"/>
    <col min="7170" max="7179" width="8.42578125" style="1" customWidth="1"/>
    <col min="7180" max="7424" width="8.7109375" style="1"/>
    <col min="7425" max="7425" width="24.7109375" style="1" customWidth="1"/>
    <col min="7426" max="7435" width="8.42578125" style="1" customWidth="1"/>
    <col min="7436" max="7680" width="8.7109375" style="1"/>
    <col min="7681" max="7681" width="24.7109375" style="1" customWidth="1"/>
    <col min="7682" max="7691" width="8.42578125" style="1" customWidth="1"/>
    <col min="7692" max="7936" width="8.7109375" style="1"/>
    <col min="7937" max="7937" width="24.7109375" style="1" customWidth="1"/>
    <col min="7938" max="7947" width="8.42578125" style="1" customWidth="1"/>
    <col min="7948" max="8192" width="8.7109375" style="1"/>
    <col min="8193" max="8193" width="24.7109375" style="1" customWidth="1"/>
    <col min="8194" max="8203" width="8.42578125" style="1" customWidth="1"/>
    <col min="8204" max="8448" width="8.7109375" style="1"/>
    <col min="8449" max="8449" width="24.7109375" style="1" customWidth="1"/>
    <col min="8450" max="8459" width="8.42578125" style="1" customWidth="1"/>
    <col min="8460" max="8704" width="8.7109375" style="1"/>
    <col min="8705" max="8705" width="24.7109375" style="1" customWidth="1"/>
    <col min="8706" max="8715" width="8.42578125" style="1" customWidth="1"/>
    <col min="8716" max="8960" width="8.7109375" style="1"/>
    <col min="8961" max="8961" width="24.7109375" style="1" customWidth="1"/>
    <col min="8962" max="8971" width="8.42578125" style="1" customWidth="1"/>
    <col min="8972" max="9216" width="8.7109375" style="1"/>
    <col min="9217" max="9217" width="24.7109375" style="1" customWidth="1"/>
    <col min="9218" max="9227" width="8.42578125" style="1" customWidth="1"/>
    <col min="9228" max="9472" width="8.7109375" style="1"/>
    <col min="9473" max="9473" width="24.7109375" style="1" customWidth="1"/>
    <col min="9474" max="9483" width="8.42578125" style="1" customWidth="1"/>
    <col min="9484" max="9728" width="8.7109375" style="1"/>
    <col min="9729" max="9729" width="24.7109375" style="1" customWidth="1"/>
    <col min="9730" max="9739" width="8.42578125" style="1" customWidth="1"/>
    <col min="9740" max="9984" width="8.7109375" style="1"/>
    <col min="9985" max="9985" width="24.7109375" style="1" customWidth="1"/>
    <col min="9986" max="9995" width="8.42578125" style="1" customWidth="1"/>
    <col min="9996" max="10240" width="8.7109375" style="1"/>
    <col min="10241" max="10241" width="24.7109375" style="1" customWidth="1"/>
    <col min="10242" max="10251" width="8.42578125" style="1" customWidth="1"/>
    <col min="10252" max="10496" width="8.7109375" style="1"/>
    <col min="10497" max="10497" width="24.7109375" style="1" customWidth="1"/>
    <col min="10498" max="10507" width="8.42578125" style="1" customWidth="1"/>
    <col min="10508" max="10752" width="8.7109375" style="1"/>
    <col min="10753" max="10753" width="24.7109375" style="1" customWidth="1"/>
    <col min="10754" max="10763" width="8.42578125" style="1" customWidth="1"/>
    <col min="10764" max="11008" width="8.7109375" style="1"/>
    <col min="11009" max="11009" width="24.7109375" style="1" customWidth="1"/>
    <col min="11010" max="11019" width="8.42578125" style="1" customWidth="1"/>
    <col min="11020" max="11264" width="8.7109375" style="1"/>
    <col min="11265" max="11265" width="24.7109375" style="1" customWidth="1"/>
    <col min="11266" max="11275" width="8.42578125" style="1" customWidth="1"/>
    <col min="11276" max="11520" width="8.7109375" style="1"/>
    <col min="11521" max="11521" width="24.7109375" style="1" customWidth="1"/>
    <col min="11522" max="11531" width="8.42578125" style="1" customWidth="1"/>
    <col min="11532" max="11776" width="8.7109375" style="1"/>
    <col min="11777" max="11777" width="24.7109375" style="1" customWidth="1"/>
    <col min="11778" max="11787" width="8.42578125" style="1" customWidth="1"/>
    <col min="11788" max="12032" width="8.7109375" style="1"/>
    <col min="12033" max="12033" width="24.7109375" style="1" customWidth="1"/>
    <col min="12034" max="12043" width="8.42578125" style="1" customWidth="1"/>
    <col min="12044" max="12288" width="8.7109375" style="1"/>
    <col min="12289" max="12289" width="24.7109375" style="1" customWidth="1"/>
    <col min="12290" max="12299" width="8.42578125" style="1" customWidth="1"/>
    <col min="12300" max="12544" width="8.7109375" style="1"/>
    <col min="12545" max="12545" width="24.7109375" style="1" customWidth="1"/>
    <col min="12546" max="12555" width="8.42578125" style="1" customWidth="1"/>
    <col min="12556" max="12800" width="8.7109375" style="1"/>
    <col min="12801" max="12801" width="24.7109375" style="1" customWidth="1"/>
    <col min="12802" max="12811" width="8.42578125" style="1" customWidth="1"/>
    <col min="12812" max="13056" width="8.7109375" style="1"/>
    <col min="13057" max="13057" width="24.7109375" style="1" customWidth="1"/>
    <col min="13058" max="13067" width="8.42578125" style="1" customWidth="1"/>
    <col min="13068" max="13312" width="8.7109375" style="1"/>
    <col min="13313" max="13313" width="24.7109375" style="1" customWidth="1"/>
    <col min="13314" max="13323" width="8.42578125" style="1" customWidth="1"/>
    <col min="13324" max="13568" width="8.7109375" style="1"/>
    <col min="13569" max="13569" width="24.7109375" style="1" customWidth="1"/>
    <col min="13570" max="13579" width="8.42578125" style="1" customWidth="1"/>
    <col min="13580" max="13824" width="8.7109375" style="1"/>
    <col min="13825" max="13825" width="24.7109375" style="1" customWidth="1"/>
    <col min="13826" max="13835" width="8.42578125" style="1" customWidth="1"/>
    <col min="13836" max="14080" width="8.7109375" style="1"/>
    <col min="14081" max="14081" width="24.7109375" style="1" customWidth="1"/>
    <col min="14082" max="14091" width="8.42578125" style="1" customWidth="1"/>
    <col min="14092" max="14336" width="8.7109375" style="1"/>
    <col min="14337" max="14337" width="24.7109375" style="1" customWidth="1"/>
    <col min="14338" max="14347" width="8.42578125" style="1" customWidth="1"/>
    <col min="14348" max="14592" width="8.7109375" style="1"/>
    <col min="14593" max="14593" width="24.7109375" style="1" customWidth="1"/>
    <col min="14594" max="14603" width="8.42578125" style="1" customWidth="1"/>
    <col min="14604" max="14848" width="8.7109375" style="1"/>
    <col min="14849" max="14849" width="24.7109375" style="1" customWidth="1"/>
    <col min="14850" max="14859" width="8.42578125" style="1" customWidth="1"/>
    <col min="14860" max="15104" width="8.7109375" style="1"/>
    <col min="15105" max="15105" width="24.7109375" style="1" customWidth="1"/>
    <col min="15106" max="15115" width="8.42578125" style="1" customWidth="1"/>
    <col min="15116" max="15360" width="8.7109375" style="1"/>
    <col min="15361" max="15361" width="24.7109375" style="1" customWidth="1"/>
    <col min="15362" max="15371" width="8.42578125" style="1" customWidth="1"/>
    <col min="15372" max="15616" width="8.7109375" style="1"/>
    <col min="15617" max="15617" width="24.7109375" style="1" customWidth="1"/>
    <col min="15618" max="15627" width="8.42578125" style="1" customWidth="1"/>
    <col min="15628" max="15872" width="8.7109375" style="1"/>
    <col min="15873" max="15873" width="24.7109375" style="1" customWidth="1"/>
    <col min="15874" max="15883" width="8.42578125" style="1" customWidth="1"/>
    <col min="15884" max="16128" width="8.7109375" style="1"/>
    <col min="16129" max="16129" width="24.7109375" style="1" customWidth="1"/>
    <col min="16130" max="16139" width="8.42578125" style="1" customWidth="1"/>
    <col min="16140" max="16384" width="8.7109375" style="1"/>
  </cols>
  <sheetData>
    <row r="1" spans="1:11" s="44" customFormat="1" ht="20.25" x14ac:dyDescent="0.3">
      <c r="A1" s="52" t="s">
        <v>19</v>
      </c>
      <c r="B1" s="174" t="s">
        <v>514</v>
      </c>
      <c r="C1" s="174"/>
      <c r="D1" s="174"/>
      <c r="E1" s="175"/>
      <c r="F1" s="175"/>
      <c r="G1" s="175"/>
      <c r="H1" s="175"/>
      <c r="I1" s="175"/>
      <c r="J1" s="175"/>
      <c r="K1" s="175"/>
    </row>
    <row r="2" spans="1:11" s="44" customFormat="1" ht="20.25" x14ac:dyDescent="0.3">
      <c r="A2" s="52" t="s">
        <v>21</v>
      </c>
      <c r="B2" s="176" t="s">
        <v>3</v>
      </c>
      <c r="C2" s="174"/>
      <c r="D2" s="174"/>
      <c r="E2" s="177"/>
      <c r="F2" s="177"/>
      <c r="G2" s="177"/>
      <c r="H2" s="177"/>
      <c r="I2" s="177"/>
      <c r="J2" s="177"/>
      <c r="K2" s="177"/>
    </row>
    <row r="4" spans="1:11" ht="15.75" x14ac:dyDescent="0.25">
      <c r="A4" s="135"/>
      <c r="B4" s="170" t="s">
        <v>4</v>
      </c>
      <c r="C4" s="172"/>
      <c r="D4" s="172"/>
      <c r="E4" s="171"/>
      <c r="F4" s="170" t="s">
        <v>147</v>
      </c>
      <c r="G4" s="172"/>
      <c r="H4" s="172"/>
      <c r="I4" s="171"/>
      <c r="J4" s="170" t="s">
        <v>148</v>
      </c>
      <c r="K4" s="171"/>
    </row>
    <row r="5" spans="1:11" x14ac:dyDescent="0.2">
      <c r="A5" s="12"/>
      <c r="B5" s="170">
        <f>VALUE(RIGHT($B$2, 4))</f>
        <v>2020</v>
      </c>
      <c r="C5" s="171"/>
      <c r="D5" s="170">
        <f>B5-1</f>
        <v>2019</v>
      </c>
      <c r="E5" s="178"/>
      <c r="F5" s="170">
        <f>B5</f>
        <v>2020</v>
      </c>
      <c r="G5" s="178"/>
      <c r="H5" s="170">
        <f>D5</f>
        <v>2019</v>
      </c>
      <c r="I5" s="178"/>
      <c r="J5" s="13" t="s">
        <v>8</v>
      </c>
      <c r="K5" s="14" t="s">
        <v>5</v>
      </c>
    </row>
    <row r="6" spans="1:11" x14ac:dyDescent="0.2">
      <c r="A6" s="16"/>
      <c r="B6" s="124" t="s">
        <v>149</v>
      </c>
      <c r="C6" s="125" t="s">
        <v>150</v>
      </c>
      <c r="D6" s="124" t="s">
        <v>149</v>
      </c>
      <c r="E6" s="126" t="s">
        <v>150</v>
      </c>
      <c r="F6" s="136" t="s">
        <v>149</v>
      </c>
      <c r="G6" s="125" t="s">
        <v>150</v>
      </c>
      <c r="H6" s="137" t="s">
        <v>149</v>
      </c>
      <c r="I6" s="126" t="s">
        <v>150</v>
      </c>
      <c r="J6" s="124"/>
      <c r="K6" s="126"/>
    </row>
    <row r="7" spans="1:11" x14ac:dyDescent="0.2">
      <c r="A7" s="20" t="s">
        <v>54</v>
      </c>
      <c r="B7" s="55">
        <v>0</v>
      </c>
      <c r="C7" s="138">
        <f>IF(B28=0, "-", B7/B28)</f>
        <v>0</v>
      </c>
      <c r="D7" s="55">
        <v>3</v>
      </c>
      <c r="E7" s="78">
        <f>IF(D28=0, "-", D7/D28)</f>
        <v>1.0416666666666666E-2</v>
      </c>
      <c r="F7" s="128">
        <v>0</v>
      </c>
      <c r="G7" s="138">
        <f>IF(F28=0, "-", F7/F28)</f>
        <v>0</v>
      </c>
      <c r="H7" s="55">
        <v>3</v>
      </c>
      <c r="I7" s="78">
        <f>IF(H28=0, "-", H7/H28)</f>
        <v>2.1186440677966102E-3</v>
      </c>
      <c r="J7" s="77">
        <f t="shared" ref="J7:J26" si="0">IF(D7=0, "-", IF((B7-D7)/D7&lt;10, (B7-D7)/D7, "&gt;999%"))</f>
        <v>-1</v>
      </c>
      <c r="K7" s="78">
        <f t="shared" ref="K7:K26" si="1">IF(H7=0, "-", IF((F7-H7)/H7&lt;10, (F7-H7)/H7, "&gt;999%"))</f>
        <v>-1</v>
      </c>
    </row>
    <row r="8" spans="1:11" x14ac:dyDescent="0.2">
      <c r="A8" s="20" t="s">
        <v>57</v>
      </c>
      <c r="B8" s="55">
        <v>0</v>
      </c>
      <c r="C8" s="138">
        <f>IF(B28=0, "-", B8/B28)</f>
        <v>0</v>
      </c>
      <c r="D8" s="55">
        <v>1</v>
      </c>
      <c r="E8" s="78">
        <f>IF(D28=0, "-", D8/D28)</f>
        <v>3.472222222222222E-3</v>
      </c>
      <c r="F8" s="128">
        <v>0</v>
      </c>
      <c r="G8" s="138">
        <f>IF(F28=0, "-", F8/F28)</f>
        <v>0</v>
      </c>
      <c r="H8" s="55">
        <v>1</v>
      </c>
      <c r="I8" s="78">
        <f>IF(H28=0, "-", H8/H28)</f>
        <v>7.0621468926553672E-4</v>
      </c>
      <c r="J8" s="77">
        <f t="shared" si="0"/>
        <v>-1</v>
      </c>
      <c r="K8" s="78">
        <f t="shared" si="1"/>
        <v>-1</v>
      </c>
    </row>
    <row r="9" spans="1:11" x14ac:dyDescent="0.2">
      <c r="A9" s="20" t="s">
        <v>58</v>
      </c>
      <c r="B9" s="55">
        <v>68</v>
      </c>
      <c r="C9" s="138">
        <f>IF(B28=0, "-", B9/B28)</f>
        <v>0.17941952506596306</v>
      </c>
      <c r="D9" s="55">
        <v>35</v>
      </c>
      <c r="E9" s="78">
        <f>IF(D28=0, "-", D9/D28)</f>
        <v>0.12152777777777778</v>
      </c>
      <c r="F9" s="128">
        <v>268</v>
      </c>
      <c r="G9" s="138">
        <f>IF(F28=0, "-", F9/F28)</f>
        <v>0.19088319088319089</v>
      </c>
      <c r="H9" s="55">
        <v>241</v>
      </c>
      <c r="I9" s="78">
        <f>IF(H28=0, "-", H9/H28)</f>
        <v>0.17019774011299435</v>
      </c>
      <c r="J9" s="77">
        <f t="shared" si="0"/>
        <v>0.94285714285714284</v>
      </c>
      <c r="K9" s="78">
        <f t="shared" si="1"/>
        <v>0.11203319502074689</v>
      </c>
    </row>
    <row r="10" spans="1:11" x14ac:dyDescent="0.2">
      <c r="A10" s="20" t="s">
        <v>60</v>
      </c>
      <c r="B10" s="55">
        <v>6</v>
      </c>
      <c r="C10" s="138">
        <f>IF(B28=0, "-", B10/B28)</f>
        <v>1.5831134564643801E-2</v>
      </c>
      <c r="D10" s="55">
        <v>0</v>
      </c>
      <c r="E10" s="78">
        <f>IF(D28=0, "-", D10/D28)</f>
        <v>0</v>
      </c>
      <c r="F10" s="128">
        <v>18</v>
      </c>
      <c r="G10" s="138">
        <f>IF(F28=0, "-", F10/F28)</f>
        <v>1.282051282051282E-2</v>
      </c>
      <c r="H10" s="55">
        <v>9</v>
      </c>
      <c r="I10" s="78">
        <f>IF(H28=0, "-", H10/H28)</f>
        <v>6.3559322033898309E-3</v>
      </c>
      <c r="J10" s="77" t="str">
        <f t="shared" si="0"/>
        <v>-</v>
      </c>
      <c r="K10" s="78">
        <f t="shared" si="1"/>
        <v>1</v>
      </c>
    </row>
    <row r="11" spans="1:11" x14ac:dyDescent="0.2">
      <c r="A11" s="20" t="s">
        <v>62</v>
      </c>
      <c r="B11" s="55">
        <v>8</v>
      </c>
      <c r="C11" s="138">
        <f>IF(B28=0, "-", B11/B28)</f>
        <v>2.1108179419525065E-2</v>
      </c>
      <c r="D11" s="55">
        <v>7</v>
      </c>
      <c r="E11" s="78">
        <f>IF(D28=0, "-", D11/D28)</f>
        <v>2.4305555555555556E-2</v>
      </c>
      <c r="F11" s="128">
        <v>85</v>
      </c>
      <c r="G11" s="138">
        <f>IF(F28=0, "-", F11/F28)</f>
        <v>6.0541310541310539E-2</v>
      </c>
      <c r="H11" s="55">
        <v>115</v>
      </c>
      <c r="I11" s="78">
        <f>IF(H28=0, "-", H11/H28)</f>
        <v>8.1214689265536724E-2</v>
      </c>
      <c r="J11" s="77">
        <f t="shared" si="0"/>
        <v>0.14285714285714285</v>
      </c>
      <c r="K11" s="78">
        <f t="shared" si="1"/>
        <v>-0.2608695652173913</v>
      </c>
    </row>
    <row r="12" spans="1:11" x14ac:dyDescent="0.2">
      <c r="A12" s="20" t="s">
        <v>64</v>
      </c>
      <c r="B12" s="55">
        <v>10</v>
      </c>
      <c r="C12" s="138">
        <f>IF(B28=0, "-", B12/B28)</f>
        <v>2.6385224274406333E-2</v>
      </c>
      <c r="D12" s="55">
        <v>11</v>
      </c>
      <c r="E12" s="78">
        <f>IF(D28=0, "-", D12/D28)</f>
        <v>3.8194444444444448E-2</v>
      </c>
      <c r="F12" s="128">
        <v>35</v>
      </c>
      <c r="G12" s="138">
        <f>IF(F28=0, "-", F12/F28)</f>
        <v>2.4928774928774929E-2</v>
      </c>
      <c r="H12" s="55">
        <v>59</v>
      </c>
      <c r="I12" s="78">
        <f>IF(H28=0, "-", H12/H28)</f>
        <v>4.1666666666666664E-2</v>
      </c>
      <c r="J12" s="77">
        <f t="shared" si="0"/>
        <v>-9.0909090909090912E-2</v>
      </c>
      <c r="K12" s="78">
        <f t="shared" si="1"/>
        <v>-0.40677966101694918</v>
      </c>
    </row>
    <row r="13" spans="1:11" x14ac:dyDescent="0.2">
      <c r="A13" s="20" t="s">
        <v>66</v>
      </c>
      <c r="B13" s="55">
        <v>24</v>
      </c>
      <c r="C13" s="138">
        <f>IF(B28=0, "-", B13/B28)</f>
        <v>6.3324538258575203E-2</v>
      </c>
      <c r="D13" s="55">
        <v>37</v>
      </c>
      <c r="E13" s="78">
        <f>IF(D28=0, "-", D13/D28)</f>
        <v>0.12847222222222221</v>
      </c>
      <c r="F13" s="128">
        <v>100</v>
      </c>
      <c r="G13" s="138">
        <f>IF(F28=0, "-", F13/F28)</f>
        <v>7.1225071225071226E-2</v>
      </c>
      <c r="H13" s="55">
        <v>98</v>
      </c>
      <c r="I13" s="78">
        <f>IF(H28=0, "-", H13/H28)</f>
        <v>6.9209039548022599E-2</v>
      </c>
      <c r="J13" s="77">
        <f t="shared" si="0"/>
        <v>-0.35135135135135137</v>
      </c>
      <c r="K13" s="78">
        <f t="shared" si="1"/>
        <v>2.0408163265306121E-2</v>
      </c>
    </row>
    <row r="14" spans="1:11" x14ac:dyDescent="0.2">
      <c r="A14" s="20" t="s">
        <v>68</v>
      </c>
      <c r="B14" s="55">
        <v>1</v>
      </c>
      <c r="C14" s="138">
        <f>IF(B28=0, "-", B14/B28)</f>
        <v>2.6385224274406332E-3</v>
      </c>
      <c r="D14" s="55">
        <v>0</v>
      </c>
      <c r="E14" s="78">
        <f>IF(D28=0, "-", D14/D28)</f>
        <v>0</v>
      </c>
      <c r="F14" s="128">
        <v>2</v>
      </c>
      <c r="G14" s="138">
        <f>IF(F28=0, "-", F14/F28)</f>
        <v>1.4245014245014246E-3</v>
      </c>
      <c r="H14" s="55">
        <v>0</v>
      </c>
      <c r="I14" s="78">
        <f>IF(H28=0, "-", H14/H28)</f>
        <v>0</v>
      </c>
      <c r="J14" s="77" t="str">
        <f t="shared" si="0"/>
        <v>-</v>
      </c>
      <c r="K14" s="78" t="str">
        <f t="shared" si="1"/>
        <v>-</v>
      </c>
    </row>
    <row r="15" spans="1:11" x14ac:dyDescent="0.2">
      <c r="A15" s="20" t="s">
        <v>71</v>
      </c>
      <c r="B15" s="55">
        <v>13</v>
      </c>
      <c r="C15" s="138">
        <f>IF(B28=0, "-", B15/B28)</f>
        <v>3.430079155672823E-2</v>
      </c>
      <c r="D15" s="55">
        <v>12</v>
      </c>
      <c r="E15" s="78">
        <f>IF(D28=0, "-", D15/D28)</f>
        <v>4.1666666666666664E-2</v>
      </c>
      <c r="F15" s="128">
        <v>34</v>
      </c>
      <c r="G15" s="138">
        <f>IF(F28=0, "-", F15/F28)</f>
        <v>2.4216524216524215E-2</v>
      </c>
      <c r="H15" s="55">
        <v>34</v>
      </c>
      <c r="I15" s="78">
        <f>IF(H28=0, "-", H15/H28)</f>
        <v>2.4011299435028249E-2</v>
      </c>
      <c r="J15" s="77">
        <f t="shared" si="0"/>
        <v>8.3333333333333329E-2</v>
      </c>
      <c r="K15" s="78">
        <f t="shared" si="1"/>
        <v>0</v>
      </c>
    </row>
    <row r="16" spans="1:11" x14ac:dyDescent="0.2">
      <c r="A16" s="20" t="s">
        <v>74</v>
      </c>
      <c r="B16" s="55">
        <v>7</v>
      </c>
      <c r="C16" s="138">
        <f>IF(B28=0, "-", B16/B28)</f>
        <v>1.8469656992084433E-2</v>
      </c>
      <c r="D16" s="55">
        <v>17</v>
      </c>
      <c r="E16" s="78">
        <f>IF(D28=0, "-", D16/D28)</f>
        <v>5.9027777777777776E-2</v>
      </c>
      <c r="F16" s="128">
        <v>45</v>
      </c>
      <c r="G16" s="138">
        <f>IF(F28=0, "-", F16/F28)</f>
        <v>3.2051282051282048E-2</v>
      </c>
      <c r="H16" s="55">
        <v>71</v>
      </c>
      <c r="I16" s="78">
        <f>IF(H28=0, "-", H16/H28)</f>
        <v>5.014124293785311E-2</v>
      </c>
      <c r="J16" s="77">
        <f t="shared" si="0"/>
        <v>-0.58823529411764708</v>
      </c>
      <c r="K16" s="78">
        <f t="shared" si="1"/>
        <v>-0.36619718309859156</v>
      </c>
    </row>
    <row r="17" spans="1:11" x14ac:dyDescent="0.2">
      <c r="A17" s="20" t="s">
        <v>75</v>
      </c>
      <c r="B17" s="55">
        <v>0</v>
      </c>
      <c r="C17" s="138">
        <f>IF(B28=0, "-", B17/B28)</f>
        <v>0</v>
      </c>
      <c r="D17" s="55">
        <v>0</v>
      </c>
      <c r="E17" s="78">
        <f>IF(D28=0, "-", D17/D28)</f>
        <v>0</v>
      </c>
      <c r="F17" s="128">
        <v>0</v>
      </c>
      <c r="G17" s="138">
        <f>IF(F28=0, "-", F17/F28)</f>
        <v>0</v>
      </c>
      <c r="H17" s="55">
        <v>1</v>
      </c>
      <c r="I17" s="78">
        <f>IF(H28=0, "-", H17/H28)</f>
        <v>7.0621468926553672E-4</v>
      </c>
      <c r="J17" s="77" t="str">
        <f t="shared" si="0"/>
        <v>-</v>
      </c>
      <c r="K17" s="78">
        <f t="shared" si="1"/>
        <v>-1</v>
      </c>
    </row>
    <row r="18" spans="1:11" x14ac:dyDescent="0.2">
      <c r="A18" s="20" t="s">
        <v>76</v>
      </c>
      <c r="B18" s="55">
        <v>4</v>
      </c>
      <c r="C18" s="138">
        <f>IF(B28=0, "-", B18/B28)</f>
        <v>1.0554089709762533E-2</v>
      </c>
      <c r="D18" s="55">
        <v>6</v>
      </c>
      <c r="E18" s="78">
        <f>IF(D28=0, "-", D18/D28)</f>
        <v>2.0833333333333332E-2</v>
      </c>
      <c r="F18" s="128">
        <v>20</v>
      </c>
      <c r="G18" s="138">
        <f>IF(F28=0, "-", F18/F28)</f>
        <v>1.4245014245014245E-2</v>
      </c>
      <c r="H18" s="55">
        <v>18</v>
      </c>
      <c r="I18" s="78">
        <f>IF(H28=0, "-", H18/H28)</f>
        <v>1.2711864406779662E-2</v>
      </c>
      <c r="J18" s="77">
        <f t="shared" si="0"/>
        <v>-0.33333333333333331</v>
      </c>
      <c r="K18" s="78">
        <f t="shared" si="1"/>
        <v>0.1111111111111111</v>
      </c>
    </row>
    <row r="19" spans="1:11" x14ac:dyDescent="0.2">
      <c r="A19" s="20" t="s">
        <v>79</v>
      </c>
      <c r="B19" s="55">
        <v>38</v>
      </c>
      <c r="C19" s="138">
        <f>IF(B28=0, "-", B19/B28)</f>
        <v>0.10026385224274406</v>
      </c>
      <c r="D19" s="55">
        <v>11</v>
      </c>
      <c r="E19" s="78">
        <f>IF(D28=0, "-", D19/D28)</f>
        <v>3.8194444444444448E-2</v>
      </c>
      <c r="F19" s="128">
        <v>110</v>
      </c>
      <c r="G19" s="138">
        <f>IF(F28=0, "-", F19/F28)</f>
        <v>7.8347578347578342E-2</v>
      </c>
      <c r="H19" s="55">
        <v>158</v>
      </c>
      <c r="I19" s="78">
        <f>IF(H28=0, "-", H19/H28)</f>
        <v>0.1115819209039548</v>
      </c>
      <c r="J19" s="77">
        <f t="shared" si="0"/>
        <v>2.4545454545454546</v>
      </c>
      <c r="K19" s="78">
        <f t="shared" si="1"/>
        <v>-0.30379746835443039</v>
      </c>
    </row>
    <row r="20" spans="1:11" x14ac:dyDescent="0.2">
      <c r="A20" s="20" t="s">
        <v>80</v>
      </c>
      <c r="B20" s="55">
        <v>29</v>
      </c>
      <c r="C20" s="138">
        <f>IF(B28=0, "-", B20/B28)</f>
        <v>7.6517150395778361E-2</v>
      </c>
      <c r="D20" s="55">
        <v>15</v>
      </c>
      <c r="E20" s="78">
        <f>IF(D28=0, "-", D20/D28)</f>
        <v>5.2083333333333336E-2</v>
      </c>
      <c r="F20" s="128">
        <v>91</v>
      </c>
      <c r="G20" s="138">
        <f>IF(F28=0, "-", F20/F28)</f>
        <v>6.4814814814814811E-2</v>
      </c>
      <c r="H20" s="55">
        <v>82</v>
      </c>
      <c r="I20" s="78">
        <f>IF(H28=0, "-", H20/H28)</f>
        <v>5.7909604519774012E-2</v>
      </c>
      <c r="J20" s="77">
        <f t="shared" si="0"/>
        <v>0.93333333333333335</v>
      </c>
      <c r="K20" s="78">
        <f t="shared" si="1"/>
        <v>0.10975609756097561</v>
      </c>
    </row>
    <row r="21" spans="1:11" x14ac:dyDescent="0.2">
      <c r="A21" s="20" t="s">
        <v>81</v>
      </c>
      <c r="B21" s="55">
        <v>1</v>
      </c>
      <c r="C21" s="138">
        <f>IF(B28=0, "-", B21/B28)</f>
        <v>2.6385224274406332E-3</v>
      </c>
      <c r="D21" s="55">
        <v>0</v>
      </c>
      <c r="E21" s="78">
        <f>IF(D28=0, "-", D21/D28)</f>
        <v>0</v>
      </c>
      <c r="F21" s="128">
        <v>7</v>
      </c>
      <c r="G21" s="138">
        <f>IF(F28=0, "-", F21/F28)</f>
        <v>4.9857549857549857E-3</v>
      </c>
      <c r="H21" s="55">
        <v>0</v>
      </c>
      <c r="I21" s="78">
        <f>IF(H28=0, "-", H21/H28)</f>
        <v>0</v>
      </c>
      <c r="J21" s="77" t="str">
        <f t="shared" si="0"/>
        <v>-</v>
      </c>
      <c r="K21" s="78" t="str">
        <f t="shared" si="1"/>
        <v>-</v>
      </c>
    </row>
    <row r="22" spans="1:11" x14ac:dyDescent="0.2">
      <c r="A22" s="20" t="s">
        <v>83</v>
      </c>
      <c r="B22" s="55">
        <v>10</v>
      </c>
      <c r="C22" s="138">
        <f>IF(B28=0, "-", B22/B28)</f>
        <v>2.6385224274406333E-2</v>
      </c>
      <c r="D22" s="55">
        <v>8</v>
      </c>
      <c r="E22" s="78">
        <f>IF(D28=0, "-", D22/D28)</f>
        <v>2.7777777777777776E-2</v>
      </c>
      <c r="F22" s="128">
        <v>30</v>
      </c>
      <c r="G22" s="138">
        <f>IF(F28=0, "-", F22/F28)</f>
        <v>2.1367521367521368E-2</v>
      </c>
      <c r="H22" s="55">
        <v>24</v>
      </c>
      <c r="I22" s="78">
        <f>IF(H28=0, "-", H22/H28)</f>
        <v>1.6949152542372881E-2</v>
      </c>
      <c r="J22" s="77">
        <f t="shared" si="0"/>
        <v>0.25</v>
      </c>
      <c r="K22" s="78">
        <f t="shared" si="1"/>
        <v>0.25</v>
      </c>
    </row>
    <row r="23" spans="1:11" x14ac:dyDescent="0.2">
      <c r="A23" s="20" t="s">
        <v>84</v>
      </c>
      <c r="B23" s="55">
        <v>11</v>
      </c>
      <c r="C23" s="138">
        <f>IF(B28=0, "-", B23/B28)</f>
        <v>2.9023746701846966E-2</v>
      </c>
      <c r="D23" s="55">
        <v>7</v>
      </c>
      <c r="E23" s="78">
        <f>IF(D28=0, "-", D23/D28)</f>
        <v>2.4305555555555556E-2</v>
      </c>
      <c r="F23" s="128">
        <v>30</v>
      </c>
      <c r="G23" s="138">
        <f>IF(F28=0, "-", F23/F28)</f>
        <v>2.1367521367521368E-2</v>
      </c>
      <c r="H23" s="55">
        <v>27</v>
      </c>
      <c r="I23" s="78">
        <f>IF(H28=0, "-", H23/H28)</f>
        <v>1.9067796610169493E-2</v>
      </c>
      <c r="J23" s="77">
        <f t="shared" si="0"/>
        <v>0.5714285714285714</v>
      </c>
      <c r="K23" s="78">
        <f t="shared" si="1"/>
        <v>0.1111111111111111</v>
      </c>
    </row>
    <row r="24" spans="1:11" x14ac:dyDescent="0.2">
      <c r="A24" s="20" t="s">
        <v>86</v>
      </c>
      <c r="B24" s="55">
        <v>1</v>
      </c>
      <c r="C24" s="138">
        <f>IF(B28=0, "-", B24/B28)</f>
        <v>2.6385224274406332E-3</v>
      </c>
      <c r="D24" s="55">
        <v>0</v>
      </c>
      <c r="E24" s="78">
        <f>IF(D28=0, "-", D24/D28)</f>
        <v>0</v>
      </c>
      <c r="F24" s="128">
        <v>4</v>
      </c>
      <c r="G24" s="138">
        <f>IF(F28=0, "-", F24/F28)</f>
        <v>2.8490028490028491E-3</v>
      </c>
      <c r="H24" s="55">
        <v>0</v>
      </c>
      <c r="I24" s="78">
        <f>IF(H28=0, "-", H24/H28)</f>
        <v>0</v>
      </c>
      <c r="J24" s="77" t="str">
        <f t="shared" si="0"/>
        <v>-</v>
      </c>
      <c r="K24" s="78" t="str">
        <f t="shared" si="1"/>
        <v>-</v>
      </c>
    </row>
    <row r="25" spans="1:11" x14ac:dyDescent="0.2">
      <c r="A25" s="20" t="s">
        <v>89</v>
      </c>
      <c r="B25" s="55">
        <v>99</v>
      </c>
      <c r="C25" s="138">
        <f>IF(B28=0, "-", B25/B28)</f>
        <v>0.26121372031662271</v>
      </c>
      <c r="D25" s="55">
        <v>79</v>
      </c>
      <c r="E25" s="78">
        <f>IF(D28=0, "-", D25/D28)</f>
        <v>0.27430555555555558</v>
      </c>
      <c r="F25" s="128">
        <v>370</v>
      </c>
      <c r="G25" s="138">
        <f>IF(F28=0, "-", F25/F28)</f>
        <v>0.26353276353276356</v>
      </c>
      <c r="H25" s="55">
        <v>322</v>
      </c>
      <c r="I25" s="78">
        <f>IF(H28=0, "-", H25/H28)</f>
        <v>0.22740112994350281</v>
      </c>
      <c r="J25" s="77">
        <f t="shared" si="0"/>
        <v>0.25316455696202533</v>
      </c>
      <c r="K25" s="78">
        <f t="shared" si="1"/>
        <v>0.14906832298136646</v>
      </c>
    </row>
    <row r="26" spans="1:11" x14ac:dyDescent="0.2">
      <c r="A26" s="20" t="s">
        <v>90</v>
      </c>
      <c r="B26" s="55">
        <v>49</v>
      </c>
      <c r="C26" s="138">
        <f>IF(B28=0, "-", B26/B28)</f>
        <v>0.12928759894459102</v>
      </c>
      <c r="D26" s="55">
        <v>39</v>
      </c>
      <c r="E26" s="78">
        <f>IF(D28=0, "-", D26/D28)</f>
        <v>0.13541666666666666</v>
      </c>
      <c r="F26" s="128">
        <v>155</v>
      </c>
      <c r="G26" s="138">
        <f>IF(F28=0, "-", F26/F28)</f>
        <v>0.1103988603988604</v>
      </c>
      <c r="H26" s="55">
        <v>153</v>
      </c>
      <c r="I26" s="78">
        <f>IF(H28=0, "-", H26/H28)</f>
        <v>0.10805084745762712</v>
      </c>
      <c r="J26" s="77">
        <f t="shared" si="0"/>
        <v>0.25641025641025639</v>
      </c>
      <c r="K26" s="78">
        <f t="shared" si="1"/>
        <v>1.3071895424836602E-2</v>
      </c>
    </row>
    <row r="27" spans="1:11" x14ac:dyDescent="0.2">
      <c r="A27" s="129"/>
      <c r="B27" s="82"/>
      <c r="D27" s="82"/>
      <c r="E27" s="86"/>
      <c r="F27" s="130"/>
      <c r="H27" s="82"/>
      <c r="I27" s="86"/>
      <c r="J27" s="85"/>
      <c r="K27" s="86"/>
    </row>
    <row r="28" spans="1:11" s="38" customFormat="1" x14ac:dyDescent="0.2">
      <c r="A28" s="131" t="s">
        <v>513</v>
      </c>
      <c r="B28" s="32">
        <f>SUM(B7:B27)</f>
        <v>379</v>
      </c>
      <c r="C28" s="132">
        <v>1</v>
      </c>
      <c r="D28" s="32">
        <f>SUM(D7:D27)</f>
        <v>288</v>
      </c>
      <c r="E28" s="133">
        <v>1</v>
      </c>
      <c r="F28" s="121">
        <f>SUM(F7:F27)</f>
        <v>1404</v>
      </c>
      <c r="G28" s="134">
        <v>1</v>
      </c>
      <c r="H28" s="32">
        <f>SUM(H7:H27)</f>
        <v>1416</v>
      </c>
      <c r="I28" s="133">
        <v>1</v>
      </c>
      <c r="J28" s="35">
        <f>IF(D28=0, "-", (B28-D28)/D28)</f>
        <v>0.31597222222222221</v>
      </c>
      <c r="K28" s="36">
        <f>IF(H28=0, "-", (F28-H28)/H28)</f>
        <v>-8.4745762711864406E-3</v>
      </c>
    </row>
  </sheetData>
  <mergeCells count="9">
    <mergeCell ref="B5:C5"/>
    <mergeCell ref="D5:E5"/>
    <mergeCell ref="F5:G5"/>
    <mergeCell ref="H5:I5"/>
    <mergeCell ref="B1:K1"/>
    <mergeCell ref="B2:K2"/>
    <mergeCell ref="B4:E4"/>
    <mergeCell ref="F4:I4"/>
    <mergeCell ref="J4:K4"/>
  </mergeCells>
  <printOptions horizontalCentered="1"/>
  <pageMargins left="0.39370078740157483" right="0.39370078740157483" top="0.39370078740157483" bottom="0.59055118110236227" header="0.39370078740157483" footer="0.19685039370078741"/>
  <pageSetup paperSize="9" scale="90" fitToHeight="0"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028A26-437E-48FC-9B6E-7DF056F84FE5}">
  <sheetPr>
    <pageSetUpPr fitToPage="1"/>
  </sheetPr>
  <dimension ref="A1:K21"/>
  <sheetViews>
    <sheetView tabSelected="1" workbookViewId="0">
      <selection activeCell="M1" sqref="M1"/>
    </sheetView>
  </sheetViews>
  <sheetFormatPr defaultRowHeight="12.75" x14ac:dyDescent="0.2"/>
  <cols>
    <col min="1" max="1" width="26" style="1" bestFit="1" customWidth="1"/>
    <col min="2" max="2" width="7.28515625" style="1" bestFit="1" customWidth="1"/>
    <col min="3" max="3" width="7.28515625" style="1" customWidth="1"/>
    <col min="4" max="4" width="7.28515625" style="1" bestFit="1" customWidth="1"/>
    <col min="5" max="5" width="7.28515625" style="1" customWidth="1"/>
    <col min="6" max="6" width="7.28515625" style="1" bestFit="1" customWidth="1"/>
    <col min="7" max="7" width="7.28515625" style="1" customWidth="1"/>
    <col min="8" max="8" width="7.28515625" style="1" bestFit="1" customWidth="1"/>
    <col min="9" max="9" width="7.28515625" style="1" customWidth="1"/>
    <col min="10" max="11" width="7.7109375" style="1" customWidth="1"/>
    <col min="12" max="256" width="8.7109375" style="1"/>
    <col min="257" max="257" width="34.7109375" style="1" customWidth="1"/>
    <col min="258" max="258" width="7.28515625" style="1" bestFit="1" customWidth="1"/>
    <col min="259" max="259" width="7.28515625" style="1" customWidth="1"/>
    <col min="260" max="260" width="7.28515625" style="1" bestFit="1" customWidth="1"/>
    <col min="261" max="261" width="7.28515625" style="1" customWidth="1"/>
    <col min="262" max="262" width="7.28515625" style="1" bestFit="1" customWidth="1"/>
    <col min="263" max="263" width="7.28515625" style="1" customWidth="1"/>
    <col min="264" max="264" width="7.28515625" style="1" bestFit="1" customWidth="1"/>
    <col min="265" max="265" width="7.28515625" style="1" customWidth="1"/>
    <col min="266" max="267" width="7.7109375" style="1" customWidth="1"/>
    <col min="268" max="512" width="8.7109375" style="1"/>
    <col min="513" max="513" width="34.7109375" style="1" customWidth="1"/>
    <col min="514" max="514" width="7.28515625" style="1" bestFit="1" customWidth="1"/>
    <col min="515" max="515" width="7.28515625" style="1" customWidth="1"/>
    <col min="516" max="516" width="7.28515625" style="1" bestFit="1" customWidth="1"/>
    <col min="517" max="517" width="7.28515625" style="1" customWidth="1"/>
    <col min="518" max="518" width="7.28515625" style="1" bestFit="1" customWidth="1"/>
    <col min="519" max="519" width="7.28515625" style="1" customWidth="1"/>
    <col min="520" max="520" width="7.28515625" style="1" bestFit="1" customWidth="1"/>
    <col min="521" max="521" width="7.28515625" style="1" customWidth="1"/>
    <col min="522" max="523" width="7.7109375" style="1" customWidth="1"/>
    <col min="524" max="768" width="8.7109375" style="1"/>
    <col min="769" max="769" width="34.7109375" style="1" customWidth="1"/>
    <col min="770" max="770" width="7.28515625" style="1" bestFit="1" customWidth="1"/>
    <col min="771" max="771" width="7.28515625" style="1" customWidth="1"/>
    <col min="772" max="772" width="7.28515625" style="1" bestFit="1" customWidth="1"/>
    <col min="773" max="773" width="7.28515625" style="1" customWidth="1"/>
    <col min="774" max="774" width="7.28515625" style="1" bestFit="1" customWidth="1"/>
    <col min="775" max="775" width="7.28515625" style="1" customWidth="1"/>
    <col min="776" max="776" width="7.28515625" style="1" bestFit="1" customWidth="1"/>
    <col min="777" max="777" width="7.28515625" style="1" customWidth="1"/>
    <col min="778" max="779" width="7.7109375" style="1" customWidth="1"/>
    <col min="780" max="1024" width="8.7109375" style="1"/>
    <col min="1025" max="1025" width="34.7109375" style="1" customWidth="1"/>
    <col min="1026" max="1026" width="7.28515625" style="1" bestFit="1" customWidth="1"/>
    <col min="1027" max="1027" width="7.28515625" style="1" customWidth="1"/>
    <col min="1028" max="1028" width="7.28515625" style="1" bestFit="1" customWidth="1"/>
    <col min="1029" max="1029" width="7.28515625" style="1" customWidth="1"/>
    <col min="1030" max="1030" width="7.28515625" style="1" bestFit="1" customWidth="1"/>
    <col min="1031" max="1031" width="7.28515625" style="1" customWidth="1"/>
    <col min="1032" max="1032" width="7.28515625" style="1" bestFit="1" customWidth="1"/>
    <col min="1033" max="1033" width="7.28515625" style="1" customWidth="1"/>
    <col min="1034" max="1035" width="7.7109375" style="1" customWidth="1"/>
    <col min="1036" max="1280" width="8.7109375" style="1"/>
    <col min="1281" max="1281" width="34.7109375" style="1" customWidth="1"/>
    <col min="1282" max="1282" width="7.28515625" style="1" bestFit="1" customWidth="1"/>
    <col min="1283" max="1283" width="7.28515625" style="1" customWidth="1"/>
    <col min="1284" max="1284" width="7.28515625" style="1" bestFit="1" customWidth="1"/>
    <col min="1285" max="1285" width="7.28515625" style="1" customWidth="1"/>
    <col min="1286" max="1286" width="7.28515625" style="1" bestFit="1" customWidth="1"/>
    <col min="1287" max="1287" width="7.28515625" style="1" customWidth="1"/>
    <col min="1288" max="1288" width="7.28515625" style="1" bestFit="1" customWidth="1"/>
    <col min="1289" max="1289" width="7.28515625" style="1" customWidth="1"/>
    <col min="1290" max="1291" width="7.7109375" style="1" customWidth="1"/>
    <col min="1292" max="1536" width="8.7109375" style="1"/>
    <col min="1537" max="1537" width="34.7109375" style="1" customWidth="1"/>
    <col min="1538" max="1538" width="7.28515625" style="1" bestFit="1" customWidth="1"/>
    <col min="1539" max="1539" width="7.28515625" style="1" customWidth="1"/>
    <col min="1540" max="1540" width="7.28515625" style="1" bestFit="1" customWidth="1"/>
    <col min="1541" max="1541" width="7.28515625" style="1" customWidth="1"/>
    <col min="1542" max="1542" width="7.28515625" style="1" bestFit="1" customWidth="1"/>
    <col min="1543" max="1543" width="7.28515625" style="1" customWidth="1"/>
    <col min="1544" max="1544" width="7.28515625" style="1" bestFit="1" customWidth="1"/>
    <col min="1545" max="1545" width="7.28515625" style="1" customWidth="1"/>
    <col min="1546" max="1547" width="7.7109375" style="1" customWidth="1"/>
    <col min="1548" max="1792" width="8.7109375" style="1"/>
    <col min="1793" max="1793" width="34.7109375" style="1" customWidth="1"/>
    <col min="1794" max="1794" width="7.28515625" style="1" bestFit="1" customWidth="1"/>
    <col min="1795" max="1795" width="7.28515625" style="1" customWidth="1"/>
    <col min="1796" max="1796" width="7.28515625" style="1" bestFit="1" customWidth="1"/>
    <col min="1797" max="1797" width="7.28515625" style="1" customWidth="1"/>
    <col min="1798" max="1798" width="7.28515625" style="1" bestFit="1" customWidth="1"/>
    <col min="1799" max="1799" width="7.28515625" style="1" customWidth="1"/>
    <col min="1800" max="1800" width="7.28515625" style="1" bestFit="1" customWidth="1"/>
    <col min="1801" max="1801" width="7.28515625" style="1" customWidth="1"/>
    <col min="1802" max="1803" width="7.7109375" style="1" customWidth="1"/>
    <col min="1804" max="2048" width="8.7109375" style="1"/>
    <col min="2049" max="2049" width="34.7109375" style="1" customWidth="1"/>
    <col min="2050" max="2050" width="7.28515625" style="1" bestFit="1" customWidth="1"/>
    <col min="2051" max="2051" width="7.28515625" style="1" customWidth="1"/>
    <col min="2052" max="2052" width="7.28515625" style="1" bestFit="1" customWidth="1"/>
    <col min="2053" max="2053" width="7.28515625" style="1" customWidth="1"/>
    <col min="2054" max="2054" width="7.28515625" style="1" bestFit="1" customWidth="1"/>
    <col min="2055" max="2055" width="7.28515625" style="1" customWidth="1"/>
    <col min="2056" max="2056" width="7.28515625" style="1" bestFit="1" customWidth="1"/>
    <col min="2057" max="2057" width="7.28515625" style="1" customWidth="1"/>
    <col min="2058" max="2059" width="7.7109375" style="1" customWidth="1"/>
    <col min="2060" max="2304" width="8.7109375" style="1"/>
    <col min="2305" max="2305" width="34.7109375" style="1" customWidth="1"/>
    <col min="2306" max="2306" width="7.28515625" style="1" bestFit="1" customWidth="1"/>
    <col min="2307" max="2307" width="7.28515625" style="1" customWidth="1"/>
    <col min="2308" max="2308" width="7.28515625" style="1" bestFit="1" customWidth="1"/>
    <col min="2309" max="2309" width="7.28515625" style="1" customWidth="1"/>
    <col min="2310" max="2310" width="7.28515625" style="1" bestFit="1" customWidth="1"/>
    <col min="2311" max="2311" width="7.28515625" style="1" customWidth="1"/>
    <col min="2312" max="2312" width="7.28515625" style="1" bestFit="1" customWidth="1"/>
    <col min="2313" max="2313" width="7.28515625" style="1" customWidth="1"/>
    <col min="2314" max="2315" width="7.7109375" style="1" customWidth="1"/>
    <col min="2316" max="2560" width="8.7109375" style="1"/>
    <col min="2561" max="2561" width="34.7109375" style="1" customWidth="1"/>
    <col min="2562" max="2562" width="7.28515625" style="1" bestFit="1" customWidth="1"/>
    <col min="2563" max="2563" width="7.28515625" style="1" customWidth="1"/>
    <col min="2564" max="2564" width="7.28515625" style="1" bestFit="1" customWidth="1"/>
    <col min="2565" max="2565" width="7.28515625" style="1" customWidth="1"/>
    <col min="2566" max="2566" width="7.28515625" style="1" bestFit="1" customWidth="1"/>
    <col min="2567" max="2567" width="7.28515625" style="1" customWidth="1"/>
    <col min="2568" max="2568" width="7.28515625" style="1" bestFit="1" customWidth="1"/>
    <col min="2569" max="2569" width="7.28515625" style="1" customWidth="1"/>
    <col min="2570" max="2571" width="7.7109375" style="1" customWidth="1"/>
    <col min="2572" max="2816" width="8.7109375" style="1"/>
    <col min="2817" max="2817" width="34.7109375" style="1" customWidth="1"/>
    <col min="2818" max="2818" width="7.28515625" style="1" bestFit="1" customWidth="1"/>
    <col min="2819" max="2819" width="7.28515625" style="1" customWidth="1"/>
    <col min="2820" max="2820" width="7.28515625" style="1" bestFit="1" customWidth="1"/>
    <col min="2821" max="2821" width="7.28515625" style="1" customWidth="1"/>
    <col min="2822" max="2822" width="7.28515625" style="1" bestFit="1" customWidth="1"/>
    <col min="2823" max="2823" width="7.28515625" style="1" customWidth="1"/>
    <col min="2824" max="2824" width="7.28515625" style="1" bestFit="1" customWidth="1"/>
    <col min="2825" max="2825" width="7.28515625" style="1" customWidth="1"/>
    <col min="2826" max="2827" width="7.7109375" style="1" customWidth="1"/>
    <col min="2828" max="3072" width="8.7109375" style="1"/>
    <col min="3073" max="3073" width="34.7109375" style="1" customWidth="1"/>
    <col min="3074" max="3074" width="7.28515625" style="1" bestFit="1" customWidth="1"/>
    <col min="3075" max="3075" width="7.28515625" style="1" customWidth="1"/>
    <col min="3076" max="3076" width="7.28515625" style="1" bestFit="1" customWidth="1"/>
    <col min="3077" max="3077" width="7.28515625" style="1" customWidth="1"/>
    <col min="3078" max="3078" width="7.28515625" style="1" bestFit="1" customWidth="1"/>
    <col min="3079" max="3079" width="7.28515625" style="1" customWidth="1"/>
    <col min="3080" max="3080" width="7.28515625" style="1" bestFit="1" customWidth="1"/>
    <col min="3081" max="3081" width="7.28515625" style="1" customWidth="1"/>
    <col min="3082" max="3083" width="7.7109375" style="1" customWidth="1"/>
    <col min="3084" max="3328" width="8.7109375" style="1"/>
    <col min="3329" max="3329" width="34.7109375" style="1" customWidth="1"/>
    <col min="3330" max="3330" width="7.28515625" style="1" bestFit="1" customWidth="1"/>
    <col min="3331" max="3331" width="7.28515625" style="1" customWidth="1"/>
    <col min="3332" max="3332" width="7.28515625" style="1" bestFit="1" customWidth="1"/>
    <col min="3333" max="3333" width="7.28515625" style="1" customWidth="1"/>
    <col min="3334" max="3334" width="7.28515625" style="1" bestFit="1" customWidth="1"/>
    <col min="3335" max="3335" width="7.28515625" style="1" customWidth="1"/>
    <col min="3336" max="3336" width="7.28515625" style="1" bestFit="1" customWidth="1"/>
    <col min="3337" max="3337" width="7.28515625" style="1" customWidth="1"/>
    <col min="3338" max="3339" width="7.7109375" style="1" customWidth="1"/>
    <col min="3340" max="3584" width="8.7109375" style="1"/>
    <col min="3585" max="3585" width="34.7109375" style="1" customWidth="1"/>
    <col min="3586" max="3586" width="7.28515625" style="1" bestFit="1" customWidth="1"/>
    <col min="3587" max="3587" width="7.28515625" style="1" customWidth="1"/>
    <col min="3588" max="3588" width="7.28515625" style="1" bestFit="1" customWidth="1"/>
    <col min="3589" max="3589" width="7.28515625" style="1" customWidth="1"/>
    <col min="3590" max="3590" width="7.28515625" style="1" bestFit="1" customWidth="1"/>
    <col min="3591" max="3591" width="7.28515625" style="1" customWidth="1"/>
    <col min="3592" max="3592" width="7.28515625" style="1" bestFit="1" customWidth="1"/>
    <col min="3593" max="3593" width="7.28515625" style="1" customWidth="1"/>
    <col min="3594" max="3595" width="7.7109375" style="1" customWidth="1"/>
    <col min="3596" max="3840" width="8.7109375" style="1"/>
    <col min="3841" max="3841" width="34.7109375" style="1" customWidth="1"/>
    <col min="3842" max="3842" width="7.28515625" style="1" bestFit="1" customWidth="1"/>
    <col min="3843" max="3843" width="7.28515625" style="1" customWidth="1"/>
    <col min="3844" max="3844" width="7.28515625" style="1" bestFit="1" customWidth="1"/>
    <col min="3845" max="3845" width="7.28515625" style="1" customWidth="1"/>
    <col min="3846" max="3846" width="7.28515625" style="1" bestFit="1" customWidth="1"/>
    <col min="3847" max="3847" width="7.28515625" style="1" customWidth="1"/>
    <col min="3848" max="3848" width="7.28515625" style="1" bestFit="1" customWidth="1"/>
    <col min="3849" max="3849" width="7.28515625" style="1" customWidth="1"/>
    <col min="3850" max="3851" width="7.7109375" style="1" customWidth="1"/>
    <col min="3852" max="4096" width="8.7109375" style="1"/>
    <col min="4097" max="4097" width="34.7109375" style="1" customWidth="1"/>
    <col min="4098" max="4098" width="7.28515625" style="1" bestFit="1" customWidth="1"/>
    <col min="4099" max="4099" width="7.28515625" style="1" customWidth="1"/>
    <col min="4100" max="4100" width="7.28515625" style="1" bestFit="1" customWidth="1"/>
    <col min="4101" max="4101" width="7.28515625" style="1" customWidth="1"/>
    <col min="4102" max="4102" width="7.28515625" style="1" bestFit="1" customWidth="1"/>
    <col min="4103" max="4103" width="7.28515625" style="1" customWidth="1"/>
    <col min="4104" max="4104" width="7.28515625" style="1" bestFit="1" customWidth="1"/>
    <col min="4105" max="4105" width="7.28515625" style="1" customWidth="1"/>
    <col min="4106" max="4107" width="7.7109375" style="1" customWidth="1"/>
    <col min="4108" max="4352" width="8.7109375" style="1"/>
    <col min="4353" max="4353" width="34.7109375" style="1" customWidth="1"/>
    <col min="4354" max="4354" width="7.28515625" style="1" bestFit="1" customWidth="1"/>
    <col min="4355" max="4355" width="7.28515625" style="1" customWidth="1"/>
    <col min="4356" max="4356" width="7.28515625" style="1" bestFit="1" customWidth="1"/>
    <col min="4357" max="4357" width="7.28515625" style="1" customWidth="1"/>
    <col min="4358" max="4358" width="7.28515625" style="1" bestFit="1" customWidth="1"/>
    <col min="4359" max="4359" width="7.28515625" style="1" customWidth="1"/>
    <col min="4360" max="4360" width="7.28515625" style="1" bestFit="1" customWidth="1"/>
    <col min="4361" max="4361" width="7.28515625" style="1" customWidth="1"/>
    <col min="4362" max="4363" width="7.7109375" style="1" customWidth="1"/>
    <col min="4364" max="4608" width="8.7109375" style="1"/>
    <col min="4609" max="4609" width="34.7109375" style="1" customWidth="1"/>
    <col min="4610" max="4610" width="7.28515625" style="1" bestFit="1" customWidth="1"/>
    <col min="4611" max="4611" width="7.28515625" style="1" customWidth="1"/>
    <col min="4612" max="4612" width="7.28515625" style="1" bestFit="1" customWidth="1"/>
    <col min="4613" max="4613" width="7.28515625" style="1" customWidth="1"/>
    <col min="4614" max="4614" width="7.28515625" style="1" bestFit="1" customWidth="1"/>
    <col min="4615" max="4615" width="7.28515625" style="1" customWidth="1"/>
    <col min="4616" max="4616" width="7.28515625" style="1" bestFit="1" customWidth="1"/>
    <col min="4617" max="4617" width="7.28515625" style="1" customWidth="1"/>
    <col min="4618" max="4619" width="7.7109375" style="1" customWidth="1"/>
    <col min="4620" max="4864" width="8.7109375" style="1"/>
    <col min="4865" max="4865" width="34.7109375" style="1" customWidth="1"/>
    <col min="4866" max="4866" width="7.28515625" style="1" bestFit="1" customWidth="1"/>
    <col min="4867" max="4867" width="7.28515625" style="1" customWidth="1"/>
    <col min="4868" max="4868" width="7.28515625" style="1" bestFit="1" customWidth="1"/>
    <col min="4869" max="4869" width="7.28515625" style="1" customWidth="1"/>
    <col min="4870" max="4870" width="7.28515625" style="1" bestFit="1" customWidth="1"/>
    <col min="4871" max="4871" width="7.28515625" style="1" customWidth="1"/>
    <col min="4872" max="4872" width="7.28515625" style="1" bestFit="1" customWidth="1"/>
    <col min="4873" max="4873" width="7.28515625" style="1" customWidth="1"/>
    <col min="4874" max="4875" width="7.7109375" style="1" customWidth="1"/>
    <col min="4876" max="5120" width="8.7109375" style="1"/>
    <col min="5121" max="5121" width="34.7109375" style="1" customWidth="1"/>
    <col min="5122" max="5122" width="7.28515625" style="1" bestFit="1" customWidth="1"/>
    <col min="5123" max="5123" width="7.28515625" style="1" customWidth="1"/>
    <col min="5124" max="5124" width="7.28515625" style="1" bestFit="1" customWidth="1"/>
    <col min="5125" max="5125" width="7.28515625" style="1" customWidth="1"/>
    <col min="5126" max="5126" width="7.28515625" style="1" bestFit="1" customWidth="1"/>
    <col min="5127" max="5127" width="7.28515625" style="1" customWidth="1"/>
    <col min="5128" max="5128" width="7.28515625" style="1" bestFit="1" customWidth="1"/>
    <col min="5129" max="5129" width="7.28515625" style="1" customWidth="1"/>
    <col min="5130" max="5131" width="7.7109375" style="1" customWidth="1"/>
    <col min="5132" max="5376" width="8.7109375" style="1"/>
    <col min="5377" max="5377" width="34.7109375" style="1" customWidth="1"/>
    <col min="5378" max="5378" width="7.28515625" style="1" bestFit="1" customWidth="1"/>
    <col min="5379" max="5379" width="7.28515625" style="1" customWidth="1"/>
    <col min="5380" max="5380" width="7.28515625" style="1" bestFit="1" customWidth="1"/>
    <col min="5381" max="5381" width="7.28515625" style="1" customWidth="1"/>
    <col min="5382" max="5382" width="7.28515625" style="1" bestFit="1" customWidth="1"/>
    <col min="5383" max="5383" width="7.28515625" style="1" customWidth="1"/>
    <col min="5384" max="5384" width="7.28515625" style="1" bestFit="1" customWidth="1"/>
    <col min="5385" max="5385" width="7.28515625" style="1" customWidth="1"/>
    <col min="5386" max="5387" width="7.7109375" style="1" customWidth="1"/>
    <col min="5388" max="5632" width="8.7109375" style="1"/>
    <col min="5633" max="5633" width="34.7109375" style="1" customWidth="1"/>
    <col min="5634" max="5634" width="7.28515625" style="1" bestFit="1" customWidth="1"/>
    <col min="5635" max="5635" width="7.28515625" style="1" customWidth="1"/>
    <col min="5636" max="5636" width="7.28515625" style="1" bestFit="1" customWidth="1"/>
    <col min="5637" max="5637" width="7.28515625" style="1" customWidth="1"/>
    <col min="5638" max="5638" width="7.28515625" style="1" bestFit="1" customWidth="1"/>
    <col min="5639" max="5639" width="7.28515625" style="1" customWidth="1"/>
    <col min="5640" max="5640" width="7.28515625" style="1" bestFit="1" customWidth="1"/>
    <col min="5641" max="5641" width="7.28515625" style="1" customWidth="1"/>
    <col min="5642" max="5643" width="7.7109375" style="1" customWidth="1"/>
    <col min="5644" max="5888" width="8.7109375" style="1"/>
    <col min="5889" max="5889" width="34.7109375" style="1" customWidth="1"/>
    <col min="5890" max="5890" width="7.28515625" style="1" bestFit="1" customWidth="1"/>
    <col min="5891" max="5891" width="7.28515625" style="1" customWidth="1"/>
    <col min="5892" max="5892" width="7.28515625" style="1" bestFit="1" customWidth="1"/>
    <col min="5893" max="5893" width="7.28515625" style="1" customWidth="1"/>
    <col min="5894" max="5894" width="7.28515625" style="1" bestFit="1" customWidth="1"/>
    <col min="5895" max="5895" width="7.28515625" style="1" customWidth="1"/>
    <col min="5896" max="5896" width="7.28515625" style="1" bestFit="1" customWidth="1"/>
    <col min="5897" max="5897" width="7.28515625" style="1" customWidth="1"/>
    <col min="5898" max="5899" width="7.7109375" style="1" customWidth="1"/>
    <col min="5900" max="6144" width="8.7109375" style="1"/>
    <col min="6145" max="6145" width="34.7109375" style="1" customWidth="1"/>
    <col min="6146" max="6146" width="7.28515625" style="1" bestFit="1" customWidth="1"/>
    <col min="6147" max="6147" width="7.28515625" style="1" customWidth="1"/>
    <col min="6148" max="6148" width="7.28515625" style="1" bestFit="1" customWidth="1"/>
    <col min="6149" max="6149" width="7.28515625" style="1" customWidth="1"/>
    <col min="6150" max="6150" width="7.28515625" style="1" bestFit="1" customWidth="1"/>
    <col min="6151" max="6151" width="7.28515625" style="1" customWidth="1"/>
    <col min="6152" max="6152" width="7.28515625" style="1" bestFit="1" customWidth="1"/>
    <col min="6153" max="6153" width="7.28515625" style="1" customWidth="1"/>
    <col min="6154" max="6155" width="7.7109375" style="1" customWidth="1"/>
    <col min="6156" max="6400" width="8.7109375" style="1"/>
    <col min="6401" max="6401" width="34.7109375" style="1" customWidth="1"/>
    <col min="6402" max="6402" width="7.28515625" style="1" bestFit="1" customWidth="1"/>
    <col min="6403" max="6403" width="7.28515625" style="1" customWidth="1"/>
    <col min="6404" max="6404" width="7.28515625" style="1" bestFit="1" customWidth="1"/>
    <col min="6405" max="6405" width="7.28515625" style="1" customWidth="1"/>
    <col min="6406" max="6406" width="7.28515625" style="1" bestFit="1" customWidth="1"/>
    <col min="6407" max="6407" width="7.28515625" style="1" customWidth="1"/>
    <col min="6408" max="6408" width="7.28515625" style="1" bestFit="1" customWidth="1"/>
    <col min="6409" max="6409" width="7.28515625" style="1" customWidth="1"/>
    <col min="6410" max="6411" width="7.7109375" style="1" customWidth="1"/>
    <col min="6412" max="6656" width="8.7109375" style="1"/>
    <col min="6657" max="6657" width="34.7109375" style="1" customWidth="1"/>
    <col min="6658" max="6658" width="7.28515625" style="1" bestFit="1" customWidth="1"/>
    <col min="6659" max="6659" width="7.28515625" style="1" customWidth="1"/>
    <col min="6660" max="6660" width="7.28515625" style="1" bestFit="1" customWidth="1"/>
    <col min="6661" max="6661" width="7.28515625" style="1" customWidth="1"/>
    <col min="6662" max="6662" width="7.28515625" style="1" bestFit="1" customWidth="1"/>
    <col min="6663" max="6663" width="7.28515625" style="1" customWidth="1"/>
    <col min="6664" max="6664" width="7.28515625" style="1" bestFit="1" customWidth="1"/>
    <col min="6665" max="6665" width="7.28515625" style="1" customWidth="1"/>
    <col min="6666" max="6667" width="7.7109375" style="1" customWidth="1"/>
    <col min="6668" max="6912" width="8.7109375" style="1"/>
    <col min="6913" max="6913" width="34.7109375" style="1" customWidth="1"/>
    <col min="6914" max="6914" width="7.28515625" style="1" bestFit="1" customWidth="1"/>
    <col min="6915" max="6915" width="7.28515625" style="1" customWidth="1"/>
    <col min="6916" max="6916" width="7.28515625" style="1" bestFit="1" customWidth="1"/>
    <col min="6917" max="6917" width="7.28515625" style="1" customWidth="1"/>
    <col min="6918" max="6918" width="7.28515625" style="1" bestFit="1" customWidth="1"/>
    <col min="6919" max="6919" width="7.28515625" style="1" customWidth="1"/>
    <col min="6920" max="6920" width="7.28515625" style="1" bestFit="1" customWidth="1"/>
    <col min="6921" max="6921" width="7.28515625" style="1" customWidth="1"/>
    <col min="6922" max="6923" width="7.7109375" style="1" customWidth="1"/>
    <col min="6924" max="7168" width="8.7109375" style="1"/>
    <col min="7169" max="7169" width="34.7109375" style="1" customWidth="1"/>
    <col min="7170" max="7170" width="7.28515625" style="1" bestFit="1" customWidth="1"/>
    <col min="7171" max="7171" width="7.28515625" style="1" customWidth="1"/>
    <col min="7172" max="7172" width="7.28515625" style="1" bestFit="1" customWidth="1"/>
    <col min="7173" max="7173" width="7.28515625" style="1" customWidth="1"/>
    <col min="7174" max="7174" width="7.28515625" style="1" bestFit="1" customWidth="1"/>
    <col min="7175" max="7175" width="7.28515625" style="1" customWidth="1"/>
    <col min="7176" max="7176" width="7.28515625" style="1" bestFit="1" customWidth="1"/>
    <col min="7177" max="7177" width="7.28515625" style="1" customWidth="1"/>
    <col min="7178" max="7179" width="7.7109375" style="1" customWidth="1"/>
    <col min="7180" max="7424" width="8.7109375" style="1"/>
    <col min="7425" max="7425" width="34.7109375" style="1" customWidth="1"/>
    <col min="7426" max="7426" width="7.28515625" style="1" bestFit="1" customWidth="1"/>
    <col min="7427" max="7427" width="7.28515625" style="1" customWidth="1"/>
    <col min="7428" max="7428" width="7.28515625" style="1" bestFit="1" customWidth="1"/>
    <col min="7429" max="7429" width="7.28515625" style="1" customWidth="1"/>
    <col min="7430" max="7430" width="7.28515625" style="1" bestFit="1" customWidth="1"/>
    <col min="7431" max="7431" width="7.28515625" style="1" customWidth="1"/>
    <col min="7432" max="7432" width="7.28515625" style="1" bestFit="1" customWidth="1"/>
    <col min="7433" max="7433" width="7.28515625" style="1" customWidth="1"/>
    <col min="7434" max="7435" width="7.7109375" style="1" customWidth="1"/>
    <col min="7436" max="7680" width="8.7109375" style="1"/>
    <col min="7681" max="7681" width="34.7109375" style="1" customWidth="1"/>
    <col min="7682" max="7682" width="7.28515625" style="1" bestFit="1" customWidth="1"/>
    <col min="7683" max="7683" width="7.28515625" style="1" customWidth="1"/>
    <col min="7684" max="7684" width="7.28515625" style="1" bestFit="1" customWidth="1"/>
    <col min="7685" max="7685" width="7.28515625" style="1" customWidth="1"/>
    <col min="7686" max="7686" width="7.28515625" style="1" bestFit="1" customWidth="1"/>
    <col min="7687" max="7687" width="7.28515625" style="1" customWidth="1"/>
    <col min="7688" max="7688" width="7.28515625" style="1" bestFit="1" customWidth="1"/>
    <col min="7689" max="7689" width="7.28515625" style="1" customWidth="1"/>
    <col min="7690" max="7691" width="7.7109375" style="1" customWidth="1"/>
    <col min="7692" max="7936" width="8.7109375" style="1"/>
    <col min="7937" max="7937" width="34.7109375" style="1" customWidth="1"/>
    <col min="7938" max="7938" width="7.28515625" style="1" bestFit="1" customWidth="1"/>
    <col min="7939" max="7939" width="7.28515625" style="1" customWidth="1"/>
    <col min="7940" max="7940" width="7.28515625" style="1" bestFit="1" customWidth="1"/>
    <col min="7941" max="7941" width="7.28515625" style="1" customWidth="1"/>
    <col min="7942" max="7942" width="7.28515625" style="1" bestFit="1" customWidth="1"/>
    <col min="7943" max="7943" width="7.28515625" style="1" customWidth="1"/>
    <col min="7944" max="7944" width="7.28515625" style="1" bestFit="1" customWidth="1"/>
    <col min="7945" max="7945" width="7.28515625" style="1" customWidth="1"/>
    <col min="7946" max="7947" width="7.7109375" style="1" customWidth="1"/>
    <col min="7948" max="8192" width="8.7109375" style="1"/>
    <col min="8193" max="8193" width="34.7109375" style="1" customWidth="1"/>
    <col min="8194" max="8194" width="7.28515625" style="1" bestFit="1" customWidth="1"/>
    <col min="8195" max="8195" width="7.28515625" style="1" customWidth="1"/>
    <col min="8196" max="8196" width="7.28515625" style="1" bestFit="1" customWidth="1"/>
    <col min="8197" max="8197" width="7.28515625" style="1" customWidth="1"/>
    <col min="8198" max="8198" width="7.28515625" style="1" bestFit="1" customWidth="1"/>
    <col min="8199" max="8199" width="7.28515625" style="1" customWidth="1"/>
    <col min="8200" max="8200" width="7.28515625" style="1" bestFit="1" customWidth="1"/>
    <col min="8201" max="8201" width="7.28515625" style="1" customWidth="1"/>
    <col min="8202" max="8203" width="7.7109375" style="1" customWidth="1"/>
    <col min="8204" max="8448" width="8.7109375" style="1"/>
    <col min="8449" max="8449" width="34.7109375" style="1" customWidth="1"/>
    <col min="8450" max="8450" width="7.28515625" style="1" bestFit="1" customWidth="1"/>
    <col min="8451" max="8451" width="7.28515625" style="1" customWidth="1"/>
    <col min="8452" max="8452" width="7.28515625" style="1" bestFit="1" customWidth="1"/>
    <col min="8453" max="8453" width="7.28515625" style="1" customWidth="1"/>
    <col min="8454" max="8454" width="7.28515625" style="1" bestFit="1" customWidth="1"/>
    <col min="8455" max="8455" width="7.28515625" style="1" customWidth="1"/>
    <col min="8456" max="8456" width="7.28515625" style="1" bestFit="1" customWidth="1"/>
    <col min="8457" max="8457" width="7.28515625" style="1" customWidth="1"/>
    <col min="8458" max="8459" width="7.7109375" style="1" customWidth="1"/>
    <col min="8460" max="8704" width="8.7109375" style="1"/>
    <col min="8705" max="8705" width="34.7109375" style="1" customWidth="1"/>
    <col min="8706" max="8706" width="7.28515625" style="1" bestFit="1" customWidth="1"/>
    <col min="8707" max="8707" width="7.28515625" style="1" customWidth="1"/>
    <col min="8708" max="8708" width="7.28515625" style="1" bestFit="1" customWidth="1"/>
    <col min="8709" max="8709" width="7.28515625" style="1" customWidth="1"/>
    <col min="8710" max="8710" width="7.28515625" style="1" bestFit="1" customWidth="1"/>
    <col min="8711" max="8711" width="7.28515625" style="1" customWidth="1"/>
    <col min="8712" max="8712" width="7.28515625" style="1" bestFit="1" customWidth="1"/>
    <col min="8713" max="8713" width="7.28515625" style="1" customWidth="1"/>
    <col min="8714" max="8715" width="7.7109375" style="1" customWidth="1"/>
    <col min="8716" max="8960" width="8.7109375" style="1"/>
    <col min="8961" max="8961" width="34.7109375" style="1" customWidth="1"/>
    <col min="8962" max="8962" width="7.28515625" style="1" bestFit="1" customWidth="1"/>
    <col min="8963" max="8963" width="7.28515625" style="1" customWidth="1"/>
    <col min="8964" max="8964" width="7.28515625" style="1" bestFit="1" customWidth="1"/>
    <col min="8965" max="8965" width="7.28515625" style="1" customWidth="1"/>
    <col min="8966" max="8966" width="7.28515625" style="1" bestFit="1" customWidth="1"/>
    <col min="8967" max="8967" width="7.28515625" style="1" customWidth="1"/>
    <col min="8968" max="8968" width="7.28515625" style="1" bestFit="1" customWidth="1"/>
    <col min="8969" max="8969" width="7.28515625" style="1" customWidth="1"/>
    <col min="8970" max="8971" width="7.7109375" style="1" customWidth="1"/>
    <col min="8972" max="9216" width="8.7109375" style="1"/>
    <col min="9217" max="9217" width="34.7109375" style="1" customWidth="1"/>
    <col min="9218" max="9218" width="7.28515625" style="1" bestFit="1" customWidth="1"/>
    <col min="9219" max="9219" width="7.28515625" style="1" customWidth="1"/>
    <col min="9220" max="9220" width="7.28515625" style="1" bestFit="1" customWidth="1"/>
    <col min="9221" max="9221" width="7.28515625" style="1" customWidth="1"/>
    <col min="9222" max="9222" width="7.28515625" style="1" bestFit="1" customWidth="1"/>
    <col min="9223" max="9223" width="7.28515625" style="1" customWidth="1"/>
    <col min="9224" max="9224" width="7.28515625" style="1" bestFit="1" customWidth="1"/>
    <col min="9225" max="9225" width="7.28515625" style="1" customWidth="1"/>
    <col min="9226" max="9227" width="7.7109375" style="1" customWidth="1"/>
    <col min="9228" max="9472" width="8.7109375" style="1"/>
    <col min="9473" max="9473" width="34.7109375" style="1" customWidth="1"/>
    <col min="9474" max="9474" width="7.28515625" style="1" bestFit="1" customWidth="1"/>
    <col min="9475" max="9475" width="7.28515625" style="1" customWidth="1"/>
    <col min="9476" max="9476" width="7.28515625" style="1" bestFit="1" customWidth="1"/>
    <col min="9477" max="9477" width="7.28515625" style="1" customWidth="1"/>
    <col min="9478" max="9478" width="7.28515625" style="1" bestFit="1" customWidth="1"/>
    <col min="9479" max="9479" width="7.28515625" style="1" customWidth="1"/>
    <col min="9480" max="9480" width="7.28515625" style="1" bestFit="1" customWidth="1"/>
    <col min="9481" max="9481" width="7.28515625" style="1" customWidth="1"/>
    <col min="9482" max="9483" width="7.7109375" style="1" customWidth="1"/>
    <col min="9484" max="9728" width="8.7109375" style="1"/>
    <col min="9729" max="9729" width="34.7109375" style="1" customWidth="1"/>
    <col min="9730" max="9730" width="7.28515625" style="1" bestFit="1" customWidth="1"/>
    <col min="9731" max="9731" width="7.28515625" style="1" customWidth="1"/>
    <col min="9732" max="9732" width="7.28515625" style="1" bestFit="1" customWidth="1"/>
    <col min="9733" max="9733" width="7.28515625" style="1" customWidth="1"/>
    <col min="9734" max="9734" width="7.28515625" style="1" bestFit="1" customWidth="1"/>
    <col min="9735" max="9735" width="7.28515625" style="1" customWidth="1"/>
    <col min="9736" max="9736" width="7.28515625" style="1" bestFit="1" customWidth="1"/>
    <col min="9737" max="9737" width="7.28515625" style="1" customWidth="1"/>
    <col min="9738" max="9739" width="7.7109375" style="1" customWidth="1"/>
    <col min="9740" max="9984" width="8.7109375" style="1"/>
    <col min="9985" max="9985" width="34.7109375" style="1" customWidth="1"/>
    <col min="9986" max="9986" width="7.28515625" style="1" bestFit="1" customWidth="1"/>
    <col min="9987" max="9987" width="7.28515625" style="1" customWidth="1"/>
    <col min="9988" max="9988" width="7.28515625" style="1" bestFit="1" customWidth="1"/>
    <col min="9989" max="9989" width="7.28515625" style="1" customWidth="1"/>
    <col min="9990" max="9990" width="7.28515625" style="1" bestFit="1" customWidth="1"/>
    <col min="9991" max="9991" width="7.28515625" style="1" customWidth="1"/>
    <col min="9992" max="9992" width="7.28515625" style="1" bestFit="1" customWidth="1"/>
    <col min="9993" max="9993" width="7.28515625" style="1" customWidth="1"/>
    <col min="9994" max="9995" width="7.7109375" style="1" customWidth="1"/>
    <col min="9996" max="10240" width="8.7109375" style="1"/>
    <col min="10241" max="10241" width="34.7109375" style="1" customWidth="1"/>
    <col min="10242" max="10242" width="7.28515625" style="1" bestFit="1" customWidth="1"/>
    <col min="10243" max="10243" width="7.28515625" style="1" customWidth="1"/>
    <col min="10244" max="10244" width="7.28515625" style="1" bestFit="1" customWidth="1"/>
    <col min="10245" max="10245" width="7.28515625" style="1" customWidth="1"/>
    <col min="10246" max="10246" width="7.28515625" style="1" bestFit="1" customWidth="1"/>
    <col min="10247" max="10247" width="7.28515625" style="1" customWidth="1"/>
    <col min="10248" max="10248" width="7.28515625" style="1" bestFit="1" customWidth="1"/>
    <col min="10249" max="10249" width="7.28515625" style="1" customWidth="1"/>
    <col min="10250" max="10251" width="7.7109375" style="1" customWidth="1"/>
    <col min="10252" max="10496" width="8.7109375" style="1"/>
    <col min="10497" max="10497" width="34.7109375" style="1" customWidth="1"/>
    <col min="10498" max="10498" width="7.28515625" style="1" bestFit="1" customWidth="1"/>
    <col min="10499" max="10499" width="7.28515625" style="1" customWidth="1"/>
    <col min="10500" max="10500" width="7.28515625" style="1" bestFit="1" customWidth="1"/>
    <col min="10501" max="10501" width="7.28515625" style="1" customWidth="1"/>
    <col min="10502" max="10502" width="7.28515625" style="1" bestFit="1" customWidth="1"/>
    <col min="10503" max="10503" width="7.28515625" style="1" customWidth="1"/>
    <col min="10504" max="10504" width="7.28515625" style="1" bestFit="1" customWidth="1"/>
    <col min="10505" max="10505" width="7.28515625" style="1" customWidth="1"/>
    <col min="10506" max="10507" width="7.7109375" style="1" customWidth="1"/>
    <col min="10508" max="10752" width="8.7109375" style="1"/>
    <col min="10753" max="10753" width="34.7109375" style="1" customWidth="1"/>
    <col min="10754" max="10754" width="7.28515625" style="1" bestFit="1" customWidth="1"/>
    <col min="10755" max="10755" width="7.28515625" style="1" customWidth="1"/>
    <col min="10756" max="10756" width="7.28515625" style="1" bestFit="1" customWidth="1"/>
    <col min="10757" max="10757" width="7.28515625" style="1" customWidth="1"/>
    <col min="10758" max="10758" width="7.28515625" style="1" bestFit="1" customWidth="1"/>
    <col min="10759" max="10759" width="7.28515625" style="1" customWidth="1"/>
    <col min="10760" max="10760" width="7.28515625" style="1" bestFit="1" customWidth="1"/>
    <col min="10761" max="10761" width="7.28515625" style="1" customWidth="1"/>
    <col min="10762" max="10763" width="7.7109375" style="1" customWidth="1"/>
    <col min="10764" max="11008" width="8.7109375" style="1"/>
    <col min="11009" max="11009" width="34.7109375" style="1" customWidth="1"/>
    <col min="11010" max="11010" width="7.28515625" style="1" bestFit="1" customWidth="1"/>
    <col min="11011" max="11011" width="7.28515625" style="1" customWidth="1"/>
    <col min="11012" max="11012" width="7.28515625" style="1" bestFit="1" customWidth="1"/>
    <col min="11013" max="11013" width="7.28515625" style="1" customWidth="1"/>
    <col min="11014" max="11014" width="7.28515625" style="1" bestFit="1" customWidth="1"/>
    <col min="11015" max="11015" width="7.28515625" style="1" customWidth="1"/>
    <col min="11016" max="11016" width="7.28515625" style="1" bestFit="1" customWidth="1"/>
    <col min="11017" max="11017" width="7.28515625" style="1" customWidth="1"/>
    <col min="11018" max="11019" width="7.7109375" style="1" customWidth="1"/>
    <col min="11020" max="11264" width="8.7109375" style="1"/>
    <col min="11265" max="11265" width="34.7109375" style="1" customWidth="1"/>
    <col min="11266" max="11266" width="7.28515625" style="1" bestFit="1" customWidth="1"/>
    <col min="11267" max="11267" width="7.28515625" style="1" customWidth="1"/>
    <col min="11268" max="11268" width="7.28515625" style="1" bestFit="1" customWidth="1"/>
    <col min="11269" max="11269" width="7.28515625" style="1" customWidth="1"/>
    <col min="11270" max="11270" width="7.28515625" style="1" bestFit="1" customWidth="1"/>
    <col min="11271" max="11271" width="7.28515625" style="1" customWidth="1"/>
    <col min="11272" max="11272" width="7.28515625" style="1" bestFit="1" customWidth="1"/>
    <col min="11273" max="11273" width="7.28515625" style="1" customWidth="1"/>
    <col min="11274" max="11275" width="7.7109375" style="1" customWidth="1"/>
    <col min="11276" max="11520" width="8.7109375" style="1"/>
    <col min="11521" max="11521" width="34.7109375" style="1" customWidth="1"/>
    <col min="11522" max="11522" width="7.28515625" style="1" bestFit="1" customWidth="1"/>
    <col min="11523" max="11523" width="7.28515625" style="1" customWidth="1"/>
    <col min="11524" max="11524" width="7.28515625" style="1" bestFit="1" customWidth="1"/>
    <col min="11525" max="11525" width="7.28515625" style="1" customWidth="1"/>
    <col min="11526" max="11526" width="7.28515625" style="1" bestFit="1" customWidth="1"/>
    <col min="11527" max="11527" width="7.28515625" style="1" customWidth="1"/>
    <col min="11528" max="11528" width="7.28515625" style="1" bestFit="1" customWidth="1"/>
    <col min="11529" max="11529" width="7.28515625" style="1" customWidth="1"/>
    <col min="11530" max="11531" width="7.7109375" style="1" customWidth="1"/>
    <col min="11532" max="11776" width="8.7109375" style="1"/>
    <col min="11777" max="11777" width="34.7109375" style="1" customWidth="1"/>
    <col min="11778" max="11778" width="7.28515625" style="1" bestFit="1" customWidth="1"/>
    <col min="11779" max="11779" width="7.28515625" style="1" customWidth="1"/>
    <col min="11780" max="11780" width="7.28515625" style="1" bestFit="1" customWidth="1"/>
    <col min="11781" max="11781" width="7.28515625" style="1" customWidth="1"/>
    <col min="11782" max="11782" width="7.28515625" style="1" bestFit="1" customWidth="1"/>
    <col min="11783" max="11783" width="7.28515625" style="1" customWidth="1"/>
    <col min="11784" max="11784" width="7.28515625" style="1" bestFit="1" customWidth="1"/>
    <col min="11785" max="11785" width="7.28515625" style="1" customWidth="1"/>
    <col min="11786" max="11787" width="7.7109375" style="1" customWidth="1"/>
    <col min="11788" max="12032" width="8.7109375" style="1"/>
    <col min="12033" max="12033" width="34.7109375" style="1" customWidth="1"/>
    <col min="12034" max="12034" width="7.28515625" style="1" bestFit="1" customWidth="1"/>
    <col min="12035" max="12035" width="7.28515625" style="1" customWidth="1"/>
    <col min="12036" max="12036" width="7.28515625" style="1" bestFit="1" customWidth="1"/>
    <col min="12037" max="12037" width="7.28515625" style="1" customWidth="1"/>
    <col min="12038" max="12038" width="7.28515625" style="1" bestFit="1" customWidth="1"/>
    <col min="12039" max="12039" width="7.28515625" style="1" customWidth="1"/>
    <col min="12040" max="12040" width="7.28515625" style="1" bestFit="1" customWidth="1"/>
    <col min="12041" max="12041" width="7.28515625" style="1" customWidth="1"/>
    <col min="12042" max="12043" width="7.7109375" style="1" customWidth="1"/>
    <col min="12044" max="12288" width="8.7109375" style="1"/>
    <col min="12289" max="12289" width="34.7109375" style="1" customWidth="1"/>
    <col min="12290" max="12290" width="7.28515625" style="1" bestFit="1" customWidth="1"/>
    <col min="12291" max="12291" width="7.28515625" style="1" customWidth="1"/>
    <col min="12292" max="12292" width="7.28515625" style="1" bestFit="1" customWidth="1"/>
    <col min="12293" max="12293" width="7.28515625" style="1" customWidth="1"/>
    <col min="12294" max="12294" width="7.28515625" style="1" bestFit="1" customWidth="1"/>
    <col min="12295" max="12295" width="7.28515625" style="1" customWidth="1"/>
    <col min="12296" max="12296" width="7.28515625" style="1" bestFit="1" customWidth="1"/>
    <col min="12297" max="12297" width="7.28515625" style="1" customWidth="1"/>
    <col min="12298" max="12299" width="7.7109375" style="1" customWidth="1"/>
    <col min="12300" max="12544" width="8.7109375" style="1"/>
    <col min="12545" max="12545" width="34.7109375" style="1" customWidth="1"/>
    <col min="12546" max="12546" width="7.28515625" style="1" bestFit="1" customWidth="1"/>
    <col min="12547" max="12547" width="7.28515625" style="1" customWidth="1"/>
    <col min="12548" max="12548" width="7.28515625" style="1" bestFit="1" customWidth="1"/>
    <col min="12549" max="12549" width="7.28515625" style="1" customWidth="1"/>
    <col min="12550" max="12550" width="7.28515625" style="1" bestFit="1" customWidth="1"/>
    <col min="12551" max="12551" width="7.28515625" style="1" customWidth="1"/>
    <col min="12552" max="12552" width="7.28515625" style="1" bestFit="1" customWidth="1"/>
    <col min="12553" max="12553" width="7.28515625" style="1" customWidth="1"/>
    <col min="12554" max="12555" width="7.7109375" style="1" customWidth="1"/>
    <col min="12556" max="12800" width="8.7109375" style="1"/>
    <col min="12801" max="12801" width="34.7109375" style="1" customWidth="1"/>
    <col min="12802" max="12802" width="7.28515625" style="1" bestFit="1" customWidth="1"/>
    <col min="12803" max="12803" width="7.28515625" style="1" customWidth="1"/>
    <col min="12804" max="12804" width="7.28515625" style="1" bestFit="1" customWidth="1"/>
    <col min="12805" max="12805" width="7.28515625" style="1" customWidth="1"/>
    <col min="12806" max="12806" width="7.28515625" style="1" bestFit="1" customWidth="1"/>
    <col min="12807" max="12807" width="7.28515625" style="1" customWidth="1"/>
    <col min="12808" max="12808" width="7.28515625" style="1" bestFit="1" customWidth="1"/>
    <col min="12809" max="12809" width="7.28515625" style="1" customWidth="1"/>
    <col min="12810" max="12811" width="7.7109375" style="1" customWidth="1"/>
    <col min="12812" max="13056" width="8.7109375" style="1"/>
    <col min="13057" max="13057" width="34.7109375" style="1" customWidth="1"/>
    <col min="13058" max="13058" width="7.28515625" style="1" bestFit="1" customWidth="1"/>
    <col min="13059" max="13059" width="7.28515625" style="1" customWidth="1"/>
    <col min="13060" max="13060" width="7.28515625" style="1" bestFit="1" customWidth="1"/>
    <col min="13061" max="13061" width="7.28515625" style="1" customWidth="1"/>
    <col min="13062" max="13062" width="7.28515625" style="1" bestFit="1" customWidth="1"/>
    <col min="13063" max="13063" width="7.28515625" style="1" customWidth="1"/>
    <col min="13064" max="13064" width="7.28515625" style="1" bestFit="1" customWidth="1"/>
    <col min="13065" max="13065" width="7.28515625" style="1" customWidth="1"/>
    <col min="13066" max="13067" width="7.7109375" style="1" customWidth="1"/>
    <col min="13068" max="13312" width="8.7109375" style="1"/>
    <col min="13313" max="13313" width="34.7109375" style="1" customWidth="1"/>
    <col min="13314" max="13314" width="7.28515625" style="1" bestFit="1" customWidth="1"/>
    <col min="13315" max="13315" width="7.28515625" style="1" customWidth="1"/>
    <col min="13316" max="13316" width="7.28515625" style="1" bestFit="1" customWidth="1"/>
    <col min="13317" max="13317" width="7.28515625" style="1" customWidth="1"/>
    <col min="13318" max="13318" width="7.28515625" style="1" bestFit="1" customWidth="1"/>
    <col min="13319" max="13319" width="7.28515625" style="1" customWidth="1"/>
    <col min="13320" max="13320" width="7.28515625" style="1" bestFit="1" customWidth="1"/>
    <col min="13321" max="13321" width="7.28515625" style="1" customWidth="1"/>
    <col min="13322" max="13323" width="7.7109375" style="1" customWidth="1"/>
    <col min="13324" max="13568" width="8.7109375" style="1"/>
    <col min="13569" max="13569" width="34.7109375" style="1" customWidth="1"/>
    <col min="13570" max="13570" width="7.28515625" style="1" bestFit="1" customWidth="1"/>
    <col min="13571" max="13571" width="7.28515625" style="1" customWidth="1"/>
    <col min="13572" max="13572" width="7.28515625" style="1" bestFit="1" customWidth="1"/>
    <col min="13573" max="13573" width="7.28515625" style="1" customWidth="1"/>
    <col min="13574" max="13574" width="7.28515625" style="1" bestFit="1" customWidth="1"/>
    <col min="13575" max="13575" width="7.28515625" style="1" customWidth="1"/>
    <col min="13576" max="13576" width="7.28515625" style="1" bestFit="1" customWidth="1"/>
    <col min="13577" max="13577" width="7.28515625" style="1" customWidth="1"/>
    <col min="13578" max="13579" width="7.7109375" style="1" customWidth="1"/>
    <col min="13580" max="13824" width="8.7109375" style="1"/>
    <col min="13825" max="13825" width="34.7109375" style="1" customWidth="1"/>
    <col min="13826" max="13826" width="7.28515625" style="1" bestFit="1" customWidth="1"/>
    <col min="13827" max="13827" width="7.28515625" style="1" customWidth="1"/>
    <col min="13828" max="13828" width="7.28515625" style="1" bestFit="1" customWidth="1"/>
    <col min="13829" max="13829" width="7.28515625" style="1" customWidth="1"/>
    <col min="13830" max="13830" width="7.28515625" style="1" bestFit="1" customWidth="1"/>
    <col min="13831" max="13831" width="7.28515625" style="1" customWidth="1"/>
    <col min="13832" max="13832" width="7.28515625" style="1" bestFit="1" customWidth="1"/>
    <col min="13833" max="13833" width="7.28515625" style="1" customWidth="1"/>
    <col min="13834" max="13835" width="7.7109375" style="1" customWidth="1"/>
    <col min="13836" max="14080" width="8.7109375" style="1"/>
    <col min="14081" max="14081" width="34.7109375" style="1" customWidth="1"/>
    <col min="14082" max="14082" width="7.28515625" style="1" bestFit="1" customWidth="1"/>
    <col min="14083" max="14083" width="7.28515625" style="1" customWidth="1"/>
    <col min="14084" max="14084" width="7.28515625" style="1" bestFit="1" customWidth="1"/>
    <col min="14085" max="14085" width="7.28515625" style="1" customWidth="1"/>
    <col min="14086" max="14086" width="7.28515625" style="1" bestFit="1" customWidth="1"/>
    <col min="14087" max="14087" width="7.28515625" style="1" customWidth="1"/>
    <col min="14088" max="14088" width="7.28515625" style="1" bestFit="1" customWidth="1"/>
    <col min="14089" max="14089" width="7.28515625" style="1" customWidth="1"/>
    <col min="14090" max="14091" width="7.7109375" style="1" customWidth="1"/>
    <col min="14092" max="14336" width="8.7109375" style="1"/>
    <col min="14337" max="14337" width="34.7109375" style="1" customWidth="1"/>
    <col min="14338" max="14338" width="7.28515625" style="1" bestFit="1" customWidth="1"/>
    <col min="14339" max="14339" width="7.28515625" style="1" customWidth="1"/>
    <col min="14340" max="14340" width="7.28515625" style="1" bestFit="1" customWidth="1"/>
    <col min="14341" max="14341" width="7.28515625" style="1" customWidth="1"/>
    <col min="14342" max="14342" width="7.28515625" style="1" bestFit="1" customWidth="1"/>
    <col min="14343" max="14343" width="7.28515625" style="1" customWidth="1"/>
    <col min="14344" max="14344" width="7.28515625" style="1" bestFit="1" customWidth="1"/>
    <col min="14345" max="14345" width="7.28515625" style="1" customWidth="1"/>
    <col min="14346" max="14347" width="7.7109375" style="1" customWidth="1"/>
    <col min="14348" max="14592" width="8.7109375" style="1"/>
    <col min="14593" max="14593" width="34.7109375" style="1" customWidth="1"/>
    <col min="14594" max="14594" width="7.28515625" style="1" bestFit="1" customWidth="1"/>
    <col min="14595" max="14595" width="7.28515625" style="1" customWidth="1"/>
    <col min="14596" max="14596" width="7.28515625" style="1" bestFit="1" customWidth="1"/>
    <col min="14597" max="14597" width="7.28515625" style="1" customWidth="1"/>
    <col min="14598" max="14598" width="7.28515625" style="1" bestFit="1" customWidth="1"/>
    <col min="14599" max="14599" width="7.28515625" style="1" customWidth="1"/>
    <col min="14600" max="14600" width="7.28515625" style="1" bestFit="1" customWidth="1"/>
    <col min="14601" max="14601" width="7.28515625" style="1" customWidth="1"/>
    <col min="14602" max="14603" width="7.7109375" style="1" customWidth="1"/>
    <col min="14604" max="14848" width="8.7109375" style="1"/>
    <col min="14849" max="14849" width="34.7109375" style="1" customWidth="1"/>
    <col min="14850" max="14850" width="7.28515625" style="1" bestFit="1" customWidth="1"/>
    <col min="14851" max="14851" width="7.28515625" style="1" customWidth="1"/>
    <col min="14852" max="14852" width="7.28515625" style="1" bestFit="1" customWidth="1"/>
    <col min="14853" max="14853" width="7.28515625" style="1" customWidth="1"/>
    <col min="14854" max="14854" width="7.28515625" style="1" bestFit="1" customWidth="1"/>
    <col min="14855" max="14855" width="7.28515625" style="1" customWidth="1"/>
    <col min="14856" max="14856" width="7.28515625" style="1" bestFit="1" customWidth="1"/>
    <col min="14857" max="14857" width="7.28515625" style="1" customWidth="1"/>
    <col min="14858" max="14859" width="7.7109375" style="1" customWidth="1"/>
    <col min="14860" max="15104" width="8.7109375" style="1"/>
    <col min="15105" max="15105" width="34.7109375" style="1" customWidth="1"/>
    <col min="15106" max="15106" width="7.28515625" style="1" bestFit="1" customWidth="1"/>
    <col min="15107" max="15107" width="7.28515625" style="1" customWidth="1"/>
    <col min="15108" max="15108" width="7.28515625" style="1" bestFit="1" customWidth="1"/>
    <col min="15109" max="15109" width="7.28515625" style="1" customWidth="1"/>
    <col min="15110" max="15110" width="7.28515625" style="1" bestFit="1" customWidth="1"/>
    <col min="15111" max="15111" width="7.28515625" style="1" customWidth="1"/>
    <col min="15112" max="15112" width="7.28515625" style="1" bestFit="1" customWidth="1"/>
    <col min="15113" max="15113" width="7.28515625" style="1" customWidth="1"/>
    <col min="15114" max="15115" width="7.7109375" style="1" customWidth="1"/>
    <col min="15116" max="15360" width="8.7109375" style="1"/>
    <col min="15361" max="15361" width="34.7109375" style="1" customWidth="1"/>
    <col min="15362" max="15362" width="7.28515625" style="1" bestFit="1" customWidth="1"/>
    <col min="15363" max="15363" width="7.28515625" style="1" customWidth="1"/>
    <col min="15364" max="15364" width="7.28515625" style="1" bestFit="1" customWidth="1"/>
    <col min="15365" max="15365" width="7.28515625" style="1" customWidth="1"/>
    <col min="15366" max="15366" width="7.28515625" style="1" bestFit="1" customWidth="1"/>
    <col min="15367" max="15367" width="7.28515625" style="1" customWidth="1"/>
    <col min="15368" max="15368" width="7.28515625" style="1" bestFit="1" customWidth="1"/>
    <col min="15369" max="15369" width="7.28515625" style="1" customWidth="1"/>
    <col min="15370" max="15371" width="7.7109375" style="1" customWidth="1"/>
    <col min="15372" max="15616" width="8.7109375" style="1"/>
    <col min="15617" max="15617" width="34.7109375" style="1" customWidth="1"/>
    <col min="15618" max="15618" width="7.28515625" style="1" bestFit="1" customWidth="1"/>
    <col min="15619" max="15619" width="7.28515625" style="1" customWidth="1"/>
    <col min="15620" max="15620" width="7.28515625" style="1" bestFit="1" customWidth="1"/>
    <col min="15621" max="15621" width="7.28515625" style="1" customWidth="1"/>
    <col min="15622" max="15622" width="7.28515625" style="1" bestFit="1" customWidth="1"/>
    <col min="15623" max="15623" width="7.28515625" style="1" customWidth="1"/>
    <col min="15624" max="15624" width="7.28515625" style="1" bestFit="1" customWidth="1"/>
    <col min="15625" max="15625" width="7.28515625" style="1" customWidth="1"/>
    <col min="15626" max="15627" width="7.7109375" style="1" customWidth="1"/>
    <col min="15628" max="15872" width="8.7109375" style="1"/>
    <col min="15873" max="15873" width="34.7109375" style="1" customWidth="1"/>
    <col min="15874" max="15874" width="7.28515625" style="1" bestFit="1" customWidth="1"/>
    <col min="15875" max="15875" width="7.28515625" style="1" customWidth="1"/>
    <col min="15876" max="15876" width="7.28515625" style="1" bestFit="1" customWidth="1"/>
    <col min="15877" max="15877" width="7.28515625" style="1" customWidth="1"/>
    <col min="15878" max="15878" width="7.28515625" style="1" bestFit="1" customWidth="1"/>
    <col min="15879" max="15879" width="7.28515625" style="1" customWidth="1"/>
    <col min="15880" max="15880" width="7.28515625" style="1" bestFit="1" customWidth="1"/>
    <col min="15881" max="15881" width="7.28515625" style="1" customWidth="1"/>
    <col min="15882" max="15883" width="7.7109375" style="1" customWidth="1"/>
    <col min="15884" max="16128" width="8.7109375" style="1"/>
    <col min="16129" max="16129" width="34.7109375" style="1" customWidth="1"/>
    <col min="16130" max="16130" width="7.28515625" style="1" bestFit="1" customWidth="1"/>
    <col min="16131" max="16131" width="7.28515625" style="1" customWidth="1"/>
    <col min="16132" max="16132" width="7.28515625" style="1" bestFit="1" customWidth="1"/>
    <col min="16133" max="16133" width="7.28515625" style="1" customWidth="1"/>
    <col min="16134" max="16134" width="7.28515625" style="1" bestFit="1" customWidth="1"/>
    <col min="16135" max="16135" width="7.28515625" style="1" customWidth="1"/>
    <col min="16136" max="16136" width="7.28515625" style="1" bestFit="1" customWidth="1"/>
    <col min="16137" max="16137" width="7.28515625" style="1" customWidth="1"/>
    <col min="16138" max="16139" width="7.7109375" style="1" customWidth="1"/>
    <col min="16140" max="16384" width="8.7109375" style="1"/>
  </cols>
  <sheetData>
    <row r="1" spans="1:11" s="44" customFormat="1" ht="20.25" x14ac:dyDescent="0.3">
      <c r="A1" s="52" t="s">
        <v>19</v>
      </c>
      <c r="B1" s="174" t="s">
        <v>146</v>
      </c>
      <c r="C1" s="174"/>
      <c r="D1" s="174"/>
      <c r="E1" s="175"/>
      <c r="F1" s="175"/>
      <c r="G1" s="175"/>
      <c r="H1" s="175"/>
      <c r="I1" s="175"/>
      <c r="J1" s="175"/>
      <c r="K1" s="175"/>
    </row>
    <row r="2" spans="1:11" s="44" customFormat="1" ht="20.25" x14ac:dyDescent="0.3">
      <c r="A2" s="52" t="s">
        <v>21</v>
      </c>
      <c r="B2" s="176" t="s">
        <v>3</v>
      </c>
      <c r="C2" s="174"/>
      <c r="D2" s="174"/>
      <c r="E2" s="177"/>
      <c r="F2" s="177"/>
      <c r="G2" s="177"/>
      <c r="H2" s="177"/>
      <c r="I2" s="177"/>
      <c r="J2" s="177"/>
      <c r="K2" s="177"/>
    </row>
    <row r="4" spans="1:11" ht="15.75" x14ac:dyDescent="0.25">
      <c r="A4" s="122" t="s">
        <v>26</v>
      </c>
      <c r="B4" s="170" t="s">
        <v>4</v>
      </c>
      <c r="C4" s="172"/>
      <c r="D4" s="172"/>
      <c r="E4" s="171"/>
      <c r="F4" s="170" t="s">
        <v>147</v>
      </c>
      <c r="G4" s="172"/>
      <c r="H4" s="172"/>
      <c r="I4" s="171"/>
      <c r="J4" s="170" t="s">
        <v>148</v>
      </c>
      <c r="K4" s="171"/>
    </row>
    <row r="5" spans="1:11" x14ac:dyDescent="0.2">
      <c r="A5" s="16"/>
      <c r="B5" s="170">
        <f>VALUE(RIGHT($B$2, 4))</f>
        <v>2020</v>
      </c>
      <c r="C5" s="171"/>
      <c r="D5" s="170">
        <f>B5-1</f>
        <v>2019</v>
      </c>
      <c r="E5" s="178"/>
      <c r="F5" s="170">
        <f>B5</f>
        <v>2020</v>
      </c>
      <c r="G5" s="178"/>
      <c r="H5" s="170">
        <f>D5</f>
        <v>2019</v>
      </c>
      <c r="I5" s="178"/>
      <c r="J5" s="13" t="s">
        <v>8</v>
      </c>
      <c r="K5" s="14" t="s">
        <v>5</v>
      </c>
    </row>
    <row r="6" spans="1:11" x14ac:dyDescent="0.2">
      <c r="A6" s="123" t="s">
        <v>515</v>
      </c>
      <c r="B6" s="124" t="s">
        <v>149</v>
      </c>
      <c r="C6" s="125" t="s">
        <v>150</v>
      </c>
      <c r="D6" s="124" t="s">
        <v>149</v>
      </c>
      <c r="E6" s="126" t="s">
        <v>150</v>
      </c>
      <c r="F6" s="125" t="s">
        <v>149</v>
      </c>
      <c r="G6" s="125" t="s">
        <v>150</v>
      </c>
      <c r="H6" s="124" t="s">
        <v>149</v>
      </c>
      <c r="I6" s="126" t="s">
        <v>150</v>
      </c>
      <c r="J6" s="124"/>
      <c r="K6" s="126"/>
    </row>
    <row r="7" spans="1:11" x14ac:dyDescent="0.2">
      <c r="A7" s="20" t="s">
        <v>516</v>
      </c>
      <c r="B7" s="55">
        <v>1</v>
      </c>
      <c r="C7" s="138">
        <f>IF(B19=0, "-", B7/B19)</f>
        <v>2.6315789473684209E-2</v>
      </c>
      <c r="D7" s="55">
        <v>2</v>
      </c>
      <c r="E7" s="78">
        <f>IF(D19=0, "-", D7/D19)</f>
        <v>0.10526315789473684</v>
      </c>
      <c r="F7" s="128">
        <v>3</v>
      </c>
      <c r="G7" s="138">
        <f>IF(F19=0, "-", F7/F19)</f>
        <v>3.4482758620689655E-2</v>
      </c>
      <c r="H7" s="55">
        <v>5</v>
      </c>
      <c r="I7" s="78">
        <f>IF(H19=0, "-", H7/H19)</f>
        <v>6.3291139240506333E-2</v>
      </c>
      <c r="J7" s="77">
        <f t="shared" ref="J7:J17" si="0">IF(D7=0, "-", IF((B7-D7)/D7&lt;10, (B7-D7)/D7, "&gt;999%"))</f>
        <v>-0.5</v>
      </c>
      <c r="K7" s="78">
        <f t="shared" ref="K7:K17" si="1">IF(H7=0, "-", IF((F7-H7)/H7&lt;10, (F7-H7)/H7, "&gt;999%"))</f>
        <v>-0.4</v>
      </c>
    </row>
    <row r="8" spans="1:11" x14ac:dyDescent="0.2">
      <c r="A8" s="20" t="s">
        <v>517</v>
      </c>
      <c r="B8" s="55">
        <v>3</v>
      </c>
      <c r="C8" s="138">
        <f>IF(B19=0, "-", B8/B19)</f>
        <v>7.8947368421052627E-2</v>
      </c>
      <c r="D8" s="55">
        <v>1</v>
      </c>
      <c r="E8" s="78">
        <f>IF(D19=0, "-", D8/D19)</f>
        <v>5.2631578947368418E-2</v>
      </c>
      <c r="F8" s="128">
        <v>6</v>
      </c>
      <c r="G8" s="138">
        <f>IF(F19=0, "-", F8/F19)</f>
        <v>6.8965517241379309E-2</v>
      </c>
      <c r="H8" s="55">
        <v>6</v>
      </c>
      <c r="I8" s="78">
        <f>IF(H19=0, "-", H8/H19)</f>
        <v>7.5949367088607597E-2</v>
      </c>
      <c r="J8" s="77">
        <f t="shared" si="0"/>
        <v>2</v>
      </c>
      <c r="K8" s="78">
        <f t="shared" si="1"/>
        <v>0</v>
      </c>
    </row>
    <row r="9" spans="1:11" x14ac:dyDescent="0.2">
      <c r="A9" s="20" t="s">
        <v>518</v>
      </c>
      <c r="B9" s="55">
        <v>11</v>
      </c>
      <c r="C9" s="138">
        <f>IF(B19=0, "-", B9/B19)</f>
        <v>0.28947368421052633</v>
      </c>
      <c r="D9" s="55">
        <v>0</v>
      </c>
      <c r="E9" s="78">
        <f>IF(D19=0, "-", D9/D19)</f>
        <v>0</v>
      </c>
      <c r="F9" s="128">
        <v>13</v>
      </c>
      <c r="G9" s="138">
        <f>IF(F19=0, "-", F9/F19)</f>
        <v>0.14942528735632185</v>
      </c>
      <c r="H9" s="55">
        <v>5</v>
      </c>
      <c r="I9" s="78">
        <f>IF(H19=0, "-", H9/H19)</f>
        <v>6.3291139240506333E-2</v>
      </c>
      <c r="J9" s="77" t="str">
        <f t="shared" si="0"/>
        <v>-</v>
      </c>
      <c r="K9" s="78">
        <f t="shared" si="1"/>
        <v>1.6</v>
      </c>
    </row>
    <row r="10" spans="1:11" x14ac:dyDescent="0.2">
      <c r="A10" s="20" t="s">
        <v>519</v>
      </c>
      <c r="B10" s="55">
        <v>1</v>
      </c>
      <c r="C10" s="138">
        <f>IF(B19=0, "-", B10/B19)</f>
        <v>2.6315789473684209E-2</v>
      </c>
      <c r="D10" s="55">
        <v>3</v>
      </c>
      <c r="E10" s="78">
        <f>IF(D19=0, "-", D10/D19)</f>
        <v>0.15789473684210525</v>
      </c>
      <c r="F10" s="128">
        <v>8</v>
      </c>
      <c r="G10" s="138">
        <f>IF(F19=0, "-", F10/F19)</f>
        <v>9.1954022988505746E-2</v>
      </c>
      <c r="H10" s="55">
        <v>13</v>
      </c>
      <c r="I10" s="78">
        <f>IF(H19=0, "-", H10/H19)</f>
        <v>0.16455696202531644</v>
      </c>
      <c r="J10" s="77">
        <f t="shared" si="0"/>
        <v>-0.66666666666666663</v>
      </c>
      <c r="K10" s="78">
        <f t="shared" si="1"/>
        <v>-0.38461538461538464</v>
      </c>
    </row>
    <row r="11" spans="1:11" x14ac:dyDescent="0.2">
      <c r="A11" s="20" t="s">
        <v>520</v>
      </c>
      <c r="B11" s="55">
        <v>0</v>
      </c>
      <c r="C11" s="138">
        <f>IF(B19=0, "-", B11/B19)</f>
        <v>0</v>
      </c>
      <c r="D11" s="55">
        <v>0</v>
      </c>
      <c r="E11" s="78">
        <f>IF(D19=0, "-", D11/D19)</f>
        <v>0</v>
      </c>
      <c r="F11" s="128">
        <v>0</v>
      </c>
      <c r="G11" s="138">
        <f>IF(F19=0, "-", F11/F19)</f>
        <v>0</v>
      </c>
      <c r="H11" s="55">
        <v>1</v>
      </c>
      <c r="I11" s="78">
        <f>IF(H19=0, "-", H11/H19)</f>
        <v>1.2658227848101266E-2</v>
      </c>
      <c r="J11" s="77" t="str">
        <f t="shared" si="0"/>
        <v>-</v>
      </c>
      <c r="K11" s="78">
        <f t="shared" si="1"/>
        <v>-1</v>
      </c>
    </row>
    <row r="12" spans="1:11" x14ac:dyDescent="0.2">
      <c r="A12" s="20" t="s">
        <v>521</v>
      </c>
      <c r="B12" s="55">
        <v>0</v>
      </c>
      <c r="C12" s="138">
        <f>IF(B19=0, "-", B12/B19)</f>
        <v>0</v>
      </c>
      <c r="D12" s="55">
        <v>0</v>
      </c>
      <c r="E12" s="78">
        <f>IF(D19=0, "-", D12/D19)</f>
        <v>0</v>
      </c>
      <c r="F12" s="128">
        <v>0</v>
      </c>
      <c r="G12" s="138">
        <f>IF(F19=0, "-", F12/F19)</f>
        <v>0</v>
      </c>
      <c r="H12" s="55">
        <v>1</v>
      </c>
      <c r="I12" s="78">
        <f>IF(H19=0, "-", H12/H19)</f>
        <v>1.2658227848101266E-2</v>
      </c>
      <c r="J12" s="77" t="str">
        <f t="shared" si="0"/>
        <v>-</v>
      </c>
      <c r="K12" s="78">
        <f t="shared" si="1"/>
        <v>-1</v>
      </c>
    </row>
    <row r="13" spans="1:11" x14ac:dyDescent="0.2">
      <c r="A13" s="20" t="s">
        <v>522</v>
      </c>
      <c r="B13" s="55">
        <v>12</v>
      </c>
      <c r="C13" s="138">
        <f>IF(B19=0, "-", B13/B19)</f>
        <v>0.31578947368421051</v>
      </c>
      <c r="D13" s="55">
        <v>7</v>
      </c>
      <c r="E13" s="78">
        <f>IF(D19=0, "-", D13/D19)</f>
        <v>0.36842105263157893</v>
      </c>
      <c r="F13" s="128">
        <v>25</v>
      </c>
      <c r="G13" s="138">
        <f>IF(F19=0, "-", F13/F19)</f>
        <v>0.28735632183908044</v>
      </c>
      <c r="H13" s="55">
        <v>26</v>
      </c>
      <c r="I13" s="78">
        <f>IF(H19=0, "-", H13/H19)</f>
        <v>0.32911392405063289</v>
      </c>
      <c r="J13" s="77">
        <f t="shared" si="0"/>
        <v>0.7142857142857143</v>
      </c>
      <c r="K13" s="78">
        <f t="shared" si="1"/>
        <v>-3.8461538461538464E-2</v>
      </c>
    </row>
    <row r="14" spans="1:11" x14ac:dyDescent="0.2">
      <c r="A14" s="20" t="s">
        <v>523</v>
      </c>
      <c r="B14" s="55">
        <v>0</v>
      </c>
      <c r="C14" s="138">
        <f>IF(B19=0, "-", B14/B19)</f>
        <v>0</v>
      </c>
      <c r="D14" s="55">
        <v>0</v>
      </c>
      <c r="E14" s="78">
        <f>IF(D19=0, "-", D14/D19)</f>
        <v>0</v>
      </c>
      <c r="F14" s="128">
        <v>0</v>
      </c>
      <c r="G14" s="138">
        <f>IF(F19=0, "-", F14/F19)</f>
        <v>0</v>
      </c>
      <c r="H14" s="55">
        <v>1</v>
      </c>
      <c r="I14" s="78">
        <f>IF(H19=0, "-", H14/H19)</f>
        <v>1.2658227848101266E-2</v>
      </c>
      <c r="J14" s="77" t="str">
        <f t="shared" si="0"/>
        <v>-</v>
      </c>
      <c r="K14" s="78">
        <f t="shared" si="1"/>
        <v>-1</v>
      </c>
    </row>
    <row r="15" spans="1:11" x14ac:dyDescent="0.2">
      <c r="A15" s="20" t="s">
        <v>524</v>
      </c>
      <c r="B15" s="55">
        <v>4</v>
      </c>
      <c r="C15" s="138">
        <f>IF(B19=0, "-", B15/B19)</f>
        <v>0.10526315789473684</v>
      </c>
      <c r="D15" s="55">
        <v>2</v>
      </c>
      <c r="E15" s="78">
        <f>IF(D19=0, "-", D15/D19)</f>
        <v>0.10526315789473684</v>
      </c>
      <c r="F15" s="128">
        <v>17</v>
      </c>
      <c r="G15" s="138">
        <f>IF(F19=0, "-", F15/F19)</f>
        <v>0.19540229885057472</v>
      </c>
      <c r="H15" s="55">
        <v>5</v>
      </c>
      <c r="I15" s="78">
        <f>IF(H19=0, "-", H15/H19)</f>
        <v>6.3291139240506333E-2</v>
      </c>
      <c r="J15" s="77">
        <f t="shared" si="0"/>
        <v>1</v>
      </c>
      <c r="K15" s="78">
        <f t="shared" si="1"/>
        <v>2.4</v>
      </c>
    </row>
    <row r="16" spans="1:11" x14ac:dyDescent="0.2">
      <c r="A16" s="20" t="s">
        <v>525</v>
      </c>
      <c r="B16" s="55">
        <v>2</v>
      </c>
      <c r="C16" s="138">
        <f>IF(B19=0, "-", B16/B19)</f>
        <v>5.2631578947368418E-2</v>
      </c>
      <c r="D16" s="55">
        <v>2</v>
      </c>
      <c r="E16" s="78">
        <f>IF(D19=0, "-", D16/D19)</f>
        <v>0.10526315789473684</v>
      </c>
      <c r="F16" s="128">
        <v>4</v>
      </c>
      <c r="G16" s="138">
        <f>IF(F19=0, "-", F16/F19)</f>
        <v>4.5977011494252873E-2</v>
      </c>
      <c r="H16" s="55">
        <v>8</v>
      </c>
      <c r="I16" s="78">
        <f>IF(H19=0, "-", H16/H19)</f>
        <v>0.10126582278481013</v>
      </c>
      <c r="J16" s="77">
        <f t="shared" si="0"/>
        <v>0</v>
      </c>
      <c r="K16" s="78">
        <f t="shared" si="1"/>
        <v>-0.5</v>
      </c>
    </row>
    <row r="17" spans="1:11" x14ac:dyDescent="0.2">
      <c r="A17" s="20" t="s">
        <v>526</v>
      </c>
      <c r="B17" s="55">
        <v>4</v>
      </c>
      <c r="C17" s="138">
        <f>IF(B19=0, "-", B17/B19)</f>
        <v>0.10526315789473684</v>
      </c>
      <c r="D17" s="55">
        <v>2</v>
      </c>
      <c r="E17" s="78">
        <f>IF(D19=0, "-", D17/D19)</f>
        <v>0.10526315789473684</v>
      </c>
      <c r="F17" s="128">
        <v>11</v>
      </c>
      <c r="G17" s="138">
        <f>IF(F19=0, "-", F17/F19)</f>
        <v>0.12643678160919541</v>
      </c>
      <c r="H17" s="55">
        <v>8</v>
      </c>
      <c r="I17" s="78">
        <f>IF(H19=0, "-", H17/H19)</f>
        <v>0.10126582278481013</v>
      </c>
      <c r="J17" s="77">
        <f t="shared" si="0"/>
        <v>1</v>
      </c>
      <c r="K17" s="78">
        <f t="shared" si="1"/>
        <v>0.375</v>
      </c>
    </row>
    <row r="18" spans="1:11" x14ac:dyDescent="0.2">
      <c r="A18" s="129"/>
      <c r="B18" s="82"/>
      <c r="D18" s="82"/>
      <c r="E18" s="86"/>
      <c r="F18" s="130"/>
      <c r="H18" s="82"/>
      <c r="I18" s="86"/>
      <c r="J18" s="85"/>
      <c r="K18" s="86"/>
    </row>
    <row r="19" spans="1:11" s="38" customFormat="1" x14ac:dyDescent="0.2">
      <c r="A19" s="131" t="s">
        <v>527</v>
      </c>
      <c r="B19" s="32">
        <f>SUM(B7:B18)</f>
        <v>38</v>
      </c>
      <c r="C19" s="132">
        <f>B19/1945</f>
        <v>1.9537275064267352E-2</v>
      </c>
      <c r="D19" s="32">
        <f>SUM(D7:D18)</f>
        <v>19</v>
      </c>
      <c r="E19" s="133">
        <f>D19/1712</f>
        <v>1.1098130841121495E-2</v>
      </c>
      <c r="F19" s="121">
        <f>SUM(F7:F18)</f>
        <v>87</v>
      </c>
      <c r="G19" s="134">
        <f>F19/11003</f>
        <v>7.9069344724166137E-3</v>
      </c>
      <c r="H19" s="32">
        <f>SUM(H7:H18)</f>
        <v>79</v>
      </c>
      <c r="I19" s="133">
        <f>H19/8693</f>
        <v>9.0877717703899685E-3</v>
      </c>
      <c r="J19" s="35">
        <f>IF(D19=0, "-", IF((B19-D19)/D19&lt;10, (B19-D19)/D19, "&gt;999%"))</f>
        <v>1</v>
      </c>
      <c r="K19" s="36">
        <f>IF(H19=0, "-", IF((F19-H19)/H19&lt;10, (F19-H19)/H19, "&gt;999%"))</f>
        <v>0.10126582278481013</v>
      </c>
    </row>
    <row r="20" spans="1:11" x14ac:dyDescent="0.2">
      <c r="B20" s="130"/>
      <c r="D20" s="130"/>
      <c r="F20" s="130"/>
      <c r="H20" s="130"/>
    </row>
    <row r="21" spans="1:11" x14ac:dyDescent="0.2">
      <c r="A21" s="12" t="s">
        <v>528</v>
      </c>
      <c r="B21" s="32">
        <v>38</v>
      </c>
      <c r="C21" s="132">
        <f>B21/1945</f>
        <v>1.9537275064267352E-2</v>
      </c>
      <c r="D21" s="32">
        <v>19</v>
      </c>
      <c r="E21" s="133">
        <f>D21/1712</f>
        <v>1.1098130841121495E-2</v>
      </c>
      <c r="F21" s="121">
        <v>87</v>
      </c>
      <c r="G21" s="134">
        <f>F21/11003</f>
        <v>7.9069344724166137E-3</v>
      </c>
      <c r="H21" s="32">
        <v>79</v>
      </c>
      <c r="I21" s="133">
        <f>H21/8693</f>
        <v>9.0877717703899685E-3</v>
      </c>
      <c r="J21" s="35">
        <f>IF(D21=0, "-", IF((B21-D21)/D21&lt;10, (B21-D21)/D21, "&gt;999%"))</f>
        <v>1</v>
      </c>
      <c r="K21" s="36">
        <f>IF(H21=0, "-", IF((F21-H21)/H21&lt;10, (F21-H21)/H21, "&gt;999%"))</f>
        <v>0.10126582278481013</v>
      </c>
    </row>
  </sheetData>
  <mergeCells count="9">
    <mergeCell ref="B5:C5"/>
    <mergeCell ref="D5:E5"/>
    <mergeCell ref="F5:G5"/>
    <mergeCell ref="H5:I5"/>
    <mergeCell ref="B1:K1"/>
    <mergeCell ref="B2:K2"/>
    <mergeCell ref="B4:E4"/>
    <mergeCell ref="F4:I4"/>
    <mergeCell ref="J4:K4"/>
  </mergeCells>
  <printOptions horizontalCentered="1"/>
  <pageMargins left="0.39370078740157483" right="0.39370078740157483" top="0.39370078740157483" bottom="0.59055118110236227" header="0.39370078740157483" footer="0.19685039370078741"/>
  <pageSetup paperSize="9" scale="95" fitToHeight="0"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15CBD4-2E97-4C81-BB25-D85908BAEF2C}">
  <sheetPr>
    <pageSetUpPr fitToPage="1"/>
  </sheetPr>
  <dimension ref="A1:K18"/>
  <sheetViews>
    <sheetView tabSelected="1" workbookViewId="0">
      <selection activeCell="M1" sqref="M1"/>
    </sheetView>
  </sheetViews>
  <sheetFormatPr defaultRowHeight="12.75" x14ac:dyDescent="0.2"/>
  <cols>
    <col min="1" max="1" width="24.5703125" style="1" bestFit="1" customWidth="1"/>
    <col min="2" max="11" width="8.42578125" style="1" customWidth="1"/>
    <col min="12" max="256" width="8.7109375" style="1"/>
    <col min="257" max="257" width="24.7109375" style="1" customWidth="1"/>
    <col min="258" max="267" width="8.42578125" style="1" customWidth="1"/>
    <col min="268" max="512" width="8.7109375" style="1"/>
    <col min="513" max="513" width="24.7109375" style="1" customWidth="1"/>
    <col min="514" max="523" width="8.42578125" style="1" customWidth="1"/>
    <col min="524" max="768" width="8.7109375" style="1"/>
    <col min="769" max="769" width="24.7109375" style="1" customWidth="1"/>
    <col min="770" max="779" width="8.42578125" style="1" customWidth="1"/>
    <col min="780" max="1024" width="8.7109375" style="1"/>
    <col min="1025" max="1025" width="24.7109375" style="1" customWidth="1"/>
    <col min="1026" max="1035" width="8.42578125" style="1" customWidth="1"/>
    <col min="1036" max="1280" width="8.7109375" style="1"/>
    <col min="1281" max="1281" width="24.7109375" style="1" customWidth="1"/>
    <col min="1282" max="1291" width="8.42578125" style="1" customWidth="1"/>
    <col min="1292" max="1536" width="8.7109375" style="1"/>
    <col min="1537" max="1537" width="24.7109375" style="1" customWidth="1"/>
    <col min="1538" max="1547" width="8.42578125" style="1" customWidth="1"/>
    <col min="1548" max="1792" width="8.7109375" style="1"/>
    <col min="1793" max="1793" width="24.7109375" style="1" customWidth="1"/>
    <col min="1794" max="1803" width="8.42578125" style="1" customWidth="1"/>
    <col min="1804" max="2048" width="8.7109375" style="1"/>
    <col min="2049" max="2049" width="24.7109375" style="1" customWidth="1"/>
    <col min="2050" max="2059" width="8.42578125" style="1" customWidth="1"/>
    <col min="2060" max="2304" width="8.7109375" style="1"/>
    <col min="2305" max="2305" width="24.7109375" style="1" customWidth="1"/>
    <col min="2306" max="2315" width="8.42578125" style="1" customWidth="1"/>
    <col min="2316" max="2560" width="8.7109375" style="1"/>
    <col min="2561" max="2561" width="24.7109375" style="1" customWidth="1"/>
    <col min="2562" max="2571" width="8.42578125" style="1" customWidth="1"/>
    <col min="2572" max="2816" width="8.7109375" style="1"/>
    <col min="2817" max="2817" width="24.7109375" style="1" customWidth="1"/>
    <col min="2818" max="2827" width="8.42578125" style="1" customWidth="1"/>
    <col min="2828" max="3072" width="8.7109375" style="1"/>
    <col min="3073" max="3073" width="24.7109375" style="1" customWidth="1"/>
    <col min="3074" max="3083" width="8.42578125" style="1" customWidth="1"/>
    <col min="3084" max="3328" width="8.7109375" style="1"/>
    <col min="3329" max="3329" width="24.7109375" style="1" customWidth="1"/>
    <col min="3330" max="3339" width="8.42578125" style="1" customWidth="1"/>
    <col min="3340" max="3584" width="8.7109375" style="1"/>
    <col min="3585" max="3585" width="24.7109375" style="1" customWidth="1"/>
    <col min="3586" max="3595" width="8.42578125" style="1" customWidth="1"/>
    <col min="3596" max="3840" width="8.7109375" style="1"/>
    <col min="3841" max="3841" width="24.7109375" style="1" customWidth="1"/>
    <col min="3842" max="3851" width="8.42578125" style="1" customWidth="1"/>
    <col min="3852" max="4096" width="8.7109375" style="1"/>
    <col min="4097" max="4097" width="24.7109375" style="1" customWidth="1"/>
    <col min="4098" max="4107" width="8.42578125" style="1" customWidth="1"/>
    <col min="4108" max="4352" width="8.7109375" style="1"/>
    <col min="4353" max="4353" width="24.7109375" style="1" customWidth="1"/>
    <col min="4354" max="4363" width="8.42578125" style="1" customWidth="1"/>
    <col min="4364" max="4608" width="8.7109375" style="1"/>
    <col min="4609" max="4609" width="24.7109375" style="1" customWidth="1"/>
    <col min="4610" max="4619" width="8.42578125" style="1" customWidth="1"/>
    <col min="4620" max="4864" width="8.7109375" style="1"/>
    <col min="4865" max="4865" width="24.7109375" style="1" customWidth="1"/>
    <col min="4866" max="4875" width="8.42578125" style="1" customWidth="1"/>
    <col min="4876" max="5120" width="8.7109375" style="1"/>
    <col min="5121" max="5121" width="24.7109375" style="1" customWidth="1"/>
    <col min="5122" max="5131" width="8.42578125" style="1" customWidth="1"/>
    <col min="5132" max="5376" width="8.7109375" style="1"/>
    <col min="5377" max="5377" width="24.7109375" style="1" customWidth="1"/>
    <col min="5378" max="5387" width="8.42578125" style="1" customWidth="1"/>
    <col min="5388" max="5632" width="8.7109375" style="1"/>
    <col min="5633" max="5633" width="24.7109375" style="1" customWidth="1"/>
    <col min="5634" max="5643" width="8.42578125" style="1" customWidth="1"/>
    <col min="5644" max="5888" width="8.7109375" style="1"/>
    <col min="5889" max="5889" width="24.7109375" style="1" customWidth="1"/>
    <col min="5890" max="5899" width="8.42578125" style="1" customWidth="1"/>
    <col min="5900" max="6144" width="8.7109375" style="1"/>
    <col min="6145" max="6145" width="24.7109375" style="1" customWidth="1"/>
    <col min="6146" max="6155" width="8.42578125" style="1" customWidth="1"/>
    <col min="6156" max="6400" width="8.7109375" style="1"/>
    <col min="6401" max="6401" width="24.7109375" style="1" customWidth="1"/>
    <col min="6402" max="6411" width="8.42578125" style="1" customWidth="1"/>
    <col min="6412" max="6656" width="8.7109375" style="1"/>
    <col min="6657" max="6657" width="24.7109375" style="1" customWidth="1"/>
    <col min="6658" max="6667" width="8.42578125" style="1" customWidth="1"/>
    <col min="6668" max="6912" width="8.7109375" style="1"/>
    <col min="6913" max="6913" width="24.7109375" style="1" customWidth="1"/>
    <col min="6914" max="6923" width="8.42578125" style="1" customWidth="1"/>
    <col min="6924" max="7168" width="8.7109375" style="1"/>
    <col min="7169" max="7169" width="24.7109375" style="1" customWidth="1"/>
    <col min="7170" max="7179" width="8.42578125" style="1" customWidth="1"/>
    <col min="7180" max="7424" width="8.7109375" style="1"/>
    <col min="7425" max="7425" width="24.7109375" style="1" customWidth="1"/>
    <col min="7426" max="7435" width="8.42578125" style="1" customWidth="1"/>
    <col min="7436" max="7680" width="8.7109375" style="1"/>
    <col min="7681" max="7681" width="24.7109375" style="1" customWidth="1"/>
    <col min="7682" max="7691" width="8.42578125" style="1" customWidth="1"/>
    <col min="7692" max="7936" width="8.7109375" style="1"/>
    <col min="7937" max="7937" width="24.7109375" style="1" customWidth="1"/>
    <col min="7938" max="7947" width="8.42578125" style="1" customWidth="1"/>
    <col min="7948" max="8192" width="8.7109375" style="1"/>
    <col min="8193" max="8193" width="24.7109375" style="1" customWidth="1"/>
    <col min="8194" max="8203" width="8.42578125" style="1" customWidth="1"/>
    <col min="8204" max="8448" width="8.7109375" style="1"/>
    <col min="8449" max="8449" width="24.7109375" style="1" customWidth="1"/>
    <col min="8450" max="8459" width="8.42578125" style="1" customWidth="1"/>
    <col min="8460" max="8704" width="8.7109375" style="1"/>
    <col min="8705" max="8705" width="24.7109375" style="1" customWidth="1"/>
    <col min="8706" max="8715" width="8.42578125" style="1" customWidth="1"/>
    <col min="8716" max="8960" width="8.7109375" style="1"/>
    <col min="8961" max="8961" width="24.7109375" style="1" customWidth="1"/>
    <col min="8962" max="8971" width="8.42578125" style="1" customWidth="1"/>
    <col min="8972" max="9216" width="8.7109375" style="1"/>
    <col min="9217" max="9217" width="24.7109375" style="1" customWidth="1"/>
    <col min="9218" max="9227" width="8.42578125" style="1" customWidth="1"/>
    <col min="9228" max="9472" width="8.7109375" style="1"/>
    <col min="9473" max="9473" width="24.7109375" style="1" customWidth="1"/>
    <col min="9474" max="9483" width="8.42578125" style="1" customWidth="1"/>
    <col min="9484" max="9728" width="8.7109375" style="1"/>
    <col min="9729" max="9729" width="24.7109375" style="1" customWidth="1"/>
    <col min="9730" max="9739" width="8.42578125" style="1" customWidth="1"/>
    <col min="9740" max="9984" width="8.7109375" style="1"/>
    <col min="9985" max="9985" width="24.7109375" style="1" customWidth="1"/>
    <col min="9986" max="9995" width="8.42578125" style="1" customWidth="1"/>
    <col min="9996" max="10240" width="8.7109375" style="1"/>
    <col min="10241" max="10241" width="24.7109375" style="1" customWidth="1"/>
    <col min="10242" max="10251" width="8.42578125" style="1" customWidth="1"/>
    <col min="10252" max="10496" width="8.7109375" style="1"/>
    <col min="10497" max="10497" width="24.7109375" style="1" customWidth="1"/>
    <col min="10498" max="10507" width="8.42578125" style="1" customWidth="1"/>
    <col min="10508" max="10752" width="8.7109375" style="1"/>
    <col min="10753" max="10753" width="24.7109375" style="1" customWidth="1"/>
    <col min="10754" max="10763" width="8.42578125" style="1" customWidth="1"/>
    <col min="10764" max="11008" width="8.7109375" style="1"/>
    <col min="11009" max="11009" width="24.7109375" style="1" customWidth="1"/>
    <col min="11010" max="11019" width="8.42578125" style="1" customWidth="1"/>
    <col min="11020" max="11264" width="8.7109375" style="1"/>
    <col min="11265" max="11265" width="24.7109375" style="1" customWidth="1"/>
    <col min="11266" max="11275" width="8.42578125" style="1" customWidth="1"/>
    <col min="11276" max="11520" width="8.7109375" style="1"/>
    <col min="11521" max="11521" width="24.7109375" style="1" customWidth="1"/>
    <col min="11522" max="11531" width="8.42578125" style="1" customWidth="1"/>
    <col min="11532" max="11776" width="8.7109375" style="1"/>
    <col min="11777" max="11777" width="24.7109375" style="1" customWidth="1"/>
    <col min="11778" max="11787" width="8.42578125" style="1" customWidth="1"/>
    <col min="11788" max="12032" width="8.7109375" style="1"/>
    <col min="12033" max="12033" width="24.7109375" style="1" customWidth="1"/>
    <col min="12034" max="12043" width="8.42578125" style="1" customWidth="1"/>
    <col min="12044" max="12288" width="8.7109375" style="1"/>
    <col min="12289" max="12289" width="24.7109375" style="1" customWidth="1"/>
    <col min="12290" max="12299" width="8.42578125" style="1" customWidth="1"/>
    <col min="12300" max="12544" width="8.7109375" style="1"/>
    <col min="12545" max="12545" width="24.7109375" style="1" customWidth="1"/>
    <col min="12546" max="12555" width="8.42578125" style="1" customWidth="1"/>
    <col min="12556" max="12800" width="8.7109375" style="1"/>
    <col min="12801" max="12801" width="24.7109375" style="1" customWidth="1"/>
    <col min="12802" max="12811" width="8.42578125" style="1" customWidth="1"/>
    <col min="12812" max="13056" width="8.7109375" style="1"/>
    <col min="13057" max="13057" width="24.7109375" style="1" customWidth="1"/>
    <col min="13058" max="13067" width="8.42578125" style="1" customWidth="1"/>
    <col min="13068" max="13312" width="8.7109375" style="1"/>
    <col min="13313" max="13313" width="24.7109375" style="1" customWidth="1"/>
    <col min="13314" max="13323" width="8.42578125" style="1" customWidth="1"/>
    <col min="13324" max="13568" width="8.7109375" style="1"/>
    <col min="13569" max="13569" width="24.7109375" style="1" customWidth="1"/>
    <col min="13570" max="13579" width="8.42578125" style="1" customWidth="1"/>
    <col min="13580" max="13824" width="8.7109375" style="1"/>
    <col min="13825" max="13825" width="24.7109375" style="1" customWidth="1"/>
    <col min="13826" max="13835" width="8.42578125" style="1" customWidth="1"/>
    <col min="13836" max="14080" width="8.7109375" style="1"/>
    <col min="14081" max="14081" width="24.7109375" style="1" customWidth="1"/>
    <col min="14082" max="14091" width="8.42578125" style="1" customWidth="1"/>
    <col min="14092" max="14336" width="8.7109375" style="1"/>
    <col min="14337" max="14337" width="24.7109375" style="1" customWidth="1"/>
    <col min="14338" max="14347" width="8.42578125" style="1" customWidth="1"/>
    <col min="14348" max="14592" width="8.7109375" style="1"/>
    <col min="14593" max="14593" width="24.7109375" style="1" customWidth="1"/>
    <col min="14594" max="14603" width="8.42578125" style="1" customWidth="1"/>
    <col min="14604" max="14848" width="8.7109375" style="1"/>
    <col min="14849" max="14849" width="24.7109375" style="1" customWidth="1"/>
    <col min="14850" max="14859" width="8.42578125" style="1" customWidth="1"/>
    <col min="14860" max="15104" width="8.7109375" style="1"/>
    <col min="15105" max="15105" width="24.7109375" style="1" customWidth="1"/>
    <col min="15106" max="15115" width="8.42578125" style="1" customWidth="1"/>
    <col min="15116" max="15360" width="8.7109375" style="1"/>
    <col min="15361" max="15361" width="24.7109375" style="1" customWidth="1"/>
    <col min="15362" max="15371" width="8.42578125" style="1" customWidth="1"/>
    <col min="15372" max="15616" width="8.7109375" style="1"/>
    <col min="15617" max="15617" width="24.7109375" style="1" customWidth="1"/>
    <col min="15618" max="15627" width="8.42578125" style="1" customWidth="1"/>
    <col min="15628" max="15872" width="8.7109375" style="1"/>
    <col min="15873" max="15873" width="24.7109375" style="1" customWidth="1"/>
    <col min="15874" max="15883" width="8.42578125" style="1" customWidth="1"/>
    <col min="15884" max="16128" width="8.7109375" style="1"/>
    <col min="16129" max="16129" width="24.7109375" style="1" customWidth="1"/>
    <col min="16130" max="16139" width="8.42578125" style="1" customWidth="1"/>
    <col min="16140" max="16384" width="8.7109375" style="1"/>
  </cols>
  <sheetData>
    <row r="1" spans="1:11" s="44" customFormat="1" ht="20.25" x14ac:dyDescent="0.3">
      <c r="A1" s="52" t="s">
        <v>19</v>
      </c>
      <c r="B1" s="174" t="s">
        <v>529</v>
      </c>
      <c r="C1" s="174"/>
      <c r="D1" s="174"/>
      <c r="E1" s="175"/>
      <c r="F1" s="175"/>
      <c r="G1" s="175"/>
      <c r="H1" s="175"/>
      <c r="I1" s="175"/>
      <c r="J1" s="175"/>
      <c r="K1" s="175"/>
    </row>
    <row r="2" spans="1:11" s="44" customFormat="1" ht="20.25" x14ac:dyDescent="0.3">
      <c r="A2" s="52" t="s">
        <v>21</v>
      </c>
      <c r="B2" s="176" t="s">
        <v>3</v>
      </c>
      <c r="C2" s="174"/>
      <c r="D2" s="174"/>
      <c r="E2" s="177"/>
      <c r="F2" s="177"/>
      <c r="G2" s="177"/>
      <c r="H2" s="177"/>
      <c r="I2" s="177"/>
      <c r="J2" s="177"/>
      <c r="K2" s="177"/>
    </row>
    <row r="4" spans="1:11" ht="15.75" x14ac:dyDescent="0.25">
      <c r="A4" s="135"/>
      <c r="B4" s="170" t="s">
        <v>4</v>
      </c>
      <c r="C4" s="172"/>
      <c r="D4" s="172"/>
      <c r="E4" s="171"/>
      <c r="F4" s="170" t="s">
        <v>147</v>
      </c>
      <c r="G4" s="172"/>
      <c r="H4" s="172"/>
      <c r="I4" s="171"/>
      <c r="J4" s="170" t="s">
        <v>148</v>
      </c>
      <c r="K4" s="171"/>
    </row>
    <row r="5" spans="1:11" x14ac:dyDescent="0.2">
      <c r="A5" s="12"/>
      <c r="B5" s="170">
        <f>VALUE(RIGHT($B$2, 4))</f>
        <v>2020</v>
      </c>
      <c r="C5" s="171"/>
      <c r="D5" s="170">
        <f>B5-1</f>
        <v>2019</v>
      </c>
      <c r="E5" s="178"/>
      <c r="F5" s="170">
        <f>B5</f>
        <v>2020</v>
      </c>
      <c r="G5" s="178"/>
      <c r="H5" s="170">
        <f>D5</f>
        <v>2019</v>
      </c>
      <c r="I5" s="178"/>
      <c r="J5" s="13" t="s">
        <v>8</v>
      </c>
      <c r="K5" s="14" t="s">
        <v>5</v>
      </c>
    </row>
    <row r="6" spans="1:11" x14ac:dyDescent="0.2">
      <c r="A6" s="16"/>
      <c r="B6" s="124" t="s">
        <v>149</v>
      </c>
      <c r="C6" s="125" t="s">
        <v>150</v>
      </c>
      <c r="D6" s="124" t="s">
        <v>149</v>
      </c>
      <c r="E6" s="126" t="s">
        <v>150</v>
      </c>
      <c r="F6" s="136" t="s">
        <v>149</v>
      </c>
      <c r="G6" s="125" t="s">
        <v>150</v>
      </c>
      <c r="H6" s="137" t="s">
        <v>149</v>
      </c>
      <c r="I6" s="126" t="s">
        <v>150</v>
      </c>
      <c r="J6" s="124"/>
      <c r="K6" s="126"/>
    </row>
    <row r="7" spans="1:11" x14ac:dyDescent="0.2">
      <c r="A7" s="20" t="s">
        <v>57</v>
      </c>
      <c r="B7" s="55">
        <v>1</v>
      </c>
      <c r="C7" s="138">
        <f>IF(B18=0, "-", B7/B18)</f>
        <v>2.6315789473684209E-2</v>
      </c>
      <c r="D7" s="55">
        <v>2</v>
      </c>
      <c r="E7" s="78">
        <f>IF(D18=0, "-", D7/D18)</f>
        <v>0.10526315789473684</v>
      </c>
      <c r="F7" s="128">
        <v>3</v>
      </c>
      <c r="G7" s="138">
        <f>IF(F18=0, "-", F7/F18)</f>
        <v>3.4482758620689655E-2</v>
      </c>
      <c r="H7" s="55">
        <v>5</v>
      </c>
      <c r="I7" s="78">
        <f>IF(H18=0, "-", H7/H18)</f>
        <v>6.3291139240506333E-2</v>
      </c>
      <c r="J7" s="77">
        <f t="shared" ref="J7:J16" si="0">IF(D7=0, "-", IF((B7-D7)/D7&lt;10, (B7-D7)/D7, "&gt;999%"))</f>
        <v>-0.5</v>
      </c>
      <c r="K7" s="78">
        <f t="shared" ref="K7:K16" si="1">IF(H7=0, "-", IF((F7-H7)/H7&lt;10, (F7-H7)/H7, "&gt;999%"))</f>
        <v>-0.4</v>
      </c>
    </row>
    <row r="8" spans="1:11" x14ac:dyDescent="0.2">
      <c r="A8" s="20" t="s">
        <v>58</v>
      </c>
      <c r="B8" s="55">
        <v>3</v>
      </c>
      <c r="C8" s="138">
        <f>IF(B18=0, "-", B8/B18)</f>
        <v>7.8947368421052627E-2</v>
      </c>
      <c r="D8" s="55">
        <v>1</v>
      </c>
      <c r="E8" s="78">
        <f>IF(D18=0, "-", D8/D18)</f>
        <v>5.2631578947368418E-2</v>
      </c>
      <c r="F8" s="128">
        <v>6</v>
      </c>
      <c r="G8" s="138">
        <f>IF(F18=0, "-", F8/F18)</f>
        <v>6.8965517241379309E-2</v>
      </c>
      <c r="H8" s="55">
        <v>6</v>
      </c>
      <c r="I8" s="78">
        <f>IF(H18=0, "-", H8/H18)</f>
        <v>7.5949367088607597E-2</v>
      </c>
      <c r="J8" s="77">
        <f t="shared" si="0"/>
        <v>2</v>
      </c>
      <c r="K8" s="78">
        <f t="shared" si="1"/>
        <v>0</v>
      </c>
    </row>
    <row r="9" spans="1:11" x14ac:dyDescent="0.2">
      <c r="A9" s="20" t="s">
        <v>92</v>
      </c>
      <c r="B9" s="55">
        <v>11</v>
      </c>
      <c r="C9" s="138">
        <f>IF(B18=0, "-", B9/B18)</f>
        <v>0.28947368421052633</v>
      </c>
      <c r="D9" s="55">
        <v>0</v>
      </c>
      <c r="E9" s="78">
        <f>IF(D18=0, "-", D9/D18)</f>
        <v>0</v>
      </c>
      <c r="F9" s="128">
        <v>13</v>
      </c>
      <c r="G9" s="138">
        <f>IF(F18=0, "-", F9/F18)</f>
        <v>0.14942528735632185</v>
      </c>
      <c r="H9" s="55">
        <v>5</v>
      </c>
      <c r="I9" s="78">
        <f>IF(H18=0, "-", H9/H18)</f>
        <v>6.3291139240506333E-2</v>
      </c>
      <c r="J9" s="77" t="str">
        <f t="shared" si="0"/>
        <v>-</v>
      </c>
      <c r="K9" s="78">
        <f t="shared" si="1"/>
        <v>1.6</v>
      </c>
    </row>
    <row r="10" spans="1:11" x14ac:dyDescent="0.2">
      <c r="A10" s="20" t="s">
        <v>93</v>
      </c>
      <c r="B10" s="55">
        <v>1</v>
      </c>
      <c r="C10" s="138">
        <f>IF(B18=0, "-", B10/B18)</f>
        <v>2.6315789473684209E-2</v>
      </c>
      <c r="D10" s="55">
        <v>3</v>
      </c>
      <c r="E10" s="78">
        <f>IF(D18=0, "-", D10/D18)</f>
        <v>0.15789473684210525</v>
      </c>
      <c r="F10" s="128">
        <v>8</v>
      </c>
      <c r="G10" s="138">
        <f>IF(F18=0, "-", F10/F18)</f>
        <v>9.1954022988505746E-2</v>
      </c>
      <c r="H10" s="55">
        <v>13</v>
      </c>
      <c r="I10" s="78">
        <f>IF(H18=0, "-", H10/H18)</f>
        <v>0.16455696202531644</v>
      </c>
      <c r="J10" s="77">
        <f t="shared" si="0"/>
        <v>-0.66666666666666663</v>
      </c>
      <c r="K10" s="78">
        <f t="shared" si="1"/>
        <v>-0.38461538461538464</v>
      </c>
    </row>
    <row r="11" spans="1:11" x14ac:dyDescent="0.2">
      <c r="A11" s="20" t="s">
        <v>94</v>
      </c>
      <c r="B11" s="55">
        <v>0</v>
      </c>
      <c r="C11" s="138">
        <f>IF(B18=0, "-", B11/B18)</f>
        <v>0</v>
      </c>
      <c r="D11" s="55">
        <v>0</v>
      </c>
      <c r="E11" s="78">
        <f>IF(D18=0, "-", D11/D18)</f>
        <v>0</v>
      </c>
      <c r="F11" s="128">
        <v>0</v>
      </c>
      <c r="G11" s="138">
        <f>IF(F18=0, "-", F11/F18)</f>
        <v>0</v>
      </c>
      <c r="H11" s="55">
        <v>2</v>
      </c>
      <c r="I11" s="78">
        <f>IF(H18=0, "-", H11/H18)</f>
        <v>2.5316455696202531E-2</v>
      </c>
      <c r="J11" s="77" t="str">
        <f t="shared" si="0"/>
        <v>-</v>
      </c>
      <c r="K11" s="78">
        <f t="shared" si="1"/>
        <v>-1</v>
      </c>
    </row>
    <row r="12" spans="1:11" x14ac:dyDescent="0.2">
      <c r="A12" s="20" t="s">
        <v>95</v>
      </c>
      <c r="B12" s="55">
        <v>12</v>
      </c>
      <c r="C12" s="138">
        <f>IF(B18=0, "-", B12/B18)</f>
        <v>0.31578947368421051</v>
      </c>
      <c r="D12" s="55">
        <v>7</v>
      </c>
      <c r="E12" s="78">
        <f>IF(D18=0, "-", D12/D18)</f>
        <v>0.36842105263157893</v>
      </c>
      <c r="F12" s="128">
        <v>25</v>
      </c>
      <c r="G12" s="138">
        <f>IF(F18=0, "-", F12/F18)</f>
        <v>0.28735632183908044</v>
      </c>
      <c r="H12" s="55">
        <v>26</v>
      </c>
      <c r="I12" s="78">
        <f>IF(H18=0, "-", H12/H18)</f>
        <v>0.32911392405063289</v>
      </c>
      <c r="J12" s="77">
        <f t="shared" si="0"/>
        <v>0.7142857142857143</v>
      </c>
      <c r="K12" s="78">
        <f t="shared" si="1"/>
        <v>-3.8461538461538464E-2</v>
      </c>
    </row>
    <row r="13" spans="1:11" x14ac:dyDescent="0.2">
      <c r="A13" s="20" t="s">
        <v>96</v>
      </c>
      <c r="B13" s="55">
        <v>0</v>
      </c>
      <c r="C13" s="138">
        <f>IF(B18=0, "-", B13/B18)</f>
        <v>0</v>
      </c>
      <c r="D13" s="55">
        <v>0</v>
      </c>
      <c r="E13" s="78">
        <f>IF(D18=0, "-", D13/D18)</f>
        <v>0</v>
      </c>
      <c r="F13" s="128">
        <v>0</v>
      </c>
      <c r="G13" s="138">
        <f>IF(F18=0, "-", F13/F18)</f>
        <v>0</v>
      </c>
      <c r="H13" s="55">
        <v>1</v>
      </c>
      <c r="I13" s="78">
        <f>IF(H18=0, "-", H13/H18)</f>
        <v>1.2658227848101266E-2</v>
      </c>
      <c r="J13" s="77" t="str">
        <f t="shared" si="0"/>
        <v>-</v>
      </c>
      <c r="K13" s="78">
        <f t="shared" si="1"/>
        <v>-1</v>
      </c>
    </row>
    <row r="14" spans="1:11" x14ac:dyDescent="0.2">
      <c r="A14" s="20" t="s">
        <v>76</v>
      </c>
      <c r="B14" s="55">
        <v>4</v>
      </c>
      <c r="C14" s="138">
        <f>IF(B18=0, "-", B14/B18)</f>
        <v>0.10526315789473684</v>
      </c>
      <c r="D14" s="55">
        <v>2</v>
      </c>
      <c r="E14" s="78">
        <f>IF(D18=0, "-", D14/D18)</f>
        <v>0.10526315789473684</v>
      </c>
      <c r="F14" s="128">
        <v>17</v>
      </c>
      <c r="G14" s="138">
        <f>IF(F18=0, "-", F14/F18)</f>
        <v>0.19540229885057472</v>
      </c>
      <c r="H14" s="55">
        <v>5</v>
      </c>
      <c r="I14" s="78">
        <f>IF(H18=0, "-", H14/H18)</f>
        <v>6.3291139240506333E-2</v>
      </c>
      <c r="J14" s="77">
        <f t="shared" si="0"/>
        <v>1</v>
      </c>
      <c r="K14" s="78">
        <f t="shared" si="1"/>
        <v>2.4</v>
      </c>
    </row>
    <row r="15" spans="1:11" x14ac:dyDescent="0.2">
      <c r="A15" s="20" t="s">
        <v>84</v>
      </c>
      <c r="B15" s="55">
        <v>2</v>
      </c>
      <c r="C15" s="138">
        <f>IF(B18=0, "-", B15/B18)</f>
        <v>5.2631578947368418E-2</v>
      </c>
      <c r="D15" s="55">
        <v>2</v>
      </c>
      <c r="E15" s="78">
        <f>IF(D18=0, "-", D15/D18)</f>
        <v>0.10526315789473684</v>
      </c>
      <c r="F15" s="128">
        <v>4</v>
      </c>
      <c r="G15" s="138">
        <f>IF(F18=0, "-", F15/F18)</f>
        <v>4.5977011494252873E-2</v>
      </c>
      <c r="H15" s="55">
        <v>8</v>
      </c>
      <c r="I15" s="78">
        <f>IF(H18=0, "-", H15/H18)</f>
        <v>0.10126582278481013</v>
      </c>
      <c r="J15" s="77">
        <f t="shared" si="0"/>
        <v>0</v>
      </c>
      <c r="K15" s="78">
        <f t="shared" si="1"/>
        <v>-0.5</v>
      </c>
    </row>
    <row r="16" spans="1:11" x14ac:dyDescent="0.2">
      <c r="A16" s="20" t="s">
        <v>90</v>
      </c>
      <c r="B16" s="55">
        <v>4</v>
      </c>
      <c r="C16" s="138">
        <f>IF(B18=0, "-", B16/B18)</f>
        <v>0.10526315789473684</v>
      </c>
      <c r="D16" s="55">
        <v>2</v>
      </c>
      <c r="E16" s="78">
        <f>IF(D18=0, "-", D16/D18)</f>
        <v>0.10526315789473684</v>
      </c>
      <c r="F16" s="128">
        <v>11</v>
      </c>
      <c r="G16" s="138">
        <f>IF(F18=0, "-", F16/F18)</f>
        <v>0.12643678160919541</v>
      </c>
      <c r="H16" s="55">
        <v>8</v>
      </c>
      <c r="I16" s="78">
        <f>IF(H18=0, "-", H16/H18)</f>
        <v>0.10126582278481013</v>
      </c>
      <c r="J16" s="77">
        <f t="shared" si="0"/>
        <v>1</v>
      </c>
      <c r="K16" s="78">
        <f t="shared" si="1"/>
        <v>0.375</v>
      </c>
    </row>
    <row r="17" spans="1:11" x14ac:dyDescent="0.2">
      <c r="A17" s="129"/>
      <c r="B17" s="82"/>
      <c r="D17" s="82"/>
      <c r="E17" s="86"/>
      <c r="F17" s="130"/>
      <c r="H17" s="82"/>
      <c r="I17" s="86"/>
      <c r="J17" s="85"/>
      <c r="K17" s="86"/>
    </row>
    <row r="18" spans="1:11" s="38" customFormat="1" x14ac:dyDescent="0.2">
      <c r="A18" s="131" t="s">
        <v>528</v>
      </c>
      <c r="B18" s="32">
        <f>SUM(B7:B17)</f>
        <v>38</v>
      </c>
      <c r="C18" s="132">
        <v>1</v>
      </c>
      <c r="D18" s="32">
        <f>SUM(D7:D17)</f>
        <v>19</v>
      </c>
      <c r="E18" s="133">
        <v>1</v>
      </c>
      <c r="F18" s="121">
        <f>SUM(F7:F17)</f>
        <v>87</v>
      </c>
      <c r="G18" s="134">
        <v>1</v>
      </c>
      <c r="H18" s="32">
        <f>SUM(H7:H17)</f>
        <v>79</v>
      </c>
      <c r="I18" s="133">
        <v>1</v>
      </c>
      <c r="J18" s="35">
        <f>IF(D18=0, "-", (B18-D18)/D18)</f>
        <v>1</v>
      </c>
      <c r="K18" s="36">
        <f>IF(H18=0, "-", (F18-H18)/H18)</f>
        <v>0.10126582278481013</v>
      </c>
    </row>
  </sheetData>
  <mergeCells count="9">
    <mergeCell ref="B5:C5"/>
    <mergeCell ref="D5:E5"/>
    <mergeCell ref="F5:G5"/>
    <mergeCell ref="H5:I5"/>
    <mergeCell ref="B1:K1"/>
    <mergeCell ref="B2:K2"/>
    <mergeCell ref="B4:E4"/>
    <mergeCell ref="F4:I4"/>
    <mergeCell ref="J4:K4"/>
  </mergeCells>
  <printOptions horizontalCentered="1"/>
  <pageMargins left="0.39370078740157483" right="0.39370078740157483" top="0.39370078740157483" bottom="0.59055118110236227" header="0.39370078740157483" footer="0.19685039370078741"/>
  <pageSetup paperSize="9" scale="87" fitToHeight="0"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89DC7A-C6CE-4C81-8AE2-25E1A7593BB5}">
  <sheetPr>
    <pageSetUpPr fitToPage="1"/>
  </sheetPr>
  <dimension ref="A1:J451"/>
  <sheetViews>
    <sheetView tabSelected="1" workbookViewId="0">
      <selection activeCell="M1" sqref="M1"/>
    </sheetView>
  </sheetViews>
  <sheetFormatPr defaultRowHeight="12.75" x14ac:dyDescent="0.2"/>
  <cols>
    <col min="1" max="1" width="32.140625" style="1" bestFit="1" customWidth="1"/>
    <col min="2" max="5" width="8.7109375" style="1"/>
    <col min="6" max="6" width="1.7109375" style="1" customWidth="1"/>
    <col min="7" max="256" width="8.7109375" style="1"/>
    <col min="257" max="257" width="30.7109375" style="1" customWidth="1"/>
    <col min="258" max="261" width="8.7109375" style="1"/>
    <col min="262" max="262" width="1.7109375" style="1" customWidth="1"/>
    <col min="263" max="512" width="8.7109375" style="1"/>
    <col min="513" max="513" width="30.7109375" style="1" customWidth="1"/>
    <col min="514" max="517" width="8.7109375" style="1"/>
    <col min="518" max="518" width="1.7109375" style="1" customWidth="1"/>
    <col min="519" max="768" width="8.7109375" style="1"/>
    <col min="769" max="769" width="30.7109375" style="1" customWidth="1"/>
    <col min="770" max="773" width="8.7109375" style="1"/>
    <col min="774" max="774" width="1.7109375" style="1" customWidth="1"/>
    <col min="775" max="1024" width="8.7109375" style="1"/>
    <col min="1025" max="1025" width="30.7109375" style="1" customWidth="1"/>
    <col min="1026" max="1029" width="8.7109375" style="1"/>
    <col min="1030" max="1030" width="1.7109375" style="1" customWidth="1"/>
    <col min="1031" max="1280" width="8.7109375" style="1"/>
    <col min="1281" max="1281" width="30.7109375" style="1" customWidth="1"/>
    <col min="1282" max="1285" width="8.7109375" style="1"/>
    <col min="1286" max="1286" width="1.7109375" style="1" customWidth="1"/>
    <col min="1287" max="1536" width="8.7109375" style="1"/>
    <col min="1537" max="1537" width="30.7109375" style="1" customWidth="1"/>
    <col min="1538" max="1541" width="8.7109375" style="1"/>
    <col min="1542" max="1542" width="1.7109375" style="1" customWidth="1"/>
    <col min="1543" max="1792" width="8.7109375" style="1"/>
    <col min="1793" max="1793" width="30.7109375" style="1" customWidth="1"/>
    <col min="1794" max="1797" width="8.7109375" style="1"/>
    <col min="1798" max="1798" width="1.7109375" style="1" customWidth="1"/>
    <col min="1799" max="2048" width="8.7109375" style="1"/>
    <col min="2049" max="2049" width="30.7109375" style="1" customWidth="1"/>
    <col min="2050" max="2053" width="8.7109375" style="1"/>
    <col min="2054" max="2054" width="1.7109375" style="1" customWidth="1"/>
    <col min="2055" max="2304" width="8.7109375" style="1"/>
    <col min="2305" max="2305" width="30.7109375" style="1" customWidth="1"/>
    <col min="2306" max="2309" width="8.7109375" style="1"/>
    <col min="2310" max="2310" width="1.7109375" style="1" customWidth="1"/>
    <col min="2311" max="2560" width="8.7109375" style="1"/>
    <col min="2561" max="2561" width="30.7109375" style="1" customWidth="1"/>
    <col min="2562" max="2565" width="8.7109375" style="1"/>
    <col min="2566" max="2566" width="1.7109375" style="1" customWidth="1"/>
    <col min="2567" max="2816" width="8.7109375" style="1"/>
    <col min="2817" max="2817" width="30.7109375" style="1" customWidth="1"/>
    <col min="2818" max="2821" width="8.7109375" style="1"/>
    <col min="2822" max="2822" width="1.7109375" style="1" customWidth="1"/>
    <col min="2823" max="3072" width="8.7109375" style="1"/>
    <col min="3073" max="3073" width="30.7109375" style="1" customWidth="1"/>
    <col min="3074" max="3077" width="8.7109375" style="1"/>
    <col min="3078" max="3078" width="1.7109375" style="1" customWidth="1"/>
    <col min="3079" max="3328" width="8.7109375" style="1"/>
    <col min="3329" max="3329" width="30.7109375" style="1" customWidth="1"/>
    <col min="3330" max="3333" width="8.7109375" style="1"/>
    <col min="3334" max="3334" width="1.7109375" style="1" customWidth="1"/>
    <col min="3335" max="3584" width="8.7109375" style="1"/>
    <col min="3585" max="3585" width="30.7109375" style="1" customWidth="1"/>
    <col min="3586" max="3589" width="8.7109375" style="1"/>
    <col min="3590" max="3590" width="1.7109375" style="1" customWidth="1"/>
    <col min="3591" max="3840" width="8.7109375" style="1"/>
    <col min="3841" max="3841" width="30.7109375" style="1" customWidth="1"/>
    <col min="3842" max="3845" width="8.7109375" style="1"/>
    <col min="3846" max="3846" width="1.7109375" style="1" customWidth="1"/>
    <col min="3847" max="4096" width="8.7109375" style="1"/>
    <col min="4097" max="4097" width="30.7109375" style="1" customWidth="1"/>
    <col min="4098" max="4101" width="8.7109375" style="1"/>
    <col min="4102" max="4102" width="1.7109375" style="1" customWidth="1"/>
    <col min="4103" max="4352" width="8.7109375" style="1"/>
    <col min="4353" max="4353" width="30.7109375" style="1" customWidth="1"/>
    <col min="4354" max="4357" width="8.7109375" style="1"/>
    <col min="4358" max="4358" width="1.7109375" style="1" customWidth="1"/>
    <col min="4359" max="4608" width="8.7109375" style="1"/>
    <col min="4609" max="4609" width="30.7109375" style="1" customWidth="1"/>
    <col min="4610" max="4613" width="8.7109375" style="1"/>
    <col min="4614" max="4614" width="1.7109375" style="1" customWidth="1"/>
    <col min="4615" max="4864" width="8.7109375" style="1"/>
    <col min="4865" max="4865" width="30.7109375" style="1" customWidth="1"/>
    <col min="4866" max="4869" width="8.7109375" style="1"/>
    <col min="4870" max="4870" width="1.7109375" style="1" customWidth="1"/>
    <col min="4871" max="5120" width="8.7109375" style="1"/>
    <col min="5121" max="5121" width="30.7109375" style="1" customWidth="1"/>
    <col min="5122" max="5125" width="8.7109375" style="1"/>
    <col min="5126" max="5126" width="1.7109375" style="1" customWidth="1"/>
    <col min="5127" max="5376" width="8.7109375" style="1"/>
    <col min="5377" max="5377" width="30.7109375" style="1" customWidth="1"/>
    <col min="5378" max="5381" width="8.7109375" style="1"/>
    <col min="5382" max="5382" width="1.7109375" style="1" customWidth="1"/>
    <col min="5383" max="5632" width="8.7109375" style="1"/>
    <col min="5633" max="5633" width="30.7109375" style="1" customWidth="1"/>
    <col min="5634" max="5637" width="8.7109375" style="1"/>
    <col min="5638" max="5638" width="1.7109375" style="1" customWidth="1"/>
    <col min="5639" max="5888" width="8.7109375" style="1"/>
    <col min="5889" max="5889" width="30.7109375" style="1" customWidth="1"/>
    <col min="5890" max="5893" width="8.7109375" style="1"/>
    <col min="5894" max="5894" width="1.7109375" style="1" customWidth="1"/>
    <col min="5895" max="6144" width="8.7109375" style="1"/>
    <col min="6145" max="6145" width="30.7109375" style="1" customWidth="1"/>
    <col min="6146" max="6149" width="8.7109375" style="1"/>
    <col min="6150" max="6150" width="1.7109375" style="1" customWidth="1"/>
    <col min="6151" max="6400" width="8.7109375" style="1"/>
    <col min="6401" max="6401" width="30.7109375" style="1" customWidth="1"/>
    <col min="6402" max="6405" width="8.7109375" style="1"/>
    <col min="6406" max="6406" width="1.7109375" style="1" customWidth="1"/>
    <col min="6407" max="6656" width="8.7109375" style="1"/>
    <col min="6657" max="6657" width="30.7109375" style="1" customWidth="1"/>
    <col min="6658" max="6661" width="8.7109375" style="1"/>
    <col min="6662" max="6662" width="1.7109375" style="1" customWidth="1"/>
    <col min="6663" max="6912" width="8.7109375" style="1"/>
    <col min="6913" max="6913" width="30.7109375" style="1" customWidth="1"/>
    <col min="6914" max="6917" width="8.7109375" style="1"/>
    <col min="6918" max="6918" width="1.7109375" style="1" customWidth="1"/>
    <col min="6919" max="7168" width="8.7109375" style="1"/>
    <col min="7169" max="7169" width="30.7109375" style="1" customWidth="1"/>
    <col min="7170" max="7173" width="8.7109375" style="1"/>
    <col min="7174" max="7174" width="1.7109375" style="1" customWidth="1"/>
    <col min="7175" max="7424" width="8.7109375" style="1"/>
    <col min="7425" max="7425" width="30.7109375" style="1" customWidth="1"/>
    <col min="7426" max="7429" width="8.7109375" style="1"/>
    <col min="7430" max="7430" width="1.7109375" style="1" customWidth="1"/>
    <col min="7431" max="7680" width="8.7109375" style="1"/>
    <col min="7681" max="7681" width="30.7109375" style="1" customWidth="1"/>
    <col min="7682" max="7685" width="8.7109375" style="1"/>
    <col min="7686" max="7686" width="1.7109375" style="1" customWidth="1"/>
    <col min="7687" max="7936" width="8.7109375" style="1"/>
    <col min="7937" max="7937" width="30.7109375" style="1" customWidth="1"/>
    <col min="7938" max="7941" width="8.7109375" style="1"/>
    <col min="7942" max="7942" width="1.7109375" style="1" customWidth="1"/>
    <col min="7943" max="8192" width="8.7109375" style="1"/>
    <col min="8193" max="8193" width="30.7109375" style="1" customWidth="1"/>
    <col min="8194" max="8197" width="8.7109375" style="1"/>
    <col min="8198" max="8198" width="1.7109375" style="1" customWidth="1"/>
    <col min="8199" max="8448" width="8.7109375" style="1"/>
    <col min="8449" max="8449" width="30.7109375" style="1" customWidth="1"/>
    <col min="8450" max="8453" width="8.7109375" style="1"/>
    <col min="8454" max="8454" width="1.7109375" style="1" customWidth="1"/>
    <col min="8455" max="8704" width="8.7109375" style="1"/>
    <col min="8705" max="8705" width="30.7109375" style="1" customWidth="1"/>
    <col min="8706" max="8709" width="8.7109375" style="1"/>
    <col min="8710" max="8710" width="1.7109375" style="1" customWidth="1"/>
    <col min="8711" max="8960" width="8.7109375" style="1"/>
    <col min="8961" max="8961" width="30.7109375" style="1" customWidth="1"/>
    <col min="8962" max="8965" width="8.7109375" style="1"/>
    <col min="8966" max="8966" width="1.7109375" style="1" customWidth="1"/>
    <col min="8967" max="9216" width="8.7109375" style="1"/>
    <col min="9217" max="9217" width="30.7109375" style="1" customWidth="1"/>
    <col min="9218" max="9221" width="8.7109375" style="1"/>
    <col min="9222" max="9222" width="1.7109375" style="1" customWidth="1"/>
    <col min="9223" max="9472" width="8.7109375" style="1"/>
    <col min="9473" max="9473" width="30.7109375" style="1" customWidth="1"/>
    <col min="9474" max="9477" width="8.7109375" style="1"/>
    <col min="9478" max="9478" width="1.7109375" style="1" customWidth="1"/>
    <col min="9479" max="9728" width="8.7109375" style="1"/>
    <col min="9729" max="9729" width="30.7109375" style="1" customWidth="1"/>
    <col min="9730" max="9733" width="8.7109375" style="1"/>
    <col min="9734" max="9734" width="1.7109375" style="1" customWidth="1"/>
    <col min="9735" max="9984" width="8.7109375" style="1"/>
    <col min="9985" max="9985" width="30.7109375" style="1" customWidth="1"/>
    <col min="9986" max="9989" width="8.7109375" style="1"/>
    <col min="9990" max="9990" width="1.7109375" style="1" customWidth="1"/>
    <col min="9991" max="10240" width="8.7109375" style="1"/>
    <col min="10241" max="10241" width="30.7109375" style="1" customWidth="1"/>
    <col min="10242" max="10245" width="8.7109375" style="1"/>
    <col min="10246" max="10246" width="1.7109375" style="1" customWidth="1"/>
    <col min="10247" max="10496" width="8.7109375" style="1"/>
    <col min="10497" max="10497" width="30.7109375" style="1" customWidth="1"/>
    <col min="10498" max="10501" width="8.7109375" style="1"/>
    <col min="10502" max="10502" width="1.7109375" style="1" customWidth="1"/>
    <col min="10503" max="10752" width="8.7109375" style="1"/>
    <col min="10753" max="10753" width="30.7109375" style="1" customWidth="1"/>
    <col min="10754" max="10757" width="8.7109375" style="1"/>
    <col min="10758" max="10758" width="1.7109375" style="1" customWidth="1"/>
    <col min="10759" max="11008" width="8.7109375" style="1"/>
    <col min="11009" max="11009" width="30.7109375" style="1" customWidth="1"/>
    <col min="11010" max="11013" width="8.7109375" style="1"/>
    <col min="11014" max="11014" width="1.7109375" style="1" customWidth="1"/>
    <col min="11015" max="11264" width="8.7109375" style="1"/>
    <col min="11265" max="11265" width="30.7109375" style="1" customWidth="1"/>
    <col min="11266" max="11269" width="8.7109375" style="1"/>
    <col min="11270" max="11270" width="1.7109375" style="1" customWidth="1"/>
    <col min="11271" max="11520" width="8.7109375" style="1"/>
    <col min="11521" max="11521" width="30.7109375" style="1" customWidth="1"/>
    <col min="11522" max="11525" width="8.7109375" style="1"/>
    <col min="11526" max="11526" width="1.7109375" style="1" customWidth="1"/>
    <col min="11527" max="11776" width="8.7109375" style="1"/>
    <col min="11777" max="11777" width="30.7109375" style="1" customWidth="1"/>
    <col min="11778" max="11781" width="8.7109375" style="1"/>
    <col min="11782" max="11782" width="1.7109375" style="1" customWidth="1"/>
    <col min="11783" max="12032" width="8.7109375" style="1"/>
    <col min="12033" max="12033" width="30.7109375" style="1" customWidth="1"/>
    <col min="12034" max="12037" width="8.7109375" style="1"/>
    <col min="12038" max="12038" width="1.7109375" style="1" customWidth="1"/>
    <col min="12039" max="12288" width="8.7109375" style="1"/>
    <col min="12289" max="12289" width="30.7109375" style="1" customWidth="1"/>
    <col min="12290" max="12293" width="8.7109375" style="1"/>
    <col min="12294" max="12294" width="1.7109375" style="1" customWidth="1"/>
    <col min="12295" max="12544" width="8.7109375" style="1"/>
    <col min="12545" max="12545" width="30.7109375" style="1" customWidth="1"/>
    <col min="12546" max="12549" width="8.7109375" style="1"/>
    <col min="12550" max="12550" width="1.7109375" style="1" customWidth="1"/>
    <col min="12551" max="12800" width="8.7109375" style="1"/>
    <col min="12801" max="12801" width="30.7109375" style="1" customWidth="1"/>
    <col min="12802" max="12805" width="8.7109375" style="1"/>
    <col min="12806" max="12806" width="1.7109375" style="1" customWidth="1"/>
    <col min="12807" max="13056" width="8.7109375" style="1"/>
    <col min="13057" max="13057" width="30.7109375" style="1" customWidth="1"/>
    <col min="13058" max="13061" width="8.7109375" style="1"/>
    <col min="13062" max="13062" width="1.7109375" style="1" customWidth="1"/>
    <col min="13063" max="13312" width="8.7109375" style="1"/>
    <col min="13313" max="13313" width="30.7109375" style="1" customWidth="1"/>
    <col min="13314" max="13317" width="8.7109375" style="1"/>
    <col min="13318" max="13318" width="1.7109375" style="1" customWidth="1"/>
    <col min="13319" max="13568" width="8.7109375" style="1"/>
    <col min="13569" max="13569" width="30.7109375" style="1" customWidth="1"/>
    <col min="13570" max="13573" width="8.7109375" style="1"/>
    <col min="13574" max="13574" width="1.7109375" style="1" customWidth="1"/>
    <col min="13575" max="13824" width="8.7109375" style="1"/>
    <col min="13825" max="13825" width="30.7109375" style="1" customWidth="1"/>
    <col min="13826" max="13829" width="8.7109375" style="1"/>
    <col min="13830" max="13830" width="1.7109375" style="1" customWidth="1"/>
    <col min="13831" max="14080" width="8.7109375" style="1"/>
    <col min="14081" max="14081" width="30.7109375" style="1" customWidth="1"/>
    <col min="14082" max="14085" width="8.7109375" style="1"/>
    <col min="14086" max="14086" width="1.7109375" style="1" customWidth="1"/>
    <col min="14087" max="14336" width="8.7109375" style="1"/>
    <col min="14337" max="14337" width="30.7109375" style="1" customWidth="1"/>
    <col min="14338" max="14341" width="8.7109375" style="1"/>
    <col min="14342" max="14342" width="1.7109375" style="1" customWidth="1"/>
    <col min="14343" max="14592" width="8.7109375" style="1"/>
    <col min="14593" max="14593" width="30.7109375" style="1" customWidth="1"/>
    <col min="14594" max="14597" width="8.7109375" style="1"/>
    <col min="14598" max="14598" width="1.7109375" style="1" customWidth="1"/>
    <col min="14599" max="14848" width="8.7109375" style="1"/>
    <col min="14849" max="14849" width="30.7109375" style="1" customWidth="1"/>
    <col min="14850" max="14853" width="8.7109375" style="1"/>
    <col min="14854" max="14854" width="1.7109375" style="1" customWidth="1"/>
    <col min="14855" max="15104" width="8.7109375" style="1"/>
    <col min="15105" max="15105" width="30.7109375" style="1" customWidth="1"/>
    <col min="15106" max="15109" width="8.7109375" style="1"/>
    <col min="15110" max="15110" width="1.7109375" style="1" customWidth="1"/>
    <col min="15111" max="15360" width="8.7109375" style="1"/>
    <col min="15361" max="15361" width="30.7109375" style="1" customWidth="1"/>
    <col min="15362" max="15365" width="8.7109375" style="1"/>
    <col min="15366" max="15366" width="1.7109375" style="1" customWidth="1"/>
    <col min="15367" max="15616" width="8.7109375" style="1"/>
    <col min="15617" max="15617" width="30.7109375" style="1" customWidth="1"/>
    <col min="15618" max="15621" width="8.7109375" style="1"/>
    <col min="15622" max="15622" width="1.7109375" style="1" customWidth="1"/>
    <col min="15623" max="15872" width="8.7109375" style="1"/>
    <col min="15873" max="15873" width="30.7109375" style="1" customWidth="1"/>
    <col min="15874" max="15877" width="8.7109375" style="1"/>
    <col min="15878" max="15878" width="1.7109375" style="1" customWidth="1"/>
    <col min="15879" max="16128" width="8.7109375" style="1"/>
    <col min="16129" max="16129" width="30.7109375" style="1" customWidth="1"/>
    <col min="16130" max="16133" width="8.7109375" style="1"/>
    <col min="16134" max="16134" width="1.7109375" style="1" customWidth="1"/>
    <col min="16135" max="16384" width="8.7109375" style="1"/>
  </cols>
  <sheetData>
    <row r="1" spans="1:10" s="44" customFormat="1" ht="20.25" x14ac:dyDescent="0.3">
      <c r="A1" s="52" t="s">
        <v>19</v>
      </c>
      <c r="B1" s="174" t="s">
        <v>530</v>
      </c>
      <c r="C1" s="175"/>
      <c r="D1" s="175"/>
      <c r="E1" s="175"/>
      <c r="F1" s="175"/>
      <c r="G1" s="175"/>
      <c r="H1" s="175"/>
      <c r="I1" s="175"/>
      <c r="J1" s="175"/>
    </row>
    <row r="2" spans="1:10" s="44" customFormat="1" ht="20.25" x14ac:dyDescent="0.3">
      <c r="A2" s="52" t="s">
        <v>21</v>
      </c>
      <c r="B2" s="176" t="s">
        <v>3</v>
      </c>
      <c r="C2" s="177"/>
      <c r="D2" s="177"/>
      <c r="E2" s="177"/>
      <c r="F2" s="177"/>
      <c r="G2" s="177"/>
      <c r="H2" s="177"/>
      <c r="I2" s="177"/>
      <c r="J2" s="177"/>
    </row>
    <row r="4" spans="1:10" x14ac:dyDescent="0.2">
      <c r="A4" s="10"/>
      <c r="B4" s="170" t="s">
        <v>4</v>
      </c>
      <c r="C4" s="171"/>
      <c r="D4" s="170" t="s">
        <v>5</v>
      </c>
      <c r="E4" s="171"/>
      <c r="F4" s="11"/>
      <c r="G4" s="170" t="s">
        <v>6</v>
      </c>
      <c r="H4" s="172"/>
      <c r="I4" s="172"/>
      <c r="J4" s="171"/>
    </row>
    <row r="5" spans="1:10" x14ac:dyDescent="0.2">
      <c r="A5" s="12"/>
      <c r="B5" s="13">
        <f>VALUE(RIGHT(B2, 4))</f>
        <v>2020</v>
      </c>
      <c r="C5" s="14">
        <f>B5-1</f>
        <v>2019</v>
      </c>
      <c r="D5" s="13">
        <f>B5</f>
        <v>2020</v>
      </c>
      <c r="E5" s="14">
        <f>C5</f>
        <v>2019</v>
      </c>
      <c r="F5" s="15"/>
      <c r="G5" s="13" t="s">
        <v>8</v>
      </c>
      <c r="H5" s="14" t="s">
        <v>5</v>
      </c>
      <c r="I5" s="13" t="s">
        <v>8</v>
      </c>
      <c r="J5" s="14" t="s">
        <v>5</v>
      </c>
    </row>
    <row r="6" spans="1:10" x14ac:dyDescent="0.2">
      <c r="A6" s="20"/>
      <c r="B6" s="139"/>
      <c r="C6" s="140"/>
      <c r="D6" s="139"/>
      <c r="E6" s="140"/>
      <c r="F6" s="141"/>
      <c r="G6" s="139"/>
      <c r="H6" s="140"/>
      <c r="I6" s="17"/>
      <c r="J6" s="18"/>
    </row>
    <row r="7" spans="1:10" x14ac:dyDescent="0.2">
      <c r="A7" s="111" t="s">
        <v>49</v>
      </c>
      <c r="B7" s="55"/>
      <c r="C7" s="56"/>
      <c r="D7" s="55"/>
      <c r="E7" s="56"/>
      <c r="F7" s="57"/>
      <c r="G7" s="55"/>
      <c r="H7" s="56"/>
      <c r="I7" s="77"/>
      <c r="J7" s="78"/>
    </row>
    <row r="8" spans="1:10" x14ac:dyDescent="0.2">
      <c r="A8" s="142" t="s">
        <v>292</v>
      </c>
      <c r="B8" s="63">
        <v>0</v>
      </c>
      <c r="C8" s="64">
        <v>0</v>
      </c>
      <c r="D8" s="63">
        <v>1</v>
      </c>
      <c r="E8" s="64">
        <v>0</v>
      </c>
      <c r="F8" s="65"/>
      <c r="G8" s="63">
        <f>B8-C8</f>
        <v>0</v>
      </c>
      <c r="H8" s="64">
        <f>D8-E8</f>
        <v>1</v>
      </c>
      <c r="I8" s="79" t="str">
        <f>IF(C8=0, "-", IF(G8/C8&lt;10, G8/C8, "&gt;999%"))</f>
        <v>-</v>
      </c>
      <c r="J8" s="80" t="str">
        <f>IF(E8=0, "-", IF(H8/E8&lt;10, H8/E8, "&gt;999%"))</f>
        <v>-</v>
      </c>
    </row>
    <row r="9" spans="1:10" x14ac:dyDescent="0.2">
      <c r="A9" s="117" t="s">
        <v>225</v>
      </c>
      <c r="B9" s="55">
        <v>1</v>
      </c>
      <c r="C9" s="56">
        <v>1</v>
      </c>
      <c r="D9" s="55">
        <v>4</v>
      </c>
      <c r="E9" s="56">
        <v>9</v>
      </c>
      <c r="F9" s="57"/>
      <c r="G9" s="55">
        <f>B9-C9</f>
        <v>0</v>
      </c>
      <c r="H9" s="56">
        <f>D9-E9</f>
        <v>-5</v>
      </c>
      <c r="I9" s="77">
        <f>IF(C9=0, "-", IF(G9/C9&lt;10, G9/C9, "&gt;999%"))</f>
        <v>0</v>
      </c>
      <c r="J9" s="78">
        <f>IF(E9=0, "-", IF(H9/E9&lt;10, H9/E9, "&gt;999%"))</f>
        <v>-0.55555555555555558</v>
      </c>
    </row>
    <row r="10" spans="1:10" x14ac:dyDescent="0.2">
      <c r="A10" s="117" t="s">
        <v>179</v>
      </c>
      <c r="B10" s="55">
        <v>0</v>
      </c>
      <c r="C10" s="56">
        <v>0</v>
      </c>
      <c r="D10" s="55">
        <v>1</v>
      </c>
      <c r="E10" s="56">
        <v>3</v>
      </c>
      <c r="F10" s="57"/>
      <c r="G10" s="55">
        <f>B10-C10</f>
        <v>0</v>
      </c>
      <c r="H10" s="56">
        <f>D10-E10</f>
        <v>-2</v>
      </c>
      <c r="I10" s="77" t="str">
        <f>IF(C10=0, "-", IF(G10/C10&lt;10, G10/C10, "&gt;999%"))</f>
        <v>-</v>
      </c>
      <c r="J10" s="78">
        <f>IF(E10=0, "-", IF(H10/E10&lt;10, H10/E10, "&gt;999%"))</f>
        <v>-0.66666666666666663</v>
      </c>
    </row>
    <row r="11" spans="1:10" x14ac:dyDescent="0.2">
      <c r="A11" s="117" t="s">
        <v>386</v>
      </c>
      <c r="B11" s="55">
        <v>4</v>
      </c>
      <c r="C11" s="56">
        <v>0</v>
      </c>
      <c r="D11" s="55">
        <v>13</v>
      </c>
      <c r="E11" s="56">
        <v>1</v>
      </c>
      <c r="F11" s="57"/>
      <c r="G11" s="55">
        <f>B11-C11</f>
        <v>4</v>
      </c>
      <c r="H11" s="56">
        <f>D11-E11</f>
        <v>12</v>
      </c>
      <c r="I11" s="77" t="str">
        <f>IF(C11=0, "-", IF(G11/C11&lt;10, G11/C11, "&gt;999%"))</f>
        <v>-</v>
      </c>
      <c r="J11" s="78" t="str">
        <f>IF(E11=0, "-", IF(H11/E11&lt;10, H11/E11, "&gt;999%"))</f>
        <v>&gt;999%</v>
      </c>
    </row>
    <row r="12" spans="1:10" s="38" customFormat="1" x14ac:dyDescent="0.2">
      <c r="A12" s="143" t="s">
        <v>531</v>
      </c>
      <c r="B12" s="32">
        <v>5</v>
      </c>
      <c r="C12" s="33">
        <v>1</v>
      </c>
      <c r="D12" s="32">
        <v>19</v>
      </c>
      <c r="E12" s="33">
        <v>13</v>
      </c>
      <c r="F12" s="34"/>
      <c r="G12" s="32">
        <f>B12-C12</f>
        <v>4</v>
      </c>
      <c r="H12" s="33">
        <f>D12-E12</f>
        <v>6</v>
      </c>
      <c r="I12" s="35">
        <f>IF(C12=0, "-", IF(G12/C12&lt;10, G12/C12, "&gt;999%"))</f>
        <v>4</v>
      </c>
      <c r="J12" s="36">
        <f>IF(E12=0, "-", IF(H12/E12&lt;10, H12/E12, "&gt;999%"))</f>
        <v>0.46153846153846156</v>
      </c>
    </row>
    <row r="13" spans="1:10" x14ac:dyDescent="0.2">
      <c r="A13" s="142"/>
      <c r="B13" s="63"/>
      <c r="C13" s="64"/>
      <c r="D13" s="63"/>
      <c r="E13" s="64"/>
      <c r="F13" s="65"/>
      <c r="G13" s="63"/>
      <c r="H13" s="64"/>
      <c r="I13" s="79"/>
      <c r="J13" s="80"/>
    </row>
    <row r="14" spans="1:10" x14ac:dyDescent="0.2">
      <c r="A14" s="111" t="s">
        <v>50</v>
      </c>
      <c r="B14" s="55"/>
      <c r="C14" s="56"/>
      <c r="D14" s="55"/>
      <c r="E14" s="56"/>
      <c r="F14" s="57"/>
      <c r="G14" s="55"/>
      <c r="H14" s="56"/>
      <c r="I14" s="77"/>
      <c r="J14" s="78"/>
    </row>
    <row r="15" spans="1:10" x14ac:dyDescent="0.2">
      <c r="A15" s="117" t="s">
        <v>293</v>
      </c>
      <c r="B15" s="55">
        <v>0</v>
      </c>
      <c r="C15" s="56">
        <v>0</v>
      </c>
      <c r="D15" s="55">
        <v>0</v>
      </c>
      <c r="E15" s="56">
        <v>1</v>
      </c>
      <c r="F15" s="57"/>
      <c r="G15" s="55">
        <f>B15-C15</f>
        <v>0</v>
      </c>
      <c r="H15" s="56">
        <f>D15-E15</f>
        <v>-1</v>
      </c>
      <c r="I15" s="77" t="str">
        <f>IF(C15=0, "-", IF(G15/C15&lt;10, G15/C15, "&gt;999%"))</f>
        <v>-</v>
      </c>
      <c r="J15" s="78">
        <f>IF(E15=0, "-", IF(H15/E15&lt;10, H15/E15, "&gt;999%"))</f>
        <v>-1</v>
      </c>
    </row>
    <row r="16" spans="1:10" s="38" customFormat="1" x14ac:dyDescent="0.2">
      <c r="A16" s="143" t="s">
        <v>532</v>
      </c>
      <c r="B16" s="32">
        <v>0</v>
      </c>
      <c r="C16" s="33">
        <v>0</v>
      </c>
      <c r="D16" s="32">
        <v>0</v>
      </c>
      <c r="E16" s="33">
        <v>1</v>
      </c>
      <c r="F16" s="34"/>
      <c r="G16" s="32">
        <f>B16-C16</f>
        <v>0</v>
      </c>
      <c r="H16" s="33">
        <f>D16-E16</f>
        <v>-1</v>
      </c>
      <c r="I16" s="35" t="str">
        <f>IF(C16=0, "-", IF(G16/C16&lt;10, G16/C16, "&gt;999%"))</f>
        <v>-</v>
      </c>
      <c r="J16" s="36">
        <f>IF(E16=0, "-", IF(H16/E16&lt;10, H16/E16, "&gt;999%"))</f>
        <v>-1</v>
      </c>
    </row>
    <row r="17" spans="1:10" x14ac:dyDescent="0.2">
      <c r="A17" s="142"/>
      <c r="B17" s="63"/>
      <c r="C17" s="64"/>
      <c r="D17" s="63"/>
      <c r="E17" s="64"/>
      <c r="F17" s="65"/>
      <c r="G17" s="63"/>
      <c r="H17" s="64"/>
      <c r="I17" s="79"/>
      <c r="J17" s="80"/>
    </row>
    <row r="18" spans="1:10" x14ac:dyDescent="0.2">
      <c r="A18" s="111" t="s">
        <v>51</v>
      </c>
      <c r="B18" s="55"/>
      <c r="C18" s="56"/>
      <c r="D18" s="55"/>
      <c r="E18" s="56"/>
      <c r="F18" s="57"/>
      <c r="G18" s="55"/>
      <c r="H18" s="56"/>
      <c r="I18" s="77"/>
      <c r="J18" s="78"/>
    </row>
    <row r="19" spans="1:10" x14ac:dyDescent="0.2">
      <c r="A19" s="117" t="s">
        <v>172</v>
      </c>
      <c r="B19" s="55">
        <v>2</v>
      </c>
      <c r="C19" s="56">
        <v>0</v>
      </c>
      <c r="D19" s="55">
        <v>12</v>
      </c>
      <c r="E19" s="56">
        <v>4</v>
      </c>
      <c r="F19" s="57"/>
      <c r="G19" s="55">
        <f t="shared" ref="G19:G33" si="0">B19-C19</f>
        <v>2</v>
      </c>
      <c r="H19" s="56">
        <f t="shared" ref="H19:H33" si="1">D19-E19</f>
        <v>8</v>
      </c>
      <c r="I19" s="77" t="str">
        <f t="shared" ref="I19:I33" si="2">IF(C19=0, "-", IF(G19/C19&lt;10, G19/C19, "&gt;999%"))</f>
        <v>-</v>
      </c>
      <c r="J19" s="78">
        <f t="shared" ref="J19:J33" si="3">IF(E19=0, "-", IF(H19/E19&lt;10, H19/E19, "&gt;999%"))</f>
        <v>2</v>
      </c>
    </row>
    <row r="20" spans="1:10" x14ac:dyDescent="0.2">
      <c r="A20" s="117" t="s">
        <v>201</v>
      </c>
      <c r="B20" s="55">
        <v>9</v>
      </c>
      <c r="C20" s="56">
        <v>3</v>
      </c>
      <c r="D20" s="55">
        <v>53</v>
      </c>
      <c r="E20" s="56">
        <v>38</v>
      </c>
      <c r="F20" s="57"/>
      <c r="G20" s="55">
        <f t="shared" si="0"/>
        <v>6</v>
      </c>
      <c r="H20" s="56">
        <f t="shared" si="1"/>
        <v>15</v>
      </c>
      <c r="I20" s="77">
        <f t="shared" si="2"/>
        <v>2</v>
      </c>
      <c r="J20" s="78">
        <f t="shared" si="3"/>
        <v>0.39473684210526316</v>
      </c>
    </row>
    <row r="21" spans="1:10" x14ac:dyDescent="0.2">
      <c r="A21" s="117" t="s">
        <v>281</v>
      </c>
      <c r="B21" s="55">
        <v>0</v>
      </c>
      <c r="C21" s="56">
        <v>1</v>
      </c>
      <c r="D21" s="55">
        <v>0</v>
      </c>
      <c r="E21" s="56">
        <v>2</v>
      </c>
      <c r="F21" s="57"/>
      <c r="G21" s="55">
        <f t="shared" si="0"/>
        <v>-1</v>
      </c>
      <c r="H21" s="56">
        <f t="shared" si="1"/>
        <v>-2</v>
      </c>
      <c r="I21" s="77">
        <f t="shared" si="2"/>
        <v>-1</v>
      </c>
      <c r="J21" s="78">
        <f t="shared" si="3"/>
        <v>-1</v>
      </c>
    </row>
    <row r="22" spans="1:10" x14ac:dyDescent="0.2">
      <c r="A22" s="117" t="s">
        <v>226</v>
      </c>
      <c r="B22" s="55">
        <v>1</v>
      </c>
      <c r="C22" s="56">
        <v>0</v>
      </c>
      <c r="D22" s="55">
        <v>10</v>
      </c>
      <c r="E22" s="56">
        <v>13</v>
      </c>
      <c r="F22" s="57"/>
      <c r="G22" s="55">
        <f t="shared" si="0"/>
        <v>1</v>
      </c>
      <c r="H22" s="56">
        <f t="shared" si="1"/>
        <v>-3</v>
      </c>
      <c r="I22" s="77" t="str">
        <f t="shared" si="2"/>
        <v>-</v>
      </c>
      <c r="J22" s="78">
        <f t="shared" si="3"/>
        <v>-0.23076923076923078</v>
      </c>
    </row>
    <row r="23" spans="1:10" x14ac:dyDescent="0.2">
      <c r="A23" s="117" t="s">
        <v>294</v>
      </c>
      <c r="B23" s="55">
        <v>1</v>
      </c>
      <c r="C23" s="56">
        <v>0</v>
      </c>
      <c r="D23" s="55">
        <v>1</v>
      </c>
      <c r="E23" s="56">
        <v>2</v>
      </c>
      <c r="F23" s="57"/>
      <c r="G23" s="55">
        <f t="shared" si="0"/>
        <v>1</v>
      </c>
      <c r="H23" s="56">
        <f t="shared" si="1"/>
        <v>-1</v>
      </c>
      <c r="I23" s="77" t="str">
        <f t="shared" si="2"/>
        <v>-</v>
      </c>
      <c r="J23" s="78">
        <f t="shared" si="3"/>
        <v>-0.5</v>
      </c>
    </row>
    <row r="24" spans="1:10" x14ac:dyDescent="0.2">
      <c r="A24" s="117" t="s">
        <v>227</v>
      </c>
      <c r="B24" s="55">
        <v>2</v>
      </c>
      <c r="C24" s="56">
        <v>2</v>
      </c>
      <c r="D24" s="55">
        <v>6</v>
      </c>
      <c r="E24" s="56">
        <v>8</v>
      </c>
      <c r="F24" s="57"/>
      <c r="G24" s="55">
        <f t="shared" si="0"/>
        <v>0</v>
      </c>
      <c r="H24" s="56">
        <f t="shared" si="1"/>
        <v>-2</v>
      </c>
      <c r="I24" s="77">
        <f t="shared" si="2"/>
        <v>0</v>
      </c>
      <c r="J24" s="78">
        <f t="shared" si="3"/>
        <v>-0.25</v>
      </c>
    </row>
    <row r="25" spans="1:10" x14ac:dyDescent="0.2">
      <c r="A25" s="117" t="s">
        <v>246</v>
      </c>
      <c r="B25" s="55">
        <v>0</v>
      </c>
      <c r="C25" s="56">
        <v>0</v>
      </c>
      <c r="D25" s="55">
        <v>1</v>
      </c>
      <c r="E25" s="56">
        <v>0</v>
      </c>
      <c r="F25" s="57"/>
      <c r="G25" s="55">
        <f t="shared" si="0"/>
        <v>0</v>
      </c>
      <c r="H25" s="56">
        <f t="shared" si="1"/>
        <v>1</v>
      </c>
      <c r="I25" s="77" t="str">
        <f t="shared" si="2"/>
        <v>-</v>
      </c>
      <c r="J25" s="78" t="str">
        <f t="shared" si="3"/>
        <v>-</v>
      </c>
    </row>
    <row r="26" spans="1:10" x14ac:dyDescent="0.2">
      <c r="A26" s="117" t="s">
        <v>247</v>
      </c>
      <c r="B26" s="55">
        <v>0</v>
      </c>
      <c r="C26" s="56">
        <v>0</v>
      </c>
      <c r="D26" s="55">
        <v>0</v>
      </c>
      <c r="E26" s="56">
        <v>2</v>
      </c>
      <c r="F26" s="57"/>
      <c r="G26" s="55">
        <f t="shared" si="0"/>
        <v>0</v>
      </c>
      <c r="H26" s="56">
        <f t="shared" si="1"/>
        <v>-2</v>
      </c>
      <c r="I26" s="77" t="str">
        <f t="shared" si="2"/>
        <v>-</v>
      </c>
      <c r="J26" s="78">
        <f t="shared" si="3"/>
        <v>-1</v>
      </c>
    </row>
    <row r="27" spans="1:10" x14ac:dyDescent="0.2">
      <c r="A27" s="117" t="s">
        <v>348</v>
      </c>
      <c r="B27" s="55">
        <v>2</v>
      </c>
      <c r="C27" s="56">
        <v>2</v>
      </c>
      <c r="D27" s="55">
        <v>15</v>
      </c>
      <c r="E27" s="56">
        <v>12</v>
      </c>
      <c r="F27" s="57"/>
      <c r="G27" s="55">
        <f t="shared" si="0"/>
        <v>0</v>
      </c>
      <c r="H27" s="56">
        <f t="shared" si="1"/>
        <v>3</v>
      </c>
      <c r="I27" s="77">
        <f t="shared" si="2"/>
        <v>0</v>
      </c>
      <c r="J27" s="78">
        <f t="shared" si="3"/>
        <v>0.25</v>
      </c>
    </row>
    <row r="28" spans="1:10" x14ac:dyDescent="0.2">
      <c r="A28" s="117" t="s">
        <v>349</v>
      </c>
      <c r="B28" s="55">
        <v>9</v>
      </c>
      <c r="C28" s="56">
        <v>0</v>
      </c>
      <c r="D28" s="55">
        <v>33</v>
      </c>
      <c r="E28" s="56">
        <v>5</v>
      </c>
      <c r="F28" s="57"/>
      <c r="G28" s="55">
        <f t="shared" si="0"/>
        <v>9</v>
      </c>
      <c r="H28" s="56">
        <f t="shared" si="1"/>
        <v>28</v>
      </c>
      <c r="I28" s="77" t="str">
        <f t="shared" si="2"/>
        <v>-</v>
      </c>
      <c r="J28" s="78">
        <f t="shared" si="3"/>
        <v>5.6</v>
      </c>
    </row>
    <row r="29" spans="1:10" x14ac:dyDescent="0.2">
      <c r="A29" s="117" t="s">
        <v>387</v>
      </c>
      <c r="B29" s="55">
        <v>9</v>
      </c>
      <c r="C29" s="56">
        <v>2</v>
      </c>
      <c r="D29" s="55">
        <v>31</v>
      </c>
      <c r="E29" s="56">
        <v>22</v>
      </c>
      <c r="F29" s="57"/>
      <c r="G29" s="55">
        <f t="shared" si="0"/>
        <v>7</v>
      </c>
      <c r="H29" s="56">
        <f t="shared" si="1"/>
        <v>9</v>
      </c>
      <c r="I29" s="77">
        <f t="shared" si="2"/>
        <v>3.5</v>
      </c>
      <c r="J29" s="78">
        <f t="shared" si="3"/>
        <v>0.40909090909090912</v>
      </c>
    </row>
    <row r="30" spans="1:10" x14ac:dyDescent="0.2">
      <c r="A30" s="117" t="s">
        <v>427</v>
      </c>
      <c r="B30" s="55">
        <v>1</v>
      </c>
      <c r="C30" s="56">
        <v>0</v>
      </c>
      <c r="D30" s="55">
        <v>8</v>
      </c>
      <c r="E30" s="56">
        <v>3</v>
      </c>
      <c r="F30" s="57"/>
      <c r="G30" s="55">
        <f t="shared" si="0"/>
        <v>1</v>
      </c>
      <c r="H30" s="56">
        <f t="shared" si="1"/>
        <v>5</v>
      </c>
      <c r="I30" s="77" t="str">
        <f t="shared" si="2"/>
        <v>-</v>
      </c>
      <c r="J30" s="78">
        <f t="shared" si="3"/>
        <v>1.6666666666666667</v>
      </c>
    </row>
    <row r="31" spans="1:10" x14ac:dyDescent="0.2">
      <c r="A31" s="117" t="s">
        <v>449</v>
      </c>
      <c r="B31" s="55">
        <v>0</v>
      </c>
      <c r="C31" s="56">
        <v>0</v>
      </c>
      <c r="D31" s="55">
        <v>1</v>
      </c>
      <c r="E31" s="56">
        <v>4</v>
      </c>
      <c r="F31" s="57"/>
      <c r="G31" s="55">
        <f t="shared" si="0"/>
        <v>0</v>
      </c>
      <c r="H31" s="56">
        <f t="shared" si="1"/>
        <v>-3</v>
      </c>
      <c r="I31" s="77" t="str">
        <f t="shared" si="2"/>
        <v>-</v>
      </c>
      <c r="J31" s="78">
        <f t="shared" si="3"/>
        <v>-0.75</v>
      </c>
    </row>
    <row r="32" spans="1:10" x14ac:dyDescent="0.2">
      <c r="A32" s="117" t="s">
        <v>295</v>
      </c>
      <c r="B32" s="55">
        <v>1</v>
      </c>
      <c r="C32" s="56">
        <v>0</v>
      </c>
      <c r="D32" s="55">
        <v>1</v>
      </c>
      <c r="E32" s="56">
        <v>0</v>
      </c>
      <c r="F32" s="57"/>
      <c r="G32" s="55">
        <f t="shared" si="0"/>
        <v>1</v>
      </c>
      <c r="H32" s="56">
        <f t="shared" si="1"/>
        <v>1</v>
      </c>
      <c r="I32" s="77" t="str">
        <f t="shared" si="2"/>
        <v>-</v>
      </c>
      <c r="J32" s="78" t="str">
        <f t="shared" si="3"/>
        <v>-</v>
      </c>
    </row>
    <row r="33" spans="1:10" s="38" customFormat="1" x14ac:dyDescent="0.2">
      <c r="A33" s="143" t="s">
        <v>533</v>
      </c>
      <c r="B33" s="32">
        <v>37</v>
      </c>
      <c r="C33" s="33">
        <v>10</v>
      </c>
      <c r="D33" s="32">
        <v>172</v>
      </c>
      <c r="E33" s="33">
        <v>115</v>
      </c>
      <c r="F33" s="34"/>
      <c r="G33" s="32">
        <f t="shared" si="0"/>
        <v>27</v>
      </c>
      <c r="H33" s="33">
        <f t="shared" si="1"/>
        <v>57</v>
      </c>
      <c r="I33" s="35">
        <f t="shared" si="2"/>
        <v>2.7</v>
      </c>
      <c r="J33" s="36">
        <f t="shared" si="3"/>
        <v>0.4956521739130435</v>
      </c>
    </row>
    <row r="34" spans="1:10" x14ac:dyDescent="0.2">
      <c r="A34" s="142"/>
      <c r="B34" s="63"/>
      <c r="C34" s="64"/>
      <c r="D34" s="63"/>
      <c r="E34" s="64"/>
      <c r="F34" s="65"/>
      <c r="G34" s="63"/>
      <c r="H34" s="64"/>
      <c r="I34" s="79"/>
      <c r="J34" s="80"/>
    </row>
    <row r="35" spans="1:10" x14ac:dyDescent="0.2">
      <c r="A35" s="111" t="s">
        <v>52</v>
      </c>
      <c r="B35" s="55"/>
      <c r="C35" s="56"/>
      <c r="D35" s="55"/>
      <c r="E35" s="56"/>
      <c r="F35" s="57"/>
      <c r="G35" s="55"/>
      <c r="H35" s="56"/>
      <c r="I35" s="77"/>
      <c r="J35" s="78"/>
    </row>
    <row r="36" spans="1:10" x14ac:dyDescent="0.2">
      <c r="A36" s="117" t="s">
        <v>202</v>
      </c>
      <c r="B36" s="55">
        <v>9</v>
      </c>
      <c r="C36" s="56">
        <v>7</v>
      </c>
      <c r="D36" s="55">
        <v>43</v>
      </c>
      <c r="E36" s="56">
        <v>28</v>
      </c>
      <c r="F36" s="57"/>
      <c r="G36" s="55">
        <f t="shared" ref="G36:G56" si="4">B36-C36</f>
        <v>2</v>
      </c>
      <c r="H36" s="56">
        <f t="shared" ref="H36:H56" si="5">D36-E36</f>
        <v>15</v>
      </c>
      <c r="I36" s="77">
        <f t="shared" ref="I36:I56" si="6">IF(C36=0, "-", IF(G36/C36&lt;10, G36/C36, "&gt;999%"))</f>
        <v>0.2857142857142857</v>
      </c>
      <c r="J36" s="78">
        <f t="shared" ref="J36:J56" si="7">IF(E36=0, "-", IF(H36/E36&lt;10, H36/E36, "&gt;999%"))</f>
        <v>0.5357142857142857</v>
      </c>
    </row>
    <row r="37" spans="1:10" x14ac:dyDescent="0.2">
      <c r="A37" s="117" t="s">
        <v>203</v>
      </c>
      <c r="B37" s="55">
        <v>0</v>
      </c>
      <c r="C37" s="56">
        <v>0</v>
      </c>
      <c r="D37" s="55">
        <v>0</v>
      </c>
      <c r="E37" s="56">
        <v>1</v>
      </c>
      <c r="F37" s="57"/>
      <c r="G37" s="55">
        <f t="shared" si="4"/>
        <v>0</v>
      </c>
      <c r="H37" s="56">
        <f t="shared" si="5"/>
        <v>-1</v>
      </c>
      <c r="I37" s="77" t="str">
        <f t="shared" si="6"/>
        <v>-</v>
      </c>
      <c r="J37" s="78">
        <f t="shared" si="7"/>
        <v>-1</v>
      </c>
    </row>
    <row r="38" spans="1:10" x14ac:dyDescent="0.2">
      <c r="A38" s="117" t="s">
        <v>282</v>
      </c>
      <c r="B38" s="55">
        <v>0</v>
      </c>
      <c r="C38" s="56">
        <v>2</v>
      </c>
      <c r="D38" s="55">
        <v>5</v>
      </c>
      <c r="E38" s="56">
        <v>10</v>
      </c>
      <c r="F38" s="57"/>
      <c r="G38" s="55">
        <f t="shared" si="4"/>
        <v>-2</v>
      </c>
      <c r="H38" s="56">
        <f t="shared" si="5"/>
        <v>-5</v>
      </c>
      <c r="I38" s="77">
        <f t="shared" si="6"/>
        <v>-1</v>
      </c>
      <c r="J38" s="78">
        <f t="shared" si="7"/>
        <v>-0.5</v>
      </c>
    </row>
    <row r="39" spans="1:10" x14ac:dyDescent="0.2">
      <c r="A39" s="117" t="s">
        <v>204</v>
      </c>
      <c r="B39" s="55">
        <v>5</v>
      </c>
      <c r="C39" s="56">
        <v>0</v>
      </c>
      <c r="D39" s="55">
        <v>13</v>
      </c>
      <c r="E39" s="56">
        <v>0</v>
      </c>
      <c r="F39" s="57"/>
      <c r="G39" s="55">
        <f t="shared" si="4"/>
        <v>5</v>
      </c>
      <c r="H39" s="56">
        <f t="shared" si="5"/>
        <v>13</v>
      </c>
      <c r="I39" s="77" t="str">
        <f t="shared" si="6"/>
        <v>-</v>
      </c>
      <c r="J39" s="78" t="str">
        <f t="shared" si="7"/>
        <v>-</v>
      </c>
    </row>
    <row r="40" spans="1:10" x14ac:dyDescent="0.2">
      <c r="A40" s="117" t="s">
        <v>228</v>
      </c>
      <c r="B40" s="55">
        <v>17</v>
      </c>
      <c r="C40" s="56">
        <v>4</v>
      </c>
      <c r="D40" s="55">
        <v>67</v>
      </c>
      <c r="E40" s="56">
        <v>33</v>
      </c>
      <c r="F40" s="57"/>
      <c r="G40" s="55">
        <f t="shared" si="4"/>
        <v>13</v>
      </c>
      <c r="H40" s="56">
        <f t="shared" si="5"/>
        <v>34</v>
      </c>
      <c r="I40" s="77">
        <f t="shared" si="6"/>
        <v>3.25</v>
      </c>
      <c r="J40" s="78">
        <f t="shared" si="7"/>
        <v>1.0303030303030303</v>
      </c>
    </row>
    <row r="41" spans="1:10" x14ac:dyDescent="0.2">
      <c r="A41" s="117" t="s">
        <v>296</v>
      </c>
      <c r="B41" s="55">
        <v>1</v>
      </c>
      <c r="C41" s="56">
        <v>1</v>
      </c>
      <c r="D41" s="55">
        <v>2</v>
      </c>
      <c r="E41" s="56">
        <v>2</v>
      </c>
      <c r="F41" s="57"/>
      <c r="G41" s="55">
        <f t="shared" si="4"/>
        <v>0</v>
      </c>
      <c r="H41" s="56">
        <f t="shared" si="5"/>
        <v>0</v>
      </c>
      <c r="I41" s="77">
        <f t="shared" si="6"/>
        <v>0</v>
      </c>
      <c r="J41" s="78">
        <f t="shared" si="7"/>
        <v>0</v>
      </c>
    </row>
    <row r="42" spans="1:10" x14ac:dyDescent="0.2">
      <c r="A42" s="117" t="s">
        <v>229</v>
      </c>
      <c r="B42" s="55">
        <v>0</v>
      </c>
      <c r="C42" s="56">
        <v>1</v>
      </c>
      <c r="D42" s="55">
        <v>0</v>
      </c>
      <c r="E42" s="56">
        <v>3</v>
      </c>
      <c r="F42" s="57"/>
      <c r="G42" s="55">
        <f t="shared" si="4"/>
        <v>-1</v>
      </c>
      <c r="H42" s="56">
        <f t="shared" si="5"/>
        <v>-3</v>
      </c>
      <c r="I42" s="77">
        <f t="shared" si="6"/>
        <v>-1</v>
      </c>
      <c r="J42" s="78">
        <f t="shared" si="7"/>
        <v>-1</v>
      </c>
    </row>
    <row r="43" spans="1:10" x14ac:dyDescent="0.2">
      <c r="A43" s="117" t="s">
        <v>248</v>
      </c>
      <c r="B43" s="55">
        <v>2</v>
      </c>
      <c r="C43" s="56">
        <v>2</v>
      </c>
      <c r="D43" s="55">
        <v>5</v>
      </c>
      <c r="E43" s="56">
        <v>12</v>
      </c>
      <c r="F43" s="57"/>
      <c r="G43" s="55">
        <f t="shared" si="4"/>
        <v>0</v>
      </c>
      <c r="H43" s="56">
        <f t="shared" si="5"/>
        <v>-7</v>
      </c>
      <c r="I43" s="77">
        <f t="shared" si="6"/>
        <v>0</v>
      </c>
      <c r="J43" s="78">
        <f t="shared" si="7"/>
        <v>-0.58333333333333337</v>
      </c>
    </row>
    <row r="44" spans="1:10" x14ac:dyDescent="0.2">
      <c r="A44" s="117" t="s">
        <v>260</v>
      </c>
      <c r="B44" s="55">
        <v>0</v>
      </c>
      <c r="C44" s="56">
        <v>0</v>
      </c>
      <c r="D44" s="55">
        <v>1</v>
      </c>
      <c r="E44" s="56">
        <v>0</v>
      </c>
      <c r="F44" s="57"/>
      <c r="G44" s="55">
        <f t="shared" si="4"/>
        <v>0</v>
      </c>
      <c r="H44" s="56">
        <f t="shared" si="5"/>
        <v>1</v>
      </c>
      <c r="I44" s="77" t="str">
        <f t="shared" si="6"/>
        <v>-</v>
      </c>
      <c r="J44" s="78" t="str">
        <f t="shared" si="7"/>
        <v>-</v>
      </c>
    </row>
    <row r="45" spans="1:10" x14ac:dyDescent="0.2">
      <c r="A45" s="117" t="s">
        <v>261</v>
      </c>
      <c r="B45" s="55">
        <v>1</v>
      </c>
      <c r="C45" s="56">
        <v>1</v>
      </c>
      <c r="D45" s="55">
        <v>1</v>
      </c>
      <c r="E45" s="56">
        <v>1</v>
      </c>
      <c r="F45" s="57"/>
      <c r="G45" s="55">
        <f t="shared" si="4"/>
        <v>0</v>
      </c>
      <c r="H45" s="56">
        <f t="shared" si="5"/>
        <v>0</v>
      </c>
      <c r="I45" s="77">
        <f t="shared" si="6"/>
        <v>0</v>
      </c>
      <c r="J45" s="78">
        <f t="shared" si="7"/>
        <v>0</v>
      </c>
    </row>
    <row r="46" spans="1:10" x14ac:dyDescent="0.2">
      <c r="A46" s="117" t="s">
        <v>308</v>
      </c>
      <c r="B46" s="55">
        <v>1</v>
      </c>
      <c r="C46" s="56">
        <v>0</v>
      </c>
      <c r="D46" s="55">
        <v>2</v>
      </c>
      <c r="E46" s="56">
        <v>1</v>
      </c>
      <c r="F46" s="57"/>
      <c r="G46" s="55">
        <f t="shared" si="4"/>
        <v>1</v>
      </c>
      <c r="H46" s="56">
        <f t="shared" si="5"/>
        <v>1</v>
      </c>
      <c r="I46" s="77" t="str">
        <f t="shared" si="6"/>
        <v>-</v>
      </c>
      <c r="J46" s="78">
        <f t="shared" si="7"/>
        <v>1</v>
      </c>
    </row>
    <row r="47" spans="1:10" x14ac:dyDescent="0.2">
      <c r="A47" s="117" t="s">
        <v>309</v>
      </c>
      <c r="B47" s="55">
        <v>0</v>
      </c>
      <c r="C47" s="56">
        <v>0</v>
      </c>
      <c r="D47" s="55">
        <v>0</v>
      </c>
      <c r="E47" s="56">
        <v>1</v>
      </c>
      <c r="F47" s="57"/>
      <c r="G47" s="55">
        <f t="shared" si="4"/>
        <v>0</v>
      </c>
      <c r="H47" s="56">
        <f t="shared" si="5"/>
        <v>-1</v>
      </c>
      <c r="I47" s="77" t="str">
        <f t="shared" si="6"/>
        <v>-</v>
      </c>
      <c r="J47" s="78">
        <f t="shared" si="7"/>
        <v>-1</v>
      </c>
    </row>
    <row r="48" spans="1:10" x14ac:dyDescent="0.2">
      <c r="A48" s="117" t="s">
        <v>350</v>
      </c>
      <c r="B48" s="55">
        <v>8</v>
      </c>
      <c r="C48" s="56">
        <v>4</v>
      </c>
      <c r="D48" s="55">
        <v>42</v>
      </c>
      <c r="E48" s="56">
        <v>21</v>
      </c>
      <c r="F48" s="57"/>
      <c r="G48" s="55">
        <f t="shared" si="4"/>
        <v>4</v>
      </c>
      <c r="H48" s="56">
        <f t="shared" si="5"/>
        <v>21</v>
      </c>
      <c r="I48" s="77">
        <f t="shared" si="6"/>
        <v>1</v>
      </c>
      <c r="J48" s="78">
        <f t="shared" si="7"/>
        <v>1</v>
      </c>
    </row>
    <row r="49" spans="1:10" x14ac:dyDescent="0.2">
      <c r="A49" s="117" t="s">
        <v>351</v>
      </c>
      <c r="B49" s="55">
        <v>1</v>
      </c>
      <c r="C49" s="56">
        <v>4</v>
      </c>
      <c r="D49" s="55">
        <v>8</v>
      </c>
      <c r="E49" s="56">
        <v>12</v>
      </c>
      <c r="F49" s="57"/>
      <c r="G49" s="55">
        <f t="shared" si="4"/>
        <v>-3</v>
      </c>
      <c r="H49" s="56">
        <f t="shared" si="5"/>
        <v>-4</v>
      </c>
      <c r="I49" s="77">
        <f t="shared" si="6"/>
        <v>-0.75</v>
      </c>
      <c r="J49" s="78">
        <f t="shared" si="7"/>
        <v>-0.33333333333333331</v>
      </c>
    </row>
    <row r="50" spans="1:10" x14ac:dyDescent="0.2">
      <c r="A50" s="117" t="s">
        <v>388</v>
      </c>
      <c r="B50" s="55">
        <v>12</v>
      </c>
      <c r="C50" s="56">
        <v>7</v>
      </c>
      <c r="D50" s="55">
        <v>48</v>
      </c>
      <c r="E50" s="56">
        <v>47</v>
      </c>
      <c r="F50" s="57"/>
      <c r="G50" s="55">
        <f t="shared" si="4"/>
        <v>5</v>
      </c>
      <c r="H50" s="56">
        <f t="shared" si="5"/>
        <v>1</v>
      </c>
      <c r="I50" s="77">
        <f t="shared" si="6"/>
        <v>0.7142857142857143</v>
      </c>
      <c r="J50" s="78">
        <f t="shared" si="7"/>
        <v>2.1276595744680851E-2</v>
      </c>
    </row>
    <row r="51" spans="1:10" x14ac:dyDescent="0.2">
      <c r="A51" s="117" t="s">
        <v>389</v>
      </c>
      <c r="B51" s="55">
        <v>2</v>
      </c>
      <c r="C51" s="56">
        <v>1</v>
      </c>
      <c r="D51" s="55">
        <v>7</v>
      </c>
      <c r="E51" s="56">
        <v>8</v>
      </c>
      <c r="F51" s="57"/>
      <c r="G51" s="55">
        <f t="shared" si="4"/>
        <v>1</v>
      </c>
      <c r="H51" s="56">
        <f t="shared" si="5"/>
        <v>-1</v>
      </c>
      <c r="I51" s="77">
        <f t="shared" si="6"/>
        <v>1</v>
      </c>
      <c r="J51" s="78">
        <f t="shared" si="7"/>
        <v>-0.125</v>
      </c>
    </row>
    <row r="52" spans="1:10" x14ac:dyDescent="0.2">
      <c r="A52" s="117" t="s">
        <v>428</v>
      </c>
      <c r="B52" s="55">
        <v>5</v>
      </c>
      <c r="C52" s="56">
        <v>6</v>
      </c>
      <c r="D52" s="55">
        <v>16</v>
      </c>
      <c r="E52" s="56">
        <v>20</v>
      </c>
      <c r="F52" s="57"/>
      <c r="G52" s="55">
        <f t="shared" si="4"/>
        <v>-1</v>
      </c>
      <c r="H52" s="56">
        <f t="shared" si="5"/>
        <v>-4</v>
      </c>
      <c r="I52" s="77">
        <f t="shared" si="6"/>
        <v>-0.16666666666666666</v>
      </c>
      <c r="J52" s="78">
        <f t="shared" si="7"/>
        <v>-0.2</v>
      </c>
    </row>
    <row r="53" spans="1:10" x14ac:dyDescent="0.2">
      <c r="A53" s="117" t="s">
        <v>429</v>
      </c>
      <c r="B53" s="55">
        <v>1</v>
      </c>
      <c r="C53" s="56">
        <v>0</v>
      </c>
      <c r="D53" s="55">
        <v>5</v>
      </c>
      <c r="E53" s="56">
        <v>0</v>
      </c>
      <c r="F53" s="57"/>
      <c r="G53" s="55">
        <f t="shared" si="4"/>
        <v>1</v>
      </c>
      <c r="H53" s="56">
        <f t="shared" si="5"/>
        <v>5</v>
      </c>
      <c r="I53" s="77" t="str">
        <f t="shared" si="6"/>
        <v>-</v>
      </c>
      <c r="J53" s="78" t="str">
        <f t="shared" si="7"/>
        <v>-</v>
      </c>
    </row>
    <row r="54" spans="1:10" x14ac:dyDescent="0.2">
      <c r="A54" s="117" t="s">
        <v>450</v>
      </c>
      <c r="B54" s="55">
        <v>5</v>
      </c>
      <c r="C54" s="56">
        <v>2</v>
      </c>
      <c r="D54" s="55">
        <v>11</v>
      </c>
      <c r="E54" s="56">
        <v>5</v>
      </c>
      <c r="F54" s="57"/>
      <c r="G54" s="55">
        <f t="shared" si="4"/>
        <v>3</v>
      </c>
      <c r="H54" s="56">
        <f t="shared" si="5"/>
        <v>6</v>
      </c>
      <c r="I54" s="77">
        <f t="shared" si="6"/>
        <v>1.5</v>
      </c>
      <c r="J54" s="78">
        <f t="shared" si="7"/>
        <v>1.2</v>
      </c>
    </row>
    <row r="55" spans="1:10" x14ac:dyDescent="0.2">
      <c r="A55" s="117" t="s">
        <v>297</v>
      </c>
      <c r="B55" s="55">
        <v>1</v>
      </c>
      <c r="C55" s="56">
        <v>0</v>
      </c>
      <c r="D55" s="55">
        <v>1</v>
      </c>
      <c r="E55" s="56">
        <v>0</v>
      </c>
      <c r="F55" s="57"/>
      <c r="G55" s="55">
        <f t="shared" si="4"/>
        <v>1</v>
      </c>
      <c r="H55" s="56">
        <f t="shared" si="5"/>
        <v>1</v>
      </c>
      <c r="I55" s="77" t="str">
        <f t="shared" si="6"/>
        <v>-</v>
      </c>
      <c r="J55" s="78" t="str">
        <f t="shared" si="7"/>
        <v>-</v>
      </c>
    </row>
    <row r="56" spans="1:10" s="38" customFormat="1" x14ac:dyDescent="0.2">
      <c r="A56" s="143" t="s">
        <v>534</v>
      </c>
      <c r="B56" s="32">
        <v>71</v>
      </c>
      <c r="C56" s="33">
        <v>42</v>
      </c>
      <c r="D56" s="32">
        <v>277</v>
      </c>
      <c r="E56" s="33">
        <v>205</v>
      </c>
      <c r="F56" s="34"/>
      <c r="G56" s="32">
        <f t="shared" si="4"/>
        <v>29</v>
      </c>
      <c r="H56" s="33">
        <f t="shared" si="5"/>
        <v>72</v>
      </c>
      <c r="I56" s="35">
        <f t="shared" si="6"/>
        <v>0.69047619047619047</v>
      </c>
      <c r="J56" s="36">
        <f t="shared" si="7"/>
        <v>0.35121951219512193</v>
      </c>
    </row>
    <row r="57" spans="1:10" x14ac:dyDescent="0.2">
      <c r="A57" s="142"/>
      <c r="B57" s="63"/>
      <c r="C57" s="64"/>
      <c r="D57" s="63"/>
      <c r="E57" s="64"/>
      <c r="F57" s="65"/>
      <c r="G57" s="63"/>
      <c r="H57" s="64"/>
      <c r="I57" s="79"/>
      <c r="J57" s="80"/>
    </row>
    <row r="58" spans="1:10" x14ac:dyDescent="0.2">
      <c r="A58" s="111" t="s">
        <v>53</v>
      </c>
      <c r="B58" s="55"/>
      <c r="C58" s="56"/>
      <c r="D58" s="55"/>
      <c r="E58" s="56"/>
      <c r="F58" s="57"/>
      <c r="G58" s="55"/>
      <c r="H58" s="56"/>
      <c r="I58" s="77"/>
      <c r="J58" s="78"/>
    </row>
    <row r="59" spans="1:10" x14ac:dyDescent="0.2">
      <c r="A59" s="117" t="s">
        <v>257</v>
      </c>
      <c r="B59" s="55">
        <v>0</v>
      </c>
      <c r="C59" s="56">
        <v>1</v>
      </c>
      <c r="D59" s="55">
        <v>1</v>
      </c>
      <c r="E59" s="56">
        <v>4</v>
      </c>
      <c r="F59" s="57"/>
      <c r="G59" s="55">
        <f>B59-C59</f>
        <v>-1</v>
      </c>
      <c r="H59" s="56">
        <f>D59-E59</f>
        <v>-3</v>
      </c>
      <c r="I59" s="77">
        <f>IF(C59=0, "-", IF(G59/C59&lt;10, G59/C59, "&gt;999%"))</f>
        <v>-1</v>
      </c>
      <c r="J59" s="78">
        <f>IF(E59=0, "-", IF(H59/E59&lt;10, H59/E59, "&gt;999%"))</f>
        <v>-0.75</v>
      </c>
    </row>
    <row r="60" spans="1:10" s="38" customFormat="1" x14ac:dyDescent="0.2">
      <c r="A60" s="143" t="s">
        <v>535</v>
      </c>
      <c r="B60" s="32">
        <v>0</v>
      </c>
      <c r="C60" s="33">
        <v>1</v>
      </c>
      <c r="D60" s="32">
        <v>1</v>
      </c>
      <c r="E60" s="33">
        <v>4</v>
      </c>
      <c r="F60" s="34"/>
      <c r="G60" s="32">
        <f>B60-C60</f>
        <v>-1</v>
      </c>
      <c r="H60" s="33">
        <f>D60-E60</f>
        <v>-3</v>
      </c>
      <c r="I60" s="35">
        <f>IF(C60=0, "-", IF(G60/C60&lt;10, G60/C60, "&gt;999%"))</f>
        <v>-1</v>
      </c>
      <c r="J60" s="36">
        <f>IF(E60=0, "-", IF(H60/E60&lt;10, H60/E60, "&gt;999%"))</f>
        <v>-0.75</v>
      </c>
    </row>
    <row r="61" spans="1:10" x14ac:dyDescent="0.2">
      <c r="A61" s="142"/>
      <c r="B61" s="63"/>
      <c r="C61" s="64"/>
      <c r="D61" s="63"/>
      <c r="E61" s="64"/>
      <c r="F61" s="65"/>
      <c r="G61" s="63"/>
      <c r="H61" s="64"/>
      <c r="I61" s="79"/>
      <c r="J61" s="80"/>
    </row>
    <row r="62" spans="1:10" x14ac:dyDescent="0.2">
      <c r="A62" s="111" t="s">
        <v>54</v>
      </c>
      <c r="B62" s="55"/>
      <c r="C62" s="56"/>
      <c r="D62" s="55"/>
      <c r="E62" s="56"/>
      <c r="F62" s="57"/>
      <c r="G62" s="55"/>
      <c r="H62" s="56"/>
      <c r="I62" s="77"/>
      <c r="J62" s="78"/>
    </row>
    <row r="63" spans="1:10" x14ac:dyDescent="0.2">
      <c r="A63" s="117" t="s">
        <v>467</v>
      </c>
      <c r="B63" s="55">
        <v>0</v>
      </c>
      <c r="C63" s="56">
        <v>3</v>
      </c>
      <c r="D63" s="55">
        <v>0</v>
      </c>
      <c r="E63" s="56">
        <v>3</v>
      </c>
      <c r="F63" s="57"/>
      <c r="G63" s="55">
        <f>B63-C63</f>
        <v>-3</v>
      </c>
      <c r="H63" s="56">
        <f>D63-E63</f>
        <v>-3</v>
      </c>
      <c r="I63" s="77">
        <f>IF(C63=0, "-", IF(G63/C63&lt;10, G63/C63, "&gt;999%"))</f>
        <v>-1</v>
      </c>
      <c r="J63" s="78">
        <f>IF(E63=0, "-", IF(H63/E63&lt;10, H63/E63, "&gt;999%"))</f>
        <v>-1</v>
      </c>
    </row>
    <row r="64" spans="1:10" x14ac:dyDescent="0.2">
      <c r="A64" s="117" t="s">
        <v>173</v>
      </c>
      <c r="B64" s="55">
        <v>0</v>
      </c>
      <c r="C64" s="56">
        <v>0</v>
      </c>
      <c r="D64" s="55">
        <v>6</v>
      </c>
      <c r="E64" s="56">
        <v>2</v>
      </c>
      <c r="F64" s="57"/>
      <c r="G64" s="55">
        <f>B64-C64</f>
        <v>0</v>
      </c>
      <c r="H64" s="56">
        <f>D64-E64</f>
        <v>4</v>
      </c>
      <c r="I64" s="77" t="str">
        <f>IF(C64=0, "-", IF(G64/C64&lt;10, G64/C64, "&gt;999%"))</f>
        <v>-</v>
      </c>
      <c r="J64" s="78">
        <f>IF(E64=0, "-", IF(H64/E64&lt;10, H64/E64, "&gt;999%"))</f>
        <v>2</v>
      </c>
    </row>
    <row r="65" spans="1:10" x14ac:dyDescent="0.2">
      <c r="A65" s="117" t="s">
        <v>318</v>
      </c>
      <c r="B65" s="55">
        <v>0</v>
      </c>
      <c r="C65" s="56">
        <v>1</v>
      </c>
      <c r="D65" s="55">
        <v>0</v>
      </c>
      <c r="E65" s="56">
        <v>3</v>
      </c>
      <c r="F65" s="57"/>
      <c r="G65" s="55">
        <f>B65-C65</f>
        <v>-1</v>
      </c>
      <c r="H65" s="56">
        <f>D65-E65</f>
        <v>-3</v>
      </c>
      <c r="I65" s="77">
        <f>IF(C65=0, "-", IF(G65/C65&lt;10, G65/C65, "&gt;999%"))</f>
        <v>-1</v>
      </c>
      <c r="J65" s="78">
        <f>IF(E65=0, "-", IF(H65/E65&lt;10, H65/E65, "&gt;999%"))</f>
        <v>-1</v>
      </c>
    </row>
    <row r="66" spans="1:10" x14ac:dyDescent="0.2">
      <c r="A66" s="117" t="s">
        <v>361</v>
      </c>
      <c r="B66" s="55">
        <v>0</v>
      </c>
      <c r="C66" s="56">
        <v>0</v>
      </c>
      <c r="D66" s="55">
        <v>1</v>
      </c>
      <c r="E66" s="56">
        <v>0</v>
      </c>
      <c r="F66" s="57"/>
      <c r="G66" s="55">
        <f>B66-C66</f>
        <v>0</v>
      </c>
      <c r="H66" s="56">
        <f>D66-E66</f>
        <v>1</v>
      </c>
      <c r="I66" s="77" t="str">
        <f>IF(C66=0, "-", IF(G66/C66&lt;10, G66/C66, "&gt;999%"))</f>
        <v>-</v>
      </c>
      <c r="J66" s="78" t="str">
        <f>IF(E66=0, "-", IF(H66/E66&lt;10, H66/E66, "&gt;999%"))</f>
        <v>-</v>
      </c>
    </row>
    <row r="67" spans="1:10" s="38" customFormat="1" x14ac:dyDescent="0.2">
      <c r="A67" s="143" t="s">
        <v>536</v>
      </c>
      <c r="B67" s="32">
        <v>0</v>
      </c>
      <c r="C67" s="33">
        <v>4</v>
      </c>
      <c r="D67" s="32">
        <v>7</v>
      </c>
      <c r="E67" s="33">
        <v>8</v>
      </c>
      <c r="F67" s="34"/>
      <c r="G67" s="32">
        <f>B67-C67</f>
        <v>-4</v>
      </c>
      <c r="H67" s="33">
        <f>D67-E67</f>
        <v>-1</v>
      </c>
      <c r="I67" s="35">
        <f>IF(C67=0, "-", IF(G67/C67&lt;10, G67/C67, "&gt;999%"))</f>
        <v>-1</v>
      </c>
      <c r="J67" s="36">
        <f>IF(E67=0, "-", IF(H67/E67&lt;10, H67/E67, "&gt;999%"))</f>
        <v>-0.125</v>
      </c>
    </row>
    <row r="68" spans="1:10" x14ac:dyDescent="0.2">
      <c r="A68" s="142"/>
      <c r="B68" s="63"/>
      <c r="C68" s="64"/>
      <c r="D68" s="63"/>
      <c r="E68" s="64"/>
      <c r="F68" s="65"/>
      <c r="G68" s="63"/>
      <c r="H68" s="64"/>
      <c r="I68" s="79"/>
      <c r="J68" s="80"/>
    </row>
    <row r="69" spans="1:10" x14ac:dyDescent="0.2">
      <c r="A69" s="111" t="s">
        <v>55</v>
      </c>
      <c r="B69" s="55"/>
      <c r="C69" s="56"/>
      <c r="D69" s="55"/>
      <c r="E69" s="56"/>
      <c r="F69" s="57"/>
      <c r="G69" s="55"/>
      <c r="H69" s="56"/>
      <c r="I69" s="77"/>
      <c r="J69" s="78"/>
    </row>
    <row r="70" spans="1:10" x14ac:dyDescent="0.2">
      <c r="A70" s="117" t="s">
        <v>310</v>
      </c>
      <c r="B70" s="55">
        <v>0</v>
      </c>
      <c r="C70" s="56">
        <v>0</v>
      </c>
      <c r="D70" s="55">
        <v>0</v>
      </c>
      <c r="E70" s="56">
        <v>1</v>
      </c>
      <c r="F70" s="57"/>
      <c r="G70" s="55">
        <f>B70-C70</f>
        <v>0</v>
      </c>
      <c r="H70" s="56">
        <f>D70-E70</f>
        <v>-1</v>
      </c>
      <c r="I70" s="77" t="str">
        <f>IF(C70=0, "-", IF(G70/C70&lt;10, G70/C70, "&gt;999%"))</f>
        <v>-</v>
      </c>
      <c r="J70" s="78">
        <f>IF(E70=0, "-", IF(H70/E70&lt;10, H70/E70, "&gt;999%"))</f>
        <v>-1</v>
      </c>
    </row>
    <row r="71" spans="1:10" s="38" customFormat="1" x14ac:dyDescent="0.2">
      <c r="A71" s="143" t="s">
        <v>537</v>
      </c>
      <c r="B71" s="32">
        <v>0</v>
      </c>
      <c r="C71" s="33">
        <v>0</v>
      </c>
      <c r="D71" s="32">
        <v>0</v>
      </c>
      <c r="E71" s="33">
        <v>1</v>
      </c>
      <c r="F71" s="34"/>
      <c r="G71" s="32">
        <f>B71-C71</f>
        <v>0</v>
      </c>
      <c r="H71" s="33">
        <f>D71-E71</f>
        <v>-1</v>
      </c>
      <c r="I71" s="35" t="str">
        <f>IF(C71=0, "-", IF(G71/C71&lt;10, G71/C71, "&gt;999%"))</f>
        <v>-</v>
      </c>
      <c r="J71" s="36">
        <f>IF(E71=0, "-", IF(H71/E71&lt;10, H71/E71, "&gt;999%"))</f>
        <v>-1</v>
      </c>
    </row>
    <row r="72" spans="1:10" x14ac:dyDescent="0.2">
      <c r="A72" s="142"/>
      <c r="B72" s="63"/>
      <c r="C72" s="64"/>
      <c r="D72" s="63"/>
      <c r="E72" s="64"/>
      <c r="F72" s="65"/>
      <c r="G72" s="63"/>
      <c r="H72" s="64"/>
      <c r="I72" s="79"/>
      <c r="J72" s="80"/>
    </row>
    <row r="73" spans="1:10" x14ac:dyDescent="0.2">
      <c r="A73" s="111" t="s">
        <v>56</v>
      </c>
      <c r="B73" s="55"/>
      <c r="C73" s="56"/>
      <c r="D73" s="55"/>
      <c r="E73" s="56"/>
      <c r="F73" s="57"/>
      <c r="G73" s="55"/>
      <c r="H73" s="56"/>
      <c r="I73" s="77"/>
      <c r="J73" s="78"/>
    </row>
    <row r="74" spans="1:10" x14ac:dyDescent="0.2">
      <c r="A74" s="117" t="s">
        <v>280</v>
      </c>
      <c r="B74" s="55">
        <v>0</v>
      </c>
      <c r="C74" s="56">
        <v>0</v>
      </c>
      <c r="D74" s="55">
        <v>2</v>
      </c>
      <c r="E74" s="56">
        <v>2</v>
      </c>
      <c r="F74" s="57"/>
      <c r="G74" s="55">
        <f>B74-C74</f>
        <v>0</v>
      </c>
      <c r="H74" s="56">
        <f>D74-E74</f>
        <v>0</v>
      </c>
      <c r="I74" s="77" t="str">
        <f>IF(C74=0, "-", IF(G74/C74&lt;10, G74/C74, "&gt;999%"))</f>
        <v>-</v>
      </c>
      <c r="J74" s="78">
        <f>IF(E74=0, "-", IF(H74/E74&lt;10, H74/E74, "&gt;999%"))</f>
        <v>0</v>
      </c>
    </row>
    <row r="75" spans="1:10" x14ac:dyDescent="0.2">
      <c r="A75" s="117" t="s">
        <v>151</v>
      </c>
      <c r="B75" s="55">
        <v>0</v>
      </c>
      <c r="C75" s="56">
        <v>2</v>
      </c>
      <c r="D75" s="55">
        <v>12</v>
      </c>
      <c r="E75" s="56">
        <v>15</v>
      </c>
      <c r="F75" s="57"/>
      <c r="G75" s="55">
        <f>B75-C75</f>
        <v>-2</v>
      </c>
      <c r="H75" s="56">
        <f>D75-E75</f>
        <v>-3</v>
      </c>
      <c r="I75" s="77">
        <f>IF(C75=0, "-", IF(G75/C75&lt;10, G75/C75, "&gt;999%"))</f>
        <v>-1</v>
      </c>
      <c r="J75" s="78">
        <f>IF(E75=0, "-", IF(H75/E75&lt;10, H75/E75, "&gt;999%"))</f>
        <v>-0.2</v>
      </c>
    </row>
    <row r="76" spans="1:10" x14ac:dyDescent="0.2">
      <c r="A76" s="117" t="s">
        <v>329</v>
      </c>
      <c r="B76" s="55">
        <v>0</v>
      </c>
      <c r="C76" s="56">
        <v>0</v>
      </c>
      <c r="D76" s="55">
        <v>1</v>
      </c>
      <c r="E76" s="56">
        <v>0</v>
      </c>
      <c r="F76" s="57"/>
      <c r="G76" s="55">
        <f>B76-C76</f>
        <v>0</v>
      </c>
      <c r="H76" s="56">
        <f>D76-E76</f>
        <v>1</v>
      </c>
      <c r="I76" s="77" t="str">
        <f>IF(C76=0, "-", IF(G76/C76&lt;10, G76/C76, "&gt;999%"))</f>
        <v>-</v>
      </c>
      <c r="J76" s="78" t="str">
        <f>IF(E76=0, "-", IF(H76/E76&lt;10, H76/E76, "&gt;999%"))</f>
        <v>-</v>
      </c>
    </row>
    <row r="77" spans="1:10" s="38" customFormat="1" x14ac:dyDescent="0.2">
      <c r="A77" s="143" t="s">
        <v>538</v>
      </c>
      <c r="B77" s="32">
        <v>0</v>
      </c>
      <c r="C77" s="33">
        <v>2</v>
      </c>
      <c r="D77" s="32">
        <v>15</v>
      </c>
      <c r="E77" s="33">
        <v>17</v>
      </c>
      <c r="F77" s="34"/>
      <c r="G77" s="32">
        <f>B77-C77</f>
        <v>-2</v>
      </c>
      <c r="H77" s="33">
        <f>D77-E77</f>
        <v>-2</v>
      </c>
      <c r="I77" s="35">
        <f>IF(C77=0, "-", IF(G77/C77&lt;10, G77/C77, "&gt;999%"))</f>
        <v>-1</v>
      </c>
      <c r="J77" s="36">
        <f>IF(E77=0, "-", IF(H77/E77&lt;10, H77/E77, "&gt;999%"))</f>
        <v>-0.11764705882352941</v>
      </c>
    </row>
    <row r="78" spans="1:10" x14ac:dyDescent="0.2">
      <c r="A78" s="142"/>
      <c r="B78" s="63"/>
      <c r="C78" s="64"/>
      <c r="D78" s="63"/>
      <c r="E78" s="64"/>
      <c r="F78" s="65"/>
      <c r="G78" s="63"/>
      <c r="H78" s="64"/>
      <c r="I78" s="79"/>
      <c r="J78" s="80"/>
    </row>
    <row r="79" spans="1:10" x14ac:dyDescent="0.2">
      <c r="A79" s="111" t="s">
        <v>57</v>
      </c>
      <c r="B79" s="55"/>
      <c r="C79" s="56"/>
      <c r="D79" s="55"/>
      <c r="E79" s="56"/>
      <c r="F79" s="57"/>
      <c r="G79" s="55"/>
      <c r="H79" s="56"/>
      <c r="I79" s="77"/>
      <c r="J79" s="78"/>
    </row>
    <row r="80" spans="1:10" x14ac:dyDescent="0.2">
      <c r="A80" s="117" t="s">
        <v>468</v>
      </c>
      <c r="B80" s="55">
        <v>0</v>
      </c>
      <c r="C80" s="56">
        <v>1</v>
      </c>
      <c r="D80" s="55">
        <v>0</v>
      </c>
      <c r="E80" s="56">
        <v>1</v>
      </c>
      <c r="F80" s="57"/>
      <c r="G80" s="55">
        <f>B80-C80</f>
        <v>-1</v>
      </c>
      <c r="H80" s="56">
        <f>D80-E80</f>
        <v>-1</v>
      </c>
      <c r="I80" s="77">
        <f>IF(C80=0, "-", IF(G80/C80&lt;10, G80/C80, "&gt;999%"))</f>
        <v>-1</v>
      </c>
      <c r="J80" s="78">
        <f>IF(E80=0, "-", IF(H80/E80&lt;10, H80/E80, "&gt;999%"))</f>
        <v>-1</v>
      </c>
    </row>
    <row r="81" spans="1:10" x14ac:dyDescent="0.2">
      <c r="A81" s="117" t="s">
        <v>516</v>
      </c>
      <c r="B81" s="55">
        <v>1</v>
      </c>
      <c r="C81" s="56">
        <v>2</v>
      </c>
      <c r="D81" s="55">
        <v>3</v>
      </c>
      <c r="E81" s="56">
        <v>5</v>
      </c>
      <c r="F81" s="57"/>
      <c r="G81" s="55">
        <f>B81-C81</f>
        <v>-1</v>
      </c>
      <c r="H81" s="56">
        <f>D81-E81</f>
        <v>-2</v>
      </c>
      <c r="I81" s="77">
        <f>IF(C81=0, "-", IF(G81/C81&lt;10, G81/C81, "&gt;999%"))</f>
        <v>-0.5</v>
      </c>
      <c r="J81" s="78">
        <f>IF(E81=0, "-", IF(H81/E81&lt;10, H81/E81, "&gt;999%"))</f>
        <v>-0.4</v>
      </c>
    </row>
    <row r="82" spans="1:10" s="38" customFormat="1" x14ac:dyDescent="0.2">
      <c r="A82" s="143" t="s">
        <v>539</v>
      </c>
      <c r="B82" s="32">
        <v>1</v>
      </c>
      <c r="C82" s="33">
        <v>3</v>
      </c>
      <c r="D82" s="32">
        <v>3</v>
      </c>
      <c r="E82" s="33">
        <v>6</v>
      </c>
      <c r="F82" s="34"/>
      <c r="G82" s="32">
        <f>B82-C82</f>
        <v>-2</v>
      </c>
      <c r="H82" s="33">
        <f>D82-E82</f>
        <v>-3</v>
      </c>
      <c r="I82" s="35">
        <f>IF(C82=0, "-", IF(G82/C82&lt;10, G82/C82, "&gt;999%"))</f>
        <v>-0.66666666666666663</v>
      </c>
      <c r="J82" s="36">
        <f>IF(E82=0, "-", IF(H82/E82&lt;10, H82/E82, "&gt;999%"))</f>
        <v>-0.5</v>
      </c>
    </row>
    <row r="83" spans="1:10" x14ac:dyDescent="0.2">
      <c r="A83" s="142"/>
      <c r="B83" s="63"/>
      <c r="C83" s="64"/>
      <c r="D83" s="63"/>
      <c r="E83" s="64"/>
      <c r="F83" s="65"/>
      <c r="G83" s="63"/>
      <c r="H83" s="64"/>
      <c r="I83" s="79"/>
      <c r="J83" s="80"/>
    </row>
    <row r="84" spans="1:10" x14ac:dyDescent="0.2">
      <c r="A84" s="111" t="s">
        <v>58</v>
      </c>
      <c r="B84" s="55"/>
      <c r="C84" s="56"/>
      <c r="D84" s="55"/>
      <c r="E84" s="56"/>
      <c r="F84" s="57"/>
      <c r="G84" s="55"/>
      <c r="H84" s="56"/>
      <c r="I84" s="77"/>
      <c r="J84" s="78"/>
    </row>
    <row r="85" spans="1:10" x14ac:dyDescent="0.2">
      <c r="A85" s="117" t="s">
        <v>319</v>
      </c>
      <c r="B85" s="55">
        <v>0</v>
      </c>
      <c r="C85" s="56">
        <v>1</v>
      </c>
      <c r="D85" s="55">
        <v>0</v>
      </c>
      <c r="E85" s="56">
        <v>2</v>
      </c>
      <c r="F85" s="57"/>
      <c r="G85" s="55">
        <f t="shared" ref="G85:G97" si="8">B85-C85</f>
        <v>-1</v>
      </c>
      <c r="H85" s="56">
        <f t="shared" ref="H85:H97" si="9">D85-E85</f>
        <v>-2</v>
      </c>
      <c r="I85" s="77">
        <f t="shared" ref="I85:I97" si="10">IF(C85=0, "-", IF(G85/C85&lt;10, G85/C85, "&gt;999%"))</f>
        <v>-1</v>
      </c>
      <c r="J85" s="78">
        <f t="shared" ref="J85:J97" si="11">IF(E85=0, "-", IF(H85/E85&lt;10, H85/E85, "&gt;999%"))</f>
        <v>-1</v>
      </c>
    </row>
    <row r="86" spans="1:10" x14ac:dyDescent="0.2">
      <c r="A86" s="117" t="s">
        <v>401</v>
      </c>
      <c r="B86" s="55">
        <v>1</v>
      </c>
      <c r="C86" s="56">
        <v>2</v>
      </c>
      <c r="D86" s="55">
        <v>9</v>
      </c>
      <c r="E86" s="56">
        <v>17</v>
      </c>
      <c r="F86" s="57"/>
      <c r="G86" s="55">
        <f t="shared" si="8"/>
        <v>-1</v>
      </c>
      <c r="H86" s="56">
        <f t="shared" si="9"/>
        <v>-8</v>
      </c>
      <c r="I86" s="77">
        <f t="shared" si="10"/>
        <v>-0.5</v>
      </c>
      <c r="J86" s="78">
        <f t="shared" si="11"/>
        <v>-0.47058823529411764</v>
      </c>
    </row>
    <row r="87" spans="1:10" x14ac:dyDescent="0.2">
      <c r="A87" s="117" t="s">
        <v>362</v>
      </c>
      <c r="B87" s="55">
        <v>3</v>
      </c>
      <c r="C87" s="56">
        <v>0</v>
      </c>
      <c r="D87" s="55">
        <v>32</v>
      </c>
      <c r="E87" s="56">
        <v>31</v>
      </c>
      <c r="F87" s="57"/>
      <c r="G87" s="55">
        <f t="shared" si="8"/>
        <v>3</v>
      </c>
      <c r="H87" s="56">
        <f t="shared" si="9"/>
        <v>1</v>
      </c>
      <c r="I87" s="77" t="str">
        <f t="shared" si="10"/>
        <v>-</v>
      </c>
      <c r="J87" s="78">
        <f t="shared" si="11"/>
        <v>3.2258064516129031E-2</v>
      </c>
    </row>
    <row r="88" spans="1:10" x14ac:dyDescent="0.2">
      <c r="A88" s="117" t="s">
        <v>402</v>
      </c>
      <c r="B88" s="55">
        <v>11</v>
      </c>
      <c r="C88" s="56">
        <v>3</v>
      </c>
      <c r="D88" s="55">
        <v>43</v>
      </c>
      <c r="E88" s="56">
        <v>28</v>
      </c>
      <c r="F88" s="57"/>
      <c r="G88" s="55">
        <f t="shared" si="8"/>
        <v>8</v>
      </c>
      <c r="H88" s="56">
        <f t="shared" si="9"/>
        <v>15</v>
      </c>
      <c r="I88" s="77">
        <f t="shared" si="10"/>
        <v>2.6666666666666665</v>
      </c>
      <c r="J88" s="78">
        <f t="shared" si="11"/>
        <v>0.5357142857142857</v>
      </c>
    </row>
    <row r="89" spans="1:10" x14ac:dyDescent="0.2">
      <c r="A89" s="117" t="s">
        <v>156</v>
      </c>
      <c r="B89" s="55">
        <v>2</v>
      </c>
      <c r="C89" s="56">
        <v>0</v>
      </c>
      <c r="D89" s="55">
        <v>2</v>
      </c>
      <c r="E89" s="56">
        <v>0</v>
      </c>
      <c r="F89" s="57"/>
      <c r="G89" s="55">
        <f t="shared" si="8"/>
        <v>2</v>
      </c>
      <c r="H89" s="56">
        <f t="shared" si="9"/>
        <v>2</v>
      </c>
      <c r="I89" s="77" t="str">
        <f t="shared" si="10"/>
        <v>-</v>
      </c>
      <c r="J89" s="78" t="str">
        <f t="shared" si="11"/>
        <v>-</v>
      </c>
    </row>
    <row r="90" spans="1:10" x14ac:dyDescent="0.2">
      <c r="A90" s="117" t="s">
        <v>180</v>
      </c>
      <c r="B90" s="55">
        <v>8</v>
      </c>
      <c r="C90" s="56">
        <v>5</v>
      </c>
      <c r="D90" s="55">
        <v>34</v>
      </c>
      <c r="E90" s="56">
        <v>25</v>
      </c>
      <c r="F90" s="57"/>
      <c r="G90" s="55">
        <f t="shared" si="8"/>
        <v>3</v>
      </c>
      <c r="H90" s="56">
        <f t="shared" si="9"/>
        <v>9</v>
      </c>
      <c r="I90" s="77">
        <f t="shared" si="10"/>
        <v>0.6</v>
      </c>
      <c r="J90" s="78">
        <f t="shared" si="11"/>
        <v>0.36</v>
      </c>
    </row>
    <row r="91" spans="1:10" x14ac:dyDescent="0.2">
      <c r="A91" s="117" t="s">
        <v>213</v>
      </c>
      <c r="B91" s="55">
        <v>0</v>
      </c>
      <c r="C91" s="56">
        <v>0</v>
      </c>
      <c r="D91" s="55">
        <v>0</v>
      </c>
      <c r="E91" s="56">
        <v>5</v>
      </c>
      <c r="F91" s="57"/>
      <c r="G91" s="55">
        <f t="shared" si="8"/>
        <v>0</v>
      </c>
      <c r="H91" s="56">
        <f t="shared" si="9"/>
        <v>-5</v>
      </c>
      <c r="I91" s="77" t="str">
        <f t="shared" si="10"/>
        <v>-</v>
      </c>
      <c r="J91" s="78">
        <f t="shared" si="11"/>
        <v>-1</v>
      </c>
    </row>
    <row r="92" spans="1:10" x14ac:dyDescent="0.2">
      <c r="A92" s="117" t="s">
        <v>283</v>
      </c>
      <c r="B92" s="55">
        <v>5</v>
      </c>
      <c r="C92" s="56">
        <v>7</v>
      </c>
      <c r="D92" s="55">
        <v>22</v>
      </c>
      <c r="E92" s="56">
        <v>47</v>
      </c>
      <c r="F92" s="57"/>
      <c r="G92" s="55">
        <f t="shared" si="8"/>
        <v>-2</v>
      </c>
      <c r="H92" s="56">
        <f t="shared" si="9"/>
        <v>-25</v>
      </c>
      <c r="I92" s="77">
        <f t="shared" si="10"/>
        <v>-0.2857142857142857</v>
      </c>
      <c r="J92" s="78">
        <f t="shared" si="11"/>
        <v>-0.53191489361702127</v>
      </c>
    </row>
    <row r="93" spans="1:10" x14ac:dyDescent="0.2">
      <c r="A93" s="117" t="s">
        <v>484</v>
      </c>
      <c r="B93" s="55">
        <v>5</v>
      </c>
      <c r="C93" s="56">
        <v>2</v>
      </c>
      <c r="D93" s="55">
        <v>11</v>
      </c>
      <c r="E93" s="56">
        <v>16</v>
      </c>
      <c r="F93" s="57"/>
      <c r="G93" s="55">
        <f t="shared" si="8"/>
        <v>3</v>
      </c>
      <c r="H93" s="56">
        <f t="shared" si="9"/>
        <v>-5</v>
      </c>
      <c r="I93" s="77">
        <f t="shared" si="10"/>
        <v>1.5</v>
      </c>
      <c r="J93" s="78">
        <f t="shared" si="11"/>
        <v>-0.3125</v>
      </c>
    </row>
    <row r="94" spans="1:10" x14ac:dyDescent="0.2">
      <c r="A94" s="117" t="s">
        <v>494</v>
      </c>
      <c r="B94" s="55">
        <v>58</v>
      </c>
      <c r="C94" s="56">
        <v>29</v>
      </c>
      <c r="D94" s="55">
        <v>241</v>
      </c>
      <c r="E94" s="56">
        <v>215</v>
      </c>
      <c r="F94" s="57"/>
      <c r="G94" s="55">
        <f t="shared" si="8"/>
        <v>29</v>
      </c>
      <c r="H94" s="56">
        <f t="shared" si="9"/>
        <v>26</v>
      </c>
      <c r="I94" s="77">
        <f t="shared" si="10"/>
        <v>1</v>
      </c>
      <c r="J94" s="78">
        <f t="shared" si="11"/>
        <v>0.12093023255813953</v>
      </c>
    </row>
    <row r="95" spans="1:10" x14ac:dyDescent="0.2">
      <c r="A95" s="117" t="s">
        <v>473</v>
      </c>
      <c r="B95" s="55">
        <v>5</v>
      </c>
      <c r="C95" s="56">
        <v>4</v>
      </c>
      <c r="D95" s="55">
        <v>16</v>
      </c>
      <c r="E95" s="56">
        <v>10</v>
      </c>
      <c r="F95" s="57"/>
      <c r="G95" s="55">
        <f t="shared" si="8"/>
        <v>1</v>
      </c>
      <c r="H95" s="56">
        <f t="shared" si="9"/>
        <v>6</v>
      </c>
      <c r="I95" s="77">
        <f t="shared" si="10"/>
        <v>0.25</v>
      </c>
      <c r="J95" s="78">
        <f t="shared" si="11"/>
        <v>0.6</v>
      </c>
    </row>
    <row r="96" spans="1:10" x14ac:dyDescent="0.2">
      <c r="A96" s="117" t="s">
        <v>517</v>
      </c>
      <c r="B96" s="55">
        <v>3</v>
      </c>
      <c r="C96" s="56">
        <v>1</v>
      </c>
      <c r="D96" s="55">
        <v>6</v>
      </c>
      <c r="E96" s="56">
        <v>6</v>
      </c>
      <c r="F96" s="57"/>
      <c r="G96" s="55">
        <f t="shared" si="8"/>
        <v>2</v>
      </c>
      <c r="H96" s="56">
        <f t="shared" si="9"/>
        <v>0</v>
      </c>
      <c r="I96" s="77">
        <f t="shared" si="10"/>
        <v>2</v>
      </c>
      <c r="J96" s="78">
        <f t="shared" si="11"/>
        <v>0</v>
      </c>
    </row>
    <row r="97" spans="1:10" s="38" customFormat="1" x14ac:dyDescent="0.2">
      <c r="A97" s="143" t="s">
        <v>540</v>
      </c>
      <c r="B97" s="32">
        <v>101</v>
      </c>
      <c r="C97" s="33">
        <v>54</v>
      </c>
      <c r="D97" s="32">
        <v>416</v>
      </c>
      <c r="E97" s="33">
        <v>402</v>
      </c>
      <c r="F97" s="34"/>
      <c r="G97" s="32">
        <f t="shared" si="8"/>
        <v>47</v>
      </c>
      <c r="H97" s="33">
        <f t="shared" si="9"/>
        <v>14</v>
      </c>
      <c r="I97" s="35">
        <f t="shared" si="10"/>
        <v>0.87037037037037035</v>
      </c>
      <c r="J97" s="36">
        <f t="shared" si="11"/>
        <v>3.482587064676617E-2</v>
      </c>
    </row>
    <row r="98" spans="1:10" x14ac:dyDescent="0.2">
      <c r="A98" s="142"/>
      <c r="B98" s="63"/>
      <c r="C98" s="64"/>
      <c r="D98" s="63"/>
      <c r="E98" s="64"/>
      <c r="F98" s="65"/>
      <c r="G98" s="63"/>
      <c r="H98" s="64"/>
      <c r="I98" s="79"/>
      <c r="J98" s="80"/>
    </row>
    <row r="99" spans="1:10" x14ac:dyDescent="0.2">
      <c r="A99" s="111" t="s">
        <v>92</v>
      </c>
      <c r="B99" s="55"/>
      <c r="C99" s="56"/>
      <c r="D99" s="55"/>
      <c r="E99" s="56"/>
      <c r="F99" s="57"/>
      <c r="G99" s="55"/>
      <c r="H99" s="56"/>
      <c r="I99" s="77"/>
      <c r="J99" s="78"/>
    </row>
    <row r="100" spans="1:10" x14ac:dyDescent="0.2">
      <c r="A100" s="117" t="s">
        <v>518</v>
      </c>
      <c r="B100" s="55">
        <v>11</v>
      </c>
      <c r="C100" s="56">
        <v>0</v>
      </c>
      <c r="D100" s="55">
        <v>13</v>
      </c>
      <c r="E100" s="56">
        <v>5</v>
      </c>
      <c r="F100" s="57"/>
      <c r="G100" s="55">
        <f>B100-C100</f>
        <v>11</v>
      </c>
      <c r="H100" s="56">
        <f>D100-E100</f>
        <v>8</v>
      </c>
      <c r="I100" s="77" t="str">
        <f>IF(C100=0, "-", IF(G100/C100&lt;10, G100/C100, "&gt;999%"))</f>
        <v>-</v>
      </c>
      <c r="J100" s="78">
        <f>IF(E100=0, "-", IF(H100/E100&lt;10, H100/E100, "&gt;999%"))</f>
        <v>1.6</v>
      </c>
    </row>
    <row r="101" spans="1:10" s="38" customFormat="1" x14ac:dyDescent="0.2">
      <c r="A101" s="143" t="s">
        <v>541</v>
      </c>
      <c r="B101" s="32">
        <v>11</v>
      </c>
      <c r="C101" s="33">
        <v>0</v>
      </c>
      <c r="D101" s="32">
        <v>13</v>
      </c>
      <c r="E101" s="33">
        <v>5</v>
      </c>
      <c r="F101" s="34"/>
      <c r="G101" s="32">
        <f>B101-C101</f>
        <v>11</v>
      </c>
      <c r="H101" s="33">
        <f>D101-E101</f>
        <v>8</v>
      </c>
      <c r="I101" s="35" t="str">
        <f>IF(C101=0, "-", IF(G101/C101&lt;10, G101/C101, "&gt;999%"))</f>
        <v>-</v>
      </c>
      <c r="J101" s="36">
        <f>IF(E101=0, "-", IF(H101/E101&lt;10, H101/E101, "&gt;999%"))</f>
        <v>1.6</v>
      </c>
    </row>
    <row r="102" spans="1:10" x14ac:dyDescent="0.2">
      <c r="A102" s="142"/>
      <c r="B102" s="63"/>
      <c r="C102" s="64"/>
      <c r="D102" s="63"/>
      <c r="E102" s="64"/>
      <c r="F102" s="65"/>
      <c r="G102" s="63"/>
      <c r="H102" s="64"/>
      <c r="I102" s="79"/>
      <c r="J102" s="80"/>
    </row>
    <row r="103" spans="1:10" x14ac:dyDescent="0.2">
      <c r="A103" s="111" t="s">
        <v>59</v>
      </c>
      <c r="B103" s="55"/>
      <c r="C103" s="56"/>
      <c r="D103" s="55"/>
      <c r="E103" s="56"/>
      <c r="F103" s="57"/>
      <c r="G103" s="55"/>
      <c r="H103" s="56"/>
      <c r="I103" s="77"/>
      <c r="J103" s="78"/>
    </row>
    <row r="104" spans="1:10" x14ac:dyDescent="0.2">
      <c r="A104" s="117" t="s">
        <v>249</v>
      </c>
      <c r="B104" s="55">
        <v>0</v>
      </c>
      <c r="C104" s="56">
        <v>0</v>
      </c>
      <c r="D104" s="55">
        <v>1</v>
      </c>
      <c r="E104" s="56">
        <v>0</v>
      </c>
      <c r="F104" s="57"/>
      <c r="G104" s="55">
        <f>B104-C104</f>
        <v>0</v>
      </c>
      <c r="H104" s="56">
        <f>D104-E104</f>
        <v>1</v>
      </c>
      <c r="I104" s="77" t="str">
        <f>IF(C104=0, "-", IF(G104/C104&lt;10, G104/C104, "&gt;999%"))</f>
        <v>-</v>
      </c>
      <c r="J104" s="78" t="str">
        <f>IF(E104=0, "-", IF(H104/E104&lt;10, H104/E104, "&gt;999%"))</f>
        <v>-</v>
      </c>
    </row>
    <row r="105" spans="1:10" s="38" customFormat="1" x14ac:dyDescent="0.2">
      <c r="A105" s="143" t="s">
        <v>542</v>
      </c>
      <c r="B105" s="32">
        <v>0</v>
      </c>
      <c r="C105" s="33">
        <v>0</v>
      </c>
      <c r="D105" s="32">
        <v>1</v>
      </c>
      <c r="E105" s="33">
        <v>0</v>
      </c>
      <c r="F105" s="34"/>
      <c r="G105" s="32">
        <f>B105-C105</f>
        <v>0</v>
      </c>
      <c r="H105" s="33">
        <f>D105-E105</f>
        <v>1</v>
      </c>
      <c r="I105" s="35" t="str">
        <f>IF(C105=0, "-", IF(G105/C105&lt;10, G105/C105, "&gt;999%"))</f>
        <v>-</v>
      </c>
      <c r="J105" s="36" t="str">
        <f>IF(E105=0, "-", IF(H105/E105&lt;10, H105/E105, "&gt;999%"))</f>
        <v>-</v>
      </c>
    </row>
    <row r="106" spans="1:10" x14ac:dyDescent="0.2">
      <c r="A106" s="142"/>
      <c r="B106" s="63"/>
      <c r="C106" s="64"/>
      <c r="D106" s="63"/>
      <c r="E106" s="64"/>
      <c r="F106" s="65"/>
      <c r="G106" s="63"/>
      <c r="H106" s="64"/>
      <c r="I106" s="79"/>
      <c r="J106" s="80"/>
    </row>
    <row r="107" spans="1:10" x14ac:dyDescent="0.2">
      <c r="A107" s="111" t="s">
        <v>60</v>
      </c>
      <c r="B107" s="55"/>
      <c r="C107" s="56"/>
      <c r="D107" s="55"/>
      <c r="E107" s="56"/>
      <c r="F107" s="57"/>
      <c r="G107" s="55"/>
      <c r="H107" s="56"/>
      <c r="I107" s="77"/>
      <c r="J107" s="78"/>
    </row>
    <row r="108" spans="1:10" x14ac:dyDescent="0.2">
      <c r="A108" s="117" t="s">
        <v>485</v>
      </c>
      <c r="B108" s="55">
        <v>4</v>
      </c>
      <c r="C108" s="56">
        <v>0</v>
      </c>
      <c r="D108" s="55">
        <v>13</v>
      </c>
      <c r="E108" s="56">
        <v>4</v>
      </c>
      <c r="F108" s="57"/>
      <c r="G108" s="55">
        <f>B108-C108</f>
        <v>4</v>
      </c>
      <c r="H108" s="56">
        <f>D108-E108</f>
        <v>9</v>
      </c>
      <c r="I108" s="77" t="str">
        <f>IF(C108=0, "-", IF(G108/C108&lt;10, G108/C108, "&gt;999%"))</f>
        <v>-</v>
      </c>
      <c r="J108" s="78">
        <f>IF(E108=0, "-", IF(H108/E108&lt;10, H108/E108, "&gt;999%"))</f>
        <v>2.25</v>
      </c>
    </row>
    <row r="109" spans="1:10" x14ac:dyDescent="0.2">
      <c r="A109" s="117" t="s">
        <v>495</v>
      </c>
      <c r="B109" s="55">
        <v>2</v>
      </c>
      <c r="C109" s="56">
        <v>0</v>
      </c>
      <c r="D109" s="55">
        <v>5</v>
      </c>
      <c r="E109" s="56">
        <v>5</v>
      </c>
      <c r="F109" s="57"/>
      <c r="G109" s="55">
        <f>B109-C109</f>
        <v>2</v>
      </c>
      <c r="H109" s="56">
        <f>D109-E109</f>
        <v>0</v>
      </c>
      <c r="I109" s="77" t="str">
        <f>IF(C109=0, "-", IF(G109/C109&lt;10, G109/C109, "&gt;999%"))</f>
        <v>-</v>
      </c>
      <c r="J109" s="78">
        <f>IF(E109=0, "-", IF(H109/E109&lt;10, H109/E109, "&gt;999%"))</f>
        <v>0</v>
      </c>
    </row>
    <row r="110" spans="1:10" s="38" customFormat="1" x14ac:dyDescent="0.2">
      <c r="A110" s="143" t="s">
        <v>543</v>
      </c>
      <c r="B110" s="32">
        <v>6</v>
      </c>
      <c r="C110" s="33">
        <v>0</v>
      </c>
      <c r="D110" s="32">
        <v>18</v>
      </c>
      <c r="E110" s="33">
        <v>9</v>
      </c>
      <c r="F110" s="34"/>
      <c r="G110" s="32">
        <f>B110-C110</f>
        <v>6</v>
      </c>
      <c r="H110" s="33">
        <f>D110-E110</f>
        <v>9</v>
      </c>
      <c r="I110" s="35" t="str">
        <f>IF(C110=0, "-", IF(G110/C110&lt;10, G110/C110, "&gt;999%"))</f>
        <v>-</v>
      </c>
      <c r="J110" s="36">
        <f>IF(E110=0, "-", IF(H110/E110&lt;10, H110/E110, "&gt;999%"))</f>
        <v>1</v>
      </c>
    </row>
    <row r="111" spans="1:10" x14ac:dyDescent="0.2">
      <c r="A111" s="142"/>
      <c r="B111" s="63"/>
      <c r="C111" s="64"/>
      <c r="D111" s="63"/>
      <c r="E111" s="64"/>
      <c r="F111" s="65"/>
      <c r="G111" s="63"/>
      <c r="H111" s="64"/>
      <c r="I111" s="79"/>
      <c r="J111" s="80"/>
    </row>
    <row r="112" spans="1:10" x14ac:dyDescent="0.2">
      <c r="A112" s="111" t="s">
        <v>61</v>
      </c>
      <c r="B112" s="55"/>
      <c r="C112" s="56"/>
      <c r="D112" s="55"/>
      <c r="E112" s="56"/>
      <c r="F112" s="57"/>
      <c r="G112" s="55"/>
      <c r="H112" s="56"/>
      <c r="I112" s="77"/>
      <c r="J112" s="78"/>
    </row>
    <row r="113" spans="1:10" x14ac:dyDescent="0.2">
      <c r="A113" s="117" t="s">
        <v>330</v>
      </c>
      <c r="B113" s="55">
        <v>1</v>
      </c>
      <c r="C113" s="56">
        <v>2</v>
      </c>
      <c r="D113" s="55">
        <v>13</v>
      </c>
      <c r="E113" s="56">
        <v>5</v>
      </c>
      <c r="F113" s="57"/>
      <c r="G113" s="55">
        <f>B113-C113</f>
        <v>-1</v>
      </c>
      <c r="H113" s="56">
        <f>D113-E113</f>
        <v>8</v>
      </c>
      <c r="I113" s="77">
        <f>IF(C113=0, "-", IF(G113/C113&lt;10, G113/C113, "&gt;999%"))</f>
        <v>-0.5</v>
      </c>
      <c r="J113" s="78">
        <f>IF(E113=0, "-", IF(H113/E113&lt;10, H113/E113, "&gt;999%"))</f>
        <v>1.6</v>
      </c>
    </row>
    <row r="114" spans="1:10" x14ac:dyDescent="0.2">
      <c r="A114" s="117" t="s">
        <v>363</v>
      </c>
      <c r="B114" s="55">
        <v>0</v>
      </c>
      <c r="C114" s="56">
        <v>2</v>
      </c>
      <c r="D114" s="55">
        <v>3</v>
      </c>
      <c r="E114" s="56">
        <v>4</v>
      </c>
      <c r="F114" s="57"/>
      <c r="G114" s="55">
        <f>B114-C114</f>
        <v>-2</v>
      </c>
      <c r="H114" s="56">
        <f>D114-E114</f>
        <v>-1</v>
      </c>
      <c r="I114" s="77">
        <f>IF(C114=0, "-", IF(G114/C114&lt;10, G114/C114, "&gt;999%"))</f>
        <v>-1</v>
      </c>
      <c r="J114" s="78">
        <f>IF(E114=0, "-", IF(H114/E114&lt;10, H114/E114, "&gt;999%"))</f>
        <v>-0.25</v>
      </c>
    </row>
    <row r="115" spans="1:10" x14ac:dyDescent="0.2">
      <c r="A115" s="117" t="s">
        <v>403</v>
      </c>
      <c r="B115" s="55">
        <v>1</v>
      </c>
      <c r="C115" s="56">
        <v>3</v>
      </c>
      <c r="D115" s="55">
        <v>4</v>
      </c>
      <c r="E115" s="56">
        <v>8</v>
      </c>
      <c r="F115" s="57"/>
      <c r="G115" s="55">
        <f>B115-C115</f>
        <v>-2</v>
      </c>
      <c r="H115" s="56">
        <f>D115-E115</f>
        <v>-4</v>
      </c>
      <c r="I115" s="77">
        <f>IF(C115=0, "-", IF(G115/C115&lt;10, G115/C115, "&gt;999%"))</f>
        <v>-0.66666666666666663</v>
      </c>
      <c r="J115" s="78">
        <f>IF(E115=0, "-", IF(H115/E115&lt;10, H115/E115, "&gt;999%"))</f>
        <v>-0.5</v>
      </c>
    </row>
    <row r="116" spans="1:10" s="38" customFormat="1" x14ac:dyDescent="0.2">
      <c r="A116" s="143" t="s">
        <v>544</v>
      </c>
      <c r="B116" s="32">
        <v>2</v>
      </c>
      <c r="C116" s="33">
        <v>7</v>
      </c>
      <c r="D116" s="32">
        <v>20</v>
      </c>
      <c r="E116" s="33">
        <v>17</v>
      </c>
      <c r="F116" s="34"/>
      <c r="G116" s="32">
        <f>B116-C116</f>
        <v>-5</v>
      </c>
      <c r="H116" s="33">
        <f>D116-E116</f>
        <v>3</v>
      </c>
      <c r="I116" s="35">
        <f>IF(C116=0, "-", IF(G116/C116&lt;10, G116/C116, "&gt;999%"))</f>
        <v>-0.7142857142857143</v>
      </c>
      <c r="J116" s="36">
        <f>IF(E116=0, "-", IF(H116/E116&lt;10, H116/E116, "&gt;999%"))</f>
        <v>0.17647058823529413</v>
      </c>
    </row>
    <row r="117" spans="1:10" x14ac:dyDescent="0.2">
      <c r="A117" s="142"/>
      <c r="B117" s="63"/>
      <c r="C117" s="64"/>
      <c r="D117" s="63"/>
      <c r="E117" s="64"/>
      <c r="F117" s="65"/>
      <c r="G117" s="63"/>
      <c r="H117" s="64"/>
      <c r="I117" s="79"/>
      <c r="J117" s="80"/>
    </row>
    <row r="118" spans="1:10" x14ac:dyDescent="0.2">
      <c r="A118" s="111" t="s">
        <v>93</v>
      </c>
      <c r="B118" s="55"/>
      <c r="C118" s="56"/>
      <c r="D118" s="55"/>
      <c r="E118" s="56"/>
      <c r="F118" s="57"/>
      <c r="G118" s="55"/>
      <c r="H118" s="56"/>
      <c r="I118" s="77"/>
      <c r="J118" s="78"/>
    </row>
    <row r="119" spans="1:10" x14ac:dyDescent="0.2">
      <c r="A119" s="117" t="s">
        <v>519</v>
      </c>
      <c r="B119" s="55">
        <v>1</v>
      </c>
      <c r="C119" s="56">
        <v>3</v>
      </c>
      <c r="D119" s="55">
        <v>8</v>
      </c>
      <c r="E119" s="56">
        <v>13</v>
      </c>
      <c r="F119" s="57"/>
      <c r="G119" s="55">
        <f>B119-C119</f>
        <v>-2</v>
      </c>
      <c r="H119" s="56">
        <f>D119-E119</f>
        <v>-5</v>
      </c>
      <c r="I119" s="77">
        <f>IF(C119=0, "-", IF(G119/C119&lt;10, G119/C119, "&gt;999%"))</f>
        <v>-0.66666666666666663</v>
      </c>
      <c r="J119" s="78">
        <f>IF(E119=0, "-", IF(H119/E119&lt;10, H119/E119, "&gt;999%"))</f>
        <v>-0.38461538461538464</v>
      </c>
    </row>
    <row r="120" spans="1:10" s="38" customFormat="1" x14ac:dyDescent="0.2">
      <c r="A120" s="143" t="s">
        <v>545</v>
      </c>
      <c r="B120" s="32">
        <v>1</v>
      </c>
      <c r="C120" s="33">
        <v>3</v>
      </c>
      <c r="D120" s="32">
        <v>8</v>
      </c>
      <c r="E120" s="33">
        <v>13</v>
      </c>
      <c r="F120" s="34"/>
      <c r="G120" s="32">
        <f>B120-C120</f>
        <v>-2</v>
      </c>
      <c r="H120" s="33">
        <f>D120-E120</f>
        <v>-5</v>
      </c>
      <c r="I120" s="35">
        <f>IF(C120=0, "-", IF(G120/C120&lt;10, G120/C120, "&gt;999%"))</f>
        <v>-0.66666666666666663</v>
      </c>
      <c r="J120" s="36">
        <f>IF(E120=0, "-", IF(H120/E120&lt;10, H120/E120, "&gt;999%"))</f>
        <v>-0.38461538461538464</v>
      </c>
    </row>
    <row r="121" spans="1:10" x14ac:dyDescent="0.2">
      <c r="A121" s="142"/>
      <c r="B121" s="63"/>
      <c r="C121" s="64"/>
      <c r="D121" s="63"/>
      <c r="E121" s="64"/>
      <c r="F121" s="65"/>
      <c r="G121" s="63"/>
      <c r="H121" s="64"/>
      <c r="I121" s="79"/>
      <c r="J121" s="80"/>
    </row>
    <row r="122" spans="1:10" x14ac:dyDescent="0.2">
      <c r="A122" s="111" t="s">
        <v>62</v>
      </c>
      <c r="B122" s="55"/>
      <c r="C122" s="56"/>
      <c r="D122" s="55"/>
      <c r="E122" s="56"/>
      <c r="F122" s="57"/>
      <c r="G122" s="55"/>
      <c r="H122" s="56"/>
      <c r="I122" s="77"/>
      <c r="J122" s="78"/>
    </row>
    <row r="123" spans="1:10" x14ac:dyDescent="0.2">
      <c r="A123" s="117" t="s">
        <v>404</v>
      </c>
      <c r="B123" s="55">
        <v>3</v>
      </c>
      <c r="C123" s="56">
        <v>2</v>
      </c>
      <c r="D123" s="55">
        <v>20</v>
      </c>
      <c r="E123" s="56">
        <v>17</v>
      </c>
      <c r="F123" s="57"/>
      <c r="G123" s="55">
        <f t="shared" ref="G123:G130" si="12">B123-C123</f>
        <v>1</v>
      </c>
      <c r="H123" s="56">
        <f t="shared" ref="H123:H130" si="13">D123-E123</f>
        <v>3</v>
      </c>
      <c r="I123" s="77">
        <f t="shared" ref="I123:I130" si="14">IF(C123=0, "-", IF(G123/C123&lt;10, G123/C123, "&gt;999%"))</f>
        <v>0.5</v>
      </c>
      <c r="J123" s="78">
        <f t="shared" ref="J123:J130" si="15">IF(E123=0, "-", IF(H123/E123&lt;10, H123/E123, "&gt;999%"))</f>
        <v>0.17647058823529413</v>
      </c>
    </row>
    <row r="124" spans="1:10" x14ac:dyDescent="0.2">
      <c r="A124" s="117" t="s">
        <v>181</v>
      </c>
      <c r="B124" s="55">
        <v>4</v>
      </c>
      <c r="C124" s="56">
        <v>5</v>
      </c>
      <c r="D124" s="55">
        <v>26</v>
      </c>
      <c r="E124" s="56">
        <v>66</v>
      </c>
      <c r="F124" s="57"/>
      <c r="G124" s="55">
        <f t="shared" si="12"/>
        <v>-1</v>
      </c>
      <c r="H124" s="56">
        <f t="shared" si="13"/>
        <v>-40</v>
      </c>
      <c r="I124" s="77">
        <f t="shared" si="14"/>
        <v>-0.2</v>
      </c>
      <c r="J124" s="78">
        <f t="shared" si="15"/>
        <v>-0.60606060606060608</v>
      </c>
    </row>
    <row r="125" spans="1:10" x14ac:dyDescent="0.2">
      <c r="A125" s="117" t="s">
        <v>496</v>
      </c>
      <c r="B125" s="55">
        <v>8</v>
      </c>
      <c r="C125" s="56">
        <v>7</v>
      </c>
      <c r="D125" s="55">
        <v>85</v>
      </c>
      <c r="E125" s="56">
        <v>115</v>
      </c>
      <c r="F125" s="57"/>
      <c r="G125" s="55">
        <f t="shared" si="12"/>
        <v>1</v>
      </c>
      <c r="H125" s="56">
        <f t="shared" si="13"/>
        <v>-30</v>
      </c>
      <c r="I125" s="77">
        <f t="shared" si="14"/>
        <v>0.14285714285714285</v>
      </c>
      <c r="J125" s="78">
        <f t="shared" si="15"/>
        <v>-0.2608695652173913</v>
      </c>
    </row>
    <row r="126" spans="1:10" x14ac:dyDescent="0.2">
      <c r="A126" s="117" t="s">
        <v>241</v>
      </c>
      <c r="B126" s="55">
        <v>0</v>
      </c>
      <c r="C126" s="56">
        <v>0</v>
      </c>
      <c r="D126" s="55">
        <v>9</v>
      </c>
      <c r="E126" s="56">
        <v>27</v>
      </c>
      <c r="F126" s="57"/>
      <c r="G126" s="55">
        <f t="shared" si="12"/>
        <v>0</v>
      </c>
      <c r="H126" s="56">
        <f t="shared" si="13"/>
        <v>-18</v>
      </c>
      <c r="I126" s="77" t="str">
        <f t="shared" si="14"/>
        <v>-</v>
      </c>
      <c r="J126" s="78">
        <f t="shared" si="15"/>
        <v>-0.66666666666666663</v>
      </c>
    </row>
    <row r="127" spans="1:10" x14ac:dyDescent="0.2">
      <c r="A127" s="117" t="s">
        <v>364</v>
      </c>
      <c r="B127" s="55">
        <v>2</v>
      </c>
      <c r="C127" s="56">
        <v>5</v>
      </c>
      <c r="D127" s="55">
        <v>17</v>
      </c>
      <c r="E127" s="56">
        <v>30</v>
      </c>
      <c r="F127" s="57"/>
      <c r="G127" s="55">
        <f t="shared" si="12"/>
        <v>-3</v>
      </c>
      <c r="H127" s="56">
        <f t="shared" si="13"/>
        <v>-13</v>
      </c>
      <c r="I127" s="77">
        <f t="shared" si="14"/>
        <v>-0.6</v>
      </c>
      <c r="J127" s="78">
        <f t="shared" si="15"/>
        <v>-0.43333333333333335</v>
      </c>
    </row>
    <row r="128" spans="1:10" x14ac:dyDescent="0.2">
      <c r="A128" s="117" t="s">
        <v>405</v>
      </c>
      <c r="B128" s="55">
        <v>6</v>
      </c>
      <c r="C128" s="56">
        <v>2</v>
      </c>
      <c r="D128" s="55">
        <v>18</v>
      </c>
      <c r="E128" s="56">
        <v>9</v>
      </c>
      <c r="F128" s="57"/>
      <c r="G128" s="55">
        <f t="shared" si="12"/>
        <v>4</v>
      </c>
      <c r="H128" s="56">
        <f t="shared" si="13"/>
        <v>9</v>
      </c>
      <c r="I128" s="77">
        <f t="shared" si="14"/>
        <v>2</v>
      </c>
      <c r="J128" s="78">
        <f t="shared" si="15"/>
        <v>1</v>
      </c>
    </row>
    <row r="129" spans="1:10" x14ac:dyDescent="0.2">
      <c r="A129" s="117" t="s">
        <v>320</v>
      </c>
      <c r="B129" s="55">
        <v>7</v>
      </c>
      <c r="C129" s="56">
        <v>2</v>
      </c>
      <c r="D129" s="55">
        <v>36</v>
      </c>
      <c r="E129" s="56">
        <v>21</v>
      </c>
      <c r="F129" s="57"/>
      <c r="G129" s="55">
        <f t="shared" si="12"/>
        <v>5</v>
      </c>
      <c r="H129" s="56">
        <f t="shared" si="13"/>
        <v>15</v>
      </c>
      <c r="I129" s="77">
        <f t="shared" si="14"/>
        <v>2.5</v>
      </c>
      <c r="J129" s="78">
        <f t="shared" si="15"/>
        <v>0.7142857142857143</v>
      </c>
    </row>
    <row r="130" spans="1:10" s="38" customFormat="1" x14ac:dyDescent="0.2">
      <c r="A130" s="143" t="s">
        <v>546</v>
      </c>
      <c r="B130" s="32">
        <v>30</v>
      </c>
      <c r="C130" s="33">
        <v>23</v>
      </c>
      <c r="D130" s="32">
        <v>211</v>
      </c>
      <c r="E130" s="33">
        <v>285</v>
      </c>
      <c r="F130" s="34"/>
      <c r="G130" s="32">
        <f t="shared" si="12"/>
        <v>7</v>
      </c>
      <c r="H130" s="33">
        <f t="shared" si="13"/>
        <v>-74</v>
      </c>
      <c r="I130" s="35">
        <f t="shared" si="14"/>
        <v>0.30434782608695654</v>
      </c>
      <c r="J130" s="36">
        <f t="shared" si="15"/>
        <v>-0.25964912280701752</v>
      </c>
    </row>
    <row r="131" spans="1:10" x14ac:dyDescent="0.2">
      <c r="A131" s="142"/>
      <c r="B131" s="63"/>
      <c r="C131" s="64"/>
      <c r="D131" s="63"/>
      <c r="E131" s="64"/>
      <c r="F131" s="65"/>
      <c r="G131" s="63"/>
      <c r="H131" s="64"/>
      <c r="I131" s="79"/>
      <c r="J131" s="80"/>
    </row>
    <row r="132" spans="1:10" x14ac:dyDescent="0.2">
      <c r="A132" s="111" t="s">
        <v>63</v>
      </c>
      <c r="B132" s="55"/>
      <c r="C132" s="56"/>
      <c r="D132" s="55"/>
      <c r="E132" s="56"/>
      <c r="F132" s="57"/>
      <c r="G132" s="55"/>
      <c r="H132" s="56"/>
      <c r="I132" s="77"/>
      <c r="J132" s="78"/>
    </row>
    <row r="133" spans="1:10" x14ac:dyDescent="0.2">
      <c r="A133" s="117" t="s">
        <v>214</v>
      </c>
      <c r="B133" s="55">
        <v>1</v>
      </c>
      <c r="C133" s="56">
        <v>3</v>
      </c>
      <c r="D133" s="55">
        <v>6</v>
      </c>
      <c r="E133" s="56">
        <v>5</v>
      </c>
      <c r="F133" s="57"/>
      <c r="G133" s="55">
        <f t="shared" ref="G133:G140" si="16">B133-C133</f>
        <v>-2</v>
      </c>
      <c r="H133" s="56">
        <f t="shared" ref="H133:H140" si="17">D133-E133</f>
        <v>1</v>
      </c>
      <c r="I133" s="77">
        <f t="shared" ref="I133:I140" si="18">IF(C133=0, "-", IF(G133/C133&lt;10, G133/C133, "&gt;999%"))</f>
        <v>-0.66666666666666663</v>
      </c>
      <c r="J133" s="78">
        <f t="shared" ref="J133:J140" si="19">IF(E133=0, "-", IF(H133/E133&lt;10, H133/E133, "&gt;999%"))</f>
        <v>0.2</v>
      </c>
    </row>
    <row r="134" spans="1:10" x14ac:dyDescent="0.2">
      <c r="A134" s="117" t="s">
        <v>157</v>
      </c>
      <c r="B134" s="55">
        <v>2</v>
      </c>
      <c r="C134" s="56">
        <v>6</v>
      </c>
      <c r="D134" s="55">
        <v>9</v>
      </c>
      <c r="E134" s="56">
        <v>15</v>
      </c>
      <c r="F134" s="57"/>
      <c r="G134" s="55">
        <f t="shared" si="16"/>
        <v>-4</v>
      </c>
      <c r="H134" s="56">
        <f t="shared" si="17"/>
        <v>-6</v>
      </c>
      <c r="I134" s="77">
        <f t="shared" si="18"/>
        <v>-0.66666666666666663</v>
      </c>
      <c r="J134" s="78">
        <f t="shared" si="19"/>
        <v>-0.4</v>
      </c>
    </row>
    <row r="135" spans="1:10" x14ac:dyDescent="0.2">
      <c r="A135" s="117" t="s">
        <v>182</v>
      </c>
      <c r="B135" s="55">
        <v>23</v>
      </c>
      <c r="C135" s="56">
        <v>44</v>
      </c>
      <c r="D135" s="55">
        <v>242</v>
      </c>
      <c r="E135" s="56">
        <v>151</v>
      </c>
      <c r="F135" s="57"/>
      <c r="G135" s="55">
        <f t="shared" si="16"/>
        <v>-21</v>
      </c>
      <c r="H135" s="56">
        <f t="shared" si="17"/>
        <v>91</v>
      </c>
      <c r="I135" s="77">
        <f t="shared" si="18"/>
        <v>-0.47727272727272729</v>
      </c>
      <c r="J135" s="78">
        <f t="shared" si="19"/>
        <v>0.60264900662251653</v>
      </c>
    </row>
    <row r="136" spans="1:10" x14ac:dyDescent="0.2">
      <c r="A136" s="117" t="s">
        <v>365</v>
      </c>
      <c r="B136" s="55">
        <v>41</v>
      </c>
      <c r="C136" s="56">
        <v>36</v>
      </c>
      <c r="D136" s="55">
        <v>239</v>
      </c>
      <c r="E136" s="56">
        <v>141</v>
      </c>
      <c r="F136" s="57"/>
      <c r="G136" s="55">
        <f t="shared" si="16"/>
        <v>5</v>
      </c>
      <c r="H136" s="56">
        <f t="shared" si="17"/>
        <v>98</v>
      </c>
      <c r="I136" s="77">
        <f t="shared" si="18"/>
        <v>0.1388888888888889</v>
      </c>
      <c r="J136" s="78">
        <f t="shared" si="19"/>
        <v>0.69503546099290781</v>
      </c>
    </row>
    <row r="137" spans="1:10" x14ac:dyDescent="0.2">
      <c r="A137" s="117" t="s">
        <v>331</v>
      </c>
      <c r="B137" s="55">
        <v>23</v>
      </c>
      <c r="C137" s="56">
        <v>46</v>
      </c>
      <c r="D137" s="55">
        <v>242</v>
      </c>
      <c r="E137" s="56">
        <v>172</v>
      </c>
      <c r="F137" s="57"/>
      <c r="G137" s="55">
        <f t="shared" si="16"/>
        <v>-23</v>
      </c>
      <c r="H137" s="56">
        <f t="shared" si="17"/>
        <v>70</v>
      </c>
      <c r="I137" s="77">
        <f t="shared" si="18"/>
        <v>-0.5</v>
      </c>
      <c r="J137" s="78">
        <f t="shared" si="19"/>
        <v>0.40697674418604651</v>
      </c>
    </row>
    <row r="138" spans="1:10" x14ac:dyDescent="0.2">
      <c r="A138" s="117" t="s">
        <v>158</v>
      </c>
      <c r="B138" s="55">
        <v>8</v>
      </c>
      <c r="C138" s="56">
        <v>34</v>
      </c>
      <c r="D138" s="55">
        <v>84</v>
      </c>
      <c r="E138" s="56">
        <v>109</v>
      </c>
      <c r="F138" s="57"/>
      <c r="G138" s="55">
        <f t="shared" si="16"/>
        <v>-26</v>
      </c>
      <c r="H138" s="56">
        <f t="shared" si="17"/>
        <v>-25</v>
      </c>
      <c r="I138" s="77">
        <f t="shared" si="18"/>
        <v>-0.76470588235294112</v>
      </c>
      <c r="J138" s="78">
        <f t="shared" si="19"/>
        <v>-0.22935779816513763</v>
      </c>
    </row>
    <row r="139" spans="1:10" x14ac:dyDescent="0.2">
      <c r="A139" s="117" t="s">
        <v>265</v>
      </c>
      <c r="B139" s="55">
        <v>1</v>
      </c>
      <c r="C139" s="56">
        <v>5</v>
      </c>
      <c r="D139" s="55">
        <v>12</v>
      </c>
      <c r="E139" s="56">
        <v>29</v>
      </c>
      <c r="F139" s="57"/>
      <c r="G139" s="55">
        <f t="shared" si="16"/>
        <v>-4</v>
      </c>
      <c r="H139" s="56">
        <f t="shared" si="17"/>
        <v>-17</v>
      </c>
      <c r="I139" s="77">
        <f t="shared" si="18"/>
        <v>-0.8</v>
      </c>
      <c r="J139" s="78">
        <f t="shared" si="19"/>
        <v>-0.58620689655172409</v>
      </c>
    </row>
    <row r="140" spans="1:10" s="38" customFormat="1" x14ac:dyDescent="0.2">
      <c r="A140" s="143" t="s">
        <v>547</v>
      </c>
      <c r="B140" s="32">
        <v>99</v>
      </c>
      <c r="C140" s="33">
        <v>174</v>
      </c>
      <c r="D140" s="32">
        <v>834</v>
      </c>
      <c r="E140" s="33">
        <v>622</v>
      </c>
      <c r="F140" s="34"/>
      <c r="G140" s="32">
        <f t="shared" si="16"/>
        <v>-75</v>
      </c>
      <c r="H140" s="33">
        <f t="shared" si="17"/>
        <v>212</v>
      </c>
      <c r="I140" s="35">
        <f t="shared" si="18"/>
        <v>-0.43103448275862066</v>
      </c>
      <c r="J140" s="36">
        <f t="shared" si="19"/>
        <v>0.34083601286173631</v>
      </c>
    </row>
    <row r="141" spans="1:10" x14ac:dyDescent="0.2">
      <c r="A141" s="142"/>
      <c r="B141" s="63"/>
      <c r="C141" s="64"/>
      <c r="D141" s="63"/>
      <c r="E141" s="64"/>
      <c r="F141" s="65"/>
      <c r="G141" s="63"/>
      <c r="H141" s="64"/>
      <c r="I141" s="79"/>
      <c r="J141" s="80"/>
    </row>
    <row r="142" spans="1:10" x14ac:dyDescent="0.2">
      <c r="A142" s="111" t="s">
        <v>64</v>
      </c>
      <c r="B142" s="55"/>
      <c r="C142" s="56"/>
      <c r="D142" s="55"/>
      <c r="E142" s="56"/>
      <c r="F142" s="57"/>
      <c r="G142" s="55"/>
      <c r="H142" s="56"/>
      <c r="I142" s="77"/>
      <c r="J142" s="78"/>
    </row>
    <row r="143" spans="1:10" x14ac:dyDescent="0.2">
      <c r="A143" s="117" t="s">
        <v>159</v>
      </c>
      <c r="B143" s="55">
        <v>0</v>
      </c>
      <c r="C143" s="56">
        <v>2</v>
      </c>
      <c r="D143" s="55">
        <v>3</v>
      </c>
      <c r="E143" s="56">
        <v>63</v>
      </c>
      <c r="F143" s="57"/>
      <c r="G143" s="55">
        <f t="shared" ref="G143:G155" si="20">B143-C143</f>
        <v>-2</v>
      </c>
      <c r="H143" s="56">
        <f t="shared" ref="H143:H155" si="21">D143-E143</f>
        <v>-60</v>
      </c>
      <c r="I143" s="77">
        <f t="shared" ref="I143:I155" si="22">IF(C143=0, "-", IF(G143/C143&lt;10, G143/C143, "&gt;999%"))</f>
        <v>-1</v>
      </c>
      <c r="J143" s="78">
        <f t="shared" ref="J143:J155" si="23">IF(E143=0, "-", IF(H143/E143&lt;10, H143/E143, "&gt;999%"))</f>
        <v>-0.95238095238095233</v>
      </c>
    </row>
    <row r="144" spans="1:10" x14ac:dyDescent="0.2">
      <c r="A144" s="117" t="s">
        <v>183</v>
      </c>
      <c r="B144" s="55">
        <v>1</v>
      </c>
      <c r="C144" s="56">
        <v>4</v>
      </c>
      <c r="D144" s="55">
        <v>23</v>
      </c>
      <c r="E144" s="56">
        <v>28</v>
      </c>
      <c r="F144" s="57"/>
      <c r="G144" s="55">
        <f t="shared" si="20"/>
        <v>-3</v>
      </c>
      <c r="H144" s="56">
        <f t="shared" si="21"/>
        <v>-5</v>
      </c>
      <c r="I144" s="77">
        <f t="shared" si="22"/>
        <v>-0.75</v>
      </c>
      <c r="J144" s="78">
        <f t="shared" si="23"/>
        <v>-0.17857142857142858</v>
      </c>
    </row>
    <row r="145" spans="1:10" x14ac:dyDescent="0.2">
      <c r="A145" s="117" t="s">
        <v>184</v>
      </c>
      <c r="B145" s="55">
        <v>65</v>
      </c>
      <c r="C145" s="56">
        <v>24</v>
      </c>
      <c r="D145" s="55">
        <v>403</v>
      </c>
      <c r="E145" s="56">
        <v>202</v>
      </c>
      <c r="F145" s="57"/>
      <c r="G145" s="55">
        <f t="shared" si="20"/>
        <v>41</v>
      </c>
      <c r="H145" s="56">
        <f t="shared" si="21"/>
        <v>201</v>
      </c>
      <c r="I145" s="77">
        <f t="shared" si="22"/>
        <v>1.7083333333333333</v>
      </c>
      <c r="J145" s="78">
        <f t="shared" si="23"/>
        <v>0.99504950495049505</v>
      </c>
    </row>
    <row r="146" spans="1:10" x14ac:dyDescent="0.2">
      <c r="A146" s="117" t="s">
        <v>474</v>
      </c>
      <c r="B146" s="55">
        <v>10</v>
      </c>
      <c r="C146" s="56">
        <v>11</v>
      </c>
      <c r="D146" s="55">
        <v>35</v>
      </c>
      <c r="E146" s="56">
        <v>59</v>
      </c>
      <c r="F146" s="57"/>
      <c r="G146" s="55">
        <f t="shared" si="20"/>
        <v>-1</v>
      </c>
      <c r="H146" s="56">
        <f t="shared" si="21"/>
        <v>-24</v>
      </c>
      <c r="I146" s="77">
        <f t="shared" si="22"/>
        <v>-9.0909090909090912E-2</v>
      </c>
      <c r="J146" s="78">
        <f t="shared" si="23"/>
        <v>-0.40677966101694918</v>
      </c>
    </row>
    <row r="147" spans="1:10" x14ac:dyDescent="0.2">
      <c r="A147" s="117" t="s">
        <v>266</v>
      </c>
      <c r="B147" s="55">
        <v>2</v>
      </c>
      <c r="C147" s="56">
        <v>0</v>
      </c>
      <c r="D147" s="55">
        <v>7</v>
      </c>
      <c r="E147" s="56">
        <v>9</v>
      </c>
      <c r="F147" s="57"/>
      <c r="G147" s="55">
        <f t="shared" si="20"/>
        <v>2</v>
      </c>
      <c r="H147" s="56">
        <f t="shared" si="21"/>
        <v>-2</v>
      </c>
      <c r="I147" s="77" t="str">
        <f t="shared" si="22"/>
        <v>-</v>
      </c>
      <c r="J147" s="78">
        <f t="shared" si="23"/>
        <v>-0.22222222222222221</v>
      </c>
    </row>
    <row r="148" spans="1:10" x14ac:dyDescent="0.2">
      <c r="A148" s="117" t="s">
        <v>185</v>
      </c>
      <c r="B148" s="55">
        <v>3</v>
      </c>
      <c r="C148" s="56">
        <v>0</v>
      </c>
      <c r="D148" s="55">
        <v>33</v>
      </c>
      <c r="E148" s="56">
        <v>14</v>
      </c>
      <c r="F148" s="57"/>
      <c r="G148" s="55">
        <f t="shared" si="20"/>
        <v>3</v>
      </c>
      <c r="H148" s="56">
        <f t="shared" si="21"/>
        <v>19</v>
      </c>
      <c r="I148" s="77" t="str">
        <f t="shared" si="22"/>
        <v>-</v>
      </c>
      <c r="J148" s="78">
        <f t="shared" si="23"/>
        <v>1.3571428571428572</v>
      </c>
    </row>
    <row r="149" spans="1:10" x14ac:dyDescent="0.2">
      <c r="A149" s="117" t="s">
        <v>332</v>
      </c>
      <c r="B149" s="55">
        <v>43</v>
      </c>
      <c r="C149" s="56">
        <v>17</v>
      </c>
      <c r="D149" s="55">
        <v>219</v>
      </c>
      <c r="E149" s="56">
        <v>109</v>
      </c>
      <c r="F149" s="57"/>
      <c r="G149" s="55">
        <f t="shared" si="20"/>
        <v>26</v>
      </c>
      <c r="H149" s="56">
        <f t="shared" si="21"/>
        <v>110</v>
      </c>
      <c r="I149" s="77">
        <f t="shared" si="22"/>
        <v>1.5294117647058822</v>
      </c>
      <c r="J149" s="78">
        <f t="shared" si="23"/>
        <v>1.0091743119266054</v>
      </c>
    </row>
    <row r="150" spans="1:10" x14ac:dyDescent="0.2">
      <c r="A150" s="117" t="s">
        <v>406</v>
      </c>
      <c r="B150" s="55">
        <v>10</v>
      </c>
      <c r="C150" s="56">
        <v>13</v>
      </c>
      <c r="D150" s="55">
        <v>124</v>
      </c>
      <c r="E150" s="56">
        <v>100</v>
      </c>
      <c r="F150" s="57"/>
      <c r="G150" s="55">
        <f t="shared" si="20"/>
        <v>-3</v>
      </c>
      <c r="H150" s="56">
        <f t="shared" si="21"/>
        <v>24</v>
      </c>
      <c r="I150" s="77">
        <f t="shared" si="22"/>
        <v>-0.23076923076923078</v>
      </c>
      <c r="J150" s="78">
        <f t="shared" si="23"/>
        <v>0.24</v>
      </c>
    </row>
    <row r="151" spans="1:10" x14ac:dyDescent="0.2">
      <c r="A151" s="117" t="s">
        <v>215</v>
      </c>
      <c r="B151" s="55">
        <v>0</v>
      </c>
      <c r="C151" s="56">
        <v>0</v>
      </c>
      <c r="D151" s="55">
        <v>0</v>
      </c>
      <c r="E151" s="56">
        <v>1</v>
      </c>
      <c r="F151" s="57"/>
      <c r="G151" s="55">
        <f t="shared" si="20"/>
        <v>0</v>
      </c>
      <c r="H151" s="56">
        <f t="shared" si="21"/>
        <v>-1</v>
      </c>
      <c r="I151" s="77" t="str">
        <f t="shared" si="22"/>
        <v>-</v>
      </c>
      <c r="J151" s="78">
        <f t="shared" si="23"/>
        <v>-1</v>
      </c>
    </row>
    <row r="152" spans="1:10" x14ac:dyDescent="0.2">
      <c r="A152" s="117" t="s">
        <v>366</v>
      </c>
      <c r="B152" s="55">
        <v>25</v>
      </c>
      <c r="C152" s="56">
        <v>20</v>
      </c>
      <c r="D152" s="55">
        <v>168</v>
      </c>
      <c r="E152" s="56">
        <v>136</v>
      </c>
      <c r="F152" s="57"/>
      <c r="G152" s="55">
        <f t="shared" si="20"/>
        <v>5</v>
      </c>
      <c r="H152" s="56">
        <f t="shared" si="21"/>
        <v>32</v>
      </c>
      <c r="I152" s="77">
        <f t="shared" si="22"/>
        <v>0.25</v>
      </c>
      <c r="J152" s="78">
        <f t="shared" si="23"/>
        <v>0.23529411764705882</v>
      </c>
    </row>
    <row r="153" spans="1:10" x14ac:dyDescent="0.2">
      <c r="A153" s="117" t="s">
        <v>284</v>
      </c>
      <c r="B153" s="55">
        <v>2</v>
      </c>
      <c r="C153" s="56">
        <v>0</v>
      </c>
      <c r="D153" s="55">
        <v>5</v>
      </c>
      <c r="E153" s="56">
        <v>0</v>
      </c>
      <c r="F153" s="57"/>
      <c r="G153" s="55">
        <f t="shared" si="20"/>
        <v>2</v>
      </c>
      <c r="H153" s="56">
        <f t="shared" si="21"/>
        <v>5</v>
      </c>
      <c r="I153" s="77" t="str">
        <f t="shared" si="22"/>
        <v>-</v>
      </c>
      <c r="J153" s="78" t="str">
        <f t="shared" si="23"/>
        <v>-</v>
      </c>
    </row>
    <row r="154" spans="1:10" x14ac:dyDescent="0.2">
      <c r="A154" s="117" t="s">
        <v>321</v>
      </c>
      <c r="B154" s="55">
        <v>14</v>
      </c>
      <c r="C154" s="56">
        <v>0</v>
      </c>
      <c r="D154" s="55">
        <v>44</v>
      </c>
      <c r="E154" s="56">
        <v>0</v>
      </c>
      <c r="F154" s="57"/>
      <c r="G154" s="55">
        <f t="shared" si="20"/>
        <v>14</v>
      </c>
      <c r="H154" s="56">
        <f t="shared" si="21"/>
        <v>44</v>
      </c>
      <c r="I154" s="77" t="str">
        <f t="shared" si="22"/>
        <v>-</v>
      </c>
      <c r="J154" s="78" t="str">
        <f t="shared" si="23"/>
        <v>-</v>
      </c>
    </row>
    <row r="155" spans="1:10" s="38" customFormat="1" x14ac:dyDescent="0.2">
      <c r="A155" s="143" t="s">
        <v>548</v>
      </c>
      <c r="B155" s="32">
        <v>175</v>
      </c>
      <c r="C155" s="33">
        <v>91</v>
      </c>
      <c r="D155" s="32">
        <v>1064</v>
      </c>
      <c r="E155" s="33">
        <v>721</v>
      </c>
      <c r="F155" s="34"/>
      <c r="G155" s="32">
        <f t="shared" si="20"/>
        <v>84</v>
      </c>
      <c r="H155" s="33">
        <f t="shared" si="21"/>
        <v>343</v>
      </c>
      <c r="I155" s="35">
        <f t="shared" si="22"/>
        <v>0.92307692307692313</v>
      </c>
      <c r="J155" s="36">
        <f t="shared" si="23"/>
        <v>0.47572815533980584</v>
      </c>
    </row>
    <row r="156" spans="1:10" x14ac:dyDescent="0.2">
      <c r="A156" s="142"/>
      <c r="B156" s="63"/>
      <c r="C156" s="64"/>
      <c r="D156" s="63"/>
      <c r="E156" s="64"/>
      <c r="F156" s="65"/>
      <c r="G156" s="63"/>
      <c r="H156" s="64"/>
      <c r="I156" s="79"/>
      <c r="J156" s="80"/>
    </row>
    <row r="157" spans="1:10" x14ac:dyDescent="0.2">
      <c r="A157" s="111" t="s">
        <v>94</v>
      </c>
      <c r="B157" s="55"/>
      <c r="C157" s="56"/>
      <c r="D157" s="55"/>
      <c r="E157" s="56"/>
      <c r="F157" s="57"/>
      <c r="G157" s="55"/>
      <c r="H157" s="56"/>
      <c r="I157" s="77"/>
      <c r="J157" s="78"/>
    </row>
    <row r="158" spans="1:10" x14ac:dyDescent="0.2">
      <c r="A158" s="117" t="s">
        <v>520</v>
      </c>
      <c r="B158" s="55">
        <v>0</v>
      </c>
      <c r="C158" s="56">
        <v>0</v>
      </c>
      <c r="D158" s="55">
        <v>0</v>
      </c>
      <c r="E158" s="56">
        <v>1</v>
      </c>
      <c r="F158" s="57"/>
      <c r="G158" s="55">
        <f>B158-C158</f>
        <v>0</v>
      </c>
      <c r="H158" s="56">
        <f>D158-E158</f>
        <v>-1</v>
      </c>
      <c r="I158" s="77" t="str">
        <f>IF(C158=0, "-", IF(G158/C158&lt;10, G158/C158, "&gt;999%"))</f>
        <v>-</v>
      </c>
      <c r="J158" s="78">
        <f>IF(E158=0, "-", IF(H158/E158&lt;10, H158/E158, "&gt;999%"))</f>
        <v>-1</v>
      </c>
    </row>
    <row r="159" spans="1:10" x14ac:dyDescent="0.2">
      <c r="A159" s="117" t="s">
        <v>521</v>
      </c>
      <c r="B159" s="55">
        <v>0</v>
      </c>
      <c r="C159" s="56">
        <v>0</v>
      </c>
      <c r="D159" s="55">
        <v>0</v>
      </c>
      <c r="E159" s="56">
        <v>1</v>
      </c>
      <c r="F159" s="57"/>
      <c r="G159" s="55">
        <f>B159-C159</f>
        <v>0</v>
      </c>
      <c r="H159" s="56">
        <f>D159-E159</f>
        <v>-1</v>
      </c>
      <c r="I159" s="77" t="str">
        <f>IF(C159=0, "-", IF(G159/C159&lt;10, G159/C159, "&gt;999%"))</f>
        <v>-</v>
      </c>
      <c r="J159" s="78">
        <f>IF(E159=0, "-", IF(H159/E159&lt;10, H159/E159, "&gt;999%"))</f>
        <v>-1</v>
      </c>
    </row>
    <row r="160" spans="1:10" s="38" customFormat="1" x14ac:dyDescent="0.2">
      <c r="A160" s="143" t="s">
        <v>549</v>
      </c>
      <c r="B160" s="32">
        <v>0</v>
      </c>
      <c r="C160" s="33">
        <v>0</v>
      </c>
      <c r="D160" s="32">
        <v>0</v>
      </c>
      <c r="E160" s="33">
        <v>2</v>
      </c>
      <c r="F160" s="34"/>
      <c r="G160" s="32">
        <f>B160-C160</f>
        <v>0</v>
      </c>
      <c r="H160" s="33">
        <f>D160-E160</f>
        <v>-2</v>
      </c>
      <c r="I160" s="35" t="str">
        <f>IF(C160=0, "-", IF(G160/C160&lt;10, G160/C160, "&gt;999%"))</f>
        <v>-</v>
      </c>
      <c r="J160" s="36">
        <f>IF(E160=0, "-", IF(H160/E160&lt;10, H160/E160, "&gt;999%"))</f>
        <v>-1</v>
      </c>
    </row>
    <row r="161" spans="1:10" x14ac:dyDescent="0.2">
      <c r="A161" s="142"/>
      <c r="B161" s="63"/>
      <c r="C161" s="64"/>
      <c r="D161" s="63"/>
      <c r="E161" s="64"/>
      <c r="F161" s="65"/>
      <c r="G161" s="63"/>
      <c r="H161" s="64"/>
      <c r="I161" s="79"/>
      <c r="J161" s="80"/>
    </row>
    <row r="162" spans="1:10" x14ac:dyDescent="0.2">
      <c r="A162" s="111" t="s">
        <v>65</v>
      </c>
      <c r="B162" s="55"/>
      <c r="C162" s="56"/>
      <c r="D162" s="55"/>
      <c r="E162" s="56"/>
      <c r="F162" s="57"/>
      <c r="G162" s="55"/>
      <c r="H162" s="56"/>
      <c r="I162" s="77"/>
      <c r="J162" s="78"/>
    </row>
    <row r="163" spans="1:10" x14ac:dyDescent="0.2">
      <c r="A163" s="117" t="s">
        <v>352</v>
      </c>
      <c r="B163" s="55">
        <v>0</v>
      </c>
      <c r="C163" s="56">
        <v>1</v>
      </c>
      <c r="D163" s="55">
        <v>0</v>
      </c>
      <c r="E163" s="56">
        <v>1</v>
      </c>
      <c r="F163" s="57"/>
      <c r="G163" s="55">
        <f>B163-C163</f>
        <v>-1</v>
      </c>
      <c r="H163" s="56">
        <f>D163-E163</f>
        <v>-1</v>
      </c>
      <c r="I163" s="77">
        <f>IF(C163=0, "-", IF(G163/C163&lt;10, G163/C163, "&gt;999%"))</f>
        <v>-1</v>
      </c>
      <c r="J163" s="78">
        <f>IF(E163=0, "-", IF(H163/E163&lt;10, H163/E163, "&gt;999%"))</f>
        <v>-1</v>
      </c>
    </row>
    <row r="164" spans="1:10" x14ac:dyDescent="0.2">
      <c r="A164" s="117" t="s">
        <v>298</v>
      </c>
      <c r="B164" s="55">
        <v>0</v>
      </c>
      <c r="C164" s="56">
        <v>0</v>
      </c>
      <c r="D164" s="55">
        <v>0</v>
      </c>
      <c r="E164" s="56">
        <v>1</v>
      </c>
      <c r="F164" s="57"/>
      <c r="G164" s="55">
        <f>B164-C164</f>
        <v>0</v>
      </c>
      <c r="H164" s="56">
        <f>D164-E164</f>
        <v>-1</v>
      </c>
      <c r="I164" s="77" t="str">
        <f>IF(C164=0, "-", IF(G164/C164&lt;10, G164/C164, "&gt;999%"))</f>
        <v>-</v>
      </c>
      <c r="J164" s="78">
        <f>IF(E164=0, "-", IF(H164/E164&lt;10, H164/E164, "&gt;999%"))</f>
        <v>-1</v>
      </c>
    </row>
    <row r="165" spans="1:10" s="38" customFormat="1" x14ac:dyDescent="0.2">
      <c r="A165" s="143" t="s">
        <v>550</v>
      </c>
      <c r="B165" s="32">
        <v>0</v>
      </c>
      <c r="C165" s="33">
        <v>1</v>
      </c>
      <c r="D165" s="32">
        <v>0</v>
      </c>
      <c r="E165" s="33">
        <v>2</v>
      </c>
      <c r="F165" s="34"/>
      <c r="G165" s="32">
        <f>B165-C165</f>
        <v>-1</v>
      </c>
      <c r="H165" s="33">
        <f>D165-E165</f>
        <v>-2</v>
      </c>
      <c r="I165" s="35">
        <f>IF(C165=0, "-", IF(G165/C165&lt;10, G165/C165, "&gt;999%"))</f>
        <v>-1</v>
      </c>
      <c r="J165" s="36">
        <f>IF(E165=0, "-", IF(H165/E165&lt;10, H165/E165, "&gt;999%"))</f>
        <v>-1</v>
      </c>
    </row>
    <row r="166" spans="1:10" x14ac:dyDescent="0.2">
      <c r="A166" s="142"/>
      <c r="B166" s="63"/>
      <c r="C166" s="64"/>
      <c r="D166" s="63"/>
      <c r="E166" s="64"/>
      <c r="F166" s="65"/>
      <c r="G166" s="63"/>
      <c r="H166" s="64"/>
      <c r="I166" s="79"/>
      <c r="J166" s="80"/>
    </row>
    <row r="167" spans="1:10" x14ac:dyDescent="0.2">
      <c r="A167" s="111" t="s">
        <v>95</v>
      </c>
      <c r="B167" s="55"/>
      <c r="C167" s="56"/>
      <c r="D167" s="55"/>
      <c r="E167" s="56"/>
      <c r="F167" s="57"/>
      <c r="G167" s="55"/>
      <c r="H167" s="56"/>
      <c r="I167" s="77"/>
      <c r="J167" s="78"/>
    </row>
    <row r="168" spans="1:10" x14ac:dyDescent="0.2">
      <c r="A168" s="117" t="s">
        <v>522</v>
      </c>
      <c r="B168" s="55">
        <v>12</v>
      </c>
      <c r="C168" s="56">
        <v>7</v>
      </c>
      <c r="D168" s="55">
        <v>25</v>
      </c>
      <c r="E168" s="56">
        <v>26</v>
      </c>
      <c r="F168" s="57"/>
      <c r="G168" s="55">
        <f>B168-C168</f>
        <v>5</v>
      </c>
      <c r="H168" s="56">
        <f>D168-E168</f>
        <v>-1</v>
      </c>
      <c r="I168" s="77">
        <f>IF(C168=0, "-", IF(G168/C168&lt;10, G168/C168, "&gt;999%"))</f>
        <v>0.7142857142857143</v>
      </c>
      <c r="J168" s="78">
        <f>IF(E168=0, "-", IF(H168/E168&lt;10, H168/E168, "&gt;999%"))</f>
        <v>-3.8461538461538464E-2</v>
      </c>
    </row>
    <row r="169" spans="1:10" s="38" customFormat="1" x14ac:dyDescent="0.2">
      <c r="A169" s="143" t="s">
        <v>551</v>
      </c>
      <c r="B169" s="32">
        <v>12</v>
      </c>
      <c r="C169" s="33">
        <v>7</v>
      </c>
      <c r="D169" s="32">
        <v>25</v>
      </c>
      <c r="E169" s="33">
        <v>26</v>
      </c>
      <c r="F169" s="34"/>
      <c r="G169" s="32">
        <f>B169-C169</f>
        <v>5</v>
      </c>
      <c r="H169" s="33">
        <f>D169-E169</f>
        <v>-1</v>
      </c>
      <c r="I169" s="35">
        <f>IF(C169=0, "-", IF(G169/C169&lt;10, G169/C169, "&gt;999%"))</f>
        <v>0.7142857142857143</v>
      </c>
      <c r="J169" s="36">
        <f>IF(E169=0, "-", IF(H169/E169&lt;10, H169/E169, "&gt;999%"))</f>
        <v>-3.8461538461538464E-2</v>
      </c>
    </row>
    <row r="170" spans="1:10" x14ac:dyDescent="0.2">
      <c r="A170" s="142"/>
      <c r="B170" s="63"/>
      <c r="C170" s="64"/>
      <c r="D170" s="63"/>
      <c r="E170" s="64"/>
      <c r="F170" s="65"/>
      <c r="G170" s="63"/>
      <c r="H170" s="64"/>
      <c r="I170" s="79"/>
      <c r="J170" s="80"/>
    </row>
    <row r="171" spans="1:10" x14ac:dyDescent="0.2">
      <c r="A171" s="111" t="s">
        <v>66</v>
      </c>
      <c r="B171" s="55"/>
      <c r="C171" s="56"/>
      <c r="D171" s="55"/>
      <c r="E171" s="56"/>
      <c r="F171" s="57"/>
      <c r="G171" s="55"/>
      <c r="H171" s="56"/>
      <c r="I171" s="77"/>
      <c r="J171" s="78"/>
    </row>
    <row r="172" spans="1:10" x14ac:dyDescent="0.2">
      <c r="A172" s="117" t="s">
        <v>486</v>
      </c>
      <c r="B172" s="55">
        <v>12</v>
      </c>
      <c r="C172" s="56">
        <v>19</v>
      </c>
      <c r="D172" s="55">
        <v>40</v>
      </c>
      <c r="E172" s="56">
        <v>51</v>
      </c>
      <c r="F172" s="57"/>
      <c r="G172" s="55">
        <f>B172-C172</f>
        <v>-7</v>
      </c>
      <c r="H172" s="56">
        <f>D172-E172</f>
        <v>-11</v>
      </c>
      <c r="I172" s="77">
        <f>IF(C172=0, "-", IF(G172/C172&lt;10, G172/C172, "&gt;999%"))</f>
        <v>-0.36842105263157893</v>
      </c>
      <c r="J172" s="78">
        <f>IF(E172=0, "-", IF(H172/E172&lt;10, H172/E172, "&gt;999%"))</f>
        <v>-0.21568627450980393</v>
      </c>
    </row>
    <row r="173" spans="1:10" x14ac:dyDescent="0.2">
      <c r="A173" s="117" t="s">
        <v>497</v>
      </c>
      <c r="B173" s="55">
        <v>12</v>
      </c>
      <c r="C173" s="56">
        <v>18</v>
      </c>
      <c r="D173" s="55">
        <v>60</v>
      </c>
      <c r="E173" s="56">
        <v>47</v>
      </c>
      <c r="F173" s="57"/>
      <c r="G173" s="55">
        <f>B173-C173</f>
        <v>-6</v>
      </c>
      <c r="H173" s="56">
        <f>D173-E173</f>
        <v>13</v>
      </c>
      <c r="I173" s="77">
        <f>IF(C173=0, "-", IF(G173/C173&lt;10, G173/C173, "&gt;999%"))</f>
        <v>-0.33333333333333331</v>
      </c>
      <c r="J173" s="78">
        <f>IF(E173=0, "-", IF(H173/E173&lt;10, H173/E173, "&gt;999%"))</f>
        <v>0.27659574468085107</v>
      </c>
    </row>
    <row r="174" spans="1:10" x14ac:dyDescent="0.2">
      <c r="A174" s="117" t="s">
        <v>407</v>
      </c>
      <c r="B174" s="55">
        <v>9</v>
      </c>
      <c r="C174" s="56">
        <v>8</v>
      </c>
      <c r="D174" s="55">
        <v>37</v>
      </c>
      <c r="E174" s="56">
        <v>47</v>
      </c>
      <c r="F174" s="57"/>
      <c r="G174" s="55">
        <f>B174-C174</f>
        <v>1</v>
      </c>
      <c r="H174" s="56">
        <f>D174-E174</f>
        <v>-10</v>
      </c>
      <c r="I174" s="77">
        <f>IF(C174=0, "-", IF(G174/C174&lt;10, G174/C174, "&gt;999%"))</f>
        <v>0.125</v>
      </c>
      <c r="J174" s="78">
        <f>IF(E174=0, "-", IF(H174/E174&lt;10, H174/E174, "&gt;999%"))</f>
        <v>-0.21276595744680851</v>
      </c>
    </row>
    <row r="175" spans="1:10" s="38" customFormat="1" x14ac:dyDescent="0.2">
      <c r="A175" s="143" t="s">
        <v>552</v>
      </c>
      <c r="B175" s="32">
        <v>33</v>
      </c>
      <c r="C175" s="33">
        <v>45</v>
      </c>
      <c r="D175" s="32">
        <v>137</v>
      </c>
      <c r="E175" s="33">
        <v>145</v>
      </c>
      <c r="F175" s="34"/>
      <c r="G175" s="32">
        <f>B175-C175</f>
        <v>-12</v>
      </c>
      <c r="H175" s="33">
        <f>D175-E175</f>
        <v>-8</v>
      </c>
      <c r="I175" s="35">
        <f>IF(C175=0, "-", IF(G175/C175&lt;10, G175/C175, "&gt;999%"))</f>
        <v>-0.26666666666666666</v>
      </c>
      <c r="J175" s="36">
        <f>IF(E175=0, "-", IF(H175/E175&lt;10, H175/E175, "&gt;999%"))</f>
        <v>-5.5172413793103448E-2</v>
      </c>
    </row>
    <row r="176" spans="1:10" x14ac:dyDescent="0.2">
      <c r="A176" s="142"/>
      <c r="B176" s="63"/>
      <c r="C176" s="64"/>
      <c r="D176" s="63"/>
      <c r="E176" s="64"/>
      <c r="F176" s="65"/>
      <c r="G176" s="63"/>
      <c r="H176" s="64"/>
      <c r="I176" s="79"/>
      <c r="J176" s="80"/>
    </row>
    <row r="177" spans="1:10" x14ac:dyDescent="0.2">
      <c r="A177" s="111" t="s">
        <v>96</v>
      </c>
      <c r="B177" s="55"/>
      <c r="C177" s="56"/>
      <c r="D177" s="55"/>
      <c r="E177" s="56"/>
      <c r="F177" s="57"/>
      <c r="G177" s="55"/>
      <c r="H177" s="56"/>
      <c r="I177" s="77"/>
      <c r="J177" s="78"/>
    </row>
    <row r="178" spans="1:10" x14ac:dyDescent="0.2">
      <c r="A178" s="117" t="s">
        <v>523</v>
      </c>
      <c r="B178" s="55">
        <v>0</v>
      </c>
      <c r="C178" s="56">
        <v>0</v>
      </c>
      <c r="D178" s="55">
        <v>0</v>
      </c>
      <c r="E178" s="56">
        <v>1</v>
      </c>
      <c r="F178" s="57"/>
      <c r="G178" s="55">
        <f>B178-C178</f>
        <v>0</v>
      </c>
      <c r="H178" s="56">
        <f>D178-E178</f>
        <v>-1</v>
      </c>
      <c r="I178" s="77" t="str">
        <f>IF(C178=0, "-", IF(G178/C178&lt;10, G178/C178, "&gt;999%"))</f>
        <v>-</v>
      </c>
      <c r="J178" s="78">
        <f>IF(E178=0, "-", IF(H178/E178&lt;10, H178/E178, "&gt;999%"))</f>
        <v>-1</v>
      </c>
    </row>
    <row r="179" spans="1:10" s="38" customFormat="1" x14ac:dyDescent="0.2">
      <c r="A179" s="143" t="s">
        <v>553</v>
      </c>
      <c r="B179" s="32">
        <v>0</v>
      </c>
      <c r="C179" s="33">
        <v>0</v>
      </c>
      <c r="D179" s="32">
        <v>0</v>
      </c>
      <c r="E179" s="33">
        <v>1</v>
      </c>
      <c r="F179" s="34"/>
      <c r="G179" s="32">
        <f>B179-C179</f>
        <v>0</v>
      </c>
      <c r="H179" s="33">
        <f>D179-E179</f>
        <v>-1</v>
      </c>
      <c r="I179" s="35" t="str">
        <f>IF(C179=0, "-", IF(G179/C179&lt;10, G179/C179, "&gt;999%"))</f>
        <v>-</v>
      </c>
      <c r="J179" s="36">
        <f>IF(E179=0, "-", IF(H179/E179&lt;10, H179/E179, "&gt;999%"))</f>
        <v>-1</v>
      </c>
    </row>
    <row r="180" spans="1:10" x14ac:dyDescent="0.2">
      <c r="A180" s="142"/>
      <c r="B180" s="63"/>
      <c r="C180" s="64"/>
      <c r="D180" s="63"/>
      <c r="E180" s="64"/>
      <c r="F180" s="65"/>
      <c r="G180" s="63"/>
      <c r="H180" s="64"/>
      <c r="I180" s="79"/>
      <c r="J180" s="80"/>
    </row>
    <row r="181" spans="1:10" x14ac:dyDescent="0.2">
      <c r="A181" s="111" t="s">
        <v>67</v>
      </c>
      <c r="B181" s="55"/>
      <c r="C181" s="56"/>
      <c r="D181" s="55"/>
      <c r="E181" s="56"/>
      <c r="F181" s="57"/>
      <c r="G181" s="55"/>
      <c r="H181" s="56"/>
      <c r="I181" s="77"/>
      <c r="J181" s="78"/>
    </row>
    <row r="182" spans="1:10" x14ac:dyDescent="0.2">
      <c r="A182" s="117" t="s">
        <v>353</v>
      </c>
      <c r="B182" s="55">
        <v>8</v>
      </c>
      <c r="C182" s="56">
        <v>4</v>
      </c>
      <c r="D182" s="55">
        <v>27</v>
      </c>
      <c r="E182" s="56">
        <v>16</v>
      </c>
      <c r="F182" s="57"/>
      <c r="G182" s="55">
        <f t="shared" ref="G182:G187" si="24">B182-C182</f>
        <v>4</v>
      </c>
      <c r="H182" s="56">
        <f t="shared" ref="H182:H187" si="25">D182-E182</f>
        <v>11</v>
      </c>
      <c r="I182" s="77">
        <f t="shared" ref="I182:I187" si="26">IF(C182=0, "-", IF(G182/C182&lt;10, G182/C182, "&gt;999%"))</f>
        <v>1</v>
      </c>
      <c r="J182" s="78">
        <f t="shared" ref="J182:J187" si="27">IF(E182=0, "-", IF(H182/E182&lt;10, H182/E182, "&gt;999%"))</f>
        <v>0.6875</v>
      </c>
    </row>
    <row r="183" spans="1:10" x14ac:dyDescent="0.2">
      <c r="A183" s="117" t="s">
        <v>430</v>
      </c>
      <c r="B183" s="55">
        <v>1</v>
      </c>
      <c r="C183" s="56">
        <v>1</v>
      </c>
      <c r="D183" s="55">
        <v>3</v>
      </c>
      <c r="E183" s="56">
        <v>10</v>
      </c>
      <c r="F183" s="57"/>
      <c r="G183" s="55">
        <f t="shared" si="24"/>
        <v>0</v>
      </c>
      <c r="H183" s="56">
        <f t="shared" si="25"/>
        <v>-7</v>
      </c>
      <c r="I183" s="77">
        <f t="shared" si="26"/>
        <v>0</v>
      </c>
      <c r="J183" s="78">
        <f t="shared" si="27"/>
        <v>-0.7</v>
      </c>
    </row>
    <row r="184" spans="1:10" x14ac:dyDescent="0.2">
      <c r="A184" s="117" t="s">
        <v>299</v>
      </c>
      <c r="B184" s="55">
        <v>0</v>
      </c>
      <c r="C184" s="56">
        <v>0</v>
      </c>
      <c r="D184" s="55">
        <v>0</v>
      </c>
      <c r="E184" s="56">
        <v>1</v>
      </c>
      <c r="F184" s="57"/>
      <c r="G184" s="55">
        <f t="shared" si="24"/>
        <v>0</v>
      </c>
      <c r="H184" s="56">
        <f t="shared" si="25"/>
        <v>-1</v>
      </c>
      <c r="I184" s="77" t="str">
        <f t="shared" si="26"/>
        <v>-</v>
      </c>
      <c r="J184" s="78">
        <f t="shared" si="27"/>
        <v>-1</v>
      </c>
    </row>
    <row r="185" spans="1:10" x14ac:dyDescent="0.2">
      <c r="A185" s="117" t="s">
        <v>431</v>
      </c>
      <c r="B185" s="55">
        <v>0</v>
      </c>
      <c r="C185" s="56">
        <v>0</v>
      </c>
      <c r="D185" s="55">
        <v>0</v>
      </c>
      <c r="E185" s="56">
        <v>1</v>
      </c>
      <c r="F185" s="57"/>
      <c r="G185" s="55">
        <f t="shared" si="24"/>
        <v>0</v>
      </c>
      <c r="H185" s="56">
        <f t="shared" si="25"/>
        <v>-1</v>
      </c>
      <c r="I185" s="77" t="str">
        <f t="shared" si="26"/>
        <v>-</v>
      </c>
      <c r="J185" s="78">
        <f t="shared" si="27"/>
        <v>-1</v>
      </c>
    </row>
    <row r="186" spans="1:10" x14ac:dyDescent="0.2">
      <c r="A186" s="117" t="s">
        <v>230</v>
      </c>
      <c r="B186" s="55">
        <v>1</v>
      </c>
      <c r="C186" s="56">
        <v>3</v>
      </c>
      <c r="D186" s="55">
        <v>8</v>
      </c>
      <c r="E186" s="56">
        <v>4</v>
      </c>
      <c r="F186" s="57"/>
      <c r="G186" s="55">
        <f t="shared" si="24"/>
        <v>-2</v>
      </c>
      <c r="H186" s="56">
        <f t="shared" si="25"/>
        <v>4</v>
      </c>
      <c r="I186" s="77">
        <f t="shared" si="26"/>
        <v>-0.66666666666666663</v>
      </c>
      <c r="J186" s="78">
        <f t="shared" si="27"/>
        <v>1</v>
      </c>
    </row>
    <row r="187" spans="1:10" s="38" customFormat="1" x14ac:dyDescent="0.2">
      <c r="A187" s="143" t="s">
        <v>554</v>
      </c>
      <c r="B187" s="32">
        <v>10</v>
      </c>
      <c r="C187" s="33">
        <v>8</v>
      </c>
      <c r="D187" s="32">
        <v>38</v>
      </c>
      <c r="E187" s="33">
        <v>32</v>
      </c>
      <c r="F187" s="34"/>
      <c r="G187" s="32">
        <f t="shared" si="24"/>
        <v>2</v>
      </c>
      <c r="H187" s="33">
        <f t="shared" si="25"/>
        <v>6</v>
      </c>
      <c r="I187" s="35">
        <f t="shared" si="26"/>
        <v>0.25</v>
      </c>
      <c r="J187" s="36">
        <f t="shared" si="27"/>
        <v>0.1875</v>
      </c>
    </row>
    <row r="188" spans="1:10" x14ac:dyDescent="0.2">
      <c r="A188" s="142"/>
      <c r="B188" s="63"/>
      <c r="C188" s="64"/>
      <c r="D188" s="63"/>
      <c r="E188" s="64"/>
      <c r="F188" s="65"/>
      <c r="G188" s="63"/>
      <c r="H188" s="64"/>
      <c r="I188" s="79"/>
      <c r="J188" s="80"/>
    </row>
    <row r="189" spans="1:10" x14ac:dyDescent="0.2">
      <c r="A189" s="111" t="s">
        <v>68</v>
      </c>
      <c r="B189" s="55"/>
      <c r="C189" s="56"/>
      <c r="D189" s="55"/>
      <c r="E189" s="56"/>
      <c r="F189" s="57"/>
      <c r="G189" s="55"/>
      <c r="H189" s="56"/>
      <c r="I189" s="77"/>
      <c r="J189" s="78"/>
    </row>
    <row r="190" spans="1:10" x14ac:dyDescent="0.2">
      <c r="A190" s="117" t="s">
        <v>367</v>
      </c>
      <c r="B190" s="55">
        <v>1</v>
      </c>
      <c r="C190" s="56">
        <v>1</v>
      </c>
      <c r="D190" s="55">
        <v>6</v>
      </c>
      <c r="E190" s="56">
        <v>9</v>
      </c>
      <c r="F190" s="57"/>
      <c r="G190" s="55">
        <f t="shared" ref="G190:G196" si="28">B190-C190</f>
        <v>0</v>
      </c>
      <c r="H190" s="56">
        <f t="shared" ref="H190:H196" si="29">D190-E190</f>
        <v>-3</v>
      </c>
      <c r="I190" s="77">
        <f t="shared" ref="I190:I196" si="30">IF(C190=0, "-", IF(G190/C190&lt;10, G190/C190, "&gt;999%"))</f>
        <v>0</v>
      </c>
      <c r="J190" s="78">
        <f t="shared" ref="J190:J196" si="31">IF(E190=0, "-", IF(H190/E190&lt;10, H190/E190, "&gt;999%"))</f>
        <v>-0.33333333333333331</v>
      </c>
    </row>
    <row r="191" spans="1:10" x14ac:dyDescent="0.2">
      <c r="A191" s="117" t="s">
        <v>333</v>
      </c>
      <c r="B191" s="55">
        <v>2</v>
      </c>
      <c r="C191" s="56">
        <v>1</v>
      </c>
      <c r="D191" s="55">
        <v>12</v>
      </c>
      <c r="E191" s="56">
        <v>12</v>
      </c>
      <c r="F191" s="57"/>
      <c r="G191" s="55">
        <f t="shared" si="28"/>
        <v>1</v>
      </c>
      <c r="H191" s="56">
        <f t="shared" si="29"/>
        <v>0</v>
      </c>
      <c r="I191" s="77">
        <f t="shared" si="30"/>
        <v>1</v>
      </c>
      <c r="J191" s="78">
        <f t="shared" si="31"/>
        <v>0</v>
      </c>
    </row>
    <row r="192" spans="1:10" x14ac:dyDescent="0.2">
      <c r="A192" s="117" t="s">
        <v>498</v>
      </c>
      <c r="B192" s="55">
        <v>1</v>
      </c>
      <c r="C192" s="56">
        <v>0</v>
      </c>
      <c r="D192" s="55">
        <v>2</v>
      </c>
      <c r="E192" s="56">
        <v>0</v>
      </c>
      <c r="F192" s="57"/>
      <c r="G192" s="55">
        <f t="shared" si="28"/>
        <v>1</v>
      </c>
      <c r="H192" s="56">
        <f t="shared" si="29"/>
        <v>2</v>
      </c>
      <c r="I192" s="77" t="str">
        <f t="shared" si="30"/>
        <v>-</v>
      </c>
      <c r="J192" s="78" t="str">
        <f t="shared" si="31"/>
        <v>-</v>
      </c>
    </row>
    <row r="193" spans="1:10" x14ac:dyDescent="0.2">
      <c r="A193" s="117" t="s">
        <v>408</v>
      </c>
      <c r="B193" s="55">
        <v>6</v>
      </c>
      <c r="C193" s="56">
        <v>12</v>
      </c>
      <c r="D193" s="55">
        <v>25</v>
      </c>
      <c r="E193" s="56">
        <v>37</v>
      </c>
      <c r="F193" s="57"/>
      <c r="G193" s="55">
        <f t="shared" si="28"/>
        <v>-6</v>
      </c>
      <c r="H193" s="56">
        <f t="shared" si="29"/>
        <v>-12</v>
      </c>
      <c r="I193" s="77">
        <f t="shared" si="30"/>
        <v>-0.5</v>
      </c>
      <c r="J193" s="78">
        <f t="shared" si="31"/>
        <v>-0.32432432432432434</v>
      </c>
    </row>
    <row r="194" spans="1:10" x14ac:dyDescent="0.2">
      <c r="A194" s="117" t="s">
        <v>334</v>
      </c>
      <c r="B194" s="55">
        <v>0</v>
      </c>
      <c r="C194" s="56">
        <v>2</v>
      </c>
      <c r="D194" s="55">
        <v>0</v>
      </c>
      <c r="E194" s="56">
        <v>4</v>
      </c>
      <c r="F194" s="57"/>
      <c r="G194" s="55">
        <f t="shared" si="28"/>
        <v>-2</v>
      </c>
      <c r="H194" s="56">
        <f t="shared" si="29"/>
        <v>-4</v>
      </c>
      <c r="I194" s="77">
        <f t="shared" si="30"/>
        <v>-1</v>
      </c>
      <c r="J194" s="78">
        <f t="shared" si="31"/>
        <v>-1</v>
      </c>
    </row>
    <row r="195" spans="1:10" x14ac:dyDescent="0.2">
      <c r="A195" s="117" t="s">
        <v>409</v>
      </c>
      <c r="B195" s="55">
        <v>2</v>
      </c>
      <c r="C195" s="56">
        <v>2</v>
      </c>
      <c r="D195" s="55">
        <v>7</v>
      </c>
      <c r="E195" s="56">
        <v>8</v>
      </c>
      <c r="F195" s="57"/>
      <c r="G195" s="55">
        <f t="shared" si="28"/>
        <v>0</v>
      </c>
      <c r="H195" s="56">
        <f t="shared" si="29"/>
        <v>-1</v>
      </c>
      <c r="I195" s="77">
        <f t="shared" si="30"/>
        <v>0</v>
      </c>
      <c r="J195" s="78">
        <f t="shared" si="31"/>
        <v>-0.125</v>
      </c>
    </row>
    <row r="196" spans="1:10" s="38" customFormat="1" x14ac:dyDescent="0.2">
      <c r="A196" s="143" t="s">
        <v>555</v>
      </c>
      <c r="B196" s="32">
        <v>12</v>
      </c>
      <c r="C196" s="33">
        <v>18</v>
      </c>
      <c r="D196" s="32">
        <v>52</v>
      </c>
      <c r="E196" s="33">
        <v>70</v>
      </c>
      <c r="F196" s="34"/>
      <c r="G196" s="32">
        <f t="shared" si="28"/>
        <v>-6</v>
      </c>
      <c r="H196" s="33">
        <f t="shared" si="29"/>
        <v>-18</v>
      </c>
      <c r="I196" s="35">
        <f t="shared" si="30"/>
        <v>-0.33333333333333331</v>
      </c>
      <c r="J196" s="36">
        <f t="shared" si="31"/>
        <v>-0.25714285714285712</v>
      </c>
    </row>
    <row r="197" spans="1:10" x14ac:dyDescent="0.2">
      <c r="A197" s="142"/>
      <c r="B197" s="63"/>
      <c r="C197" s="64"/>
      <c r="D197" s="63"/>
      <c r="E197" s="64"/>
      <c r="F197" s="65"/>
      <c r="G197" s="63"/>
      <c r="H197" s="64"/>
      <c r="I197" s="79"/>
      <c r="J197" s="80"/>
    </row>
    <row r="198" spans="1:10" x14ac:dyDescent="0.2">
      <c r="A198" s="111" t="s">
        <v>69</v>
      </c>
      <c r="B198" s="55"/>
      <c r="C198" s="56"/>
      <c r="D198" s="55"/>
      <c r="E198" s="56"/>
      <c r="F198" s="57"/>
      <c r="G198" s="55"/>
      <c r="H198" s="56"/>
      <c r="I198" s="77"/>
      <c r="J198" s="78"/>
    </row>
    <row r="199" spans="1:10" x14ac:dyDescent="0.2">
      <c r="A199" s="117" t="s">
        <v>267</v>
      </c>
      <c r="B199" s="55">
        <v>5</v>
      </c>
      <c r="C199" s="56">
        <v>16</v>
      </c>
      <c r="D199" s="55">
        <v>25</v>
      </c>
      <c r="E199" s="56">
        <v>47</v>
      </c>
      <c r="F199" s="57"/>
      <c r="G199" s="55">
        <f t="shared" ref="G199:G207" si="32">B199-C199</f>
        <v>-11</v>
      </c>
      <c r="H199" s="56">
        <f t="shared" ref="H199:H207" si="33">D199-E199</f>
        <v>-22</v>
      </c>
      <c r="I199" s="77">
        <f t="shared" ref="I199:I207" si="34">IF(C199=0, "-", IF(G199/C199&lt;10, G199/C199, "&gt;999%"))</f>
        <v>-0.6875</v>
      </c>
      <c r="J199" s="78">
        <f t="shared" ref="J199:J207" si="35">IF(E199=0, "-", IF(H199/E199&lt;10, H199/E199, "&gt;999%"))</f>
        <v>-0.46808510638297873</v>
      </c>
    </row>
    <row r="200" spans="1:10" x14ac:dyDescent="0.2">
      <c r="A200" s="117" t="s">
        <v>186</v>
      </c>
      <c r="B200" s="55">
        <v>49</v>
      </c>
      <c r="C200" s="56">
        <v>60</v>
      </c>
      <c r="D200" s="55">
        <v>270</v>
      </c>
      <c r="E200" s="56">
        <v>218</v>
      </c>
      <c r="F200" s="57"/>
      <c r="G200" s="55">
        <f t="shared" si="32"/>
        <v>-11</v>
      </c>
      <c r="H200" s="56">
        <f t="shared" si="33"/>
        <v>52</v>
      </c>
      <c r="I200" s="77">
        <f t="shared" si="34"/>
        <v>-0.18333333333333332</v>
      </c>
      <c r="J200" s="78">
        <f t="shared" si="35"/>
        <v>0.23853211009174313</v>
      </c>
    </row>
    <row r="201" spans="1:10" x14ac:dyDescent="0.2">
      <c r="A201" s="117" t="s">
        <v>152</v>
      </c>
      <c r="B201" s="55">
        <v>10</v>
      </c>
      <c r="C201" s="56">
        <v>19</v>
      </c>
      <c r="D201" s="55">
        <v>69</v>
      </c>
      <c r="E201" s="56">
        <v>65</v>
      </c>
      <c r="F201" s="57"/>
      <c r="G201" s="55">
        <f t="shared" si="32"/>
        <v>-9</v>
      </c>
      <c r="H201" s="56">
        <f t="shared" si="33"/>
        <v>4</v>
      </c>
      <c r="I201" s="77">
        <f t="shared" si="34"/>
        <v>-0.47368421052631576</v>
      </c>
      <c r="J201" s="78">
        <f t="shared" si="35"/>
        <v>6.1538461538461542E-2</v>
      </c>
    </row>
    <row r="202" spans="1:10" x14ac:dyDescent="0.2">
      <c r="A202" s="117" t="s">
        <v>160</v>
      </c>
      <c r="B202" s="55">
        <v>23</v>
      </c>
      <c r="C202" s="56">
        <v>15</v>
      </c>
      <c r="D202" s="55">
        <v>65</v>
      </c>
      <c r="E202" s="56">
        <v>55</v>
      </c>
      <c r="F202" s="57"/>
      <c r="G202" s="55">
        <f t="shared" si="32"/>
        <v>8</v>
      </c>
      <c r="H202" s="56">
        <f t="shared" si="33"/>
        <v>10</v>
      </c>
      <c r="I202" s="77">
        <f t="shared" si="34"/>
        <v>0.53333333333333333</v>
      </c>
      <c r="J202" s="78">
        <f t="shared" si="35"/>
        <v>0.18181818181818182</v>
      </c>
    </row>
    <row r="203" spans="1:10" x14ac:dyDescent="0.2">
      <c r="A203" s="117" t="s">
        <v>335</v>
      </c>
      <c r="B203" s="55">
        <v>16</v>
      </c>
      <c r="C203" s="56">
        <v>0</v>
      </c>
      <c r="D203" s="55">
        <v>76</v>
      </c>
      <c r="E203" s="56">
        <v>0</v>
      </c>
      <c r="F203" s="57"/>
      <c r="G203" s="55">
        <f t="shared" si="32"/>
        <v>16</v>
      </c>
      <c r="H203" s="56">
        <f t="shared" si="33"/>
        <v>76</v>
      </c>
      <c r="I203" s="77" t="str">
        <f t="shared" si="34"/>
        <v>-</v>
      </c>
      <c r="J203" s="78" t="str">
        <f t="shared" si="35"/>
        <v>-</v>
      </c>
    </row>
    <row r="204" spans="1:10" x14ac:dyDescent="0.2">
      <c r="A204" s="117" t="s">
        <v>410</v>
      </c>
      <c r="B204" s="55">
        <v>2</v>
      </c>
      <c r="C204" s="56">
        <v>3</v>
      </c>
      <c r="D204" s="55">
        <v>20</v>
      </c>
      <c r="E204" s="56">
        <v>28</v>
      </c>
      <c r="F204" s="57"/>
      <c r="G204" s="55">
        <f t="shared" si="32"/>
        <v>-1</v>
      </c>
      <c r="H204" s="56">
        <f t="shared" si="33"/>
        <v>-8</v>
      </c>
      <c r="I204" s="77">
        <f t="shared" si="34"/>
        <v>-0.33333333333333331</v>
      </c>
      <c r="J204" s="78">
        <f t="shared" si="35"/>
        <v>-0.2857142857142857</v>
      </c>
    </row>
    <row r="205" spans="1:10" x14ac:dyDescent="0.2">
      <c r="A205" s="117" t="s">
        <v>368</v>
      </c>
      <c r="B205" s="55">
        <v>14</v>
      </c>
      <c r="C205" s="56">
        <v>19</v>
      </c>
      <c r="D205" s="55">
        <v>66</v>
      </c>
      <c r="E205" s="56">
        <v>94</v>
      </c>
      <c r="F205" s="57"/>
      <c r="G205" s="55">
        <f t="shared" si="32"/>
        <v>-5</v>
      </c>
      <c r="H205" s="56">
        <f t="shared" si="33"/>
        <v>-28</v>
      </c>
      <c r="I205" s="77">
        <f t="shared" si="34"/>
        <v>-0.26315789473684209</v>
      </c>
      <c r="J205" s="78">
        <f t="shared" si="35"/>
        <v>-0.2978723404255319</v>
      </c>
    </row>
    <row r="206" spans="1:10" x14ac:dyDescent="0.2">
      <c r="A206" s="117" t="s">
        <v>242</v>
      </c>
      <c r="B206" s="55">
        <v>4</v>
      </c>
      <c r="C206" s="56">
        <v>4</v>
      </c>
      <c r="D206" s="55">
        <v>22</v>
      </c>
      <c r="E206" s="56">
        <v>26</v>
      </c>
      <c r="F206" s="57"/>
      <c r="G206" s="55">
        <f t="shared" si="32"/>
        <v>0</v>
      </c>
      <c r="H206" s="56">
        <f t="shared" si="33"/>
        <v>-4</v>
      </c>
      <c r="I206" s="77">
        <f t="shared" si="34"/>
        <v>0</v>
      </c>
      <c r="J206" s="78">
        <f t="shared" si="35"/>
        <v>-0.15384615384615385</v>
      </c>
    </row>
    <row r="207" spans="1:10" s="38" customFormat="1" x14ac:dyDescent="0.2">
      <c r="A207" s="143" t="s">
        <v>556</v>
      </c>
      <c r="B207" s="32">
        <v>123</v>
      </c>
      <c r="C207" s="33">
        <v>136</v>
      </c>
      <c r="D207" s="32">
        <v>613</v>
      </c>
      <c r="E207" s="33">
        <v>533</v>
      </c>
      <c r="F207" s="34"/>
      <c r="G207" s="32">
        <f t="shared" si="32"/>
        <v>-13</v>
      </c>
      <c r="H207" s="33">
        <f t="shared" si="33"/>
        <v>80</v>
      </c>
      <c r="I207" s="35">
        <f t="shared" si="34"/>
        <v>-9.5588235294117641E-2</v>
      </c>
      <c r="J207" s="36">
        <f t="shared" si="35"/>
        <v>0.15009380863039401</v>
      </c>
    </row>
    <row r="208" spans="1:10" x14ac:dyDescent="0.2">
      <c r="A208" s="142"/>
      <c r="B208" s="63"/>
      <c r="C208" s="64"/>
      <c r="D208" s="63"/>
      <c r="E208" s="64"/>
      <c r="F208" s="65"/>
      <c r="G208" s="63"/>
      <c r="H208" s="64"/>
      <c r="I208" s="79"/>
      <c r="J208" s="80"/>
    </row>
    <row r="209" spans="1:10" x14ac:dyDescent="0.2">
      <c r="A209" s="111" t="s">
        <v>70</v>
      </c>
      <c r="B209" s="55"/>
      <c r="C209" s="56"/>
      <c r="D209" s="55"/>
      <c r="E209" s="56"/>
      <c r="F209" s="57"/>
      <c r="G209" s="55"/>
      <c r="H209" s="56"/>
      <c r="I209" s="77"/>
      <c r="J209" s="78"/>
    </row>
    <row r="210" spans="1:10" x14ac:dyDescent="0.2">
      <c r="A210" s="117" t="s">
        <v>451</v>
      </c>
      <c r="B210" s="55">
        <v>6</v>
      </c>
      <c r="C210" s="56">
        <v>1</v>
      </c>
      <c r="D210" s="55">
        <v>6</v>
      </c>
      <c r="E210" s="56">
        <v>6</v>
      </c>
      <c r="F210" s="57"/>
      <c r="G210" s="55">
        <f t="shared" ref="G210:G216" si="36">B210-C210</f>
        <v>5</v>
      </c>
      <c r="H210" s="56">
        <f t="shared" ref="H210:H216" si="37">D210-E210</f>
        <v>0</v>
      </c>
      <c r="I210" s="77">
        <f t="shared" ref="I210:I216" si="38">IF(C210=0, "-", IF(G210/C210&lt;10, G210/C210, "&gt;999%"))</f>
        <v>5</v>
      </c>
      <c r="J210" s="78">
        <f t="shared" ref="J210:J216" si="39">IF(E210=0, "-", IF(H210/E210&lt;10, H210/E210, "&gt;999%"))</f>
        <v>0</v>
      </c>
    </row>
    <row r="211" spans="1:10" x14ac:dyDescent="0.2">
      <c r="A211" s="117" t="s">
        <v>390</v>
      </c>
      <c r="B211" s="55">
        <v>10</v>
      </c>
      <c r="C211" s="56">
        <v>6</v>
      </c>
      <c r="D211" s="55">
        <v>58</v>
      </c>
      <c r="E211" s="56">
        <v>27</v>
      </c>
      <c r="F211" s="57"/>
      <c r="G211" s="55">
        <f t="shared" si="36"/>
        <v>4</v>
      </c>
      <c r="H211" s="56">
        <f t="shared" si="37"/>
        <v>31</v>
      </c>
      <c r="I211" s="77">
        <f t="shared" si="38"/>
        <v>0.66666666666666663</v>
      </c>
      <c r="J211" s="78">
        <f t="shared" si="39"/>
        <v>1.1481481481481481</v>
      </c>
    </row>
    <row r="212" spans="1:10" x14ac:dyDescent="0.2">
      <c r="A212" s="117" t="s">
        <v>452</v>
      </c>
      <c r="B212" s="55">
        <v>1</v>
      </c>
      <c r="C212" s="56">
        <v>1</v>
      </c>
      <c r="D212" s="55">
        <v>3</v>
      </c>
      <c r="E212" s="56">
        <v>2</v>
      </c>
      <c r="F212" s="57"/>
      <c r="G212" s="55">
        <f t="shared" si="36"/>
        <v>0</v>
      </c>
      <c r="H212" s="56">
        <f t="shared" si="37"/>
        <v>1</v>
      </c>
      <c r="I212" s="77">
        <f t="shared" si="38"/>
        <v>0</v>
      </c>
      <c r="J212" s="78">
        <f t="shared" si="39"/>
        <v>0.5</v>
      </c>
    </row>
    <row r="213" spans="1:10" x14ac:dyDescent="0.2">
      <c r="A213" s="117" t="s">
        <v>391</v>
      </c>
      <c r="B213" s="55">
        <v>11</v>
      </c>
      <c r="C213" s="56">
        <v>1</v>
      </c>
      <c r="D213" s="55">
        <v>34</v>
      </c>
      <c r="E213" s="56">
        <v>13</v>
      </c>
      <c r="F213" s="57"/>
      <c r="G213" s="55">
        <f t="shared" si="36"/>
        <v>10</v>
      </c>
      <c r="H213" s="56">
        <f t="shared" si="37"/>
        <v>21</v>
      </c>
      <c r="I213" s="77" t="str">
        <f t="shared" si="38"/>
        <v>&gt;999%</v>
      </c>
      <c r="J213" s="78">
        <f t="shared" si="39"/>
        <v>1.6153846153846154</v>
      </c>
    </row>
    <row r="214" spans="1:10" x14ac:dyDescent="0.2">
      <c r="A214" s="117" t="s">
        <v>432</v>
      </c>
      <c r="B214" s="55">
        <v>4</v>
      </c>
      <c r="C214" s="56">
        <v>5</v>
      </c>
      <c r="D214" s="55">
        <v>13</v>
      </c>
      <c r="E214" s="56">
        <v>16</v>
      </c>
      <c r="F214" s="57"/>
      <c r="G214" s="55">
        <f t="shared" si="36"/>
        <v>-1</v>
      </c>
      <c r="H214" s="56">
        <f t="shared" si="37"/>
        <v>-3</v>
      </c>
      <c r="I214" s="77">
        <f t="shared" si="38"/>
        <v>-0.2</v>
      </c>
      <c r="J214" s="78">
        <f t="shared" si="39"/>
        <v>-0.1875</v>
      </c>
    </row>
    <row r="215" spans="1:10" x14ac:dyDescent="0.2">
      <c r="A215" s="117" t="s">
        <v>433</v>
      </c>
      <c r="B215" s="55">
        <v>5</v>
      </c>
      <c r="C215" s="56">
        <v>4</v>
      </c>
      <c r="D215" s="55">
        <v>12</v>
      </c>
      <c r="E215" s="56">
        <v>13</v>
      </c>
      <c r="F215" s="57"/>
      <c r="G215" s="55">
        <f t="shared" si="36"/>
        <v>1</v>
      </c>
      <c r="H215" s="56">
        <f t="shared" si="37"/>
        <v>-1</v>
      </c>
      <c r="I215" s="77">
        <f t="shared" si="38"/>
        <v>0.25</v>
      </c>
      <c r="J215" s="78">
        <f t="shared" si="39"/>
        <v>-7.6923076923076927E-2</v>
      </c>
    </row>
    <row r="216" spans="1:10" s="38" customFormat="1" x14ac:dyDescent="0.2">
      <c r="A216" s="143" t="s">
        <v>557</v>
      </c>
      <c r="B216" s="32">
        <v>37</v>
      </c>
      <c r="C216" s="33">
        <v>18</v>
      </c>
      <c r="D216" s="32">
        <v>126</v>
      </c>
      <c r="E216" s="33">
        <v>77</v>
      </c>
      <c r="F216" s="34"/>
      <c r="G216" s="32">
        <f t="shared" si="36"/>
        <v>19</v>
      </c>
      <c r="H216" s="33">
        <f t="shared" si="37"/>
        <v>49</v>
      </c>
      <c r="I216" s="35">
        <f t="shared" si="38"/>
        <v>1.0555555555555556</v>
      </c>
      <c r="J216" s="36">
        <f t="shared" si="39"/>
        <v>0.63636363636363635</v>
      </c>
    </row>
    <row r="217" spans="1:10" x14ac:dyDescent="0.2">
      <c r="A217" s="142"/>
      <c r="B217" s="63"/>
      <c r="C217" s="64"/>
      <c r="D217" s="63"/>
      <c r="E217" s="64"/>
      <c r="F217" s="65"/>
      <c r="G217" s="63"/>
      <c r="H217" s="64"/>
      <c r="I217" s="79"/>
      <c r="J217" s="80"/>
    </row>
    <row r="218" spans="1:10" x14ac:dyDescent="0.2">
      <c r="A218" s="111" t="s">
        <v>71</v>
      </c>
      <c r="B218" s="55"/>
      <c r="C218" s="56"/>
      <c r="D218" s="55"/>
      <c r="E218" s="56"/>
      <c r="F218" s="57"/>
      <c r="G218" s="55"/>
      <c r="H218" s="56"/>
      <c r="I218" s="77"/>
      <c r="J218" s="78"/>
    </row>
    <row r="219" spans="1:10" x14ac:dyDescent="0.2">
      <c r="A219" s="117" t="s">
        <v>411</v>
      </c>
      <c r="B219" s="55">
        <v>0</v>
      </c>
      <c r="C219" s="56">
        <v>0</v>
      </c>
      <c r="D219" s="55">
        <v>1</v>
      </c>
      <c r="E219" s="56">
        <v>0</v>
      </c>
      <c r="F219" s="57"/>
      <c r="G219" s="55">
        <f t="shared" ref="G219:G224" si="40">B219-C219</f>
        <v>0</v>
      </c>
      <c r="H219" s="56">
        <f t="shared" ref="H219:H224" si="41">D219-E219</f>
        <v>1</v>
      </c>
      <c r="I219" s="77" t="str">
        <f t="shared" ref="I219:I224" si="42">IF(C219=0, "-", IF(G219/C219&lt;10, G219/C219, "&gt;999%"))</f>
        <v>-</v>
      </c>
      <c r="J219" s="78" t="str">
        <f t="shared" ref="J219:J224" si="43">IF(E219=0, "-", IF(H219/E219&lt;10, H219/E219, "&gt;999%"))</f>
        <v>-</v>
      </c>
    </row>
    <row r="220" spans="1:10" x14ac:dyDescent="0.2">
      <c r="A220" s="117" t="s">
        <v>475</v>
      </c>
      <c r="B220" s="55">
        <v>3</v>
      </c>
      <c r="C220" s="56">
        <v>1</v>
      </c>
      <c r="D220" s="55">
        <v>7</v>
      </c>
      <c r="E220" s="56">
        <v>9</v>
      </c>
      <c r="F220" s="57"/>
      <c r="G220" s="55">
        <f t="shared" si="40"/>
        <v>2</v>
      </c>
      <c r="H220" s="56">
        <f t="shared" si="41"/>
        <v>-2</v>
      </c>
      <c r="I220" s="77">
        <f t="shared" si="42"/>
        <v>2</v>
      </c>
      <c r="J220" s="78">
        <f t="shared" si="43"/>
        <v>-0.22222222222222221</v>
      </c>
    </row>
    <row r="221" spans="1:10" x14ac:dyDescent="0.2">
      <c r="A221" s="117" t="s">
        <v>268</v>
      </c>
      <c r="B221" s="55">
        <v>1</v>
      </c>
      <c r="C221" s="56">
        <v>0</v>
      </c>
      <c r="D221" s="55">
        <v>1</v>
      </c>
      <c r="E221" s="56">
        <v>4</v>
      </c>
      <c r="F221" s="57"/>
      <c r="G221" s="55">
        <f t="shared" si="40"/>
        <v>1</v>
      </c>
      <c r="H221" s="56">
        <f t="shared" si="41"/>
        <v>-3</v>
      </c>
      <c r="I221" s="77" t="str">
        <f t="shared" si="42"/>
        <v>-</v>
      </c>
      <c r="J221" s="78">
        <f t="shared" si="43"/>
        <v>-0.75</v>
      </c>
    </row>
    <row r="222" spans="1:10" x14ac:dyDescent="0.2">
      <c r="A222" s="117" t="s">
        <v>499</v>
      </c>
      <c r="B222" s="55">
        <v>7</v>
      </c>
      <c r="C222" s="56">
        <v>10</v>
      </c>
      <c r="D222" s="55">
        <v>22</v>
      </c>
      <c r="E222" s="56">
        <v>20</v>
      </c>
      <c r="F222" s="57"/>
      <c r="G222" s="55">
        <f t="shared" si="40"/>
        <v>-3</v>
      </c>
      <c r="H222" s="56">
        <f t="shared" si="41"/>
        <v>2</v>
      </c>
      <c r="I222" s="77">
        <f t="shared" si="42"/>
        <v>-0.3</v>
      </c>
      <c r="J222" s="78">
        <f t="shared" si="43"/>
        <v>0.1</v>
      </c>
    </row>
    <row r="223" spans="1:10" x14ac:dyDescent="0.2">
      <c r="A223" s="117" t="s">
        <v>476</v>
      </c>
      <c r="B223" s="55">
        <v>3</v>
      </c>
      <c r="C223" s="56">
        <v>1</v>
      </c>
      <c r="D223" s="55">
        <v>5</v>
      </c>
      <c r="E223" s="56">
        <v>5</v>
      </c>
      <c r="F223" s="57"/>
      <c r="G223" s="55">
        <f t="shared" si="40"/>
        <v>2</v>
      </c>
      <c r="H223" s="56">
        <f t="shared" si="41"/>
        <v>0</v>
      </c>
      <c r="I223" s="77">
        <f t="shared" si="42"/>
        <v>2</v>
      </c>
      <c r="J223" s="78">
        <f t="shared" si="43"/>
        <v>0</v>
      </c>
    </row>
    <row r="224" spans="1:10" s="38" customFormat="1" x14ac:dyDescent="0.2">
      <c r="A224" s="143" t="s">
        <v>558</v>
      </c>
      <c r="B224" s="32">
        <v>14</v>
      </c>
      <c r="C224" s="33">
        <v>12</v>
      </c>
      <c r="D224" s="32">
        <v>36</v>
      </c>
      <c r="E224" s="33">
        <v>38</v>
      </c>
      <c r="F224" s="34"/>
      <c r="G224" s="32">
        <f t="shared" si="40"/>
        <v>2</v>
      </c>
      <c r="H224" s="33">
        <f t="shared" si="41"/>
        <v>-2</v>
      </c>
      <c r="I224" s="35">
        <f t="shared" si="42"/>
        <v>0.16666666666666666</v>
      </c>
      <c r="J224" s="36">
        <f t="shared" si="43"/>
        <v>-5.2631578947368418E-2</v>
      </c>
    </row>
    <row r="225" spans="1:10" x14ac:dyDescent="0.2">
      <c r="A225" s="142"/>
      <c r="B225" s="63"/>
      <c r="C225" s="64"/>
      <c r="D225" s="63"/>
      <c r="E225" s="64"/>
      <c r="F225" s="65"/>
      <c r="G225" s="63"/>
      <c r="H225" s="64"/>
      <c r="I225" s="79"/>
      <c r="J225" s="80"/>
    </row>
    <row r="226" spans="1:10" x14ac:dyDescent="0.2">
      <c r="A226" s="111" t="s">
        <v>72</v>
      </c>
      <c r="B226" s="55"/>
      <c r="C226" s="56"/>
      <c r="D226" s="55"/>
      <c r="E226" s="56"/>
      <c r="F226" s="57"/>
      <c r="G226" s="55"/>
      <c r="H226" s="56"/>
      <c r="I226" s="77"/>
      <c r="J226" s="78"/>
    </row>
    <row r="227" spans="1:10" x14ac:dyDescent="0.2">
      <c r="A227" s="117" t="s">
        <v>205</v>
      </c>
      <c r="B227" s="55">
        <v>0</v>
      </c>
      <c r="C227" s="56">
        <v>1</v>
      </c>
      <c r="D227" s="55">
        <v>2</v>
      </c>
      <c r="E227" s="56">
        <v>1</v>
      </c>
      <c r="F227" s="57"/>
      <c r="G227" s="55">
        <f t="shared" ref="G227:G237" si="44">B227-C227</f>
        <v>-1</v>
      </c>
      <c r="H227" s="56">
        <f t="shared" ref="H227:H237" si="45">D227-E227</f>
        <v>1</v>
      </c>
      <c r="I227" s="77">
        <f t="shared" ref="I227:I237" si="46">IF(C227=0, "-", IF(G227/C227&lt;10, G227/C227, "&gt;999%"))</f>
        <v>-1</v>
      </c>
      <c r="J227" s="78">
        <f t="shared" ref="J227:J237" si="47">IF(E227=0, "-", IF(H227/E227&lt;10, H227/E227, "&gt;999%"))</f>
        <v>1</v>
      </c>
    </row>
    <row r="228" spans="1:10" x14ac:dyDescent="0.2">
      <c r="A228" s="117" t="s">
        <v>231</v>
      </c>
      <c r="B228" s="55">
        <v>3</v>
      </c>
      <c r="C228" s="56">
        <v>0</v>
      </c>
      <c r="D228" s="55">
        <v>17</v>
      </c>
      <c r="E228" s="56">
        <v>8</v>
      </c>
      <c r="F228" s="57"/>
      <c r="G228" s="55">
        <f t="shared" si="44"/>
        <v>3</v>
      </c>
      <c r="H228" s="56">
        <f t="shared" si="45"/>
        <v>9</v>
      </c>
      <c r="I228" s="77" t="str">
        <f t="shared" si="46"/>
        <v>-</v>
      </c>
      <c r="J228" s="78">
        <f t="shared" si="47"/>
        <v>1.125</v>
      </c>
    </row>
    <row r="229" spans="1:10" x14ac:dyDescent="0.2">
      <c r="A229" s="117" t="s">
        <v>250</v>
      </c>
      <c r="B229" s="55">
        <v>0</v>
      </c>
      <c r="C229" s="56">
        <v>0</v>
      </c>
      <c r="D229" s="55">
        <v>1</v>
      </c>
      <c r="E229" s="56">
        <v>0</v>
      </c>
      <c r="F229" s="57"/>
      <c r="G229" s="55">
        <f t="shared" si="44"/>
        <v>0</v>
      </c>
      <c r="H229" s="56">
        <f t="shared" si="45"/>
        <v>1</v>
      </c>
      <c r="I229" s="77" t="str">
        <f t="shared" si="46"/>
        <v>-</v>
      </c>
      <c r="J229" s="78" t="str">
        <f t="shared" si="47"/>
        <v>-</v>
      </c>
    </row>
    <row r="230" spans="1:10" x14ac:dyDescent="0.2">
      <c r="A230" s="117" t="s">
        <v>232</v>
      </c>
      <c r="B230" s="55">
        <v>2</v>
      </c>
      <c r="C230" s="56">
        <v>4</v>
      </c>
      <c r="D230" s="55">
        <v>5</v>
      </c>
      <c r="E230" s="56">
        <v>8</v>
      </c>
      <c r="F230" s="57"/>
      <c r="G230" s="55">
        <f t="shared" si="44"/>
        <v>-2</v>
      </c>
      <c r="H230" s="56">
        <f t="shared" si="45"/>
        <v>-3</v>
      </c>
      <c r="I230" s="77">
        <f t="shared" si="46"/>
        <v>-0.5</v>
      </c>
      <c r="J230" s="78">
        <f t="shared" si="47"/>
        <v>-0.375</v>
      </c>
    </row>
    <row r="231" spans="1:10" x14ac:dyDescent="0.2">
      <c r="A231" s="117" t="s">
        <v>300</v>
      </c>
      <c r="B231" s="55">
        <v>0</v>
      </c>
      <c r="C231" s="56">
        <v>0</v>
      </c>
      <c r="D231" s="55">
        <v>0</v>
      </c>
      <c r="E231" s="56">
        <v>1</v>
      </c>
      <c r="F231" s="57"/>
      <c r="G231" s="55">
        <f t="shared" si="44"/>
        <v>0</v>
      </c>
      <c r="H231" s="56">
        <f t="shared" si="45"/>
        <v>-1</v>
      </c>
      <c r="I231" s="77" t="str">
        <f t="shared" si="46"/>
        <v>-</v>
      </c>
      <c r="J231" s="78">
        <f t="shared" si="47"/>
        <v>-1</v>
      </c>
    </row>
    <row r="232" spans="1:10" x14ac:dyDescent="0.2">
      <c r="A232" s="117" t="s">
        <v>453</v>
      </c>
      <c r="B232" s="55">
        <v>0</v>
      </c>
      <c r="C232" s="56">
        <v>1</v>
      </c>
      <c r="D232" s="55">
        <v>0</v>
      </c>
      <c r="E232" s="56">
        <v>1</v>
      </c>
      <c r="F232" s="57"/>
      <c r="G232" s="55">
        <f t="shared" si="44"/>
        <v>-1</v>
      </c>
      <c r="H232" s="56">
        <f t="shared" si="45"/>
        <v>-1</v>
      </c>
      <c r="I232" s="77">
        <f t="shared" si="46"/>
        <v>-1</v>
      </c>
      <c r="J232" s="78">
        <f t="shared" si="47"/>
        <v>-1</v>
      </c>
    </row>
    <row r="233" spans="1:10" x14ac:dyDescent="0.2">
      <c r="A233" s="117" t="s">
        <v>392</v>
      </c>
      <c r="B233" s="55">
        <v>10</v>
      </c>
      <c r="C233" s="56">
        <v>7</v>
      </c>
      <c r="D233" s="55">
        <v>40</v>
      </c>
      <c r="E233" s="56">
        <v>18</v>
      </c>
      <c r="F233" s="57"/>
      <c r="G233" s="55">
        <f t="shared" si="44"/>
        <v>3</v>
      </c>
      <c r="H233" s="56">
        <f t="shared" si="45"/>
        <v>22</v>
      </c>
      <c r="I233" s="77">
        <f t="shared" si="46"/>
        <v>0.42857142857142855</v>
      </c>
      <c r="J233" s="78">
        <f t="shared" si="47"/>
        <v>1.2222222222222223</v>
      </c>
    </row>
    <row r="234" spans="1:10" x14ac:dyDescent="0.2">
      <c r="A234" s="117" t="s">
        <v>301</v>
      </c>
      <c r="B234" s="55">
        <v>0</v>
      </c>
      <c r="C234" s="56">
        <v>0</v>
      </c>
      <c r="D234" s="55">
        <v>3</v>
      </c>
      <c r="E234" s="56">
        <v>0</v>
      </c>
      <c r="F234" s="57"/>
      <c r="G234" s="55">
        <f t="shared" si="44"/>
        <v>0</v>
      </c>
      <c r="H234" s="56">
        <f t="shared" si="45"/>
        <v>3</v>
      </c>
      <c r="I234" s="77" t="str">
        <f t="shared" si="46"/>
        <v>-</v>
      </c>
      <c r="J234" s="78" t="str">
        <f t="shared" si="47"/>
        <v>-</v>
      </c>
    </row>
    <row r="235" spans="1:10" x14ac:dyDescent="0.2">
      <c r="A235" s="117" t="s">
        <v>434</v>
      </c>
      <c r="B235" s="55">
        <v>1</v>
      </c>
      <c r="C235" s="56">
        <v>2</v>
      </c>
      <c r="D235" s="55">
        <v>13</v>
      </c>
      <c r="E235" s="56">
        <v>9</v>
      </c>
      <c r="F235" s="57"/>
      <c r="G235" s="55">
        <f t="shared" si="44"/>
        <v>-1</v>
      </c>
      <c r="H235" s="56">
        <f t="shared" si="45"/>
        <v>4</v>
      </c>
      <c r="I235" s="77">
        <f t="shared" si="46"/>
        <v>-0.5</v>
      </c>
      <c r="J235" s="78">
        <f t="shared" si="47"/>
        <v>0.44444444444444442</v>
      </c>
    </row>
    <row r="236" spans="1:10" x14ac:dyDescent="0.2">
      <c r="A236" s="117" t="s">
        <v>354</v>
      </c>
      <c r="B236" s="55">
        <v>11</v>
      </c>
      <c r="C236" s="56">
        <v>6</v>
      </c>
      <c r="D236" s="55">
        <v>26</v>
      </c>
      <c r="E236" s="56">
        <v>16</v>
      </c>
      <c r="F236" s="57"/>
      <c r="G236" s="55">
        <f t="shared" si="44"/>
        <v>5</v>
      </c>
      <c r="H236" s="56">
        <f t="shared" si="45"/>
        <v>10</v>
      </c>
      <c r="I236" s="77">
        <f t="shared" si="46"/>
        <v>0.83333333333333337</v>
      </c>
      <c r="J236" s="78">
        <f t="shared" si="47"/>
        <v>0.625</v>
      </c>
    </row>
    <row r="237" spans="1:10" s="38" customFormat="1" x14ac:dyDescent="0.2">
      <c r="A237" s="143" t="s">
        <v>559</v>
      </c>
      <c r="B237" s="32">
        <v>27</v>
      </c>
      <c r="C237" s="33">
        <v>21</v>
      </c>
      <c r="D237" s="32">
        <v>107</v>
      </c>
      <c r="E237" s="33">
        <v>62</v>
      </c>
      <c r="F237" s="34"/>
      <c r="G237" s="32">
        <f t="shared" si="44"/>
        <v>6</v>
      </c>
      <c r="H237" s="33">
        <f t="shared" si="45"/>
        <v>45</v>
      </c>
      <c r="I237" s="35">
        <f t="shared" si="46"/>
        <v>0.2857142857142857</v>
      </c>
      <c r="J237" s="36">
        <f t="shared" si="47"/>
        <v>0.72580645161290325</v>
      </c>
    </row>
    <row r="238" spans="1:10" x14ac:dyDescent="0.2">
      <c r="A238" s="142"/>
      <c r="B238" s="63"/>
      <c r="C238" s="64"/>
      <c r="D238" s="63"/>
      <c r="E238" s="64"/>
      <c r="F238" s="65"/>
      <c r="G238" s="63"/>
      <c r="H238" s="64"/>
      <c r="I238" s="79"/>
      <c r="J238" s="80"/>
    </row>
    <row r="239" spans="1:10" x14ac:dyDescent="0.2">
      <c r="A239" s="111" t="s">
        <v>73</v>
      </c>
      <c r="B239" s="55"/>
      <c r="C239" s="56"/>
      <c r="D239" s="55"/>
      <c r="E239" s="56"/>
      <c r="F239" s="57"/>
      <c r="G239" s="55"/>
      <c r="H239" s="56"/>
      <c r="I239" s="77"/>
      <c r="J239" s="78"/>
    </row>
    <row r="240" spans="1:10" x14ac:dyDescent="0.2">
      <c r="A240" s="117" t="s">
        <v>251</v>
      </c>
      <c r="B240" s="55">
        <v>0</v>
      </c>
      <c r="C240" s="56">
        <v>0</v>
      </c>
      <c r="D240" s="55">
        <v>3</v>
      </c>
      <c r="E240" s="56">
        <v>1</v>
      </c>
      <c r="F240" s="57"/>
      <c r="G240" s="55">
        <f>B240-C240</f>
        <v>0</v>
      </c>
      <c r="H240" s="56">
        <f>D240-E240</f>
        <v>2</v>
      </c>
      <c r="I240" s="77" t="str">
        <f>IF(C240=0, "-", IF(G240/C240&lt;10, G240/C240, "&gt;999%"))</f>
        <v>-</v>
      </c>
      <c r="J240" s="78">
        <f>IF(E240=0, "-", IF(H240/E240&lt;10, H240/E240, "&gt;999%"))</f>
        <v>2</v>
      </c>
    </row>
    <row r="241" spans="1:10" x14ac:dyDescent="0.2">
      <c r="A241" s="117" t="s">
        <v>435</v>
      </c>
      <c r="B241" s="55">
        <v>1</v>
      </c>
      <c r="C241" s="56">
        <v>0</v>
      </c>
      <c r="D241" s="55">
        <v>3</v>
      </c>
      <c r="E241" s="56">
        <v>1</v>
      </c>
      <c r="F241" s="57"/>
      <c r="G241" s="55">
        <f>B241-C241</f>
        <v>1</v>
      </c>
      <c r="H241" s="56">
        <f>D241-E241</f>
        <v>2</v>
      </c>
      <c r="I241" s="77" t="str">
        <f>IF(C241=0, "-", IF(G241/C241&lt;10, G241/C241, "&gt;999%"))</f>
        <v>-</v>
      </c>
      <c r="J241" s="78">
        <f>IF(E241=0, "-", IF(H241/E241&lt;10, H241/E241, "&gt;999%"))</f>
        <v>2</v>
      </c>
    </row>
    <row r="242" spans="1:10" s="38" customFormat="1" x14ac:dyDescent="0.2">
      <c r="A242" s="143" t="s">
        <v>560</v>
      </c>
      <c r="B242" s="32">
        <v>1</v>
      </c>
      <c r="C242" s="33">
        <v>0</v>
      </c>
      <c r="D242" s="32">
        <v>6</v>
      </c>
      <c r="E242" s="33">
        <v>2</v>
      </c>
      <c r="F242" s="34"/>
      <c r="G242" s="32">
        <f>B242-C242</f>
        <v>1</v>
      </c>
      <c r="H242" s="33">
        <f>D242-E242</f>
        <v>4</v>
      </c>
      <c r="I242" s="35" t="str">
        <f>IF(C242=0, "-", IF(G242/C242&lt;10, G242/C242, "&gt;999%"))</f>
        <v>-</v>
      </c>
      <c r="J242" s="36">
        <f>IF(E242=0, "-", IF(H242/E242&lt;10, H242/E242, "&gt;999%"))</f>
        <v>2</v>
      </c>
    </row>
    <row r="243" spans="1:10" x14ac:dyDescent="0.2">
      <c r="A243" s="142"/>
      <c r="B243" s="63"/>
      <c r="C243" s="64"/>
      <c r="D243" s="63"/>
      <c r="E243" s="64"/>
      <c r="F243" s="65"/>
      <c r="G243" s="63"/>
      <c r="H243" s="64"/>
      <c r="I243" s="79"/>
      <c r="J243" s="80"/>
    </row>
    <row r="244" spans="1:10" x14ac:dyDescent="0.2">
      <c r="A244" s="111" t="s">
        <v>74</v>
      </c>
      <c r="B244" s="55"/>
      <c r="C244" s="56"/>
      <c r="D244" s="55"/>
      <c r="E244" s="56"/>
      <c r="F244" s="57"/>
      <c r="G244" s="55"/>
      <c r="H244" s="56"/>
      <c r="I244" s="77"/>
      <c r="J244" s="78"/>
    </row>
    <row r="245" spans="1:10" x14ac:dyDescent="0.2">
      <c r="A245" s="117" t="s">
        <v>487</v>
      </c>
      <c r="B245" s="55">
        <v>1</v>
      </c>
      <c r="C245" s="56">
        <v>8</v>
      </c>
      <c r="D245" s="55">
        <v>15</v>
      </c>
      <c r="E245" s="56">
        <v>26</v>
      </c>
      <c r="F245" s="57"/>
      <c r="G245" s="55">
        <f t="shared" ref="G245:G256" si="48">B245-C245</f>
        <v>-7</v>
      </c>
      <c r="H245" s="56">
        <f t="shared" ref="H245:H256" si="49">D245-E245</f>
        <v>-11</v>
      </c>
      <c r="I245" s="77">
        <f t="shared" ref="I245:I256" si="50">IF(C245=0, "-", IF(G245/C245&lt;10, G245/C245, "&gt;999%"))</f>
        <v>-0.875</v>
      </c>
      <c r="J245" s="78">
        <f t="shared" ref="J245:J256" si="51">IF(E245=0, "-", IF(H245/E245&lt;10, H245/E245, "&gt;999%"))</f>
        <v>-0.42307692307692307</v>
      </c>
    </row>
    <row r="246" spans="1:10" x14ac:dyDescent="0.2">
      <c r="A246" s="117" t="s">
        <v>500</v>
      </c>
      <c r="B246" s="55">
        <v>6</v>
      </c>
      <c r="C246" s="56">
        <v>9</v>
      </c>
      <c r="D246" s="55">
        <v>30</v>
      </c>
      <c r="E246" s="56">
        <v>45</v>
      </c>
      <c r="F246" s="57"/>
      <c r="G246" s="55">
        <f t="shared" si="48"/>
        <v>-3</v>
      </c>
      <c r="H246" s="56">
        <f t="shared" si="49"/>
        <v>-15</v>
      </c>
      <c r="I246" s="77">
        <f t="shared" si="50"/>
        <v>-0.33333333333333331</v>
      </c>
      <c r="J246" s="78">
        <f t="shared" si="51"/>
        <v>-0.33333333333333331</v>
      </c>
    </row>
    <row r="247" spans="1:10" x14ac:dyDescent="0.2">
      <c r="A247" s="117" t="s">
        <v>322</v>
      </c>
      <c r="B247" s="55">
        <v>17</v>
      </c>
      <c r="C247" s="56">
        <v>34</v>
      </c>
      <c r="D247" s="55">
        <v>183</v>
      </c>
      <c r="E247" s="56">
        <v>120</v>
      </c>
      <c r="F247" s="57"/>
      <c r="G247" s="55">
        <f t="shared" si="48"/>
        <v>-17</v>
      </c>
      <c r="H247" s="56">
        <f t="shared" si="49"/>
        <v>63</v>
      </c>
      <c r="I247" s="77">
        <f t="shared" si="50"/>
        <v>-0.5</v>
      </c>
      <c r="J247" s="78">
        <f t="shared" si="51"/>
        <v>0.52500000000000002</v>
      </c>
    </row>
    <row r="248" spans="1:10" x14ac:dyDescent="0.2">
      <c r="A248" s="117" t="s">
        <v>336</v>
      </c>
      <c r="B248" s="55">
        <v>26</v>
      </c>
      <c r="C248" s="56">
        <v>0</v>
      </c>
      <c r="D248" s="55">
        <v>136</v>
      </c>
      <c r="E248" s="56">
        <v>0</v>
      </c>
      <c r="F248" s="57"/>
      <c r="G248" s="55">
        <f t="shared" si="48"/>
        <v>26</v>
      </c>
      <c r="H248" s="56">
        <f t="shared" si="49"/>
        <v>136</v>
      </c>
      <c r="I248" s="77" t="str">
        <f t="shared" si="50"/>
        <v>-</v>
      </c>
      <c r="J248" s="78" t="str">
        <f t="shared" si="51"/>
        <v>-</v>
      </c>
    </row>
    <row r="249" spans="1:10" x14ac:dyDescent="0.2">
      <c r="A249" s="117" t="s">
        <v>369</v>
      </c>
      <c r="B249" s="55">
        <v>42</v>
      </c>
      <c r="C249" s="56">
        <v>48</v>
      </c>
      <c r="D249" s="55">
        <v>310</v>
      </c>
      <c r="E249" s="56">
        <v>287</v>
      </c>
      <c r="F249" s="57"/>
      <c r="G249" s="55">
        <f t="shared" si="48"/>
        <v>-6</v>
      </c>
      <c r="H249" s="56">
        <f t="shared" si="49"/>
        <v>23</v>
      </c>
      <c r="I249" s="77">
        <f t="shared" si="50"/>
        <v>-0.125</v>
      </c>
      <c r="J249" s="78">
        <f t="shared" si="51"/>
        <v>8.0139372822299645E-2</v>
      </c>
    </row>
    <row r="250" spans="1:10" x14ac:dyDescent="0.2">
      <c r="A250" s="117" t="s">
        <v>412</v>
      </c>
      <c r="B250" s="55">
        <v>1</v>
      </c>
      <c r="C250" s="56">
        <v>5</v>
      </c>
      <c r="D250" s="55">
        <v>26</v>
      </c>
      <c r="E250" s="56">
        <v>26</v>
      </c>
      <c r="F250" s="57"/>
      <c r="G250" s="55">
        <f t="shared" si="48"/>
        <v>-4</v>
      </c>
      <c r="H250" s="56">
        <f t="shared" si="49"/>
        <v>0</v>
      </c>
      <c r="I250" s="77">
        <f t="shared" si="50"/>
        <v>-0.8</v>
      </c>
      <c r="J250" s="78">
        <f t="shared" si="51"/>
        <v>0</v>
      </c>
    </row>
    <row r="251" spans="1:10" x14ac:dyDescent="0.2">
      <c r="A251" s="117" t="s">
        <v>413</v>
      </c>
      <c r="B251" s="55">
        <v>16</v>
      </c>
      <c r="C251" s="56">
        <v>13</v>
      </c>
      <c r="D251" s="55">
        <v>85</v>
      </c>
      <c r="E251" s="56">
        <v>59</v>
      </c>
      <c r="F251" s="57"/>
      <c r="G251" s="55">
        <f t="shared" si="48"/>
        <v>3</v>
      </c>
      <c r="H251" s="56">
        <f t="shared" si="49"/>
        <v>26</v>
      </c>
      <c r="I251" s="77">
        <f t="shared" si="50"/>
        <v>0.23076923076923078</v>
      </c>
      <c r="J251" s="78">
        <f t="shared" si="51"/>
        <v>0.44067796610169491</v>
      </c>
    </row>
    <row r="252" spans="1:10" x14ac:dyDescent="0.2">
      <c r="A252" s="117" t="s">
        <v>285</v>
      </c>
      <c r="B252" s="55">
        <v>1</v>
      </c>
      <c r="C252" s="56">
        <v>1</v>
      </c>
      <c r="D252" s="55">
        <v>6</v>
      </c>
      <c r="E252" s="56">
        <v>7</v>
      </c>
      <c r="F252" s="57"/>
      <c r="G252" s="55">
        <f t="shared" si="48"/>
        <v>0</v>
      </c>
      <c r="H252" s="56">
        <f t="shared" si="49"/>
        <v>-1</v>
      </c>
      <c r="I252" s="77">
        <f t="shared" si="50"/>
        <v>0</v>
      </c>
      <c r="J252" s="78">
        <f t="shared" si="51"/>
        <v>-0.14285714285714285</v>
      </c>
    </row>
    <row r="253" spans="1:10" x14ac:dyDescent="0.2">
      <c r="A253" s="117" t="s">
        <v>161</v>
      </c>
      <c r="B253" s="55">
        <v>9</v>
      </c>
      <c r="C253" s="56">
        <v>13</v>
      </c>
      <c r="D253" s="55">
        <v>75</v>
      </c>
      <c r="E253" s="56">
        <v>95</v>
      </c>
      <c r="F253" s="57"/>
      <c r="G253" s="55">
        <f t="shared" si="48"/>
        <v>-4</v>
      </c>
      <c r="H253" s="56">
        <f t="shared" si="49"/>
        <v>-20</v>
      </c>
      <c r="I253" s="77">
        <f t="shared" si="50"/>
        <v>-0.30769230769230771</v>
      </c>
      <c r="J253" s="78">
        <f t="shared" si="51"/>
        <v>-0.21052631578947367</v>
      </c>
    </row>
    <row r="254" spans="1:10" x14ac:dyDescent="0.2">
      <c r="A254" s="117" t="s">
        <v>187</v>
      </c>
      <c r="B254" s="55">
        <v>33</v>
      </c>
      <c r="C254" s="56">
        <v>48</v>
      </c>
      <c r="D254" s="55">
        <v>361</v>
      </c>
      <c r="E254" s="56">
        <v>344</v>
      </c>
      <c r="F254" s="57"/>
      <c r="G254" s="55">
        <f t="shared" si="48"/>
        <v>-15</v>
      </c>
      <c r="H254" s="56">
        <f t="shared" si="49"/>
        <v>17</v>
      </c>
      <c r="I254" s="77">
        <f t="shared" si="50"/>
        <v>-0.3125</v>
      </c>
      <c r="J254" s="78">
        <f t="shared" si="51"/>
        <v>4.9418604651162788E-2</v>
      </c>
    </row>
    <row r="255" spans="1:10" x14ac:dyDescent="0.2">
      <c r="A255" s="117" t="s">
        <v>216</v>
      </c>
      <c r="B255" s="55">
        <v>4</v>
      </c>
      <c r="C255" s="56">
        <v>12</v>
      </c>
      <c r="D255" s="55">
        <v>49</v>
      </c>
      <c r="E255" s="56">
        <v>44</v>
      </c>
      <c r="F255" s="57"/>
      <c r="G255" s="55">
        <f t="shared" si="48"/>
        <v>-8</v>
      </c>
      <c r="H255" s="56">
        <f t="shared" si="49"/>
        <v>5</v>
      </c>
      <c r="I255" s="77">
        <f t="shared" si="50"/>
        <v>-0.66666666666666663</v>
      </c>
      <c r="J255" s="78">
        <f t="shared" si="51"/>
        <v>0.11363636363636363</v>
      </c>
    </row>
    <row r="256" spans="1:10" s="38" customFormat="1" x14ac:dyDescent="0.2">
      <c r="A256" s="143" t="s">
        <v>561</v>
      </c>
      <c r="B256" s="32">
        <v>156</v>
      </c>
      <c r="C256" s="33">
        <v>191</v>
      </c>
      <c r="D256" s="32">
        <v>1276</v>
      </c>
      <c r="E256" s="33">
        <v>1053</v>
      </c>
      <c r="F256" s="34"/>
      <c r="G256" s="32">
        <f t="shared" si="48"/>
        <v>-35</v>
      </c>
      <c r="H256" s="33">
        <f t="shared" si="49"/>
        <v>223</v>
      </c>
      <c r="I256" s="35">
        <f t="shared" si="50"/>
        <v>-0.18324607329842932</v>
      </c>
      <c r="J256" s="36">
        <f t="shared" si="51"/>
        <v>0.21177587844254511</v>
      </c>
    </row>
    <row r="257" spans="1:10" x14ac:dyDescent="0.2">
      <c r="A257" s="142"/>
      <c r="B257" s="63"/>
      <c r="C257" s="64"/>
      <c r="D257" s="63"/>
      <c r="E257" s="64"/>
      <c r="F257" s="65"/>
      <c r="G257" s="63"/>
      <c r="H257" s="64"/>
      <c r="I257" s="79"/>
      <c r="J257" s="80"/>
    </row>
    <row r="258" spans="1:10" x14ac:dyDescent="0.2">
      <c r="A258" s="111" t="s">
        <v>75</v>
      </c>
      <c r="B258" s="55"/>
      <c r="C258" s="56"/>
      <c r="D258" s="55"/>
      <c r="E258" s="56"/>
      <c r="F258" s="57"/>
      <c r="G258" s="55"/>
      <c r="H258" s="56"/>
      <c r="I258" s="77"/>
      <c r="J258" s="78"/>
    </row>
    <row r="259" spans="1:10" x14ac:dyDescent="0.2">
      <c r="A259" s="117" t="s">
        <v>206</v>
      </c>
      <c r="B259" s="55">
        <v>6</v>
      </c>
      <c r="C259" s="56">
        <v>16</v>
      </c>
      <c r="D259" s="55">
        <v>59</v>
      </c>
      <c r="E259" s="56">
        <v>52</v>
      </c>
      <c r="F259" s="57"/>
      <c r="G259" s="55">
        <f t="shared" ref="G259:G275" si="52">B259-C259</f>
        <v>-10</v>
      </c>
      <c r="H259" s="56">
        <f t="shared" ref="H259:H275" si="53">D259-E259</f>
        <v>7</v>
      </c>
      <c r="I259" s="77">
        <f t="shared" ref="I259:I275" si="54">IF(C259=0, "-", IF(G259/C259&lt;10, G259/C259, "&gt;999%"))</f>
        <v>-0.625</v>
      </c>
      <c r="J259" s="78">
        <f t="shared" ref="J259:J275" si="55">IF(E259=0, "-", IF(H259/E259&lt;10, H259/E259, "&gt;999%"))</f>
        <v>0.13461538461538461</v>
      </c>
    </row>
    <row r="260" spans="1:10" x14ac:dyDescent="0.2">
      <c r="A260" s="117" t="s">
        <v>207</v>
      </c>
      <c r="B260" s="55">
        <v>1</v>
      </c>
      <c r="C260" s="56">
        <v>3</v>
      </c>
      <c r="D260" s="55">
        <v>4</v>
      </c>
      <c r="E260" s="56">
        <v>6</v>
      </c>
      <c r="F260" s="57"/>
      <c r="G260" s="55">
        <f t="shared" si="52"/>
        <v>-2</v>
      </c>
      <c r="H260" s="56">
        <f t="shared" si="53"/>
        <v>-2</v>
      </c>
      <c r="I260" s="77">
        <f t="shared" si="54"/>
        <v>-0.66666666666666663</v>
      </c>
      <c r="J260" s="78">
        <f t="shared" si="55"/>
        <v>-0.33333333333333331</v>
      </c>
    </row>
    <row r="261" spans="1:10" x14ac:dyDescent="0.2">
      <c r="A261" s="117" t="s">
        <v>233</v>
      </c>
      <c r="B261" s="55">
        <v>9</v>
      </c>
      <c r="C261" s="56">
        <v>11</v>
      </c>
      <c r="D261" s="55">
        <v>18</v>
      </c>
      <c r="E261" s="56">
        <v>46</v>
      </c>
      <c r="F261" s="57"/>
      <c r="G261" s="55">
        <f t="shared" si="52"/>
        <v>-2</v>
      </c>
      <c r="H261" s="56">
        <f t="shared" si="53"/>
        <v>-28</v>
      </c>
      <c r="I261" s="77">
        <f t="shared" si="54"/>
        <v>-0.18181818181818182</v>
      </c>
      <c r="J261" s="78">
        <f t="shared" si="55"/>
        <v>-0.60869565217391308</v>
      </c>
    </row>
    <row r="262" spans="1:10" x14ac:dyDescent="0.2">
      <c r="A262" s="117" t="s">
        <v>302</v>
      </c>
      <c r="B262" s="55">
        <v>2</v>
      </c>
      <c r="C262" s="56">
        <v>4</v>
      </c>
      <c r="D262" s="55">
        <v>8</v>
      </c>
      <c r="E262" s="56">
        <v>18</v>
      </c>
      <c r="F262" s="57"/>
      <c r="G262" s="55">
        <f t="shared" si="52"/>
        <v>-2</v>
      </c>
      <c r="H262" s="56">
        <f t="shared" si="53"/>
        <v>-10</v>
      </c>
      <c r="I262" s="77">
        <f t="shared" si="54"/>
        <v>-0.5</v>
      </c>
      <c r="J262" s="78">
        <f t="shared" si="55"/>
        <v>-0.55555555555555558</v>
      </c>
    </row>
    <row r="263" spans="1:10" x14ac:dyDescent="0.2">
      <c r="A263" s="117" t="s">
        <v>234</v>
      </c>
      <c r="B263" s="55">
        <v>2</v>
      </c>
      <c r="C263" s="56">
        <v>1</v>
      </c>
      <c r="D263" s="55">
        <v>12</v>
      </c>
      <c r="E263" s="56">
        <v>10</v>
      </c>
      <c r="F263" s="57"/>
      <c r="G263" s="55">
        <f t="shared" si="52"/>
        <v>1</v>
      </c>
      <c r="H263" s="56">
        <f t="shared" si="53"/>
        <v>2</v>
      </c>
      <c r="I263" s="77">
        <f t="shared" si="54"/>
        <v>1</v>
      </c>
      <c r="J263" s="78">
        <f t="shared" si="55"/>
        <v>0.2</v>
      </c>
    </row>
    <row r="264" spans="1:10" x14ac:dyDescent="0.2">
      <c r="A264" s="117" t="s">
        <v>252</v>
      </c>
      <c r="B264" s="55">
        <v>1</v>
      </c>
      <c r="C264" s="56">
        <v>0</v>
      </c>
      <c r="D264" s="55">
        <v>2</v>
      </c>
      <c r="E264" s="56">
        <v>2</v>
      </c>
      <c r="F264" s="57"/>
      <c r="G264" s="55">
        <f t="shared" si="52"/>
        <v>1</v>
      </c>
      <c r="H264" s="56">
        <f t="shared" si="53"/>
        <v>0</v>
      </c>
      <c r="I264" s="77" t="str">
        <f t="shared" si="54"/>
        <v>-</v>
      </c>
      <c r="J264" s="78">
        <f t="shared" si="55"/>
        <v>0</v>
      </c>
    </row>
    <row r="265" spans="1:10" x14ac:dyDescent="0.2">
      <c r="A265" s="117" t="s">
        <v>253</v>
      </c>
      <c r="B265" s="55">
        <v>3</v>
      </c>
      <c r="C265" s="56">
        <v>0</v>
      </c>
      <c r="D265" s="55">
        <v>8</v>
      </c>
      <c r="E265" s="56">
        <v>6</v>
      </c>
      <c r="F265" s="57"/>
      <c r="G265" s="55">
        <f t="shared" si="52"/>
        <v>3</v>
      </c>
      <c r="H265" s="56">
        <f t="shared" si="53"/>
        <v>2</v>
      </c>
      <c r="I265" s="77" t="str">
        <f t="shared" si="54"/>
        <v>-</v>
      </c>
      <c r="J265" s="78">
        <f t="shared" si="55"/>
        <v>0.33333333333333331</v>
      </c>
    </row>
    <row r="266" spans="1:10" x14ac:dyDescent="0.2">
      <c r="A266" s="117" t="s">
        <v>303</v>
      </c>
      <c r="B266" s="55">
        <v>2</v>
      </c>
      <c r="C266" s="56">
        <v>0</v>
      </c>
      <c r="D266" s="55">
        <v>2</v>
      </c>
      <c r="E266" s="56">
        <v>3</v>
      </c>
      <c r="F266" s="57"/>
      <c r="G266" s="55">
        <f t="shared" si="52"/>
        <v>2</v>
      </c>
      <c r="H266" s="56">
        <f t="shared" si="53"/>
        <v>-1</v>
      </c>
      <c r="I266" s="77" t="str">
        <f t="shared" si="54"/>
        <v>-</v>
      </c>
      <c r="J266" s="78">
        <f t="shared" si="55"/>
        <v>-0.33333333333333331</v>
      </c>
    </row>
    <row r="267" spans="1:10" x14ac:dyDescent="0.2">
      <c r="A267" s="117" t="s">
        <v>355</v>
      </c>
      <c r="B267" s="55">
        <v>6</v>
      </c>
      <c r="C267" s="56">
        <v>1</v>
      </c>
      <c r="D267" s="55">
        <v>24</v>
      </c>
      <c r="E267" s="56">
        <v>14</v>
      </c>
      <c r="F267" s="57"/>
      <c r="G267" s="55">
        <f t="shared" si="52"/>
        <v>5</v>
      </c>
      <c r="H267" s="56">
        <f t="shared" si="53"/>
        <v>10</v>
      </c>
      <c r="I267" s="77">
        <f t="shared" si="54"/>
        <v>5</v>
      </c>
      <c r="J267" s="78">
        <f t="shared" si="55"/>
        <v>0.7142857142857143</v>
      </c>
    </row>
    <row r="268" spans="1:10" x14ac:dyDescent="0.2">
      <c r="A268" s="117" t="s">
        <v>393</v>
      </c>
      <c r="B268" s="55">
        <v>3</v>
      </c>
      <c r="C268" s="56">
        <v>0</v>
      </c>
      <c r="D268" s="55">
        <v>3</v>
      </c>
      <c r="E268" s="56">
        <v>0</v>
      </c>
      <c r="F268" s="57"/>
      <c r="G268" s="55">
        <f t="shared" si="52"/>
        <v>3</v>
      </c>
      <c r="H268" s="56">
        <f t="shared" si="53"/>
        <v>3</v>
      </c>
      <c r="I268" s="77" t="str">
        <f t="shared" si="54"/>
        <v>-</v>
      </c>
      <c r="J268" s="78" t="str">
        <f t="shared" si="55"/>
        <v>-</v>
      </c>
    </row>
    <row r="269" spans="1:10" x14ac:dyDescent="0.2">
      <c r="A269" s="117" t="s">
        <v>394</v>
      </c>
      <c r="B269" s="55">
        <v>17</v>
      </c>
      <c r="C269" s="56">
        <v>8</v>
      </c>
      <c r="D269" s="55">
        <v>42</v>
      </c>
      <c r="E269" s="56">
        <v>27</v>
      </c>
      <c r="F269" s="57"/>
      <c r="G269" s="55">
        <f t="shared" si="52"/>
        <v>9</v>
      </c>
      <c r="H269" s="56">
        <f t="shared" si="53"/>
        <v>15</v>
      </c>
      <c r="I269" s="77">
        <f t="shared" si="54"/>
        <v>1.125</v>
      </c>
      <c r="J269" s="78">
        <f t="shared" si="55"/>
        <v>0.55555555555555558</v>
      </c>
    </row>
    <row r="270" spans="1:10" x14ac:dyDescent="0.2">
      <c r="A270" s="117" t="s">
        <v>395</v>
      </c>
      <c r="B270" s="55">
        <v>3</v>
      </c>
      <c r="C270" s="56">
        <v>0</v>
      </c>
      <c r="D270" s="55">
        <v>9</v>
      </c>
      <c r="E270" s="56">
        <v>3</v>
      </c>
      <c r="F270" s="57"/>
      <c r="G270" s="55">
        <f t="shared" si="52"/>
        <v>3</v>
      </c>
      <c r="H270" s="56">
        <f t="shared" si="53"/>
        <v>6</v>
      </c>
      <c r="I270" s="77" t="str">
        <f t="shared" si="54"/>
        <v>-</v>
      </c>
      <c r="J270" s="78">
        <f t="shared" si="55"/>
        <v>2</v>
      </c>
    </row>
    <row r="271" spans="1:10" x14ac:dyDescent="0.2">
      <c r="A271" s="117" t="s">
        <v>436</v>
      </c>
      <c r="B271" s="55">
        <v>1</v>
      </c>
      <c r="C271" s="56">
        <v>1</v>
      </c>
      <c r="D271" s="55">
        <v>18</v>
      </c>
      <c r="E271" s="56">
        <v>5</v>
      </c>
      <c r="F271" s="57"/>
      <c r="G271" s="55">
        <f t="shared" si="52"/>
        <v>0</v>
      </c>
      <c r="H271" s="56">
        <f t="shared" si="53"/>
        <v>13</v>
      </c>
      <c r="I271" s="77">
        <f t="shared" si="54"/>
        <v>0</v>
      </c>
      <c r="J271" s="78">
        <f t="shared" si="55"/>
        <v>2.6</v>
      </c>
    </row>
    <row r="272" spans="1:10" x14ac:dyDescent="0.2">
      <c r="A272" s="117" t="s">
        <v>437</v>
      </c>
      <c r="B272" s="55">
        <v>0</v>
      </c>
      <c r="C272" s="56">
        <v>0</v>
      </c>
      <c r="D272" s="55">
        <v>0</v>
      </c>
      <c r="E272" s="56">
        <v>2</v>
      </c>
      <c r="F272" s="57"/>
      <c r="G272" s="55">
        <f t="shared" si="52"/>
        <v>0</v>
      </c>
      <c r="H272" s="56">
        <f t="shared" si="53"/>
        <v>-2</v>
      </c>
      <c r="I272" s="77" t="str">
        <f t="shared" si="54"/>
        <v>-</v>
      </c>
      <c r="J272" s="78">
        <f t="shared" si="55"/>
        <v>-1</v>
      </c>
    </row>
    <row r="273" spans="1:10" x14ac:dyDescent="0.2">
      <c r="A273" s="117" t="s">
        <v>454</v>
      </c>
      <c r="B273" s="55">
        <v>2</v>
      </c>
      <c r="C273" s="56">
        <v>0</v>
      </c>
      <c r="D273" s="55">
        <v>8</v>
      </c>
      <c r="E273" s="56">
        <v>1</v>
      </c>
      <c r="F273" s="57"/>
      <c r="G273" s="55">
        <f t="shared" si="52"/>
        <v>2</v>
      </c>
      <c r="H273" s="56">
        <f t="shared" si="53"/>
        <v>7</v>
      </c>
      <c r="I273" s="77" t="str">
        <f t="shared" si="54"/>
        <v>-</v>
      </c>
      <c r="J273" s="78">
        <f t="shared" si="55"/>
        <v>7</v>
      </c>
    </row>
    <row r="274" spans="1:10" x14ac:dyDescent="0.2">
      <c r="A274" s="117" t="s">
        <v>501</v>
      </c>
      <c r="B274" s="55">
        <v>0</v>
      </c>
      <c r="C274" s="56">
        <v>0</v>
      </c>
      <c r="D274" s="55">
        <v>0</v>
      </c>
      <c r="E274" s="56">
        <v>1</v>
      </c>
      <c r="F274" s="57"/>
      <c r="G274" s="55">
        <f t="shared" si="52"/>
        <v>0</v>
      </c>
      <c r="H274" s="56">
        <f t="shared" si="53"/>
        <v>-1</v>
      </c>
      <c r="I274" s="77" t="str">
        <f t="shared" si="54"/>
        <v>-</v>
      </c>
      <c r="J274" s="78">
        <f t="shared" si="55"/>
        <v>-1</v>
      </c>
    </row>
    <row r="275" spans="1:10" s="38" customFormat="1" x14ac:dyDescent="0.2">
      <c r="A275" s="143" t="s">
        <v>562</v>
      </c>
      <c r="B275" s="32">
        <v>58</v>
      </c>
      <c r="C275" s="33">
        <v>45</v>
      </c>
      <c r="D275" s="32">
        <v>217</v>
      </c>
      <c r="E275" s="33">
        <v>196</v>
      </c>
      <c r="F275" s="34"/>
      <c r="G275" s="32">
        <f t="shared" si="52"/>
        <v>13</v>
      </c>
      <c r="H275" s="33">
        <f t="shared" si="53"/>
        <v>21</v>
      </c>
      <c r="I275" s="35">
        <f t="shared" si="54"/>
        <v>0.28888888888888886</v>
      </c>
      <c r="J275" s="36">
        <f t="shared" si="55"/>
        <v>0.10714285714285714</v>
      </c>
    </row>
    <row r="276" spans="1:10" x14ac:dyDescent="0.2">
      <c r="A276" s="142"/>
      <c r="B276" s="63"/>
      <c r="C276" s="64"/>
      <c r="D276" s="63"/>
      <c r="E276" s="64"/>
      <c r="F276" s="65"/>
      <c r="G276" s="63"/>
      <c r="H276" s="64"/>
      <c r="I276" s="79"/>
      <c r="J276" s="80"/>
    </row>
    <row r="277" spans="1:10" x14ac:dyDescent="0.2">
      <c r="A277" s="111" t="s">
        <v>76</v>
      </c>
      <c r="B277" s="55"/>
      <c r="C277" s="56"/>
      <c r="D277" s="55"/>
      <c r="E277" s="56"/>
      <c r="F277" s="57"/>
      <c r="G277" s="55"/>
      <c r="H277" s="56"/>
      <c r="I277" s="77"/>
      <c r="J277" s="78"/>
    </row>
    <row r="278" spans="1:10" x14ac:dyDescent="0.2">
      <c r="A278" s="117" t="s">
        <v>524</v>
      </c>
      <c r="B278" s="55">
        <v>4</v>
      </c>
      <c r="C278" s="56">
        <v>2</v>
      </c>
      <c r="D278" s="55">
        <v>17</v>
      </c>
      <c r="E278" s="56">
        <v>5</v>
      </c>
      <c r="F278" s="57"/>
      <c r="G278" s="55">
        <f t="shared" ref="G278:G284" si="56">B278-C278</f>
        <v>2</v>
      </c>
      <c r="H278" s="56">
        <f t="shared" ref="H278:H284" si="57">D278-E278</f>
        <v>12</v>
      </c>
      <c r="I278" s="77">
        <f t="shared" ref="I278:I284" si="58">IF(C278=0, "-", IF(G278/C278&lt;10, G278/C278, "&gt;999%"))</f>
        <v>1</v>
      </c>
      <c r="J278" s="78">
        <f t="shared" ref="J278:J284" si="59">IF(E278=0, "-", IF(H278/E278&lt;10, H278/E278, "&gt;999%"))</f>
        <v>2.4</v>
      </c>
    </row>
    <row r="279" spans="1:10" x14ac:dyDescent="0.2">
      <c r="A279" s="117" t="s">
        <v>461</v>
      </c>
      <c r="B279" s="55">
        <v>0</v>
      </c>
      <c r="C279" s="56">
        <v>0</v>
      </c>
      <c r="D279" s="55">
        <v>1</v>
      </c>
      <c r="E279" s="56">
        <v>0</v>
      </c>
      <c r="F279" s="57"/>
      <c r="G279" s="55">
        <f t="shared" si="56"/>
        <v>0</v>
      </c>
      <c r="H279" s="56">
        <f t="shared" si="57"/>
        <v>1</v>
      </c>
      <c r="I279" s="77" t="str">
        <f t="shared" si="58"/>
        <v>-</v>
      </c>
      <c r="J279" s="78" t="str">
        <f t="shared" si="59"/>
        <v>-</v>
      </c>
    </row>
    <row r="280" spans="1:10" x14ac:dyDescent="0.2">
      <c r="A280" s="117" t="s">
        <v>275</v>
      </c>
      <c r="B280" s="55">
        <v>3</v>
      </c>
      <c r="C280" s="56">
        <v>0</v>
      </c>
      <c r="D280" s="55">
        <v>4</v>
      </c>
      <c r="E280" s="56">
        <v>1</v>
      </c>
      <c r="F280" s="57"/>
      <c r="G280" s="55">
        <f t="shared" si="56"/>
        <v>3</v>
      </c>
      <c r="H280" s="56">
        <f t="shared" si="57"/>
        <v>3</v>
      </c>
      <c r="I280" s="77" t="str">
        <f t="shared" si="58"/>
        <v>-</v>
      </c>
      <c r="J280" s="78">
        <f t="shared" si="59"/>
        <v>3</v>
      </c>
    </row>
    <row r="281" spans="1:10" x14ac:dyDescent="0.2">
      <c r="A281" s="117" t="s">
        <v>477</v>
      </c>
      <c r="B281" s="55">
        <v>1</v>
      </c>
      <c r="C281" s="56">
        <v>1</v>
      </c>
      <c r="D281" s="55">
        <v>6</v>
      </c>
      <c r="E281" s="56">
        <v>3</v>
      </c>
      <c r="F281" s="57"/>
      <c r="G281" s="55">
        <f t="shared" si="56"/>
        <v>0</v>
      </c>
      <c r="H281" s="56">
        <f t="shared" si="57"/>
        <v>3</v>
      </c>
      <c r="I281" s="77">
        <f t="shared" si="58"/>
        <v>0</v>
      </c>
      <c r="J281" s="78">
        <f t="shared" si="59"/>
        <v>1</v>
      </c>
    </row>
    <row r="282" spans="1:10" x14ac:dyDescent="0.2">
      <c r="A282" s="117" t="s">
        <v>488</v>
      </c>
      <c r="B282" s="55">
        <v>0</v>
      </c>
      <c r="C282" s="56">
        <v>0</v>
      </c>
      <c r="D282" s="55">
        <v>2</v>
      </c>
      <c r="E282" s="56">
        <v>1</v>
      </c>
      <c r="F282" s="57"/>
      <c r="G282" s="55">
        <f t="shared" si="56"/>
        <v>0</v>
      </c>
      <c r="H282" s="56">
        <f t="shared" si="57"/>
        <v>1</v>
      </c>
      <c r="I282" s="77" t="str">
        <f t="shared" si="58"/>
        <v>-</v>
      </c>
      <c r="J282" s="78">
        <f t="shared" si="59"/>
        <v>1</v>
      </c>
    </row>
    <row r="283" spans="1:10" x14ac:dyDescent="0.2">
      <c r="A283" s="117" t="s">
        <v>502</v>
      </c>
      <c r="B283" s="55">
        <v>3</v>
      </c>
      <c r="C283" s="56">
        <v>5</v>
      </c>
      <c r="D283" s="55">
        <v>11</v>
      </c>
      <c r="E283" s="56">
        <v>14</v>
      </c>
      <c r="F283" s="57"/>
      <c r="G283" s="55">
        <f t="shared" si="56"/>
        <v>-2</v>
      </c>
      <c r="H283" s="56">
        <f t="shared" si="57"/>
        <v>-3</v>
      </c>
      <c r="I283" s="77">
        <f t="shared" si="58"/>
        <v>-0.4</v>
      </c>
      <c r="J283" s="78">
        <f t="shared" si="59"/>
        <v>-0.21428571428571427</v>
      </c>
    </row>
    <row r="284" spans="1:10" s="38" customFormat="1" x14ac:dyDescent="0.2">
      <c r="A284" s="143" t="s">
        <v>563</v>
      </c>
      <c r="B284" s="32">
        <v>11</v>
      </c>
      <c r="C284" s="33">
        <v>8</v>
      </c>
      <c r="D284" s="32">
        <v>41</v>
      </c>
      <c r="E284" s="33">
        <v>24</v>
      </c>
      <c r="F284" s="34"/>
      <c r="G284" s="32">
        <f t="shared" si="56"/>
        <v>3</v>
      </c>
      <c r="H284" s="33">
        <f t="shared" si="57"/>
        <v>17</v>
      </c>
      <c r="I284" s="35">
        <f t="shared" si="58"/>
        <v>0.375</v>
      </c>
      <c r="J284" s="36">
        <f t="shared" si="59"/>
        <v>0.70833333333333337</v>
      </c>
    </row>
    <row r="285" spans="1:10" x14ac:dyDescent="0.2">
      <c r="A285" s="142"/>
      <c r="B285" s="63"/>
      <c r="C285" s="64"/>
      <c r="D285" s="63"/>
      <c r="E285" s="64"/>
      <c r="F285" s="65"/>
      <c r="G285" s="63"/>
      <c r="H285" s="64"/>
      <c r="I285" s="79"/>
      <c r="J285" s="80"/>
    </row>
    <row r="286" spans="1:10" x14ac:dyDescent="0.2">
      <c r="A286" s="111" t="s">
        <v>77</v>
      </c>
      <c r="B286" s="55"/>
      <c r="C286" s="56"/>
      <c r="D286" s="55"/>
      <c r="E286" s="56"/>
      <c r="F286" s="57"/>
      <c r="G286" s="55"/>
      <c r="H286" s="56"/>
      <c r="I286" s="77"/>
      <c r="J286" s="78"/>
    </row>
    <row r="287" spans="1:10" x14ac:dyDescent="0.2">
      <c r="A287" s="117" t="s">
        <v>370</v>
      </c>
      <c r="B287" s="55">
        <v>0</v>
      </c>
      <c r="C287" s="56">
        <v>2</v>
      </c>
      <c r="D287" s="55">
        <v>0</v>
      </c>
      <c r="E287" s="56">
        <v>11</v>
      </c>
      <c r="F287" s="57"/>
      <c r="G287" s="55">
        <f>B287-C287</f>
        <v>-2</v>
      </c>
      <c r="H287" s="56">
        <f>D287-E287</f>
        <v>-11</v>
      </c>
      <c r="I287" s="77">
        <f>IF(C287=0, "-", IF(G287/C287&lt;10, G287/C287, "&gt;999%"))</f>
        <v>-1</v>
      </c>
      <c r="J287" s="78">
        <f>IF(E287=0, "-", IF(H287/E287&lt;10, H287/E287, "&gt;999%"))</f>
        <v>-1</v>
      </c>
    </row>
    <row r="288" spans="1:10" x14ac:dyDescent="0.2">
      <c r="A288" s="117" t="s">
        <v>371</v>
      </c>
      <c r="B288" s="55">
        <v>5</v>
      </c>
      <c r="C288" s="56">
        <v>0</v>
      </c>
      <c r="D288" s="55">
        <v>41</v>
      </c>
      <c r="E288" s="56">
        <v>0</v>
      </c>
      <c r="F288" s="57"/>
      <c r="G288" s="55">
        <f>B288-C288</f>
        <v>5</v>
      </c>
      <c r="H288" s="56">
        <f>D288-E288</f>
        <v>41</v>
      </c>
      <c r="I288" s="77" t="str">
        <f>IF(C288=0, "-", IF(G288/C288&lt;10, G288/C288, "&gt;999%"))</f>
        <v>-</v>
      </c>
      <c r="J288" s="78" t="str">
        <f>IF(E288=0, "-", IF(H288/E288&lt;10, H288/E288, "&gt;999%"))</f>
        <v>-</v>
      </c>
    </row>
    <row r="289" spans="1:10" x14ac:dyDescent="0.2">
      <c r="A289" s="117" t="s">
        <v>162</v>
      </c>
      <c r="B289" s="55">
        <v>13</v>
      </c>
      <c r="C289" s="56">
        <v>11</v>
      </c>
      <c r="D289" s="55">
        <v>130</v>
      </c>
      <c r="E289" s="56">
        <v>51</v>
      </c>
      <c r="F289" s="57"/>
      <c r="G289" s="55">
        <f>B289-C289</f>
        <v>2</v>
      </c>
      <c r="H289" s="56">
        <f>D289-E289</f>
        <v>79</v>
      </c>
      <c r="I289" s="77">
        <f>IF(C289=0, "-", IF(G289/C289&lt;10, G289/C289, "&gt;999%"))</f>
        <v>0.18181818181818182</v>
      </c>
      <c r="J289" s="78">
        <f>IF(E289=0, "-", IF(H289/E289&lt;10, H289/E289, "&gt;999%"))</f>
        <v>1.5490196078431373</v>
      </c>
    </row>
    <row r="290" spans="1:10" x14ac:dyDescent="0.2">
      <c r="A290" s="117" t="s">
        <v>337</v>
      </c>
      <c r="B290" s="55">
        <v>2</v>
      </c>
      <c r="C290" s="56">
        <v>14</v>
      </c>
      <c r="D290" s="55">
        <v>63</v>
      </c>
      <c r="E290" s="56">
        <v>45</v>
      </c>
      <c r="F290" s="57"/>
      <c r="G290" s="55">
        <f>B290-C290</f>
        <v>-12</v>
      </c>
      <c r="H290" s="56">
        <f>D290-E290</f>
        <v>18</v>
      </c>
      <c r="I290" s="77">
        <f>IF(C290=0, "-", IF(G290/C290&lt;10, G290/C290, "&gt;999%"))</f>
        <v>-0.8571428571428571</v>
      </c>
      <c r="J290" s="78">
        <f>IF(E290=0, "-", IF(H290/E290&lt;10, H290/E290, "&gt;999%"))</f>
        <v>0.4</v>
      </c>
    </row>
    <row r="291" spans="1:10" s="38" customFormat="1" x14ac:dyDescent="0.2">
      <c r="A291" s="143" t="s">
        <v>564</v>
      </c>
      <c r="B291" s="32">
        <v>20</v>
      </c>
      <c r="C291" s="33">
        <v>27</v>
      </c>
      <c r="D291" s="32">
        <v>234</v>
      </c>
      <c r="E291" s="33">
        <v>107</v>
      </c>
      <c r="F291" s="34"/>
      <c r="G291" s="32">
        <f>B291-C291</f>
        <v>-7</v>
      </c>
      <c r="H291" s="33">
        <f>D291-E291</f>
        <v>127</v>
      </c>
      <c r="I291" s="35">
        <f>IF(C291=0, "-", IF(G291/C291&lt;10, G291/C291, "&gt;999%"))</f>
        <v>-0.25925925925925924</v>
      </c>
      <c r="J291" s="36">
        <f>IF(E291=0, "-", IF(H291/E291&lt;10, H291/E291, "&gt;999%"))</f>
        <v>1.1869158878504673</v>
      </c>
    </row>
    <row r="292" spans="1:10" x14ac:dyDescent="0.2">
      <c r="A292" s="142"/>
      <c r="B292" s="63"/>
      <c r="C292" s="64"/>
      <c r="D292" s="63"/>
      <c r="E292" s="64"/>
      <c r="F292" s="65"/>
      <c r="G292" s="63"/>
      <c r="H292" s="64"/>
      <c r="I292" s="79"/>
      <c r="J292" s="80"/>
    </row>
    <row r="293" spans="1:10" x14ac:dyDescent="0.2">
      <c r="A293" s="111" t="s">
        <v>78</v>
      </c>
      <c r="B293" s="55"/>
      <c r="C293" s="56"/>
      <c r="D293" s="55"/>
      <c r="E293" s="56"/>
      <c r="F293" s="57"/>
      <c r="G293" s="55"/>
      <c r="H293" s="56"/>
      <c r="I293" s="77"/>
      <c r="J293" s="78"/>
    </row>
    <row r="294" spans="1:10" x14ac:dyDescent="0.2">
      <c r="A294" s="117" t="s">
        <v>286</v>
      </c>
      <c r="B294" s="55">
        <v>1</v>
      </c>
      <c r="C294" s="56">
        <v>0</v>
      </c>
      <c r="D294" s="55">
        <v>3</v>
      </c>
      <c r="E294" s="56">
        <v>3</v>
      </c>
      <c r="F294" s="57"/>
      <c r="G294" s="55">
        <f>B294-C294</f>
        <v>1</v>
      </c>
      <c r="H294" s="56">
        <f>D294-E294</f>
        <v>0</v>
      </c>
      <c r="I294" s="77" t="str">
        <f>IF(C294=0, "-", IF(G294/C294&lt;10, G294/C294, "&gt;999%"))</f>
        <v>-</v>
      </c>
      <c r="J294" s="78">
        <f>IF(E294=0, "-", IF(H294/E294&lt;10, H294/E294, "&gt;999%"))</f>
        <v>0</v>
      </c>
    </row>
    <row r="295" spans="1:10" x14ac:dyDescent="0.2">
      <c r="A295" s="117" t="s">
        <v>208</v>
      </c>
      <c r="B295" s="55">
        <v>1</v>
      </c>
      <c r="C295" s="56">
        <v>1</v>
      </c>
      <c r="D295" s="55">
        <v>4</v>
      </c>
      <c r="E295" s="56">
        <v>4</v>
      </c>
      <c r="F295" s="57"/>
      <c r="G295" s="55">
        <f>B295-C295</f>
        <v>0</v>
      </c>
      <c r="H295" s="56">
        <f>D295-E295</f>
        <v>0</v>
      </c>
      <c r="I295" s="77">
        <f>IF(C295=0, "-", IF(G295/C295&lt;10, G295/C295, "&gt;999%"))</f>
        <v>0</v>
      </c>
      <c r="J295" s="78">
        <f>IF(E295=0, "-", IF(H295/E295&lt;10, H295/E295, "&gt;999%"))</f>
        <v>0</v>
      </c>
    </row>
    <row r="296" spans="1:10" x14ac:dyDescent="0.2">
      <c r="A296" s="117" t="s">
        <v>356</v>
      </c>
      <c r="B296" s="55">
        <v>2</v>
      </c>
      <c r="C296" s="56">
        <v>5</v>
      </c>
      <c r="D296" s="55">
        <v>9</v>
      </c>
      <c r="E296" s="56">
        <v>8</v>
      </c>
      <c r="F296" s="57"/>
      <c r="G296" s="55">
        <f>B296-C296</f>
        <v>-3</v>
      </c>
      <c r="H296" s="56">
        <f>D296-E296</f>
        <v>1</v>
      </c>
      <c r="I296" s="77">
        <f>IF(C296=0, "-", IF(G296/C296&lt;10, G296/C296, "&gt;999%"))</f>
        <v>-0.6</v>
      </c>
      <c r="J296" s="78">
        <f>IF(E296=0, "-", IF(H296/E296&lt;10, H296/E296, "&gt;999%"))</f>
        <v>0.125</v>
      </c>
    </row>
    <row r="297" spans="1:10" x14ac:dyDescent="0.2">
      <c r="A297" s="117" t="s">
        <v>174</v>
      </c>
      <c r="B297" s="55">
        <v>9</v>
      </c>
      <c r="C297" s="56">
        <v>4</v>
      </c>
      <c r="D297" s="55">
        <v>27</v>
      </c>
      <c r="E297" s="56">
        <v>22</v>
      </c>
      <c r="F297" s="57"/>
      <c r="G297" s="55">
        <f>B297-C297</f>
        <v>5</v>
      </c>
      <c r="H297" s="56">
        <f>D297-E297</f>
        <v>5</v>
      </c>
      <c r="I297" s="77">
        <f>IF(C297=0, "-", IF(G297/C297&lt;10, G297/C297, "&gt;999%"))</f>
        <v>1.25</v>
      </c>
      <c r="J297" s="78">
        <f>IF(E297=0, "-", IF(H297/E297&lt;10, H297/E297, "&gt;999%"))</f>
        <v>0.22727272727272727</v>
      </c>
    </row>
    <row r="298" spans="1:10" s="38" customFormat="1" x14ac:dyDescent="0.2">
      <c r="A298" s="143" t="s">
        <v>565</v>
      </c>
      <c r="B298" s="32">
        <v>13</v>
      </c>
      <c r="C298" s="33">
        <v>10</v>
      </c>
      <c r="D298" s="32">
        <v>43</v>
      </c>
      <c r="E298" s="33">
        <v>37</v>
      </c>
      <c r="F298" s="34"/>
      <c r="G298" s="32">
        <f>B298-C298</f>
        <v>3</v>
      </c>
      <c r="H298" s="33">
        <f>D298-E298</f>
        <v>6</v>
      </c>
      <c r="I298" s="35">
        <f>IF(C298=0, "-", IF(G298/C298&lt;10, G298/C298, "&gt;999%"))</f>
        <v>0.3</v>
      </c>
      <c r="J298" s="36">
        <f>IF(E298=0, "-", IF(H298/E298&lt;10, H298/E298, "&gt;999%"))</f>
        <v>0.16216216216216217</v>
      </c>
    </row>
    <row r="299" spans="1:10" x14ac:dyDescent="0.2">
      <c r="A299" s="142"/>
      <c r="B299" s="63"/>
      <c r="C299" s="64"/>
      <c r="D299" s="63"/>
      <c r="E299" s="64"/>
      <c r="F299" s="65"/>
      <c r="G299" s="63"/>
      <c r="H299" s="64"/>
      <c r="I299" s="79"/>
      <c r="J299" s="80"/>
    </row>
    <row r="300" spans="1:10" x14ac:dyDescent="0.2">
      <c r="A300" s="111" t="s">
        <v>79</v>
      </c>
      <c r="B300" s="55"/>
      <c r="C300" s="56"/>
      <c r="D300" s="55"/>
      <c r="E300" s="56"/>
      <c r="F300" s="57"/>
      <c r="G300" s="55"/>
      <c r="H300" s="56"/>
      <c r="I300" s="77"/>
      <c r="J300" s="78"/>
    </row>
    <row r="301" spans="1:10" x14ac:dyDescent="0.2">
      <c r="A301" s="117" t="s">
        <v>338</v>
      </c>
      <c r="B301" s="55">
        <v>19</v>
      </c>
      <c r="C301" s="56">
        <v>45</v>
      </c>
      <c r="D301" s="55">
        <v>123</v>
      </c>
      <c r="E301" s="56">
        <v>177</v>
      </c>
      <c r="F301" s="57"/>
      <c r="G301" s="55">
        <f t="shared" ref="G301:G311" si="60">B301-C301</f>
        <v>-26</v>
      </c>
      <c r="H301" s="56">
        <f t="shared" ref="H301:H311" si="61">D301-E301</f>
        <v>-54</v>
      </c>
      <c r="I301" s="77">
        <f t="shared" ref="I301:I311" si="62">IF(C301=0, "-", IF(G301/C301&lt;10, G301/C301, "&gt;999%"))</f>
        <v>-0.57777777777777772</v>
      </c>
      <c r="J301" s="78">
        <f t="shared" ref="J301:J311" si="63">IF(E301=0, "-", IF(H301/E301&lt;10, H301/E301, "&gt;999%"))</f>
        <v>-0.30508474576271188</v>
      </c>
    </row>
    <row r="302" spans="1:10" x14ac:dyDescent="0.2">
      <c r="A302" s="117" t="s">
        <v>339</v>
      </c>
      <c r="B302" s="55">
        <v>4</v>
      </c>
      <c r="C302" s="56">
        <v>4</v>
      </c>
      <c r="D302" s="55">
        <v>21</v>
      </c>
      <c r="E302" s="56">
        <v>50</v>
      </c>
      <c r="F302" s="57"/>
      <c r="G302" s="55">
        <f t="shared" si="60"/>
        <v>0</v>
      </c>
      <c r="H302" s="56">
        <f t="shared" si="61"/>
        <v>-29</v>
      </c>
      <c r="I302" s="77">
        <f t="shared" si="62"/>
        <v>0</v>
      </c>
      <c r="J302" s="78">
        <f t="shared" si="63"/>
        <v>-0.57999999999999996</v>
      </c>
    </row>
    <row r="303" spans="1:10" x14ac:dyDescent="0.2">
      <c r="A303" s="117" t="s">
        <v>478</v>
      </c>
      <c r="B303" s="55">
        <v>2</v>
      </c>
      <c r="C303" s="56">
        <v>0</v>
      </c>
      <c r="D303" s="55">
        <v>2</v>
      </c>
      <c r="E303" s="56">
        <v>0</v>
      </c>
      <c r="F303" s="57"/>
      <c r="G303" s="55">
        <f t="shared" si="60"/>
        <v>2</v>
      </c>
      <c r="H303" s="56">
        <f t="shared" si="61"/>
        <v>2</v>
      </c>
      <c r="I303" s="77" t="str">
        <f t="shared" si="62"/>
        <v>-</v>
      </c>
      <c r="J303" s="78" t="str">
        <f t="shared" si="63"/>
        <v>-</v>
      </c>
    </row>
    <row r="304" spans="1:10" x14ac:dyDescent="0.2">
      <c r="A304" s="117" t="s">
        <v>188</v>
      </c>
      <c r="B304" s="55">
        <v>0</v>
      </c>
      <c r="C304" s="56">
        <v>0</v>
      </c>
      <c r="D304" s="55">
        <v>0</v>
      </c>
      <c r="E304" s="56">
        <v>10</v>
      </c>
      <c r="F304" s="57"/>
      <c r="G304" s="55">
        <f t="shared" si="60"/>
        <v>0</v>
      </c>
      <c r="H304" s="56">
        <f t="shared" si="61"/>
        <v>-10</v>
      </c>
      <c r="I304" s="77" t="str">
        <f t="shared" si="62"/>
        <v>-</v>
      </c>
      <c r="J304" s="78">
        <f t="shared" si="63"/>
        <v>-1</v>
      </c>
    </row>
    <row r="305" spans="1:10" x14ac:dyDescent="0.2">
      <c r="A305" s="117" t="s">
        <v>153</v>
      </c>
      <c r="B305" s="55">
        <v>1</v>
      </c>
      <c r="C305" s="56">
        <v>1</v>
      </c>
      <c r="D305" s="55">
        <v>6</v>
      </c>
      <c r="E305" s="56">
        <v>5</v>
      </c>
      <c r="F305" s="57"/>
      <c r="G305" s="55">
        <f t="shared" si="60"/>
        <v>0</v>
      </c>
      <c r="H305" s="56">
        <f t="shared" si="61"/>
        <v>1</v>
      </c>
      <c r="I305" s="77">
        <f t="shared" si="62"/>
        <v>0</v>
      </c>
      <c r="J305" s="78">
        <f t="shared" si="63"/>
        <v>0.2</v>
      </c>
    </row>
    <row r="306" spans="1:10" x14ac:dyDescent="0.2">
      <c r="A306" s="117" t="s">
        <v>372</v>
      </c>
      <c r="B306" s="55">
        <v>22</v>
      </c>
      <c r="C306" s="56">
        <v>12</v>
      </c>
      <c r="D306" s="55">
        <v>117</v>
      </c>
      <c r="E306" s="56">
        <v>106</v>
      </c>
      <c r="F306" s="57"/>
      <c r="G306" s="55">
        <f t="shared" si="60"/>
        <v>10</v>
      </c>
      <c r="H306" s="56">
        <f t="shared" si="61"/>
        <v>11</v>
      </c>
      <c r="I306" s="77">
        <f t="shared" si="62"/>
        <v>0.83333333333333337</v>
      </c>
      <c r="J306" s="78">
        <f t="shared" si="63"/>
        <v>0.10377358490566038</v>
      </c>
    </row>
    <row r="307" spans="1:10" x14ac:dyDescent="0.2">
      <c r="A307" s="117" t="s">
        <v>414</v>
      </c>
      <c r="B307" s="55">
        <v>0</v>
      </c>
      <c r="C307" s="56">
        <v>0</v>
      </c>
      <c r="D307" s="55">
        <v>3</v>
      </c>
      <c r="E307" s="56">
        <v>15</v>
      </c>
      <c r="F307" s="57"/>
      <c r="G307" s="55">
        <f t="shared" si="60"/>
        <v>0</v>
      </c>
      <c r="H307" s="56">
        <f t="shared" si="61"/>
        <v>-12</v>
      </c>
      <c r="I307" s="77" t="str">
        <f t="shared" si="62"/>
        <v>-</v>
      </c>
      <c r="J307" s="78">
        <f t="shared" si="63"/>
        <v>-0.8</v>
      </c>
    </row>
    <row r="308" spans="1:10" x14ac:dyDescent="0.2">
      <c r="A308" s="117" t="s">
        <v>415</v>
      </c>
      <c r="B308" s="55">
        <v>11</v>
      </c>
      <c r="C308" s="56">
        <v>9</v>
      </c>
      <c r="D308" s="55">
        <v>38</v>
      </c>
      <c r="E308" s="56">
        <v>60</v>
      </c>
      <c r="F308" s="57"/>
      <c r="G308" s="55">
        <f t="shared" si="60"/>
        <v>2</v>
      </c>
      <c r="H308" s="56">
        <f t="shared" si="61"/>
        <v>-22</v>
      </c>
      <c r="I308" s="77">
        <f t="shared" si="62"/>
        <v>0.22222222222222221</v>
      </c>
      <c r="J308" s="78">
        <f t="shared" si="63"/>
        <v>-0.36666666666666664</v>
      </c>
    </row>
    <row r="309" spans="1:10" x14ac:dyDescent="0.2">
      <c r="A309" s="117" t="s">
        <v>489</v>
      </c>
      <c r="B309" s="55">
        <v>2</v>
      </c>
      <c r="C309" s="56">
        <v>0</v>
      </c>
      <c r="D309" s="55">
        <v>6</v>
      </c>
      <c r="E309" s="56">
        <v>10</v>
      </c>
      <c r="F309" s="57"/>
      <c r="G309" s="55">
        <f t="shared" si="60"/>
        <v>2</v>
      </c>
      <c r="H309" s="56">
        <f t="shared" si="61"/>
        <v>-4</v>
      </c>
      <c r="I309" s="77" t="str">
        <f t="shared" si="62"/>
        <v>-</v>
      </c>
      <c r="J309" s="78">
        <f t="shared" si="63"/>
        <v>-0.4</v>
      </c>
    </row>
    <row r="310" spans="1:10" x14ac:dyDescent="0.2">
      <c r="A310" s="117" t="s">
        <v>503</v>
      </c>
      <c r="B310" s="55">
        <v>34</v>
      </c>
      <c r="C310" s="56">
        <v>11</v>
      </c>
      <c r="D310" s="55">
        <v>102</v>
      </c>
      <c r="E310" s="56">
        <v>148</v>
      </c>
      <c r="F310" s="57"/>
      <c r="G310" s="55">
        <f t="shared" si="60"/>
        <v>23</v>
      </c>
      <c r="H310" s="56">
        <f t="shared" si="61"/>
        <v>-46</v>
      </c>
      <c r="I310" s="77">
        <f t="shared" si="62"/>
        <v>2.0909090909090908</v>
      </c>
      <c r="J310" s="78">
        <f t="shared" si="63"/>
        <v>-0.3108108108108108</v>
      </c>
    </row>
    <row r="311" spans="1:10" s="38" customFormat="1" x14ac:dyDescent="0.2">
      <c r="A311" s="143" t="s">
        <v>566</v>
      </c>
      <c r="B311" s="32">
        <v>95</v>
      </c>
      <c r="C311" s="33">
        <v>82</v>
      </c>
      <c r="D311" s="32">
        <v>418</v>
      </c>
      <c r="E311" s="33">
        <v>581</v>
      </c>
      <c r="F311" s="34"/>
      <c r="G311" s="32">
        <f t="shared" si="60"/>
        <v>13</v>
      </c>
      <c r="H311" s="33">
        <f t="shared" si="61"/>
        <v>-163</v>
      </c>
      <c r="I311" s="35">
        <f t="shared" si="62"/>
        <v>0.15853658536585366</v>
      </c>
      <c r="J311" s="36">
        <f t="shared" si="63"/>
        <v>-0.28055077452667815</v>
      </c>
    </row>
    <row r="312" spans="1:10" x14ac:dyDescent="0.2">
      <c r="A312" s="142"/>
      <c r="B312" s="63"/>
      <c r="C312" s="64"/>
      <c r="D312" s="63"/>
      <c r="E312" s="64"/>
      <c r="F312" s="65"/>
      <c r="G312" s="63"/>
      <c r="H312" s="64"/>
      <c r="I312" s="79"/>
      <c r="J312" s="80"/>
    </row>
    <row r="313" spans="1:10" x14ac:dyDescent="0.2">
      <c r="A313" s="111" t="s">
        <v>80</v>
      </c>
      <c r="B313" s="55"/>
      <c r="C313" s="56"/>
      <c r="D313" s="55"/>
      <c r="E313" s="56"/>
      <c r="F313" s="57"/>
      <c r="G313" s="55"/>
      <c r="H313" s="56"/>
      <c r="I313" s="77"/>
      <c r="J313" s="78"/>
    </row>
    <row r="314" spans="1:10" x14ac:dyDescent="0.2">
      <c r="A314" s="117" t="s">
        <v>287</v>
      </c>
      <c r="B314" s="55">
        <v>0</v>
      </c>
      <c r="C314" s="56">
        <v>0</v>
      </c>
      <c r="D314" s="55">
        <v>0</v>
      </c>
      <c r="E314" s="56">
        <v>2</v>
      </c>
      <c r="F314" s="57"/>
      <c r="G314" s="55">
        <f t="shared" ref="G314:G323" si="64">B314-C314</f>
        <v>0</v>
      </c>
      <c r="H314" s="56">
        <f t="shared" ref="H314:H323" si="65">D314-E314</f>
        <v>-2</v>
      </c>
      <c r="I314" s="77" t="str">
        <f t="shared" ref="I314:I323" si="66">IF(C314=0, "-", IF(G314/C314&lt;10, G314/C314, "&gt;999%"))</f>
        <v>-</v>
      </c>
      <c r="J314" s="78">
        <f t="shared" ref="J314:J323" si="67">IF(E314=0, "-", IF(H314/E314&lt;10, H314/E314, "&gt;999%"))</f>
        <v>-1</v>
      </c>
    </row>
    <row r="315" spans="1:10" x14ac:dyDescent="0.2">
      <c r="A315" s="117" t="s">
        <v>323</v>
      </c>
      <c r="B315" s="55">
        <v>2</v>
      </c>
      <c r="C315" s="56">
        <v>2</v>
      </c>
      <c r="D315" s="55">
        <v>3</v>
      </c>
      <c r="E315" s="56">
        <v>3</v>
      </c>
      <c r="F315" s="57"/>
      <c r="G315" s="55">
        <f t="shared" si="64"/>
        <v>0</v>
      </c>
      <c r="H315" s="56">
        <f t="shared" si="65"/>
        <v>0</v>
      </c>
      <c r="I315" s="77">
        <f t="shared" si="66"/>
        <v>0</v>
      </c>
      <c r="J315" s="78">
        <f t="shared" si="67"/>
        <v>0</v>
      </c>
    </row>
    <row r="316" spans="1:10" x14ac:dyDescent="0.2">
      <c r="A316" s="117" t="s">
        <v>209</v>
      </c>
      <c r="B316" s="55">
        <v>0</v>
      </c>
      <c r="C316" s="56">
        <v>0</v>
      </c>
      <c r="D316" s="55">
        <v>19</v>
      </c>
      <c r="E316" s="56">
        <v>0</v>
      </c>
      <c r="F316" s="57"/>
      <c r="G316" s="55">
        <f t="shared" si="64"/>
        <v>0</v>
      </c>
      <c r="H316" s="56">
        <f t="shared" si="65"/>
        <v>19</v>
      </c>
      <c r="I316" s="77" t="str">
        <f t="shared" si="66"/>
        <v>-</v>
      </c>
      <c r="J316" s="78" t="str">
        <f t="shared" si="67"/>
        <v>-</v>
      </c>
    </row>
    <row r="317" spans="1:10" x14ac:dyDescent="0.2">
      <c r="A317" s="117" t="s">
        <v>490</v>
      </c>
      <c r="B317" s="55">
        <v>4</v>
      </c>
      <c r="C317" s="56">
        <v>1</v>
      </c>
      <c r="D317" s="55">
        <v>6</v>
      </c>
      <c r="E317" s="56">
        <v>7</v>
      </c>
      <c r="F317" s="57"/>
      <c r="G317" s="55">
        <f t="shared" si="64"/>
        <v>3</v>
      </c>
      <c r="H317" s="56">
        <f t="shared" si="65"/>
        <v>-1</v>
      </c>
      <c r="I317" s="77">
        <f t="shared" si="66"/>
        <v>3</v>
      </c>
      <c r="J317" s="78">
        <f t="shared" si="67"/>
        <v>-0.14285714285714285</v>
      </c>
    </row>
    <row r="318" spans="1:10" x14ac:dyDescent="0.2">
      <c r="A318" s="117" t="s">
        <v>504</v>
      </c>
      <c r="B318" s="55">
        <v>25</v>
      </c>
      <c r="C318" s="56">
        <v>14</v>
      </c>
      <c r="D318" s="55">
        <v>85</v>
      </c>
      <c r="E318" s="56">
        <v>75</v>
      </c>
      <c r="F318" s="57"/>
      <c r="G318" s="55">
        <f t="shared" si="64"/>
        <v>11</v>
      </c>
      <c r="H318" s="56">
        <f t="shared" si="65"/>
        <v>10</v>
      </c>
      <c r="I318" s="77">
        <f t="shared" si="66"/>
        <v>0.7857142857142857</v>
      </c>
      <c r="J318" s="78">
        <f t="shared" si="67"/>
        <v>0.13333333333333333</v>
      </c>
    </row>
    <row r="319" spans="1:10" x14ac:dyDescent="0.2">
      <c r="A319" s="117" t="s">
        <v>416</v>
      </c>
      <c r="B319" s="55">
        <v>0</v>
      </c>
      <c r="C319" s="56">
        <v>6</v>
      </c>
      <c r="D319" s="55">
        <v>14</v>
      </c>
      <c r="E319" s="56">
        <v>18</v>
      </c>
      <c r="F319" s="57"/>
      <c r="G319" s="55">
        <f t="shared" si="64"/>
        <v>-6</v>
      </c>
      <c r="H319" s="56">
        <f t="shared" si="65"/>
        <v>-4</v>
      </c>
      <c r="I319" s="77">
        <f t="shared" si="66"/>
        <v>-1</v>
      </c>
      <c r="J319" s="78">
        <f t="shared" si="67"/>
        <v>-0.22222222222222221</v>
      </c>
    </row>
    <row r="320" spans="1:10" x14ac:dyDescent="0.2">
      <c r="A320" s="117" t="s">
        <v>445</v>
      </c>
      <c r="B320" s="55">
        <v>0</v>
      </c>
      <c r="C320" s="56">
        <v>2</v>
      </c>
      <c r="D320" s="55">
        <v>6</v>
      </c>
      <c r="E320" s="56">
        <v>10</v>
      </c>
      <c r="F320" s="57"/>
      <c r="G320" s="55">
        <f t="shared" si="64"/>
        <v>-2</v>
      </c>
      <c r="H320" s="56">
        <f t="shared" si="65"/>
        <v>-4</v>
      </c>
      <c r="I320" s="77">
        <f t="shared" si="66"/>
        <v>-1</v>
      </c>
      <c r="J320" s="78">
        <f t="shared" si="67"/>
        <v>-0.4</v>
      </c>
    </row>
    <row r="321" spans="1:10" x14ac:dyDescent="0.2">
      <c r="A321" s="117" t="s">
        <v>340</v>
      </c>
      <c r="B321" s="55">
        <v>11</v>
      </c>
      <c r="C321" s="56">
        <v>45</v>
      </c>
      <c r="D321" s="55">
        <v>120</v>
      </c>
      <c r="E321" s="56">
        <v>127</v>
      </c>
      <c r="F321" s="57"/>
      <c r="G321" s="55">
        <f t="shared" si="64"/>
        <v>-34</v>
      </c>
      <c r="H321" s="56">
        <f t="shared" si="65"/>
        <v>-7</v>
      </c>
      <c r="I321" s="77">
        <f t="shared" si="66"/>
        <v>-0.75555555555555554</v>
      </c>
      <c r="J321" s="78">
        <f t="shared" si="67"/>
        <v>-5.5118110236220472E-2</v>
      </c>
    </row>
    <row r="322" spans="1:10" x14ac:dyDescent="0.2">
      <c r="A322" s="117" t="s">
        <v>373</v>
      </c>
      <c r="B322" s="55">
        <v>17</v>
      </c>
      <c r="C322" s="56">
        <v>19</v>
      </c>
      <c r="D322" s="55">
        <v>120</v>
      </c>
      <c r="E322" s="56">
        <v>128</v>
      </c>
      <c r="F322" s="57"/>
      <c r="G322" s="55">
        <f t="shared" si="64"/>
        <v>-2</v>
      </c>
      <c r="H322" s="56">
        <f t="shared" si="65"/>
        <v>-8</v>
      </c>
      <c r="I322" s="77">
        <f t="shared" si="66"/>
        <v>-0.10526315789473684</v>
      </c>
      <c r="J322" s="78">
        <f t="shared" si="67"/>
        <v>-6.25E-2</v>
      </c>
    </row>
    <row r="323" spans="1:10" s="38" customFormat="1" x14ac:dyDescent="0.2">
      <c r="A323" s="143" t="s">
        <v>567</v>
      </c>
      <c r="B323" s="32">
        <v>59</v>
      </c>
      <c r="C323" s="33">
        <v>89</v>
      </c>
      <c r="D323" s="32">
        <v>373</v>
      </c>
      <c r="E323" s="33">
        <v>370</v>
      </c>
      <c r="F323" s="34"/>
      <c r="G323" s="32">
        <f t="shared" si="64"/>
        <v>-30</v>
      </c>
      <c r="H323" s="33">
        <f t="shared" si="65"/>
        <v>3</v>
      </c>
      <c r="I323" s="35">
        <f t="shared" si="66"/>
        <v>-0.33707865168539325</v>
      </c>
      <c r="J323" s="36">
        <f t="shared" si="67"/>
        <v>8.1081081081081086E-3</v>
      </c>
    </row>
    <row r="324" spans="1:10" x14ac:dyDescent="0.2">
      <c r="A324" s="142"/>
      <c r="B324" s="63"/>
      <c r="C324" s="64"/>
      <c r="D324" s="63"/>
      <c r="E324" s="64"/>
      <c r="F324" s="65"/>
      <c r="G324" s="63"/>
      <c r="H324" s="64"/>
      <c r="I324" s="79"/>
      <c r="J324" s="80"/>
    </row>
    <row r="325" spans="1:10" x14ac:dyDescent="0.2">
      <c r="A325" s="111" t="s">
        <v>81</v>
      </c>
      <c r="B325" s="55"/>
      <c r="C325" s="56"/>
      <c r="D325" s="55"/>
      <c r="E325" s="56"/>
      <c r="F325" s="57"/>
      <c r="G325" s="55"/>
      <c r="H325" s="56"/>
      <c r="I325" s="77"/>
      <c r="J325" s="78"/>
    </row>
    <row r="326" spans="1:10" x14ac:dyDescent="0.2">
      <c r="A326" s="117" t="s">
        <v>175</v>
      </c>
      <c r="B326" s="55">
        <v>0</v>
      </c>
      <c r="C326" s="56">
        <v>0</v>
      </c>
      <c r="D326" s="55">
        <v>0</v>
      </c>
      <c r="E326" s="56">
        <v>2</v>
      </c>
      <c r="F326" s="57"/>
      <c r="G326" s="55">
        <f t="shared" ref="G326:G333" si="68">B326-C326</f>
        <v>0</v>
      </c>
      <c r="H326" s="56">
        <f t="shared" ref="H326:H333" si="69">D326-E326</f>
        <v>-2</v>
      </c>
      <c r="I326" s="77" t="str">
        <f t="shared" ref="I326:I333" si="70">IF(C326=0, "-", IF(G326/C326&lt;10, G326/C326, "&gt;999%"))</f>
        <v>-</v>
      </c>
      <c r="J326" s="78">
        <f t="shared" ref="J326:J333" si="71">IF(E326=0, "-", IF(H326/E326&lt;10, H326/E326, "&gt;999%"))</f>
        <v>-1</v>
      </c>
    </row>
    <row r="327" spans="1:10" x14ac:dyDescent="0.2">
      <c r="A327" s="117" t="s">
        <v>374</v>
      </c>
      <c r="B327" s="55">
        <v>2</v>
      </c>
      <c r="C327" s="56">
        <v>4</v>
      </c>
      <c r="D327" s="55">
        <v>20</v>
      </c>
      <c r="E327" s="56">
        <v>5</v>
      </c>
      <c r="F327" s="57"/>
      <c r="G327" s="55">
        <f t="shared" si="68"/>
        <v>-2</v>
      </c>
      <c r="H327" s="56">
        <f t="shared" si="69"/>
        <v>15</v>
      </c>
      <c r="I327" s="77">
        <f t="shared" si="70"/>
        <v>-0.5</v>
      </c>
      <c r="J327" s="78">
        <f t="shared" si="71"/>
        <v>3</v>
      </c>
    </row>
    <row r="328" spans="1:10" x14ac:dyDescent="0.2">
      <c r="A328" s="117" t="s">
        <v>189</v>
      </c>
      <c r="B328" s="55">
        <v>1</v>
      </c>
      <c r="C328" s="56">
        <v>1</v>
      </c>
      <c r="D328" s="55">
        <v>5</v>
      </c>
      <c r="E328" s="56">
        <v>5</v>
      </c>
      <c r="F328" s="57"/>
      <c r="G328" s="55">
        <f t="shared" si="68"/>
        <v>0</v>
      </c>
      <c r="H328" s="56">
        <f t="shared" si="69"/>
        <v>0</v>
      </c>
      <c r="I328" s="77">
        <f t="shared" si="70"/>
        <v>0</v>
      </c>
      <c r="J328" s="78">
        <f t="shared" si="71"/>
        <v>0</v>
      </c>
    </row>
    <row r="329" spans="1:10" x14ac:dyDescent="0.2">
      <c r="A329" s="117" t="s">
        <v>375</v>
      </c>
      <c r="B329" s="55">
        <v>2</v>
      </c>
      <c r="C329" s="56">
        <v>2</v>
      </c>
      <c r="D329" s="55">
        <v>6</v>
      </c>
      <c r="E329" s="56">
        <v>4</v>
      </c>
      <c r="F329" s="57"/>
      <c r="G329" s="55">
        <f t="shared" si="68"/>
        <v>0</v>
      </c>
      <c r="H329" s="56">
        <f t="shared" si="69"/>
        <v>2</v>
      </c>
      <c r="I329" s="77">
        <f t="shared" si="70"/>
        <v>0</v>
      </c>
      <c r="J329" s="78">
        <f t="shared" si="71"/>
        <v>0.5</v>
      </c>
    </row>
    <row r="330" spans="1:10" x14ac:dyDescent="0.2">
      <c r="A330" s="117" t="s">
        <v>217</v>
      </c>
      <c r="B330" s="55">
        <v>0</v>
      </c>
      <c r="C330" s="56">
        <v>0</v>
      </c>
      <c r="D330" s="55">
        <v>3</v>
      </c>
      <c r="E330" s="56">
        <v>0</v>
      </c>
      <c r="F330" s="57"/>
      <c r="G330" s="55">
        <f t="shared" si="68"/>
        <v>0</v>
      </c>
      <c r="H330" s="56">
        <f t="shared" si="69"/>
        <v>3</v>
      </c>
      <c r="I330" s="77" t="str">
        <f t="shared" si="70"/>
        <v>-</v>
      </c>
      <c r="J330" s="78" t="str">
        <f t="shared" si="71"/>
        <v>-</v>
      </c>
    </row>
    <row r="331" spans="1:10" x14ac:dyDescent="0.2">
      <c r="A331" s="117" t="s">
        <v>479</v>
      </c>
      <c r="B331" s="55">
        <v>0</v>
      </c>
      <c r="C331" s="56">
        <v>0</v>
      </c>
      <c r="D331" s="55">
        <v>2</v>
      </c>
      <c r="E331" s="56">
        <v>0</v>
      </c>
      <c r="F331" s="57"/>
      <c r="G331" s="55">
        <f t="shared" si="68"/>
        <v>0</v>
      </c>
      <c r="H331" s="56">
        <f t="shared" si="69"/>
        <v>2</v>
      </c>
      <c r="I331" s="77" t="str">
        <f t="shared" si="70"/>
        <v>-</v>
      </c>
      <c r="J331" s="78" t="str">
        <f t="shared" si="71"/>
        <v>-</v>
      </c>
    </row>
    <row r="332" spans="1:10" x14ac:dyDescent="0.2">
      <c r="A332" s="117" t="s">
        <v>469</v>
      </c>
      <c r="B332" s="55">
        <v>1</v>
      </c>
      <c r="C332" s="56">
        <v>0</v>
      </c>
      <c r="D332" s="55">
        <v>5</v>
      </c>
      <c r="E332" s="56">
        <v>0</v>
      </c>
      <c r="F332" s="57"/>
      <c r="G332" s="55">
        <f t="shared" si="68"/>
        <v>1</v>
      </c>
      <c r="H332" s="56">
        <f t="shared" si="69"/>
        <v>5</v>
      </c>
      <c r="I332" s="77" t="str">
        <f t="shared" si="70"/>
        <v>-</v>
      </c>
      <c r="J332" s="78" t="str">
        <f t="shared" si="71"/>
        <v>-</v>
      </c>
    </row>
    <row r="333" spans="1:10" s="38" customFormat="1" x14ac:dyDescent="0.2">
      <c r="A333" s="143" t="s">
        <v>568</v>
      </c>
      <c r="B333" s="32">
        <v>6</v>
      </c>
      <c r="C333" s="33">
        <v>7</v>
      </c>
      <c r="D333" s="32">
        <v>41</v>
      </c>
      <c r="E333" s="33">
        <v>16</v>
      </c>
      <c r="F333" s="34"/>
      <c r="G333" s="32">
        <f t="shared" si="68"/>
        <v>-1</v>
      </c>
      <c r="H333" s="33">
        <f t="shared" si="69"/>
        <v>25</v>
      </c>
      <c r="I333" s="35">
        <f t="shared" si="70"/>
        <v>-0.14285714285714285</v>
      </c>
      <c r="J333" s="36">
        <f t="shared" si="71"/>
        <v>1.5625</v>
      </c>
    </row>
    <row r="334" spans="1:10" x14ac:dyDescent="0.2">
      <c r="A334" s="142"/>
      <c r="B334" s="63"/>
      <c r="C334" s="64"/>
      <c r="D334" s="63"/>
      <c r="E334" s="64"/>
      <c r="F334" s="65"/>
      <c r="G334" s="63"/>
      <c r="H334" s="64"/>
      <c r="I334" s="79"/>
      <c r="J334" s="80"/>
    </row>
    <row r="335" spans="1:10" x14ac:dyDescent="0.2">
      <c r="A335" s="111" t="s">
        <v>82</v>
      </c>
      <c r="B335" s="55"/>
      <c r="C335" s="56"/>
      <c r="D335" s="55"/>
      <c r="E335" s="56"/>
      <c r="F335" s="57"/>
      <c r="G335" s="55"/>
      <c r="H335" s="56"/>
      <c r="I335" s="77"/>
      <c r="J335" s="78"/>
    </row>
    <row r="336" spans="1:10" x14ac:dyDescent="0.2">
      <c r="A336" s="117" t="s">
        <v>311</v>
      </c>
      <c r="B336" s="55">
        <v>0</v>
      </c>
      <c r="C336" s="56">
        <v>2</v>
      </c>
      <c r="D336" s="55">
        <v>2</v>
      </c>
      <c r="E336" s="56">
        <v>6</v>
      </c>
      <c r="F336" s="57"/>
      <c r="G336" s="55">
        <f t="shared" ref="G336:G341" si="72">B336-C336</f>
        <v>-2</v>
      </c>
      <c r="H336" s="56">
        <f t="shared" ref="H336:H341" si="73">D336-E336</f>
        <v>-4</v>
      </c>
      <c r="I336" s="77">
        <f t="shared" ref="I336:I341" si="74">IF(C336=0, "-", IF(G336/C336&lt;10, G336/C336, "&gt;999%"))</f>
        <v>-1</v>
      </c>
      <c r="J336" s="78">
        <f t="shared" ref="J336:J341" si="75">IF(E336=0, "-", IF(H336/E336&lt;10, H336/E336, "&gt;999%"))</f>
        <v>-0.66666666666666663</v>
      </c>
    </row>
    <row r="337" spans="1:10" x14ac:dyDescent="0.2">
      <c r="A337" s="117" t="s">
        <v>304</v>
      </c>
      <c r="B337" s="55">
        <v>0</v>
      </c>
      <c r="C337" s="56">
        <v>0</v>
      </c>
      <c r="D337" s="55">
        <v>2</v>
      </c>
      <c r="E337" s="56">
        <v>0</v>
      </c>
      <c r="F337" s="57"/>
      <c r="G337" s="55">
        <f t="shared" si="72"/>
        <v>0</v>
      </c>
      <c r="H337" s="56">
        <f t="shared" si="73"/>
        <v>2</v>
      </c>
      <c r="I337" s="77" t="str">
        <f t="shared" si="74"/>
        <v>-</v>
      </c>
      <c r="J337" s="78" t="str">
        <f t="shared" si="75"/>
        <v>-</v>
      </c>
    </row>
    <row r="338" spans="1:10" x14ac:dyDescent="0.2">
      <c r="A338" s="117" t="s">
        <v>438</v>
      </c>
      <c r="B338" s="55">
        <v>1</v>
      </c>
      <c r="C338" s="56">
        <v>5</v>
      </c>
      <c r="D338" s="55">
        <v>12</v>
      </c>
      <c r="E338" s="56">
        <v>16</v>
      </c>
      <c r="F338" s="57"/>
      <c r="G338" s="55">
        <f t="shared" si="72"/>
        <v>-4</v>
      </c>
      <c r="H338" s="56">
        <f t="shared" si="73"/>
        <v>-4</v>
      </c>
      <c r="I338" s="77">
        <f t="shared" si="74"/>
        <v>-0.8</v>
      </c>
      <c r="J338" s="78">
        <f t="shared" si="75"/>
        <v>-0.25</v>
      </c>
    </row>
    <row r="339" spans="1:10" x14ac:dyDescent="0.2">
      <c r="A339" s="117" t="s">
        <v>305</v>
      </c>
      <c r="B339" s="55">
        <v>0</v>
      </c>
      <c r="C339" s="56">
        <v>1</v>
      </c>
      <c r="D339" s="55">
        <v>1</v>
      </c>
      <c r="E339" s="56">
        <v>2</v>
      </c>
      <c r="F339" s="57"/>
      <c r="G339" s="55">
        <f t="shared" si="72"/>
        <v>-1</v>
      </c>
      <c r="H339" s="56">
        <f t="shared" si="73"/>
        <v>-1</v>
      </c>
      <c r="I339" s="77">
        <f t="shared" si="74"/>
        <v>-1</v>
      </c>
      <c r="J339" s="78">
        <f t="shared" si="75"/>
        <v>-0.5</v>
      </c>
    </row>
    <row r="340" spans="1:10" x14ac:dyDescent="0.2">
      <c r="A340" s="117" t="s">
        <v>396</v>
      </c>
      <c r="B340" s="55">
        <v>5</v>
      </c>
      <c r="C340" s="56">
        <v>3</v>
      </c>
      <c r="D340" s="55">
        <v>29</v>
      </c>
      <c r="E340" s="56">
        <v>21</v>
      </c>
      <c r="F340" s="57"/>
      <c r="G340" s="55">
        <f t="shared" si="72"/>
        <v>2</v>
      </c>
      <c r="H340" s="56">
        <f t="shared" si="73"/>
        <v>8</v>
      </c>
      <c r="I340" s="77">
        <f t="shared" si="74"/>
        <v>0.66666666666666663</v>
      </c>
      <c r="J340" s="78">
        <f t="shared" si="75"/>
        <v>0.38095238095238093</v>
      </c>
    </row>
    <row r="341" spans="1:10" s="38" customFormat="1" x14ac:dyDescent="0.2">
      <c r="A341" s="143" t="s">
        <v>569</v>
      </c>
      <c r="B341" s="32">
        <v>6</v>
      </c>
      <c r="C341" s="33">
        <v>11</v>
      </c>
      <c r="D341" s="32">
        <v>46</v>
      </c>
      <c r="E341" s="33">
        <v>45</v>
      </c>
      <c r="F341" s="34"/>
      <c r="G341" s="32">
        <f t="shared" si="72"/>
        <v>-5</v>
      </c>
      <c r="H341" s="33">
        <f t="shared" si="73"/>
        <v>1</v>
      </c>
      <c r="I341" s="35">
        <f t="shared" si="74"/>
        <v>-0.45454545454545453</v>
      </c>
      <c r="J341" s="36">
        <f t="shared" si="75"/>
        <v>2.2222222222222223E-2</v>
      </c>
    </row>
    <row r="342" spans="1:10" x14ac:dyDescent="0.2">
      <c r="A342" s="142"/>
      <c r="B342" s="63"/>
      <c r="C342" s="64"/>
      <c r="D342" s="63"/>
      <c r="E342" s="64"/>
      <c r="F342" s="65"/>
      <c r="G342" s="63"/>
      <c r="H342" s="64"/>
      <c r="I342" s="79"/>
      <c r="J342" s="80"/>
    </row>
    <row r="343" spans="1:10" x14ac:dyDescent="0.2">
      <c r="A343" s="111" t="s">
        <v>83</v>
      </c>
      <c r="B343" s="55"/>
      <c r="C343" s="56"/>
      <c r="D343" s="55"/>
      <c r="E343" s="56"/>
      <c r="F343" s="57"/>
      <c r="G343" s="55"/>
      <c r="H343" s="56"/>
      <c r="I343" s="77"/>
      <c r="J343" s="78"/>
    </row>
    <row r="344" spans="1:10" x14ac:dyDescent="0.2">
      <c r="A344" s="117" t="s">
        <v>505</v>
      </c>
      <c r="B344" s="55">
        <v>7</v>
      </c>
      <c r="C344" s="56">
        <v>4</v>
      </c>
      <c r="D344" s="55">
        <v>18</v>
      </c>
      <c r="E344" s="56">
        <v>7</v>
      </c>
      <c r="F344" s="57"/>
      <c r="G344" s="55">
        <f>B344-C344</f>
        <v>3</v>
      </c>
      <c r="H344" s="56">
        <f>D344-E344</f>
        <v>11</v>
      </c>
      <c r="I344" s="77">
        <f>IF(C344=0, "-", IF(G344/C344&lt;10, G344/C344, "&gt;999%"))</f>
        <v>0.75</v>
      </c>
      <c r="J344" s="78">
        <f>IF(E344=0, "-", IF(H344/E344&lt;10, H344/E344, "&gt;999%"))</f>
        <v>1.5714285714285714</v>
      </c>
    </row>
    <row r="345" spans="1:10" x14ac:dyDescent="0.2">
      <c r="A345" s="117" t="s">
        <v>506</v>
      </c>
      <c r="B345" s="55">
        <v>3</v>
      </c>
      <c r="C345" s="56">
        <v>3</v>
      </c>
      <c r="D345" s="55">
        <v>11</v>
      </c>
      <c r="E345" s="56">
        <v>12</v>
      </c>
      <c r="F345" s="57"/>
      <c r="G345" s="55">
        <f>B345-C345</f>
        <v>0</v>
      </c>
      <c r="H345" s="56">
        <f>D345-E345</f>
        <v>-1</v>
      </c>
      <c r="I345" s="77">
        <f>IF(C345=0, "-", IF(G345/C345&lt;10, G345/C345, "&gt;999%"))</f>
        <v>0</v>
      </c>
      <c r="J345" s="78">
        <f>IF(E345=0, "-", IF(H345/E345&lt;10, H345/E345, "&gt;999%"))</f>
        <v>-8.3333333333333329E-2</v>
      </c>
    </row>
    <row r="346" spans="1:10" x14ac:dyDescent="0.2">
      <c r="A346" s="117" t="s">
        <v>507</v>
      </c>
      <c r="B346" s="55">
        <v>0</v>
      </c>
      <c r="C346" s="56">
        <v>1</v>
      </c>
      <c r="D346" s="55">
        <v>1</v>
      </c>
      <c r="E346" s="56">
        <v>5</v>
      </c>
      <c r="F346" s="57"/>
      <c r="G346" s="55">
        <f>B346-C346</f>
        <v>-1</v>
      </c>
      <c r="H346" s="56">
        <f>D346-E346</f>
        <v>-4</v>
      </c>
      <c r="I346" s="77">
        <f>IF(C346=0, "-", IF(G346/C346&lt;10, G346/C346, "&gt;999%"))</f>
        <v>-1</v>
      </c>
      <c r="J346" s="78">
        <f>IF(E346=0, "-", IF(H346/E346&lt;10, H346/E346, "&gt;999%"))</f>
        <v>-0.8</v>
      </c>
    </row>
    <row r="347" spans="1:10" s="38" customFormat="1" x14ac:dyDescent="0.2">
      <c r="A347" s="143" t="s">
        <v>570</v>
      </c>
      <c r="B347" s="32">
        <v>10</v>
      </c>
      <c r="C347" s="33">
        <v>8</v>
      </c>
      <c r="D347" s="32">
        <v>30</v>
      </c>
      <c r="E347" s="33">
        <v>24</v>
      </c>
      <c r="F347" s="34"/>
      <c r="G347" s="32">
        <f>B347-C347</f>
        <v>2</v>
      </c>
      <c r="H347" s="33">
        <f>D347-E347</f>
        <v>6</v>
      </c>
      <c r="I347" s="35">
        <f>IF(C347=0, "-", IF(G347/C347&lt;10, G347/C347, "&gt;999%"))</f>
        <v>0.25</v>
      </c>
      <c r="J347" s="36">
        <f>IF(E347=0, "-", IF(H347/E347&lt;10, H347/E347, "&gt;999%"))</f>
        <v>0.25</v>
      </c>
    </row>
    <row r="348" spans="1:10" x14ac:dyDescent="0.2">
      <c r="A348" s="142"/>
      <c r="B348" s="63"/>
      <c r="C348" s="64"/>
      <c r="D348" s="63"/>
      <c r="E348" s="64"/>
      <c r="F348" s="65"/>
      <c r="G348" s="63"/>
      <c r="H348" s="64"/>
      <c r="I348" s="79"/>
      <c r="J348" s="80"/>
    </row>
    <row r="349" spans="1:10" x14ac:dyDescent="0.2">
      <c r="A349" s="111" t="s">
        <v>84</v>
      </c>
      <c r="B349" s="55"/>
      <c r="C349" s="56"/>
      <c r="D349" s="55"/>
      <c r="E349" s="56"/>
      <c r="F349" s="57"/>
      <c r="G349" s="55"/>
      <c r="H349" s="56"/>
      <c r="I349" s="77"/>
      <c r="J349" s="78"/>
    </row>
    <row r="350" spans="1:10" x14ac:dyDescent="0.2">
      <c r="A350" s="117" t="s">
        <v>163</v>
      </c>
      <c r="B350" s="55">
        <v>0</v>
      </c>
      <c r="C350" s="56">
        <v>1</v>
      </c>
      <c r="D350" s="55">
        <v>0</v>
      </c>
      <c r="E350" s="56">
        <v>4</v>
      </c>
      <c r="F350" s="57"/>
      <c r="G350" s="55">
        <f t="shared" ref="G350:G358" si="76">B350-C350</f>
        <v>-1</v>
      </c>
      <c r="H350" s="56">
        <f t="shared" ref="H350:H358" si="77">D350-E350</f>
        <v>-4</v>
      </c>
      <c r="I350" s="77">
        <f t="shared" ref="I350:I358" si="78">IF(C350=0, "-", IF(G350/C350&lt;10, G350/C350, "&gt;999%"))</f>
        <v>-1</v>
      </c>
      <c r="J350" s="78">
        <f t="shared" ref="J350:J358" si="79">IF(E350=0, "-", IF(H350/E350&lt;10, H350/E350, "&gt;999%"))</f>
        <v>-1</v>
      </c>
    </row>
    <row r="351" spans="1:10" x14ac:dyDescent="0.2">
      <c r="A351" s="117" t="s">
        <v>341</v>
      </c>
      <c r="B351" s="55">
        <v>1</v>
      </c>
      <c r="C351" s="56">
        <v>0</v>
      </c>
      <c r="D351" s="55">
        <v>5</v>
      </c>
      <c r="E351" s="56">
        <v>0</v>
      </c>
      <c r="F351" s="57"/>
      <c r="G351" s="55">
        <f t="shared" si="76"/>
        <v>1</v>
      </c>
      <c r="H351" s="56">
        <f t="shared" si="77"/>
        <v>5</v>
      </c>
      <c r="I351" s="77" t="str">
        <f t="shared" si="78"/>
        <v>-</v>
      </c>
      <c r="J351" s="78" t="str">
        <f t="shared" si="79"/>
        <v>-</v>
      </c>
    </row>
    <row r="352" spans="1:10" x14ac:dyDescent="0.2">
      <c r="A352" s="117" t="s">
        <v>470</v>
      </c>
      <c r="B352" s="55">
        <v>2</v>
      </c>
      <c r="C352" s="56">
        <v>2</v>
      </c>
      <c r="D352" s="55">
        <v>5</v>
      </c>
      <c r="E352" s="56">
        <v>4</v>
      </c>
      <c r="F352" s="57"/>
      <c r="G352" s="55">
        <f t="shared" si="76"/>
        <v>0</v>
      </c>
      <c r="H352" s="56">
        <f t="shared" si="77"/>
        <v>1</v>
      </c>
      <c r="I352" s="77">
        <f t="shared" si="78"/>
        <v>0</v>
      </c>
      <c r="J352" s="78">
        <f t="shared" si="79"/>
        <v>0.25</v>
      </c>
    </row>
    <row r="353" spans="1:10" x14ac:dyDescent="0.2">
      <c r="A353" s="117" t="s">
        <v>376</v>
      </c>
      <c r="B353" s="55">
        <v>1</v>
      </c>
      <c r="C353" s="56">
        <v>1</v>
      </c>
      <c r="D353" s="55">
        <v>7</v>
      </c>
      <c r="E353" s="56">
        <v>10</v>
      </c>
      <c r="F353" s="57"/>
      <c r="G353" s="55">
        <f t="shared" si="76"/>
        <v>0</v>
      </c>
      <c r="H353" s="56">
        <f t="shared" si="77"/>
        <v>-3</v>
      </c>
      <c r="I353" s="77">
        <f t="shared" si="78"/>
        <v>0</v>
      </c>
      <c r="J353" s="78">
        <f t="shared" si="79"/>
        <v>-0.3</v>
      </c>
    </row>
    <row r="354" spans="1:10" x14ac:dyDescent="0.2">
      <c r="A354" s="117" t="s">
        <v>525</v>
      </c>
      <c r="B354" s="55">
        <v>2</v>
      </c>
      <c r="C354" s="56">
        <v>2</v>
      </c>
      <c r="D354" s="55">
        <v>4</v>
      </c>
      <c r="E354" s="56">
        <v>8</v>
      </c>
      <c r="F354" s="57"/>
      <c r="G354" s="55">
        <f t="shared" si="76"/>
        <v>0</v>
      </c>
      <c r="H354" s="56">
        <f t="shared" si="77"/>
        <v>-4</v>
      </c>
      <c r="I354" s="77">
        <f t="shared" si="78"/>
        <v>0</v>
      </c>
      <c r="J354" s="78">
        <f t="shared" si="79"/>
        <v>-0.5</v>
      </c>
    </row>
    <row r="355" spans="1:10" x14ac:dyDescent="0.2">
      <c r="A355" s="117" t="s">
        <v>462</v>
      </c>
      <c r="B355" s="55">
        <v>1</v>
      </c>
      <c r="C355" s="56">
        <v>0</v>
      </c>
      <c r="D355" s="55">
        <v>1</v>
      </c>
      <c r="E355" s="56">
        <v>0</v>
      </c>
      <c r="F355" s="57"/>
      <c r="G355" s="55">
        <f t="shared" si="76"/>
        <v>1</v>
      </c>
      <c r="H355" s="56">
        <f t="shared" si="77"/>
        <v>1</v>
      </c>
      <c r="I355" s="77" t="str">
        <f t="shared" si="78"/>
        <v>-</v>
      </c>
      <c r="J355" s="78" t="str">
        <f t="shared" si="79"/>
        <v>-</v>
      </c>
    </row>
    <row r="356" spans="1:10" x14ac:dyDescent="0.2">
      <c r="A356" s="117" t="s">
        <v>190</v>
      </c>
      <c r="B356" s="55">
        <v>0</v>
      </c>
      <c r="C356" s="56">
        <v>0</v>
      </c>
      <c r="D356" s="55">
        <v>3</v>
      </c>
      <c r="E356" s="56">
        <v>1</v>
      </c>
      <c r="F356" s="57"/>
      <c r="G356" s="55">
        <f t="shared" si="76"/>
        <v>0</v>
      </c>
      <c r="H356" s="56">
        <f t="shared" si="77"/>
        <v>2</v>
      </c>
      <c r="I356" s="77" t="str">
        <f t="shared" si="78"/>
        <v>-</v>
      </c>
      <c r="J356" s="78">
        <f t="shared" si="79"/>
        <v>2</v>
      </c>
    </row>
    <row r="357" spans="1:10" x14ac:dyDescent="0.2">
      <c r="A357" s="117" t="s">
        <v>480</v>
      </c>
      <c r="B357" s="55">
        <v>8</v>
      </c>
      <c r="C357" s="56">
        <v>5</v>
      </c>
      <c r="D357" s="55">
        <v>24</v>
      </c>
      <c r="E357" s="56">
        <v>23</v>
      </c>
      <c r="F357" s="57"/>
      <c r="G357" s="55">
        <f t="shared" si="76"/>
        <v>3</v>
      </c>
      <c r="H357" s="56">
        <f t="shared" si="77"/>
        <v>1</v>
      </c>
      <c r="I357" s="77">
        <f t="shared" si="78"/>
        <v>0.6</v>
      </c>
      <c r="J357" s="78">
        <f t="shared" si="79"/>
        <v>4.3478260869565216E-2</v>
      </c>
    </row>
    <row r="358" spans="1:10" s="38" customFormat="1" x14ac:dyDescent="0.2">
      <c r="A358" s="143" t="s">
        <v>571</v>
      </c>
      <c r="B358" s="32">
        <v>15</v>
      </c>
      <c r="C358" s="33">
        <v>11</v>
      </c>
      <c r="D358" s="32">
        <v>49</v>
      </c>
      <c r="E358" s="33">
        <v>50</v>
      </c>
      <c r="F358" s="34"/>
      <c r="G358" s="32">
        <f t="shared" si="76"/>
        <v>4</v>
      </c>
      <c r="H358" s="33">
        <f t="shared" si="77"/>
        <v>-1</v>
      </c>
      <c r="I358" s="35">
        <f t="shared" si="78"/>
        <v>0.36363636363636365</v>
      </c>
      <c r="J358" s="36">
        <f t="shared" si="79"/>
        <v>-0.02</v>
      </c>
    </row>
    <row r="359" spans="1:10" x14ac:dyDescent="0.2">
      <c r="A359" s="142"/>
      <c r="B359" s="63"/>
      <c r="C359" s="64"/>
      <c r="D359" s="63"/>
      <c r="E359" s="64"/>
      <c r="F359" s="65"/>
      <c r="G359" s="63"/>
      <c r="H359" s="64"/>
      <c r="I359" s="79"/>
      <c r="J359" s="80"/>
    </row>
    <row r="360" spans="1:10" x14ac:dyDescent="0.2">
      <c r="A360" s="111" t="s">
        <v>85</v>
      </c>
      <c r="B360" s="55"/>
      <c r="C360" s="56"/>
      <c r="D360" s="55"/>
      <c r="E360" s="56"/>
      <c r="F360" s="57"/>
      <c r="G360" s="55"/>
      <c r="H360" s="56"/>
      <c r="I360" s="77"/>
      <c r="J360" s="78"/>
    </row>
    <row r="361" spans="1:10" x14ac:dyDescent="0.2">
      <c r="A361" s="117" t="s">
        <v>164</v>
      </c>
      <c r="B361" s="55">
        <v>9</v>
      </c>
      <c r="C361" s="56">
        <v>2</v>
      </c>
      <c r="D361" s="55">
        <v>64</v>
      </c>
      <c r="E361" s="56">
        <v>18</v>
      </c>
      <c r="F361" s="57"/>
      <c r="G361" s="55">
        <f t="shared" ref="G361:G368" si="80">B361-C361</f>
        <v>7</v>
      </c>
      <c r="H361" s="56">
        <f t="shared" ref="H361:H368" si="81">D361-E361</f>
        <v>46</v>
      </c>
      <c r="I361" s="77">
        <f t="shared" ref="I361:I368" si="82">IF(C361=0, "-", IF(G361/C361&lt;10, G361/C361, "&gt;999%"))</f>
        <v>3.5</v>
      </c>
      <c r="J361" s="78">
        <f t="shared" ref="J361:J368" si="83">IF(E361=0, "-", IF(H361/E361&lt;10, H361/E361, "&gt;999%"))</f>
        <v>2.5555555555555554</v>
      </c>
    </row>
    <row r="362" spans="1:10" x14ac:dyDescent="0.2">
      <c r="A362" s="117" t="s">
        <v>377</v>
      </c>
      <c r="B362" s="55">
        <v>4</v>
      </c>
      <c r="C362" s="56">
        <v>2</v>
      </c>
      <c r="D362" s="55">
        <v>27</v>
      </c>
      <c r="E362" s="56">
        <v>25</v>
      </c>
      <c r="F362" s="57"/>
      <c r="G362" s="55">
        <f t="shared" si="80"/>
        <v>2</v>
      </c>
      <c r="H362" s="56">
        <f t="shared" si="81"/>
        <v>2</v>
      </c>
      <c r="I362" s="77">
        <f t="shared" si="82"/>
        <v>1</v>
      </c>
      <c r="J362" s="78">
        <f t="shared" si="83"/>
        <v>0.08</v>
      </c>
    </row>
    <row r="363" spans="1:10" x14ac:dyDescent="0.2">
      <c r="A363" s="117" t="s">
        <v>417</v>
      </c>
      <c r="B363" s="55">
        <v>11</v>
      </c>
      <c r="C363" s="56">
        <v>6</v>
      </c>
      <c r="D363" s="55">
        <v>39</v>
      </c>
      <c r="E363" s="56">
        <v>34</v>
      </c>
      <c r="F363" s="57"/>
      <c r="G363" s="55">
        <f t="shared" si="80"/>
        <v>5</v>
      </c>
      <c r="H363" s="56">
        <f t="shared" si="81"/>
        <v>5</v>
      </c>
      <c r="I363" s="77">
        <f t="shared" si="82"/>
        <v>0.83333333333333337</v>
      </c>
      <c r="J363" s="78">
        <f t="shared" si="83"/>
        <v>0.14705882352941177</v>
      </c>
    </row>
    <row r="364" spans="1:10" x14ac:dyDescent="0.2">
      <c r="A364" s="117" t="s">
        <v>218</v>
      </c>
      <c r="B364" s="55">
        <v>6</v>
      </c>
      <c r="C364" s="56">
        <v>5</v>
      </c>
      <c r="D364" s="55">
        <v>78</v>
      </c>
      <c r="E364" s="56">
        <v>30</v>
      </c>
      <c r="F364" s="57"/>
      <c r="G364" s="55">
        <f t="shared" si="80"/>
        <v>1</v>
      </c>
      <c r="H364" s="56">
        <f t="shared" si="81"/>
        <v>48</v>
      </c>
      <c r="I364" s="77">
        <f t="shared" si="82"/>
        <v>0.2</v>
      </c>
      <c r="J364" s="78">
        <f t="shared" si="83"/>
        <v>1.6</v>
      </c>
    </row>
    <row r="365" spans="1:10" x14ac:dyDescent="0.2">
      <c r="A365" s="117" t="s">
        <v>191</v>
      </c>
      <c r="B365" s="55">
        <v>0</v>
      </c>
      <c r="C365" s="56">
        <v>0</v>
      </c>
      <c r="D365" s="55">
        <v>4</v>
      </c>
      <c r="E365" s="56">
        <v>5</v>
      </c>
      <c r="F365" s="57"/>
      <c r="G365" s="55">
        <f t="shared" si="80"/>
        <v>0</v>
      </c>
      <c r="H365" s="56">
        <f t="shared" si="81"/>
        <v>-1</v>
      </c>
      <c r="I365" s="77" t="str">
        <f t="shared" si="82"/>
        <v>-</v>
      </c>
      <c r="J365" s="78">
        <f t="shared" si="83"/>
        <v>-0.2</v>
      </c>
    </row>
    <row r="366" spans="1:10" x14ac:dyDescent="0.2">
      <c r="A366" s="117" t="s">
        <v>192</v>
      </c>
      <c r="B366" s="55">
        <v>1</v>
      </c>
      <c r="C366" s="56">
        <v>0</v>
      </c>
      <c r="D366" s="55">
        <v>1</v>
      </c>
      <c r="E366" s="56">
        <v>0</v>
      </c>
      <c r="F366" s="57"/>
      <c r="G366" s="55">
        <f t="shared" si="80"/>
        <v>1</v>
      </c>
      <c r="H366" s="56">
        <f t="shared" si="81"/>
        <v>1</v>
      </c>
      <c r="I366" s="77" t="str">
        <f t="shared" si="82"/>
        <v>-</v>
      </c>
      <c r="J366" s="78" t="str">
        <f t="shared" si="83"/>
        <v>-</v>
      </c>
    </row>
    <row r="367" spans="1:10" x14ac:dyDescent="0.2">
      <c r="A367" s="117" t="s">
        <v>243</v>
      </c>
      <c r="B367" s="55">
        <v>2</v>
      </c>
      <c r="C367" s="56">
        <v>1</v>
      </c>
      <c r="D367" s="55">
        <v>8</v>
      </c>
      <c r="E367" s="56">
        <v>18</v>
      </c>
      <c r="F367" s="57"/>
      <c r="G367" s="55">
        <f t="shared" si="80"/>
        <v>1</v>
      </c>
      <c r="H367" s="56">
        <f t="shared" si="81"/>
        <v>-10</v>
      </c>
      <c r="I367" s="77">
        <f t="shared" si="82"/>
        <v>1</v>
      </c>
      <c r="J367" s="78">
        <f t="shared" si="83"/>
        <v>-0.55555555555555558</v>
      </c>
    </row>
    <row r="368" spans="1:10" s="38" customFormat="1" x14ac:dyDescent="0.2">
      <c r="A368" s="143" t="s">
        <v>572</v>
      </c>
      <c r="B368" s="32">
        <v>33</v>
      </c>
      <c r="C368" s="33">
        <v>16</v>
      </c>
      <c r="D368" s="32">
        <v>221</v>
      </c>
      <c r="E368" s="33">
        <v>130</v>
      </c>
      <c r="F368" s="34"/>
      <c r="G368" s="32">
        <f t="shared" si="80"/>
        <v>17</v>
      </c>
      <c r="H368" s="33">
        <f t="shared" si="81"/>
        <v>91</v>
      </c>
      <c r="I368" s="35">
        <f t="shared" si="82"/>
        <v>1.0625</v>
      </c>
      <c r="J368" s="36">
        <f t="shared" si="83"/>
        <v>0.7</v>
      </c>
    </row>
    <row r="369" spans="1:10" x14ac:dyDescent="0.2">
      <c r="A369" s="142"/>
      <c r="B369" s="63"/>
      <c r="C369" s="64"/>
      <c r="D369" s="63"/>
      <c r="E369" s="64"/>
      <c r="F369" s="65"/>
      <c r="G369" s="63"/>
      <c r="H369" s="64"/>
      <c r="I369" s="79"/>
      <c r="J369" s="80"/>
    </row>
    <row r="370" spans="1:10" x14ac:dyDescent="0.2">
      <c r="A370" s="111" t="s">
        <v>86</v>
      </c>
      <c r="B370" s="55"/>
      <c r="C370" s="56"/>
      <c r="D370" s="55"/>
      <c r="E370" s="56"/>
      <c r="F370" s="57"/>
      <c r="G370" s="55"/>
      <c r="H370" s="56"/>
      <c r="I370" s="77"/>
      <c r="J370" s="78"/>
    </row>
    <row r="371" spans="1:10" x14ac:dyDescent="0.2">
      <c r="A371" s="117" t="s">
        <v>378</v>
      </c>
      <c r="B371" s="55">
        <v>0</v>
      </c>
      <c r="C371" s="56">
        <v>0</v>
      </c>
      <c r="D371" s="55">
        <v>2</v>
      </c>
      <c r="E371" s="56">
        <v>0</v>
      </c>
      <c r="F371" s="57"/>
      <c r="G371" s="55">
        <f>B371-C371</f>
        <v>0</v>
      </c>
      <c r="H371" s="56">
        <f>D371-E371</f>
        <v>2</v>
      </c>
      <c r="I371" s="77" t="str">
        <f>IF(C371=0, "-", IF(G371/C371&lt;10, G371/C371, "&gt;999%"))</f>
        <v>-</v>
      </c>
      <c r="J371" s="78" t="str">
        <f>IF(E371=0, "-", IF(H371/E371&lt;10, H371/E371, "&gt;999%"))</f>
        <v>-</v>
      </c>
    </row>
    <row r="372" spans="1:10" x14ac:dyDescent="0.2">
      <c r="A372" s="117" t="s">
        <v>508</v>
      </c>
      <c r="B372" s="55">
        <v>1</v>
      </c>
      <c r="C372" s="56">
        <v>0</v>
      </c>
      <c r="D372" s="55">
        <v>4</v>
      </c>
      <c r="E372" s="56">
        <v>0</v>
      </c>
      <c r="F372" s="57"/>
      <c r="G372" s="55">
        <f>B372-C372</f>
        <v>1</v>
      </c>
      <c r="H372" s="56">
        <f>D372-E372</f>
        <v>4</v>
      </c>
      <c r="I372" s="77" t="str">
        <f>IF(C372=0, "-", IF(G372/C372&lt;10, G372/C372, "&gt;999%"))</f>
        <v>-</v>
      </c>
      <c r="J372" s="78" t="str">
        <f>IF(E372=0, "-", IF(H372/E372&lt;10, H372/E372, "&gt;999%"))</f>
        <v>-</v>
      </c>
    </row>
    <row r="373" spans="1:10" x14ac:dyDescent="0.2">
      <c r="A373" s="117" t="s">
        <v>418</v>
      </c>
      <c r="B373" s="55">
        <v>0</v>
      </c>
      <c r="C373" s="56">
        <v>0</v>
      </c>
      <c r="D373" s="55">
        <v>1</v>
      </c>
      <c r="E373" s="56">
        <v>0</v>
      </c>
      <c r="F373" s="57"/>
      <c r="G373" s="55">
        <f>B373-C373</f>
        <v>0</v>
      </c>
      <c r="H373" s="56">
        <f>D373-E373</f>
        <v>1</v>
      </c>
      <c r="I373" s="77" t="str">
        <f>IF(C373=0, "-", IF(G373/C373&lt;10, G373/C373, "&gt;999%"))</f>
        <v>-</v>
      </c>
      <c r="J373" s="78" t="str">
        <f>IF(E373=0, "-", IF(H373/E373&lt;10, H373/E373, "&gt;999%"))</f>
        <v>-</v>
      </c>
    </row>
    <row r="374" spans="1:10" s="38" customFormat="1" x14ac:dyDescent="0.2">
      <c r="A374" s="143" t="s">
        <v>573</v>
      </c>
      <c r="B374" s="32">
        <v>1</v>
      </c>
      <c r="C374" s="33">
        <v>0</v>
      </c>
      <c r="D374" s="32">
        <v>7</v>
      </c>
      <c r="E374" s="33">
        <v>0</v>
      </c>
      <c r="F374" s="34"/>
      <c r="G374" s="32">
        <f>B374-C374</f>
        <v>1</v>
      </c>
      <c r="H374" s="33">
        <f>D374-E374</f>
        <v>7</v>
      </c>
      <c r="I374" s="35" t="str">
        <f>IF(C374=0, "-", IF(G374/C374&lt;10, G374/C374, "&gt;999%"))</f>
        <v>-</v>
      </c>
      <c r="J374" s="36" t="str">
        <f>IF(E374=0, "-", IF(H374/E374&lt;10, H374/E374, "&gt;999%"))</f>
        <v>-</v>
      </c>
    </row>
    <row r="375" spans="1:10" x14ac:dyDescent="0.2">
      <c r="A375" s="142"/>
      <c r="B375" s="63"/>
      <c r="C375" s="64"/>
      <c r="D375" s="63"/>
      <c r="E375" s="64"/>
      <c r="F375" s="65"/>
      <c r="G375" s="63"/>
      <c r="H375" s="64"/>
      <c r="I375" s="79"/>
      <c r="J375" s="80"/>
    </row>
    <row r="376" spans="1:10" x14ac:dyDescent="0.2">
      <c r="A376" s="111" t="s">
        <v>87</v>
      </c>
      <c r="B376" s="55"/>
      <c r="C376" s="56"/>
      <c r="D376" s="55"/>
      <c r="E376" s="56"/>
      <c r="F376" s="57"/>
      <c r="G376" s="55"/>
      <c r="H376" s="56"/>
      <c r="I376" s="77"/>
      <c r="J376" s="78"/>
    </row>
    <row r="377" spans="1:10" x14ac:dyDescent="0.2">
      <c r="A377" s="117" t="s">
        <v>288</v>
      </c>
      <c r="B377" s="55">
        <v>1</v>
      </c>
      <c r="C377" s="56">
        <v>0</v>
      </c>
      <c r="D377" s="55">
        <v>4</v>
      </c>
      <c r="E377" s="56">
        <v>4</v>
      </c>
      <c r="F377" s="57"/>
      <c r="G377" s="55">
        <f t="shared" ref="G377:G385" si="84">B377-C377</f>
        <v>1</v>
      </c>
      <c r="H377" s="56">
        <f t="shared" ref="H377:H385" si="85">D377-E377</f>
        <v>0</v>
      </c>
      <c r="I377" s="77" t="str">
        <f t="shared" ref="I377:I385" si="86">IF(C377=0, "-", IF(G377/C377&lt;10, G377/C377, "&gt;999%"))</f>
        <v>-</v>
      </c>
      <c r="J377" s="78">
        <f t="shared" ref="J377:J385" si="87">IF(E377=0, "-", IF(H377/E377&lt;10, H377/E377, "&gt;999%"))</f>
        <v>0</v>
      </c>
    </row>
    <row r="378" spans="1:10" x14ac:dyDescent="0.2">
      <c r="A378" s="117" t="s">
        <v>379</v>
      </c>
      <c r="B378" s="55">
        <v>36</v>
      </c>
      <c r="C378" s="56">
        <v>40</v>
      </c>
      <c r="D378" s="55">
        <v>297</v>
      </c>
      <c r="E378" s="56">
        <v>163</v>
      </c>
      <c r="F378" s="57"/>
      <c r="G378" s="55">
        <f t="shared" si="84"/>
        <v>-4</v>
      </c>
      <c r="H378" s="56">
        <f t="shared" si="85"/>
        <v>134</v>
      </c>
      <c r="I378" s="77">
        <f t="shared" si="86"/>
        <v>-0.1</v>
      </c>
      <c r="J378" s="78">
        <f t="shared" si="87"/>
        <v>0.82208588957055218</v>
      </c>
    </row>
    <row r="379" spans="1:10" x14ac:dyDescent="0.2">
      <c r="A379" s="117" t="s">
        <v>193</v>
      </c>
      <c r="B379" s="55">
        <v>15</v>
      </c>
      <c r="C379" s="56">
        <v>11</v>
      </c>
      <c r="D379" s="55">
        <v>118</v>
      </c>
      <c r="E379" s="56">
        <v>48</v>
      </c>
      <c r="F379" s="57"/>
      <c r="G379" s="55">
        <f t="shared" si="84"/>
        <v>4</v>
      </c>
      <c r="H379" s="56">
        <f t="shared" si="85"/>
        <v>70</v>
      </c>
      <c r="I379" s="77">
        <f t="shared" si="86"/>
        <v>0.36363636363636365</v>
      </c>
      <c r="J379" s="78">
        <f t="shared" si="87"/>
        <v>1.4583333333333333</v>
      </c>
    </row>
    <row r="380" spans="1:10" x14ac:dyDescent="0.2">
      <c r="A380" s="117" t="s">
        <v>219</v>
      </c>
      <c r="B380" s="55">
        <v>0</v>
      </c>
      <c r="C380" s="56">
        <v>1</v>
      </c>
      <c r="D380" s="55">
        <v>4</v>
      </c>
      <c r="E380" s="56">
        <v>1</v>
      </c>
      <c r="F380" s="57"/>
      <c r="G380" s="55">
        <f t="shared" si="84"/>
        <v>-1</v>
      </c>
      <c r="H380" s="56">
        <f t="shared" si="85"/>
        <v>3</v>
      </c>
      <c r="I380" s="77">
        <f t="shared" si="86"/>
        <v>-1</v>
      </c>
      <c r="J380" s="78">
        <f t="shared" si="87"/>
        <v>3</v>
      </c>
    </row>
    <row r="381" spans="1:10" x14ac:dyDescent="0.2">
      <c r="A381" s="117" t="s">
        <v>220</v>
      </c>
      <c r="B381" s="55">
        <v>3</v>
      </c>
      <c r="C381" s="56">
        <v>0</v>
      </c>
      <c r="D381" s="55">
        <v>22</v>
      </c>
      <c r="E381" s="56">
        <v>5</v>
      </c>
      <c r="F381" s="57"/>
      <c r="G381" s="55">
        <f t="shared" si="84"/>
        <v>3</v>
      </c>
      <c r="H381" s="56">
        <f t="shared" si="85"/>
        <v>17</v>
      </c>
      <c r="I381" s="77" t="str">
        <f t="shared" si="86"/>
        <v>-</v>
      </c>
      <c r="J381" s="78">
        <f t="shared" si="87"/>
        <v>3.4</v>
      </c>
    </row>
    <row r="382" spans="1:10" x14ac:dyDescent="0.2">
      <c r="A382" s="117" t="s">
        <v>419</v>
      </c>
      <c r="B382" s="55">
        <v>21</v>
      </c>
      <c r="C382" s="56">
        <v>20</v>
      </c>
      <c r="D382" s="55">
        <v>129</v>
      </c>
      <c r="E382" s="56">
        <v>101</v>
      </c>
      <c r="F382" s="57"/>
      <c r="G382" s="55">
        <f t="shared" si="84"/>
        <v>1</v>
      </c>
      <c r="H382" s="56">
        <f t="shared" si="85"/>
        <v>28</v>
      </c>
      <c r="I382" s="77">
        <f t="shared" si="86"/>
        <v>0.05</v>
      </c>
      <c r="J382" s="78">
        <f t="shared" si="87"/>
        <v>0.27722772277227725</v>
      </c>
    </row>
    <row r="383" spans="1:10" x14ac:dyDescent="0.2">
      <c r="A383" s="117" t="s">
        <v>194</v>
      </c>
      <c r="B383" s="55">
        <v>0</v>
      </c>
      <c r="C383" s="56">
        <v>4</v>
      </c>
      <c r="D383" s="55">
        <v>12</v>
      </c>
      <c r="E383" s="56">
        <v>12</v>
      </c>
      <c r="F383" s="57"/>
      <c r="G383" s="55">
        <f t="shared" si="84"/>
        <v>-4</v>
      </c>
      <c r="H383" s="56">
        <f t="shared" si="85"/>
        <v>0</v>
      </c>
      <c r="I383" s="77">
        <f t="shared" si="86"/>
        <v>-1</v>
      </c>
      <c r="J383" s="78">
        <f t="shared" si="87"/>
        <v>0</v>
      </c>
    </row>
    <row r="384" spans="1:10" x14ac:dyDescent="0.2">
      <c r="A384" s="117" t="s">
        <v>342</v>
      </c>
      <c r="B384" s="55">
        <v>23</v>
      </c>
      <c r="C384" s="56">
        <v>26</v>
      </c>
      <c r="D384" s="55">
        <v>175</v>
      </c>
      <c r="E384" s="56">
        <v>123</v>
      </c>
      <c r="F384" s="57"/>
      <c r="G384" s="55">
        <f t="shared" si="84"/>
        <v>-3</v>
      </c>
      <c r="H384" s="56">
        <f t="shared" si="85"/>
        <v>52</v>
      </c>
      <c r="I384" s="77">
        <f t="shared" si="86"/>
        <v>-0.11538461538461539</v>
      </c>
      <c r="J384" s="78">
        <f t="shared" si="87"/>
        <v>0.42276422764227645</v>
      </c>
    </row>
    <row r="385" spans="1:10" s="38" customFormat="1" x14ac:dyDescent="0.2">
      <c r="A385" s="143" t="s">
        <v>574</v>
      </c>
      <c r="B385" s="32">
        <v>99</v>
      </c>
      <c r="C385" s="33">
        <v>102</v>
      </c>
      <c r="D385" s="32">
        <v>761</v>
      </c>
      <c r="E385" s="33">
        <v>457</v>
      </c>
      <c r="F385" s="34"/>
      <c r="G385" s="32">
        <f t="shared" si="84"/>
        <v>-3</v>
      </c>
      <c r="H385" s="33">
        <f t="shared" si="85"/>
        <v>304</v>
      </c>
      <c r="I385" s="35">
        <f t="shared" si="86"/>
        <v>-2.9411764705882353E-2</v>
      </c>
      <c r="J385" s="36">
        <f t="shared" si="87"/>
        <v>0.66520787746170673</v>
      </c>
    </row>
    <row r="386" spans="1:10" x14ac:dyDescent="0.2">
      <c r="A386" s="142"/>
      <c r="B386" s="63"/>
      <c r="C386" s="64"/>
      <c r="D386" s="63"/>
      <c r="E386" s="64"/>
      <c r="F386" s="65"/>
      <c r="G386" s="63"/>
      <c r="H386" s="64"/>
      <c r="I386" s="79"/>
      <c r="J386" s="80"/>
    </row>
    <row r="387" spans="1:10" x14ac:dyDescent="0.2">
      <c r="A387" s="111" t="s">
        <v>88</v>
      </c>
      <c r="B387" s="55"/>
      <c r="C387" s="56"/>
      <c r="D387" s="55"/>
      <c r="E387" s="56"/>
      <c r="F387" s="57"/>
      <c r="G387" s="55"/>
      <c r="H387" s="56"/>
      <c r="I387" s="77"/>
      <c r="J387" s="78"/>
    </row>
    <row r="388" spans="1:10" x14ac:dyDescent="0.2">
      <c r="A388" s="117" t="s">
        <v>165</v>
      </c>
      <c r="B388" s="55">
        <v>11</v>
      </c>
      <c r="C388" s="56">
        <v>2</v>
      </c>
      <c r="D388" s="55">
        <v>81</v>
      </c>
      <c r="E388" s="56">
        <v>13</v>
      </c>
      <c r="F388" s="57"/>
      <c r="G388" s="55">
        <f t="shared" ref="G388:G395" si="88">B388-C388</f>
        <v>9</v>
      </c>
      <c r="H388" s="56">
        <f t="shared" ref="H388:H395" si="89">D388-E388</f>
        <v>68</v>
      </c>
      <c r="I388" s="77">
        <f t="shared" ref="I388:I395" si="90">IF(C388=0, "-", IF(G388/C388&lt;10, G388/C388, "&gt;999%"))</f>
        <v>4.5</v>
      </c>
      <c r="J388" s="78">
        <f t="shared" ref="J388:J395" si="91">IF(E388=0, "-", IF(H388/E388&lt;10, H388/E388, "&gt;999%"))</f>
        <v>5.2307692307692308</v>
      </c>
    </row>
    <row r="389" spans="1:10" x14ac:dyDescent="0.2">
      <c r="A389" s="117" t="s">
        <v>380</v>
      </c>
      <c r="B389" s="55">
        <v>0</v>
      </c>
      <c r="C389" s="56">
        <v>1</v>
      </c>
      <c r="D389" s="55">
        <v>0</v>
      </c>
      <c r="E389" s="56">
        <v>1</v>
      </c>
      <c r="F389" s="57"/>
      <c r="G389" s="55">
        <f t="shared" si="88"/>
        <v>-1</v>
      </c>
      <c r="H389" s="56">
        <f t="shared" si="89"/>
        <v>-1</v>
      </c>
      <c r="I389" s="77">
        <f t="shared" si="90"/>
        <v>-1</v>
      </c>
      <c r="J389" s="78">
        <f t="shared" si="91"/>
        <v>-1</v>
      </c>
    </row>
    <row r="390" spans="1:10" x14ac:dyDescent="0.2">
      <c r="A390" s="117" t="s">
        <v>324</v>
      </c>
      <c r="B390" s="55">
        <v>0</v>
      </c>
      <c r="C390" s="56">
        <v>6</v>
      </c>
      <c r="D390" s="55">
        <v>8</v>
      </c>
      <c r="E390" s="56">
        <v>22</v>
      </c>
      <c r="F390" s="57"/>
      <c r="G390" s="55">
        <f t="shared" si="88"/>
        <v>-6</v>
      </c>
      <c r="H390" s="56">
        <f t="shared" si="89"/>
        <v>-14</v>
      </c>
      <c r="I390" s="77">
        <f t="shared" si="90"/>
        <v>-1</v>
      </c>
      <c r="J390" s="78">
        <f t="shared" si="91"/>
        <v>-0.63636363636363635</v>
      </c>
    </row>
    <row r="391" spans="1:10" x14ac:dyDescent="0.2">
      <c r="A391" s="117" t="s">
        <v>325</v>
      </c>
      <c r="B391" s="55">
        <v>2</v>
      </c>
      <c r="C391" s="56">
        <v>3</v>
      </c>
      <c r="D391" s="55">
        <v>11</v>
      </c>
      <c r="E391" s="56">
        <v>11</v>
      </c>
      <c r="F391" s="57"/>
      <c r="G391" s="55">
        <f t="shared" si="88"/>
        <v>-1</v>
      </c>
      <c r="H391" s="56">
        <f t="shared" si="89"/>
        <v>0</v>
      </c>
      <c r="I391" s="77">
        <f t="shared" si="90"/>
        <v>-0.33333333333333331</v>
      </c>
      <c r="J391" s="78">
        <f t="shared" si="91"/>
        <v>0</v>
      </c>
    </row>
    <row r="392" spans="1:10" x14ac:dyDescent="0.2">
      <c r="A392" s="117" t="s">
        <v>343</v>
      </c>
      <c r="B392" s="55">
        <v>1</v>
      </c>
      <c r="C392" s="56">
        <v>2</v>
      </c>
      <c r="D392" s="55">
        <v>7</v>
      </c>
      <c r="E392" s="56">
        <v>9</v>
      </c>
      <c r="F392" s="57"/>
      <c r="G392" s="55">
        <f t="shared" si="88"/>
        <v>-1</v>
      </c>
      <c r="H392" s="56">
        <f t="shared" si="89"/>
        <v>-2</v>
      </c>
      <c r="I392" s="77">
        <f t="shared" si="90"/>
        <v>-0.5</v>
      </c>
      <c r="J392" s="78">
        <f t="shared" si="91"/>
        <v>-0.22222222222222221</v>
      </c>
    </row>
    <row r="393" spans="1:10" x14ac:dyDescent="0.2">
      <c r="A393" s="117" t="s">
        <v>166</v>
      </c>
      <c r="B393" s="55">
        <v>8</v>
      </c>
      <c r="C393" s="56">
        <v>7</v>
      </c>
      <c r="D393" s="55">
        <v>72</v>
      </c>
      <c r="E393" s="56">
        <v>49</v>
      </c>
      <c r="F393" s="57"/>
      <c r="G393" s="55">
        <f t="shared" si="88"/>
        <v>1</v>
      </c>
      <c r="H393" s="56">
        <f t="shared" si="89"/>
        <v>23</v>
      </c>
      <c r="I393" s="77">
        <f t="shared" si="90"/>
        <v>0.14285714285714285</v>
      </c>
      <c r="J393" s="78">
        <f t="shared" si="91"/>
        <v>0.46938775510204084</v>
      </c>
    </row>
    <row r="394" spans="1:10" x14ac:dyDescent="0.2">
      <c r="A394" s="117" t="s">
        <v>344</v>
      </c>
      <c r="B394" s="55">
        <v>3</v>
      </c>
      <c r="C394" s="56">
        <v>6</v>
      </c>
      <c r="D394" s="55">
        <v>47</v>
      </c>
      <c r="E394" s="56">
        <v>35</v>
      </c>
      <c r="F394" s="57"/>
      <c r="G394" s="55">
        <f t="shared" si="88"/>
        <v>-3</v>
      </c>
      <c r="H394" s="56">
        <f t="shared" si="89"/>
        <v>12</v>
      </c>
      <c r="I394" s="77">
        <f t="shared" si="90"/>
        <v>-0.5</v>
      </c>
      <c r="J394" s="78">
        <f t="shared" si="91"/>
        <v>0.34285714285714286</v>
      </c>
    </row>
    <row r="395" spans="1:10" s="38" customFormat="1" x14ac:dyDescent="0.2">
      <c r="A395" s="143" t="s">
        <v>575</v>
      </c>
      <c r="B395" s="32">
        <v>25</v>
      </c>
      <c r="C395" s="33">
        <v>27</v>
      </c>
      <c r="D395" s="32">
        <v>226</v>
      </c>
      <c r="E395" s="33">
        <v>140</v>
      </c>
      <c r="F395" s="34"/>
      <c r="G395" s="32">
        <f t="shared" si="88"/>
        <v>-2</v>
      </c>
      <c r="H395" s="33">
        <f t="shared" si="89"/>
        <v>86</v>
      </c>
      <c r="I395" s="35">
        <f t="shared" si="90"/>
        <v>-7.407407407407407E-2</v>
      </c>
      <c r="J395" s="36">
        <f t="shared" si="91"/>
        <v>0.61428571428571432</v>
      </c>
    </row>
    <row r="396" spans="1:10" x14ac:dyDescent="0.2">
      <c r="A396" s="142"/>
      <c r="B396" s="63"/>
      <c r="C396" s="64"/>
      <c r="D396" s="63"/>
      <c r="E396" s="64"/>
      <c r="F396" s="65"/>
      <c r="G396" s="63"/>
      <c r="H396" s="64"/>
      <c r="I396" s="79"/>
      <c r="J396" s="80"/>
    </row>
    <row r="397" spans="1:10" x14ac:dyDescent="0.2">
      <c r="A397" s="111" t="s">
        <v>89</v>
      </c>
      <c r="B397" s="55"/>
      <c r="C397" s="56"/>
      <c r="D397" s="55"/>
      <c r="E397" s="56"/>
      <c r="F397" s="57"/>
      <c r="G397" s="55"/>
      <c r="H397" s="56"/>
      <c r="I397" s="77"/>
      <c r="J397" s="78"/>
    </row>
    <row r="398" spans="1:10" x14ac:dyDescent="0.2">
      <c r="A398" s="117" t="s">
        <v>289</v>
      </c>
      <c r="B398" s="55">
        <v>1</v>
      </c>
      <c r="C398" s="56">
        <v>3</v>
      </c>
      <c r="D398" s="55">
        <v>6</v>
      </c>
      <c r="E398" s="56">
        <v>9</v>
      </c>
      <c r="F398" s="57"/>
      <c r="G398" s="55">
        <f t="shared" ref="G398:G419" si="92">B398-C398</f>
        <v>-2</v>
      </c>
      <c r="H398" s="56">
        <f t="shared" ref="H398:H419" si="93">D398-E398</f>
        <v>-3</v>
      </c>
      <c r="I398" s="77">
        <f t="shared" ref="I398:I419" si="94">IF(C398=0, "-", IF(G398/C398&lt;10, G398/C398, "&gt;999%"))</f>
        <v>-0.66666666666666663</v>
      </c>
      <c r="J398" s="78">
        <f t="shared" ref="J398:J419" si="95">IF(E398=0, "-", IF(H398/E398&lt;10, H398/E398, "&gt;999%"))</f>
        <v>-0.33333333333333331</v>
      </c>
    </row>
    <row r="399" spans="1:10" x14ac:dyDescent="0.2">
      <c r="A399" s="117" t="s">
        <v>221</v>
      </c>
      <c r="B399" s="55">
        <v>20</v>
      </c>
      <c r="C399" s="56">
        <v>17</v>
      </c>
      <c r="D399" s="55">
        <v>148</v>
      </c>
      <c r="E399" s="56">
        <v>116</v>
      </c>
      <c r="F399" s="57"/>
      <c r="G399" s="55">
        <f t="shared" si="92"/>
        <v>3</v>
      </c>
      <c r="H399" s="56">
        <f t="shared" si="93"/>
        <v>32</v>
      </c>
      <c r="I399" s="77">
        <f t="shared" si="94"/>
        <v>0.17647058823529413</v>
      </c>
      <c r="J399" s="78">
        <f t="shared" si="95"/>
        <v>0.27586206896551724</v>
      </c>
    </row>
    <row r="400" spans="1:10" x14ac:dyDescent="0.2">
      <c r="A400" s="117" t="s">
        <v>345</v>
      </c>
      <c r="B400" s="55">
        <v>15</v>
      </c>
      <c r="C400" s="56">
        <v>5</v>
      </c>
      <c r="D400" s="55">
        <v>99</v>
      </c>
      <c r="E400" s="56">
        <v>53</v>
      </c>
      <c r="F400" s="57"/>
      <c r="G400" s="55">
        <f t="shared" si="92"/>
        <v>10</v>
      </c>
      <c r="H400" s="56">
        <f t="shared" si="93"/>
        <v>46</v>
      </c>
      <c r="I400" s="77">
        <f t="shared" si="94"/>
        <v>2</v>
      </c>
      <c r="J400" s="78">
        <f t="shared" si="95"/>
        <v>0.86792452830188682</v>
      </c>
    </row>
    <row r="401" spans="1:10" x14ac:dyDescent="0.2">
      <c r="A401" s="117" t="s">
        <v>465</v>
      </c>
      <c r="B401" s="55">
        <v>0</v>
      </c>
      <c r="C401" s="56">
        <v>0</v>
      </c>
      <c r="D401" s="55">
        <v>0</v>
      </c>
      <c r="E401" s="56">
        <v>3</v>
      </c>
      <c r="F401" s="57"/>
      <c r="G401" s="55">
        <f t="shared" si="92"/>
        <v>0</v>
      </c>
      <c r="H401" s="56">
        <f t="shared" si="93"/>
        <v>-3</v>
      </c>
      <c r="I401" s="77" t="str">
        <f t="shared" si="94"/>
        <v>-</v>
      </c>
      <c r="J401" s="78">
        <f t="shared" si="95"/>
        <v>-1</v>
      </c>
    </row>
    <row r="402" spans="1:10" x14ac:dyDescent="0.2">
      <c r="A402" s="117" t="s">
        <v>195</v>
      </c>
      <c r="B402" s="55">
        <v>71</v>
      </c>
      <c r="C402" s="56">
        <v>42</v>
      </c>
      <c r="D402" s="55">
        <v>470</v>
      </c>
      <c r="E402" s="56">
        <v>254</v>
      </c>
      <c r="F402" s="57"/>
      <c r="G402" s="55">
        <f t="shared" si="92"/>
        <v>29</v>
      </c>
      <c r="H402" s="56">
        <f t="shared" si="93"/>
        <v>216</v>
      </c>
      <c r="I402" s="77">
        <f t="shared" si="94"/>
        <v>0.69047619047619047</v>
      </c>
      <c r="J402" s="78">
        <f t="shared" si="95"/>
        <v>0.85039370078740162</v>
      </c>
    </row>
    <row r="403" spans="1:10" x14ac:dyDescent="0.2">
      <c r="A403" s="117" t="s">
        <v>420</v>
      </c>
      <c r="B403" s="55">
        <v>1</v>
      </c>
      <c r="C403" s="56">
        <v>1</v>
      </c>
      <c r="D403" s="55">
        <v>15</v>
      </c>
      <c r="E403" s="56">
        <v>9</v>
      </c>
      <c r="F403" s="57"/>
      <c r="G403" s="55">
        <f t="shared" si="92"/>
        <v>0</v>
      </c>
      <c r="H403" s="56">
        <f t="shared" si="93"/>
        <v>6</v>
      </c>
      <c r="I403" s="77">
        <f t="shared" si="94"/>
        <v>0</v>
      </c>
      <c r="J403" s="78">
        <f t="shared" si="95"/>
        <v>0.66666666666666663</v>
      </c>
    </row>
    <row r="404" spans="1:10" x14ac:dyDescent="0.2">
      <c r="A404" s="117" t="s">
        <v>276</v>
      </c>
      <c r="B404" s="55">
        <v>1</v>
      </c>
      <c r="C404" s="56">
        <v>0</v>
      </c>
      <c r="D404" s="55">
        <v>5</v>
      </c>
      <c r="E404" s="56">
        <v>0</v>
      </c>
      <c r="F404" s="57"/>
      <c r="G404" s="55">
        <f t="shared" si="92"/>
        <v>1</v>
      </c>
      <c r="H404" s="56">
        <f t="shared" si="93"/>
        <v>5</v>
      </c>
      <c r="I404" s="77" t="str">
        <f t="shared" si="94"/>
        <v>-</v>
      </c>
      <c r="J404" s="78" t="str">
        <f t="shared" si="95"/>
        <v>-</v>
      </c>
    </row>
    <row r="405" spans="1:10" x14ac:dyDescent="0.2">
      <c r="A405" s="117" t="s">
        <v>463</v>
      </c>
      <c r="B405" s="55">
        <v>3</v>
      </c>
      <c r="C405" s="56">
        <v>3</v>
      </c>
      <c r="D405" s="55">
        <v>11</v>
      </c>
      <c r="E405" s="56">
        <v>11</v>
      </c>
      <c r="F405" s="57"/>
      <c r="G405" s="55">
        <f t="shared" si="92"/>
        <v>0</v>
      </c>
      <c r="H405" s="56">
        <f t="shared" si="93"/>
        <v>0</v>
      </c>
      <c r="I405" s="77">
        <f t="shared" si="94"/>
        <v>0</v>
      </c>
      <c r="J405" s="78">
        <f t="shared" si="95"/>
        <v>0</v>
      </c>
    </row>
    <row r="406" spans="1:10" x14ac:dyDescent="0.2">
      <c r="A406" s="117" t="s">
        <v>481</v>
      </c>
      <c r="B406" s="55">
        <v>17</v>
      </c>
      <c r="C406" s="56">
        <v>20</v>
      </c>
      <c r="D406" s="55">
        <v>60</v>
      </c>
      <c r="E406" s="56">
        <v>36</v>
      </c>
      <c r="F406" s="57"/>
      <c r="G406" s="55">
        <f t="shared" si="92"/>
        <v>-3</v>
      </c>
      <c r="H406" s="56">
        <f t="shared" si="93"/>
        <v>24</v>
      </c>
      <c r="I406" s="77">
        <f t="shared" si="94"/>
        <v>-0.15</v>
      </c>
      <c r="J406" s="78">
        <f t="shared" si="95"/>
        <v>0.66666666666666663</v>
      </c>
    </row>
    <row r="407" spans="1:10" x14ac:dyDescent="0.2">
      <c r="A407" s="117" t="s">
        <v>491</v>
      </c>
      <c r="B407" s="55">
        <v>31</v>
      </c>
      <c r="C407" s="56">
        <v>18</v>
      </c>
      <c r="D407" s="55">
        <v>99</v>
      </c>
      <c r="E407" s="56">
        <v>75</v>
      </c>
      <c r="F407" s="57"/>
      <c r="G407" s="55">
        <f t="shared" si="92"/>
        <v>13</v>
      </c>
      <c r="H407" s="56">
        <f t="shared" si="93"/>
        <v>24</v>
      </c>
      <c r="I407" s="77">
        <f t="shared" si="94"/>
        <v>0.72222222222222221</v>
      </c>
      <c r="J407" s="78">
        <f t="shared" si="95"/>
        <v>0.32</v>
      </c>
    </row>
    <row r="408" spans="1:10" x14ac:dyDescent="0.2">
      <c r="A408" s="117" t="s">
        <v>509</v>
      </c>
      <c r="B408" s="55">
        <v>38</v>
      </c>
      <c r="C408" s="56">
        <v>35</v>
      </c>
      <c r="D408" s="55">
        <v>174</v>
      </c>
      <c r="E408" s="56">
        <v>180</v>
      </c>
      <c r="F408" s="57"/>
      <c r="G408" s="55">
        <f t="shared" si="92"/>
        <v>3</v>
      </c>
      <c r="H408" s="56">
        <f t="shared" si="93"/>
        <v>-6</v>
      </c>
      <c r="I408" s="77">
        <f t="shared" si="94"/>
        <v>8.5714285714285715E-2</v>
      </c>
      <c r="J408" s="78">
        <f t="shared" si="95"/>
        <v>-3.3333333333333333E-2</v>
      </c>
    </row>
    <row r="409" spans="1:10" x14ac:dyDescent="0.2">
      <c r="A409" s="117" t="s">
        <v>421</v>
      </c>
      <c r="B409" s="55">
        <v>13</v>
      </c>
      <c r="C409" s="56">
        <v>15</v>
      </c>
      <c r="D409" s="55">
        <v>83</v>
      </c>
      <c r="E409" s="56">
        <v>77</v>
      </c>
      <c r="F409" s="57"/>
      <c r="G409" s="55">
        <f t="shared" si="92"/>
        <v>-2</v>
      </c>
      <c r="H409" s="56">
        <f t="shared" si="93"/>
        <v>6</v>
      </c>
      <c r="I409" s="77">
        <f t="shared" si="94"/>
        <v>-0.13333333333333333</v>
      </c>
      <c r="J409" s="78">
        <f t="shared" si="95"/>
        <v>7.792207792207792E-2</v>
      </c>
    </row>
    <row r="410" spans="1:10" x14ac:dyDescent="0.2">
      <c r="A410" s="117" t="s">
        <v>510</v>
      </c>
      <c r="B410" s="55">
        <v>10</v>
      </c>
      <c r="C410" s="56">
        <v>3</v>
      </c>
      <c r="D410" s="55">
        <v>26</v>
      </c>
      <c r="E410" s="56">
        <v>17</v>
      </c>
      <c r="F410" s="57"/>
      <c r="G410" s="55">
        <f t="shared" si="92"/>
        <v>7</v>
      </c>
      <c r="H410" s="56">
        <f t="shared" si="93"/>
        <v>9</v>
      </c>
      <c r="I410" s="77">
        <f t="shared" si="94"/>
        <v>2.3333333333333335</v>
      </c>
      <c r="J410" s="78">
        <f t="shared" si="95"/>
        <v>0.52941176470588236</v>
      </c>
    </row>
    <row r="411" spans="1:10" x14ac:dyDescent="0.2">
      <c r="A411" s="117" t="s">
        <v>446</v>
      </c>
      <c r="B411" s="55">
        <v>8</v>
      </c>
      <c r="C411" s="56">
        <v>7</v>
      </c>
      <c r="D411" s="55">
        <v>48</v>
      </c>
      <c r="E411" s="56">
        <v>57</v>
      </c>
      <c r="F411" s="57"/>
      <c r="G411" s="55">
        <f t="shared" si="92"/>
        <v>1</v>
      </c>
      <c r="H411" s="56">
        <f t="shared" si="93"/>
        <v>-9</v>
      </c>
      <c r="I411" s="77">
        <f t="shared" si="94"/>
        <v>0.14285714285714285</v>
      </c>
      <c r="J411" s="78">
        <f t="shared" si="95"/>
        <v>-0.15789473684210525</v>
      </c>
    </row>
    <row r="412" spans="1:10" x14ac:dyDescent="0.2">
      <c r="A412" s="117" t="s">
        <v>422</v>
      </c>
      <c r="B412" s="55">
        <v>24</v>
      </c>
      <c r="C412" s="56">
        <v>12</v>
      </c>
      <c r="D412" s="55">
        <v>94</v>
      </c>
      <c r="E412" s="56">
        <v>87</v>
      </c>
      <c r="F412" s="57"/>
      <c r="G412" s="55">
        <f t="shared" si="92"/>
        <v>12</v>
      </c>
      <c r="H412" s="56">
        <f t="shared" si="93"/>
        <v>7</v>
      </c>
      <c r="I412" s="77">
        <f t="shared" si="94"/>
        <v>1</v>
      </c>
      <c r="J412" s="78">
        <f t="shared" si="95"/>
        <v>8.0459770114942528E-2</v>
      </c>
    </row>
    <row r="413" spans="1:10" x14ac:dyDescent="0.2">
      <c r="A413" s="117" t="s">
        <v>196</v>
      </c>
      <c r="B413" s="55">
        <v>0</v>
      </c>
      <c r="C413" s="56">
        <v>0</v>
      </c>
      <c r="D413" s="55">
        <v>3</v>
      </c>
      <c r="E413" s="56">
        <v>3</v>
      </c>
      <c r="F413" s="57"/>
      <c r="G413" s="55">
        <f t="shared" si="92"/>
        <v>0</v>
      </c>
      <c r="H413" s="56">
        <f t="shared" si="93"/>
        <v>0</v>
      </c>
      <c r="I413" s="77" t="str">
        <f t="shared" si="94"/>
        <v>-</v>
      </c>
      <c r="J413" s="78">
        <f t="shared" si="95"/>
        <v>0</v>
      </c>
    </row>
    <row r="414" spans="1:10" x14ac:dyDescent="0.2">
      <c r="A414" s="117" t="s">
        <v>167</v>
      </c>
      <c r="B414" s="55">
        <v>0</v>
      </c>
      <c r="C414" s="56">
        <v>2</v>
      </c>
      <c r="D414" s="55">
        <v>2</v>
      </c>
      <c r="E414" s="56">
        <v>16</v>
      </c>
      <c r="F414" s="57"/>
      <c r="G414" s="55">
        <f t="shared" si="92"/>
        <v>-2</v>
      </c>
      <c r="H414" s="56">
        <f t="shared" si="93"/>
        <v>-14</v>
      </c>
      <c r="I414" s="77">
        <f t="shared" si="94"/>
        <v>-1</v>
      </c>
      <c r="J414" s="78">
        <f t="shared" si="95"/>
        <v>-0.875</v>
      </c>
    </row>
    <row r="415" spans="1:10" x14ac:dyDescent="0.2">
      <c r="A415" s="117" t="s">
        <v>197</v>
      </c>
      <c r="B415" s="55">
        <v>0</v>
      </c>
      <c r="C415" s="56">
        <v>0</v>
      </c>
      <c r="D415" s="55">
        <v>1</v>
      </c>
      <c r="E415" s="56">
        <v>2</v>
      </c>
      <c r="F415" s="57"/>
      <c r="G415" s="55">
        <f t="shared" si="92"/>
        <v>0</v>
      </c>
      <c r="H415" s="56">
        <f t="shared" si="93"/>
        <v>-1</v>
      </c>
      <c r="I415" s="77" t="str">
        <f t="shared" si="94"/>
        <v>-</v>
      </c>
      <c r="J415" s="78">
        <f t="shared" si="95"/>
        <v>-0.5</v>
      </c>
    </row>
    <row r="416" spans="1:10" x14ac:dyDescent="0.2">
      <c r="A416" s="117" t="s">
        <v>381</v>
      </c>
      <c r="B416" s="55">
        <v>36</v>
      </c>
      <c r="C416" s="56">
        <v>37</v>
      </c>
      <c r="D416" s="55">
        <v>289</v>
      </c>
      <c r="E416" s="56">
        <v>147</v>
      </c>
      <c r="F416" s="57"/>
      <c r="G416" s="55">
        <f t="shared" si="92"/>
        <v>-1</v>
      </c>
      <c r="H416" s="56">
        <f t="shared" si="93"/>
        <v>142</v>
      </c>
      <c r="I416" s="77">
        <f t="shared" si="94"/>
        <v>-2.7027027027027029E-2</v>
      </c>
      <c r="J416" s="78">
        <f t="shared" si="95"/>
        <v>0.96598639455782309</v>
      </c>
    </row>
    <row r="417" spans="1:10" x14ac:dyDescent="0.2">
      <c r="A417" s="117" t="s">
        <v>269</v>
      </c>
      <c r="B417" s="55">
        <v>1</v>
      </c>
      <c r="C417" s="56">
        <v>0</v>
      </c>
      <c r="D417" s="55">
        <v>2</v>
      </c>
      <c r="E417" s="56">
        <v>1</v>
      </c>
      <c r="F417" s="57"/>
      <c r="G417" s="55">
        <f t="shared" si="92"/>
        <v>1</v>
      </c>
      <c r="H417" s="56">
        <f t="shared" si="93"/>
        <v>1</v>
      </c>
      <c r="I417" s="77" t="str">
        <f t="shared" si="94"/>
        <v>-</v>
      </c>
      <c r="J417" s="78">
        <f t="shared" si="95"/>
        <v>1</v>
      </c>
    </row>
    <row r="418" spans="1:10" x14ac:dyDescent="0.2">
      <c r="A418" s="117" t="s">
        <v>168</v>
      </c>
      <c r="B418" s="55">
        <v>0</v>
      </c>
      <c r="C418" s="56">
        <v>14</v>
      </c>
      <c r="D418" s="55">
        <v>86</v>
      </c>
      <c r="E418" s="56">
        <v>95</v>
      </c>
      <c r="F418" s="57"/>
      <c r="G418" s="55">
        <f t="shared" si="92"/>
        <v>-14</v>
      </c>
      <c r="H418" s="56">
        <f t="shared" si="93"/>
        <v>-9</v>
      </c>
      <c r="I418" s="77">
        <f t="shared" si="94"/>
        <v>-1</v>
      </c>
      <c r="J418" s="78">
        <f t="shared" si="95"/>
        <v>-9.4736842105263161E-2</v>
      </c>
    </row>
    <row r="419" spans="1:10" s="38" customFormat="1" x14ac:dyDescent="0.2">
      <c r="A419" s="143" t="s">
        <v>576</v>
      </c>
      <c r="B419" s="32">
        <v>290</v>
      </c>
      <c r="C419" s="33">
        <v>234</v>
      </c>
      <c r="D419" s="32">
        <v>1721</v>
      </c>
      <c r="E419" s="33">
        <v>1248</v>
      </c>
      <c r="F419" s="34"/>
      <c r="G419" s="32">
        <f t="shared" si="92"/>
        <v>56</v>
      </c>
      <c r="H419" s="33">
        <f t="shared" si="93"/>
        <v>473</v>
      </c>
      <c r="I419" s="35">
        <f t="shared" si="94"/>
        <v>0.23931623931623933</v>
      </c>
      <c r="J419" s="36">
        <f t="shared" si="95"/>
        <v>0.37900641025641024</v>
      </c>
    </row>
    <row r="420" spans="1:10" x14ac:dyDescent="0.2">
      <c r="A420" s="142"/>
      <c r="B420" s="63"/>
      <c r="C420" s="64"/>
      <c r="D420" s="63"/>
      <c r="E420" s="64"/>
      <c r="F420" s="65"/>
      <c r="G420" s="63"/>
      <c r="H420" s="64"/>
      <c r="I420" s="79"/>
      <c r="J420" s="80"/>
    </row>
    <row r="421" spans="1:10" x14ac:dyDescent="0.2">
      <c r="A421" s="111" t="s">
        <v>90</v>
      </c>
      <c r="B421" s="55"/>
      <c r="C421" s="56"/>
      <c r="D421" s="55"/>
      <c r="E421" s="56"/>
      <c r="F421" s="57"/>
      <c r="G421" s="55"/>
      <c r="H421" s="56"/>
      <c r="I421" s="77"/>
      <c r="J421" s="78"/>
    </row>
    <row r="422" spans="1:10" x14ac:dyDescent="0.2">
      <c r="A422" s="117" t="s">
        <v>492</v>
      </c>
      <c r="B422" s="55">
        <v>0</v>
      </c>
      <c r="C422" s="56">
        <v>0</v>
      </c>
      <c r="D422" s="55">
        <v>0</v>
      </c>
      <c r="E422" s="56">
        <v>4</v>
      </c>
      <c r="F422" s="57"/>
      <c r="G422" s="55">
        <f t="shared" ref="G422:G440" si="96">B422-C422</f>
        <v>0</v>
      </c>
      <c r="H422" s="56">
        <f t="shared" ref="H422:H440" si="97">D422-E422</f>
        <v>-4</v>
      </c>
      <c r="I422" s="77" t="str">
        <f t="shared" ref="I422:I440" si="98">IF(C422=0, "-", IF(G422/C422&lt;10, G422/C422, "&gt;999%"))</f>
        <v>-</v>
      </c>
      <c r="J422" s="78">
        <f t="shared" ref="J422:J440" si="99">IF(E422=0, "-", IF(H422/E422&lt;10, H422/E422, "&gt;999%"))</f>
        <v>-1</v>
      </c>
    </row>
    <row r="423" spans="1:10" x14ac:dyDescent="0.2">
      <c r="A423" s="117" t="s">
        <v>511</v>
      </c>
      <c r="B423" s="55">
        <v>43</v>
      </c>
      <c r="C423" s="56">
        <v>26</v>
      </c>
      <c r="D423" s="55">
        <v>126</v>
      </c>
      <c r="E423" s="56">
        <v>104</v>
      </c>
      <c r="F423" s="57"/>
      <c r="G423" s="55">
        <f t="shared" si="96"/>
        <v>17</v>
      </c>
      <c r="H423" s="56">
        <f t="shared" si="97"/>
        <v>22</v>
      </c>
      <c r="I423" s="77">
        <f t="shared" si="98"/>
        <v>0.65384615384615385</v>
      </c>
      <c r="J423" s="78">
        <f t="shared" si="99"/>
        <v>0.21153846153846154</v>
      </c>
    </row>
    <row r="424" spans="1:10" x14ac:dyDescent="0.2">
      <c r="A424" s="117" t="s">
        <v>235</v>
      </c>
      <c r="B424" s="55">
        <v>0</v>
      </c>
      <c r="C424" s="56">
        <v>0</v>
      </c>
      <c r="D424" s="55">
        <v>1</v>
      </c>
      <c r="E424" s="56">
        <v>6</v>
      </c>
      <c r="F424" s="57"/>
      <c r="G424" s="55">
        <f t="shared" si="96"/>
        <v>0</v>
      </c>
      <c r="H424" s="56">
        <f t="shared" si="97"/>
        <v>-5</v>
      </c>
      <c r="I424" s="77" t="str">
        <f t="shared" si="98"/>
        <v>-</v>
      </c>
      <c r="J424" s="78">
        <f t="shared" si="99"/>
        <v>-0.83333333333333337</v>
      </c>
    </row>
    <row r="425" spans="1:10" x14ac:dyDescent="0.2">
      <c r="A425" s="117" t="s">
        <v>270</v>
      </c>
      <c r="B425" s="55">
        <v>1</v>
      </c>
      <c r="C425" s="56">
        <v>1</v>
      </c>
      <c r="D425" s="55">
        <v>3</v>
      </c>
      <c r="E425" s="56">
        <v>7</v>
      </c>
      <c r="F425" s="57"/>
      <c r="G425" s="55">
        <f t="shared" si="96"/>
        <v>0</v>
      </c>
      <c r="H425" s="56">
        <f t="shared" si="97"/>
        <v>-4</v>
      </c>
      <c r="I425" s="77">
        <f t="shared" si="98"/>
        <v>0</v>
      </c>
      <c r="J425" s="78">
        <f t="shared" si="99"/>
        <v>-0.5714285714285714</v>
      </c>
    </row>
    <row r="426" spans="1:10" x14ac:dyDescent="0.2">
      <c r="A426" s="117" t="s">
        <v>471</v>
      </c>
      <c r="B426" s="55">
        <v>3</v>
      </c>
      <c r="C426" s="56">
        <v>6</v>
      </c>
      <c r="D426" s="55">
        <v>16</v>
      </c>
      <c r="E426" s="56">
        <v>21</v>
      </c>
      <c r="F426" s="57"/>
      <c r="G426" s="55">
        <f t="shared" si="96"/>
        <v>-3</v>
      </c>
      <c r="H426" s="56">
        <f t="shared" si="97"/>
        <v>-5</v>
      </c>
      <c r="I426" s="77">
        <f t="shared" si="98"/>
        <v>-0.5</v>
      </c>
      <c r="J426" s="78">
        <f t="shared" si="99"/>
        <v>-0.23809523809523808</v>
      </c>
    </row>
    <row r="427" spans="1:10" x14ac:dyDescent="0.2">
      <c r="A427" s="117" t="s">
        <v>271</v>
      </c>
      <c r="B427" s="55">
        <v>0</v>
      </c>
      <c r="C427" s="56">
        <v>1</v>
      </c>
      <c r="D427" s="55">
        <v>0</v>
      </c>
      <c r="E427" s="56">
        <v>2</v>
      </c>
      <c r="F427" s="57"/>
      <c r="G427" s="55">
        <f t="shared" si="96"/>
        <v>-1</v>
      </c>
      <c r="H427" s="56">
        <f t="shared" si="97"/>
        <v>-2</v>
      </c>
      <c r="I427" s="77">
        <f t="shared" si="98"/>
        <v>-1</v>
      </c>
      <c r="J427" s="78">
        <f t="shared" si="99"/>
        <v>-1</v>
      </c>
    </row>
    <row r="428" spans="1:10" x14ac:dyDescent="0.2">
      <c r="A428" s="117" t="s">
        <v>526</v>
      </c>
      <c r="B428" s="55">
        <v>4</v>
      </c>
      <c r="C428" s="56">
        <v>2</v>
      </c>
      <c r="D428" s="55">
        <v>11</v>
      </c>
      <c r="E428" s="56">
        <v>8</v>
      </c>
      <c r="F428" s="57"/>
      <c r="G428" s="55">
        <f t="shared" si="96"/>
        <v>2</v>
      </c>
      <c r="H428" s="56">
        <f t="shared" si="97"/>
        <v>3</v>
      </c>
      <c r="I428" s="77">
        <f t="shared" si="98"/>
        <v>1</v>
      </c>
      <c r="J428" s="78">
        <f t="shared" si="99"/>
        <v>0.375</v>
      </c>
    </row>
    <row r="429" spans="1:10" x14ac:dyDescent="0.2">
      <c r="A429" s="117" t="s">
        <v>198</v>
      </c>
      <c r="B429" s="55">
        <v>56</v>
      </c>
      <c r="C429" s="56">
        <v>44</v>
      </c>
      <c r="D429" s="55">
        <v>368</v>
      </c>
      <c r="E429" s="56">
        <v>217</v>
      </c>
      <c r="F429" s="57"/>
      <c r="G429" s="55">
        <f t="shared" si="96"/>
        <v>12</v>
      </c>
      <c r="H429" s="56">
        <f t="shared" si="97"/>
        <v>151</v>
      </c>
      <c r="I429" s="77">
        <f t="shared" si="98"/>
        <v>0.27272727272727271</v>
      </c>
      <c r="J429" s="78">
        <f t="shared" si="99"/>
        <v>0.69585253456221197</v>
      </c>
    </row>
    <row r="430" spans="1:10" x14ac:dyDescent="0.2">
      <c r="A430" s="117" t="s">
        <v>382</v>
      </c>
      <c r="B430" s="55">
        <v>1</v>
      </c>
      <c r="C430" s="56">
        <v>3</v>
      </c>
      <c r="D430" s="55">
        <v>13</v>
      </c>
      <c r="E430" s="56">
        <v>21</v>
      </c>
      <c r="F430" s="57"/>
      <c r="G430" s="55">
        <f t="shared" si="96"/>
        <v>-2</v>
      </c>
      <c r="H430" s="56">
        <f t="shared" si="97"/>
        <v>-8</v>
      </c>
      <c r="I430" s="77">
        <f t="shared" si="98"/>
        <v>-0.66666666666666663</v>
      </c>
      <c r="J430" s="78">
        <f t="shared" si="99"/>
        <v>-0.38095238095238093</v>
      </c>
    </row>
    <row r="431" spans="1:10" x14ac:dyDescent="0.2">
      <c r="A431" s="117" t="s">
        <v>272</v>
      </c>
      <c r="B431" s="55">
        <v>1</v>
      </c>
      <c r="C431" s="56">
        <v>1</v>
      </c>
      <c r="D431" s="55">
        <v>5</v>
      </c>
      <c r="E431" s="56">
        <v>11</v>
      </c>
      <c r="F431" s="57"/>
      <c r="G431" s="55">
        <f t="shared" si="96"/>
        <v>0</v>
      </c>
      <c r="H431" s="56">
        <f t="shared" si="97"/>
        <v>-6</v>
      </c>
      <c r="I431" s="77">
        <f t="shared" si="98"/>
        <v>0</v>
      </c>
      <c r="J431" s="78">
        <f t="shared" si="99"/>
        <v>-0.54545454545454541</v>
      </c>
    </row>
    <row r="432" spans="1:10" x14ac:dyDescent="0.2">
      <c r="A432" s="117" t="s">
        <v>222</v>
      </c>
      <c r="B432" s="55">
        <v>5</v>
      </c>
      <c r="C432" s="56">
        <v>3</v>
      </c>
      <c r="D432" s="55">
        <v>17</v>
      </c>
      <c r="E432" s="56">
        <v>12</v>
      </c>
      <c r="F432" s="57"/>
      <c r="G432" s="55">
        <f t="shared" si="96"/>
        <v>2</v>
      </c>
      <c r="H432" s="56">
        <f t="shared" si="97"/>
        <v>5</v>
      </c>
      <c r="I432" s="77">
        <f t="shared" si="98"/>
        <v>0.66666666666666663</v>
      </c>
      <c r="J432" s="78">
        <f t="shared" si="99"/>
        <v>0.41666666666666669</v>
      </c>
    </row>
    <row r="433" spans="1:10" x14ac:dyDescent="0.2">
      <c r="A433" s="117" t="s">
        <v>423</v>
      </c>
      <c r="B433" s="55">
        <v>0</v>
      </c>
      <c r="C433" s="56">
        <v>0</v>
      </c>
      <c r="D433" s="55">
        <v>0</v>
      </c>
      <c r="E433" s="56">
        <v>6</v>
      </c>
      <c r="F433" s="57"/>
      <c r="G433" s="55">
        <f t="shared" si="96"/>
        <v>0</v>
      </c>
      <c r="H433" s="56">
        <f t="shared" si="97"/>
        <v>-6</v>
      </c>
      <c r="I433" s="77" t="str">
        <f t="shared" si="98"/>
        <v>-</v>
      </c>
      <c r="J433" s="78">
        <f t="shared" si="99"/>
        <v>-1</v>
      </c>
    </row>
    <row r="434" spans="1:10" x14ac:dyDescent="0.2">
      <c r="A434" s="117" t="s">
        <v>169</v>
      </c>
      <c r="B434" s="55">
        <v>29</v>
      </c>
      <c r="C434" s="56">
        <v>21</v>
      </c>
      <c r="D434" s="55">
        <v>147</v>
      </c>
      <c r="E434" s="56">
        <v>82</v>
      </c>
      <c r="F434" s="57"/>
      <c r="G434" s="55">
        <f t="shared" si="96"/>
        <v>8</v>
      </c>
      <c r="H434" s="56">
        <f t="shared" si="97"/>
        <v>65</v>
      </c>
      <c r="I434" s="77">
        <f t="shared" si="98"/>
        <v>0.38095238095238093</v>
      </c>
      <c r="J434" s="78">
        <f t="shared" si="99"/>
        <v>0.79268292682926833</v>
      </c>
    </row>
    <row r="435" spans="1:10" x14ac:dyDescent="0.2">
      <c r="A435" s="117" t="s">
        <v>326</v>
      </c>
      <c r="B435" s="55">
        <v>15</v>
      </c>
      <c r="C435" s="56">
        <v>0</v>
      </c>
      <c r="D435" s="55">
        <v>23</v>
      </c>
      <c r="E435" s="56">
        <v>0</v>
      </c>
      <c r="F435" s="57"/>
      <c r="G435" s="55">
        <f t="shared" si="96"/>
        <v>15</v>
      </c>
      <c r="H435" s="56">
        <f t="shared" si="97"/>
        <v>23</v>
      </c>
      <c r="I435" s="77" t="str">
        <f t="shared" si="98"/>
        <v>-</v>
      </c>
      <c r="J435" s="78" t="str">
        <f t="shared" si="99"/>
        <v>-</v>
      </c>
    </row>
    <row r="436" spans="1:10" x14ac:dyDescent="0.2">
      <c r="A436" s="117" t="s">
        <v>383</v>
      </c>
      <c r="B436" s="55">
        <v>24</v>
      </c>
      <c r="C436" s="56">
        <v>20</v>
      </c>
      <c r="D436" s="55">
        <v>130</v>
      </c>
      <c r="E436" s="56">
        <v>99</v>
      </c>
      <c r="F436" s="57"/>
      <c r="G436" s="55">
        <f t="shared" si="96"/>
        <v>4</v>
      </c>
      <c r="H436" s="56">
        <f t="shared" si="97"/>
        <v>31</v>
      </c>
      <c r="I436" s="77">
        <f t="shared" si="98"/>
        <v>0.2</v>
      </c>
      <c r="J436" s="78">
        <f t="shared" si="99"/>
        <v>0.31313131313131315</v>
      </c>
    </row>
    <row r="437" spans="1:10" x14ac:dyDescent="0.2">
      <c r="A437" s="117" t="s">
        <v>424</v>
      </c>
      <c r="B437" s="55">
        <v>18</v>
      </c>
      <c r="C437" s="56">
        <v>9</v>
      </c>
      <c r="D437" s="55">
        <v>60</v>
      </c>
      <c r="E437" s="56">
        <v>59</v>
      </c>
      <c r="F437" s="57"/>
      <c r="G437" s="55">
        <f t="shared" si="96"/>
        <v>9</v>
      </c>
      <c r="H437" s="56">
        <f t="shared" si="97"/>
        <v>1</v>
      </c>
      <c r="I437" s="77">
        <f t="shared" si="98"/>
        <v>1</v>
      </c>
      <c r="J437" s="78">
        <f t="shared" si="99"/>
        <v>1.6949152542372881E-2</v>
      </c>
    </row>
    <row r="438" spans="1:10" x14ac:dyDescent="0.2">
      <c r="A438" s="117" t="s">
        <v>439</v>
      </c>
      <c r="B438" s="55">
        <v>7</v>
      </c>
      <c r="C438" s="56">
        <v>4</v>
      </c>
      <c r="D438" s="55">
        <v>24</v>
      </c>
      <c r="E438" s="56">
        <v>9</v>
      </c>
      <c r="F438" s="57"/>
      <c r="G438" s="55">
        <f t="shared" si="96"/>
        <v>3</v>
      </c>
      <c r="H438" s="56">
        <f t="shared" si="97"/>
        <v>15</v>
      </c>
      <c r="I438" s="77">
        <f t="shared" si="98"/>
        <v>0.75</v>
      </c>
      <c r="J438" s="78">
        <f t="shared" si="99"/>
        <v>1.6666666666666667</v>
      </c>
    </row>
    <row r="439" spans="1:10" x14ac:dyDescent="0.2">
      <c r="A439" s="117" t="s">
        <v>482</v>
      </c>
      <c r="B439" s="55">
        <v>3</v>
      </c>
      <c r="C439" s="56">
        <v>7</v>
      </c>
      <c r="D439" s="55">
        <v>13</v>
      </c>
      <c r="E439" s="56">
        <v>24</v>
      </c>
      <c r="F439" s="57"/>
      <c r="G439" s="55">
        <f t="shared" si="96"/>
        <v>-4</v>
      </c>
      <c r="H439" s="56">
        <f t="shared" si="97"/>
        <v>-11</v>
      </c>
      <c r="I439" s="77">
        <f t="shared" si="98"/>
        <v>-0.5714285714285714</v>
      </c>
      <c r="J439" s="78">
        <f t="shared" si="99"/>
        <v>-0.45833333333333331</v>
      </c>
    </row>
    <row r="440" spans="1:10" s="38" customFormat="1" x14ac:dyDescent="0.2">
      <c r="A440" s="143" t="s">
        <v>577</v>
      </c>
      <c r="B440" s="32">
        <v>210</v>
      </c>
      <c r="C440" s="33">
        <v>148</v>
      </c>
      <c r="D440" s="32">
        <v>957</v>
      </c>
      <c r="E440" s="33">
        <v>692</v>
      </c>
      <c r="F440" s="34"/>
      <c r="G440" s="32">
        <f t="shared" si="96"/>
        <v>62</v>
      </c>
      <c r="H440" s="33">
        <f t="shared" si="97"/>
        <v>265</v>
      </c>
      <c r="I440" s="35">
        <f t="shared" si="98"/>
        <v>0.41891891891891891</v>
      </c>
      <c r="J440" s="36">
        <f t="shared" si="99"/>
        <v>0.38294797687861271</v>
      </c>
    </row>
    <row r="441" spans="1:10" x14ac:dyDescent="0.2">
      <c r="A441" s="142"/>
      <c r="B441" s="63"/>
      <c r="C441" s="64"/>
      <c r="D441" s="63"/>
      <c r="E441" s="64"/>
      <c r="F441" s="65"/>
      <c r="G441" s="63"/>
      <c r="H441" s="64"/>
      <c r="I441" s="79"/>
      <c r="J441" s="80"/>
    </row>
    <row r="442" spans="1:10" x14ac:dyDescent="0.2">
      <c r="A442" s="111" t="s">
        <v>91</v>
      </c>
      <c r="B442" s="55"/>
      <c r="C442" s="56"/>
      <c r="D442" s="55"/>
      <c r="E442" s="56"/>
      <c r="F442" s="57"/>
      <c r="G442" s="55"/>
      <c r="H442" s="56"/>
      <c r="I442" s="77"/>
      <c r="J442" s="78"/>
    </row>
    <row r="443" spans="1:10" x14ac:dyDescent="0.2">
      <c r="A443" s="117" t="s">
        <v>236</v>
      </c>
      <c r="B443" s="55">
        <v>1</v>
      </c>
      <c r="C443" s="56">
        <v>0</v>
      </c>
      <c r="D443" s="55">
        <v>1</v>
      </c>
      <c r="E443" s="56">
        <v>0</v>
      </c>
      <c r="F443" s="57"/>
      <c r="G443" s="55">
        <f t="shared" ref="G443:G449" si="100">B443-C443</f>
        <v>1</v>
      </c>
      <c r="H443" s="56">
        <f t="shared" ref="H443:H449" si="101">D443-E443</f>
        <v>1</v>
      </c>
      <c r="I443" s="77" t="str">
        <f t="shared" ref="I443:I449" si="102">IF(C443=0, "-", IF(G443/C443&lt;10, G443/C443, "&gt;999%"))</f>
        <v>-</v>
      </c>
      <c r="J443" s="78" t="str">
        <f t="shared" ref="J443:J449" si="103">IF(E443=0, "-", IF(H443/E443&lt;10, H443/E443, "&gt;999%"))</f>
        <v>-</v>
      </c>
    </row>
    <row r="444" spans="1:10" x14ac:dyDescent="0.2">
      <c r="A444" s="117" t="s">
        <v>237</v>
      </c>
      <c r="B444" s="55">
        <v>4</v>
      </c>
      <c r="C444" s="56">
        <v>0</v>
      </c>
      <c r="D444" s="55">
        <v>5</v>
      </c>
      <c r="E444" s="56">
        <v>0</v>
      </c>
      <c r="F444" s="57"/>
      <c r="G444" s="55">
        <f t="shared" si="100"/>
        <v>4</v>
      </c>
      <c r="H444" s="56">
        <f t="shared" si="101"/>
        <v>5</v>
      </c>
      <c r="I444" s="77" t="str">
        <f t="shared" si="102"/>
        <v>-</v>
      </c>
      <c r="J444" s="78" t="str">
        <f t="shared" si="103"/>
        <v>-</v>
      </c>
    </row>
    <row r="445" spans="1:10" x14ac:dyDescent="0.2">
      <c r="A445" s="117" t="s">
        <v>440</v>
      </c>
      <c r="B445" s="55">
        <v>0</v>
      </c>
      <c r="C445" s="56">
        <v>0</v>
      </c>
      <c r="D445" s="55">
        <v>1</v>
      </c>
      <c r="E445" s="56">
        <v>0</v>
      </c>
      <c r="F445" s="57"/>
      <c r="G445" s="55">
        <f t="shared" si="100"/>
        <v>0</v>
      </c>
      <c r="H445" s="56">
        <f t="shared" si="101"/>
        <v>1</v>
      </c>
      <c r="I445" s="77" t="str">
        <f t="shared" si="102"/>
        <v>-</v>
      </c>
      <c r="J445" s="78" t="str">
        <f t="shared" si="103"/>
        <v>-</v>
      </c>
    </row>
    <row r="446" spans="1:10" x14ac:dyDescent="0.2">
      <c r="A446" s="117" t="s">
        <v>357</v>
      </c>
      <c r="B446" s="55">
        <v>13</v>
      </c>
      <c r="C446" s="56">
        <v>6</v>
      </c>
      <c r="D446" s="55">
        <v>64</v>
      </c>
      <c r="E446" s="56">
        <v>33</v>
      </c>
      <c r="F446" s="57"/>
      <c r="G446" s="55">
        <f t="shared" si="100"/>
        <v>7</v>
      </c>
      <c r="H446" s="56">
        <f t="shared" si="101"/>
        <v>31</v>
      </c>
      <c r="I446" s="77">
        <f t="shared" si="102"/>
        <v>1.1666666666666667</v>
      </c>
      <c r="J446" s="78">
        <f t="shared" si="103"/>
        <v>0.93939393939393945</v>
      </c>
    </row>
    <row r="447" spans="1:10" x14ac:dyDescent="0.2">
      <c r="A447" s="117" t="s">
        <v>397</v>
      </c>
      <c r="B447" s="55">
        <v>9</v>
      </c>
      <c r="C447" s="56">
        <v>7</v>
      </c>
      <c r="D447" s="55">
        <v>43</v>
      </c>
      <c r="E447" s="56">
        <v>44</v>
      </c>
      <c r="F447" s="57"/>
      <c r="G447" s="55">
        <f t="shared" si="100"/>
        <v>2</v>
      </c>
      <c r="H447" s="56">
        <f t="shared" si="101"/>
        <v>-1</v>
      </c>
      <c r="I447" s="77">
        <f t="shared" si="102"/>
        <v>0.2857142857142857</v>
      </c>
      <c r="J447" s="78">
        <f t="shared" si="103"/>
        <v>-2.2727272727272728E-2</v>
      </c>
    </row>
    <row r="448" spans="1:10" x14ac:dyDescent="0.2">
      <c r="A448" s="117" t="s">
        <v>441</v>
      </c>
      <c r="B448" s="55">
        <v>3</v>
      </c>
      <c r="C448" s="56">
        <v>2</v>
      </c>
      <c r="D448" s="55">
        <v>9</v>
      </c>
      <c r="E448" s="56">
        <v>12</v>
      </c>
      <c r="F448" s="57"/>
      <c r="G448" s="55">
        <f t="shared" si="100"/>
        <v>1</v>
      </c>
      <c r="H448" s="56">
        <f t="shared" si="101"/>
        <v>-3</v>
      </c>
      <c r="I448" s="77">
        <f t="shared" si="102"/>
        <v>0.5</v>
      </c>
      <c r="J448" s="78">
        <f t="shared" si="103"/>
        <v>-0.25</v>
      </c>
    </row>
    <row r="449" spans="1:10" s="38" customFormat="1" x14ac:dyDescent="0.2">
      <c r="A449" s="144" t="s">
        <v>578</v>
      </c>
      <c r="B449" s="145">
        <v>30</v>
      </c>
      <c r="C449" s="146">
        <v>15</v>
      </c>
      <c r="D449" s="145">
        <v>123</v>
      </c>
      <c r="E449" s="146">
        <v>89</v>
      </c>
      <c r="F449" s="147"/>
      <c r="G449" s="145">
        <f t="shared" si="100"/>
        <v>15</v>
      </c>
      <c r="H449" s="146">
        <f t="shared" si="101"/>
        <v>34</v>
      </c>
      <c r="I449" s="148">
        <f t="shared" si="102"/>
        <v>1</v>
      </c>
      <c r="J449" s="149">
        <f t="shared" si="103"/>
        <v>0.38202247191011235</v>
      </c>
    </row>
    <row r="450" spans="1:10" x14ac:dyDescent="0.2">
      <c r="A450" s="150"/>
      <c r="B450" s="151"/>
      <c r="C450" s="152"/>
      <c r="D450" s="151"/>
      <c r="E450" s="152"/>
      <c r="F450" s="153"/>
      <c r="G450" s="151"/>
      <c r="H450" s="152"/>
      <c r="I450" s="154"/>
      <c r="J450" s="155"/>
    </row>
    <row r="451" spans="1:10" x14ac:dyDescent="0.2">
      <c r="A451" s="12" t="s">
        <v>579</v>
      </c>
      <c r="B451" s="32">
        <f>SUM(B7:B450)/2</f>
        <v>1945</v>
      </c>
      <c r="C451" s="121">
        <f>SUM(C7:C450)/2</f>
        <v>1712</v>
      </c>
      <c r="D451" s="32">
        <f>SUM(D7:D450)/2</f>
        <v>11003</v>
      </c>
      <c r="E451" s="121">
        <f>SUM(E7:E450)/2</f>
        <v>8693</v>
      </c>
      <c r="F451" s="34"/>
      <c r="G451" s="32">
        <f>B451-C451</f>
        <v>233</v>
      </c>
      <c r="H451" s="33">
        <f>D451-E451</f>
        <v>2310</v>
      </c>
      <c r="I451" s="35">
        <f>IF(C451=0, 0, G451/C451)</f>
        <v>0.13609813084112149</v>
      </c>
      <c r="J451" s="36">
        <f>IF(E451=0, 0, H451/E451)</f>
        <v>0.26573104796963076</v>
      </c>
    </row>
  </sheetData>
  <mergeCells count="5">
    <mergeCell ref="B1:J1"/>
    <mergeCell ref="B2:J2"/>
    <mergeCell ref="B4:C4"/>
    <mergeCell ref="D4:E4"/>
    <mergeCell ref="G4:J4"/>
  </mergeCells>
  <printOptions horizontalCentered="1"/>
  <pageMargins left="0.39370078740157483" right="0.39370078740157483" top="0.39370078740157483" bottom="0.59055118110236227" header="0.39370078740157483" footer="0.19685039370078741"/>
  <pageSetup paperSize="9" fitToHeight="0" orientation="portrait" r:id="rId1"/>
  <headerFooter alignWithMargins="0">
    <oddFooter>&amp;L&amp;"Arial,Bold"&amp;9©Reproduction of VFACTS reports in whole or part, without prior permission is strictly forbidden
 &amp;C
&amp;"Arial,Bold"Page &amp;P&amp;R&amp;"Arial,Bold" 
&amp;D</oddFooter>
  </headerFooter>
  <rowBreaks count="9" manualBreakCount="9">
    <brk id="33" max="16383" man="1"/>
    <brk id="82" max="16383" man="1"/>
    <brk id="130" max="16383" man="1"/>
    <brk id="179" max="16383" man="1"/>
    <brk id="224" max="16383" man="1"/>
    <brk id="275" max="16383" man="1"/>
    <brk id="323" max="16383" man="1"/>
    <brk id="374" max="16383" man="1"/>
    <brk id="419"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660B53-0C3E-410E-9A2F-D0B5E4D070E8}">
  <sheetPr>
    <pageSetUpPr fitToPage="1"/>
  </sheetPr>
  <dimension ref="A1:J66"/>
  <sheetViews>
    <sheetView tabSelected="1" workbookViewId="0">
      <selection activeCell="M1" sqref="M1"/>
    </sheetView>
  </sheetViews>
  <sheetFormatPr defaultRowHeight="12.75" x14ac:dyDescent="0.2"/>
  <cols>
    <col min="1" max="1" width="20.7109375" style="1" bestFit="1" customWidth="1"/>
    <col min="2" max="5" width="8.7109375" style="1"/>
    <col min="6" max="6" width="1.7109375" style="1" customWidth="1"/>
    <col min="7" max="256" width="8.7109375" style="1"/>
    <col min="257" max="257" width="19.7109375" style="1" customWidth="1"/>
    <col min="258" max="261" width="8.7109375" style="1"/>
    <col min="262" max="262" width="1.7109375" style="1" customWidth="1"/>
    <col min="263" max="512" width="8.7109375" style="1"/>
    <col min="513" max="513" width="19.7109375" style="1" customWidth="1"/>
    <col min="514" max="517" width="8.7109375" style="1"/>
    <col min="518" max="518" width="1.7109375" style="1" customWidth="1"/>
    <col min="519" max="768" width="8.7109375" style="1"/>
    <col min="769" max="769" width="19.7109375" style="1" customWidth="1"/>
    <col min="770" max="773" width="8.7109375" style="1"/>
    <col min="774" max="774" width="1.7109375" style="1" customWidth="1"/>
    <col min="775" max="1024" width="8.7109375" style="1"/>
    <col min="1025" max="1025" width="19.7109375" style="1" customWidth="1"/>
    <col min="1026" max="1029" width="8.7109375" style="1"/>
    <col min="1030" max="1030" width="1.7109375" style="1" customWidth="1"/>
    <col min="1031" max="1280" width="8.7109375" style="1"/>
    <col min="1281" max="1281" width="19.7109375" style="1" customWidth="1"/>
    <col min="1282" max="1285" width="8.7109375" style="1"/>
    <col min="1286" max="1286" width="1.7109375" style="1" customWidth="1"/>
    <col min="1287" max="1536" width="8.7109375" style="1"/>
    <col min="1537" max="1537" width="19.7109375" style="1" customWidth="1"/>
    <col min="1538" max="1541" width="8.7109375" style="1"/>
    <col min="1542" max="1542" width="1.7109375" style="1" customWidth="1"/>
    <col min="1543" max="1792" width="8.7109375" style="1"/>
    <col min="1793" max="1793" width="19.7109375" style="1" customWidth="1"/>
    <col min="1794" max="1797" width="8.7109375" style="1"/>
    <col min="1798" max="1798" width="1.7109375" style="1" customWidth="1"/>
    <col min="1799" max="2048" width="8.7109375" style="1"/>
    <col min="2049" max="2049" width="19.7109375" style="1" customWidth="1"/>
    <col min="2050" max="2053" width="8.7109375" style="1"/>
    <col min="2054" max="2054" width="1.7109375" style="1" customWidth="1"/>
    <col min="2055" max="2304" width="8.7109375" style="1"/>
    <col min="2305" max="2305" width="19.7109375" style="1" customWidth="1"/>
    <col min="2306" max="2309" width="8.7109375" style="1"/>
    <col min="2310" max="2310" width="1.7109375" style="1" customWidth="1"/>
    <col min="2311" max="2560" width="8.7109375" style="1"/>
    <col min="2561" max="2561" width="19.7109375" style="1" customWidth="1"/>
    <col min="2562" max="2565" width="8.7109375" style="1"/>
    <col min="2566" max="2566" width="1.7109375" style="1" customWidth="1"/>
    <col min="2567" max="2816" width="8.7109375" style="1"/>
    <col min="2817" max="2817" width="19.7109375" style="1" customWidth="1"/>
    <col min="2818" max="2821" width="8.7109375" style="1"/>
    <col min="2822" max="2822" width="1.7109375" style="1" customWidth="1"/>
    <col min="2823" max="3072" width="8.7109375" style="1"/>
    <col min="3073" max="3073" width="19.7109375" style="1" customWidth="1"/>
    <col min="3074" max="3077" width="8.7109375" style="1"/>
    <col min="3078" max="3078" width="1.7109375" style="1" customWidth="1"/>
    <col min="3079" max="3328" width="8.7109375" style="1"/>
    <col min="3329" max="3329" width="19.7109375" style="1" customWidth="1"/>
    <col min="3330" max="3333" width="8.7109375" style="1"/>
    <col min="3334" max="3334" width="1.7109375" style="1" customWidth="1"/>
    <col min="3335" max="3584" width="8.7109375" style="1"/>
    <col min="3585" max="3585" width="19.7109375" style="1" customWidth="1"/>
    <col min="3586" max="3589" width="8.7109375" style="1"/>
    <col min="3590" max="3590" width="1.7109375" style="1" customWidth="1"/>
    <col min="3591" max="3840" width="8.7109375" style="1"/>
    <col min="3841" max="3841" width="19.7109375" style="1" customWidth="1"/>
    <col min="3842" max="3845" width="8.7109375" style="1"/>
    <col min="3846" max="3846" width="1.7109375" style="1" customWidth="1"/>
    <col min="3847" max="4096" width="8.7109375" style="1"/>
    <col min="4097" max="4097" width="19.7109375" style="1" customWidth="1"/>
    <col min="4098" max="4101" width="8.7109375" style="1"/>
    <col min="4102" max="4102" width="1.7109375" style="1" customWidth="1"/>
    <col min="4103" max="4352" width="8.7109375" style="1"/>
    <col min="4353" max="4353" width="19.7109375" style="1" customWidth="1"/>
    <col min="4354" max="4357" width="8.7109375" style="1"/>
    <col min="4358" max="4358" width="1.7109375" style="1" customWidth="1"/>
    <col min="4359" max="4608" width="8.7109375" style="1"/>
    <col min="4609" max="4609" width="19.7109375" style="1" customWidth="1"/>
    <col min="4610" max="4613" width="8.7109375" style="1"/>
    <col min="4614" max="4614" width="1.7109375" style="1" customWidth="1"/>
    <col min="4615" max="4864" width="8.7109375" style="1"/>
    <col min="4865" max="4865" width="19.7109375" style="1" customWidth="1"/>
    <col min="4866" max="4869" width="8.7109375" style="1"/>
    <col min="4870" max="4870" width="1.7109375" style="1" customWidth="1"/>
    <col min="4871" max="5120" width="8.7109375" style="1"/>
    <col min="5121" max="5121" width="19.7109375" style="1" customWidth="1"/>
    <col min="5122" max="5125" width="8.7109375" style="1"/>
    <col min="5126" max="5126" width="1.7109375" style="1" customWidth="1"/>
    <col min="5127" max="5376" width="8.7109375" style="1"/>
    <col min="5377" max="5377" width="19.7109375" style="1" customWidth="1"/>
    <col min="5378" max="5381" width="8.7109375" style="1"/>
    <col min="5382" max="5382" width="1.7109375" style="1" customWidth="1"/>
    <col min="5383" max="5632" width="8.7109375" style="1"/>
    <col min="5633" max="5633" width="19.7109375" style="1" customWidth="1"/>
    <col min="5634" max="5637" width="8.7109375" style="1"/>
    <col min="5638" max="5638" width="1.7109375" style="1" customWidth="1"/>
    <col min="5639" max="5888" width="8.7109375" style="1"/>
    <col min="5889" max="5889" width="19.7109375" style="1" customWidth="1"/>
    <col min="5890" max="5893" width="8.7109375" style="1"/>
    <col min="5894" max="5894" width="1.7109375" style="1" customWidth="1"/>
    <col min="5895" max="6144" width="8.7109375" style="1"/>
    <col min="6145" max="6145" width="19.7109375" style="1" customWidth="1"/>
    <col min="6146" max="6149" width="8.7109375" style="1"/>
    <col min="6150" max="6150" width="1.7109375" style="1" customWidth="1"/>
    <col min="6151" max="6400" width="8.7109375" style="1"/>
    <col min="6401" max="6401" width="19.7109375" style="1" customWidth="1"/>
    <col min="6402" max="6405" width="8.7109375" style="1"/>
    <col min="6406" max="6406" width="1.7109375" style="1" customWidth="1"/>
    <col min="6407" max="6656" width="8.7109375" style="1"/>
    <col min="6657" max="6657" width="19.7109375" style="1" customWidth="1"/>
    <col min="6658" max="6661" width="8.7109375" style="1"/>
    <col min="6662" max="6662" width="1.7109375" style="1" customWidth="1"/>
    <col min="6663" max="6912" width="8.7109375" style="1"/>
    <col min="6913" max="6913" width="19.7109375" style="1" customWidth="1"/>
    <col min="6914" max="6917" width="8.7109375" style="1"/>
    <col min="6918" max="6918" width="1.7109375" style="1" customWidth="1"/>
    <col min="6919" max="7168" width="8.7109375" style="1"/>
    <col min="7169" max="7169" width="19.7109375" style="1" customWidth="1"/>
    <col min="7170" max="7173" width="8.7109375" style="1"/>
    <col min="7174" max="7174" width="1.7109375" style="1" customWidth="1"/>
    <col min="7175" max="7424" width="8.7109375" style="1"/>
    <col min="7425" max="7425" width="19.7109375" style="1" customWidth="1"/>
    <col min="7426" max="7429" width="8.7109375" style="1"/>
    <col min="7430" max="7430" width="1.7109375" style="1" customWidth="1"/>
    <col min="7431" max="7680" width="8.7109375" style="1"/>
    <col min="7681" max="7681" width="19.7109375" style="1" customWidth="1"/>
    <col min="7682" max="7685" width="8.7109375" style="1"/>
    <col min="7686" max="7686" width="1.7109375" style="1" customWidth="1"/>
    <col min="7687" max="7936" width="8.7109375" style="1"/>
    <col min="7937" max="7937" width="19.7109375" style="1" customWidth="1"/>
    <col min="7938" max="7941" width="8.7109375" style="1"/>
    <col min="7942" max="7942" width="1.7109375" style="1" customWidth="1"/>
    <col min="7943" max="8192" width="8.7109375" style="1"/>
    <col min="8193" max="8193" width="19.7109375" style="1" customWidth="1"/>
    <col min="8194" max="8197" width="8.7109375" style="1"/>
    <col min="8198" max="8198" width="1.7109375" style="1" customWidth="1"/>
    <col min="8199" max="8448" width="8.7109375" style="1"/>
    <col min="8449" max="8449" width="19.7109375" style="1" customWidth="1"/>
    <col min="8450" max="8453" width="8.7109375" style="1"/>
    <col min="8454" max="8454" width="1.7109375" style="1" customWidth="1"/>
    <col min="8455" max="8704" width="8.7109375" style="1"/>
    <col min="8705" max="8705" width="19.7109375" style="1" customWidth="1"/>
    <col min="8706" max="8709" width="8.7109375" style="1"/>
    <col min="8710" max="8710" width="1.7109375" style="1" customWidth="1"/>
    <col min="8711" max="8960" width="8.7109375" style="1"/>
    <col min="8961" max="8961" width="19.7109375" style="1" customWidth="1"/>
    <col min="8962" max="8965" width="8.7109375" style="1"/>
    <col min="8966" max="8966" width="1.7109375" style="1" customWidth="1"/>
    <col min="8967" max="9216" width="8.7109375" style="1"/>
    <col min="9217" max="9217" width="19.7109375" style="1" customWidth="1"/>
    <col min="9218" max="9221" width="8.7109375" style="1"/>
    <col min="9222" max="9222" width="1.7109375" style="1" customWidth="1"/>
    <col min="9223" max="9472" width="8.7109375" style="1"/>
    <col min="9473" max="9473" width="19.7109375" style="1" customWidth="1"/>
    <col min="9474" max="9477" width="8.7109375" style="1"/>
    <col min="9478" max="9478" width="1.7109375" style="1" customWidth="1"/>
    <col min="9479" max="9728" width="8.7109375" style="1"/>
    <col min="9729" max="9729" width="19.7109375" style="1" customWidth="1"/>
    <col min="9730" max="9733" width="8.7109375" style="1"/>
    <col min="9734" max="9734" width="1.7109375" style="1" customWidth="1"/>
    <col min="9735" max="9984" width="8.7109375" style="1"/>
    <col min="9985" max="9985" width="19.7109375" style="1" customWidth="1"/>
    <col min="9986" max="9989" width="8.7109375" style="1"/>
    <col min="9990" max="9990" width="1.7109375" style="1" customWidth="1"/>
    <col min="9991" max="10240" width="8.7109375" style="1"/>
    <col min="10241" max="10241" width="19.7109375" style="1" customWidth="1"/>
    <col min="10242" max="10245" width="8.7109375" style="1"/>
    <col min="10246" max="10246" width="1.7109375" style="1" customWidth="1"/>
    <col min="10247" max="10496" width="8.7109375" style="1"/>
    <col min="10497" max="10497" width="19.7109375" style="1" customWidth="1"/>
    <col min="10498" max="10501" width="8.7109375" style="1"/>
    <col min="10502" max="10502" width="1.7109375" style="1" customWidth="1"/>
    <col min="10503" max="10752" width="8.7109375" style="1"/>
    <col min="10753" max="10753" width="19.7109375" style="1" customWidth="1"/>
    <col min="10754" max="10757" width="8.7109375" style="1"/>
    <col min="10758" max="10758" width="1.7109375" style="1" customWidth="1"/>
    <col min="10759" max="11008" width="8.7109375" style="1"/>
    <col min="11009" max="11009" width="19.7109375" style="1" customWidth="1"/>
    <col min="11010" max="11013" width="8.7109375" style="1"/>
    <col min="11014" max="11014" width="1.7109375" style="1" customWidth="1"/>
    <col min="11015" max="11264" width="8.7109375" style="1"/>
    <col min="11265" max="11265" width="19.7109375" style="1" customWidth="1"/>
    <col min="11266" max="11269" width="8.7109375" style="1"/>
    <col min="11270" max="11270" width="1.7109375" style="1" customWidth="1"/>
    <col min="11271" max="11520" width="8.7109375" style="1"/>
    <col min="11521" max="11521" width="19.7109375" style="1" customWidth="1"/>
    <col min="11522" max="11525" width="8.7109375" style="1"/>
    <col min="11526" max="11526" width="1.7109375" style="1" customWidth="1"/>
    <col min="11527" max="11776" width="8.7109375" style="1"/>
    <col min="11777" max="11777" width="19.7109375" style="1" customWidth="1"/>
    <col min="11778" max="11781" width="8.7109375" style="1"/>
    <col min="11782" max="11782" width="1.7109375" style="1" customWidth="1"/>
    <col min="11783" max="12032" width="8.7109375" style="1"/>
    <col min="12033" max="12033" width="19.7109375" style="1" customWidth="1"/>
    <col min="12034" max="12037" width="8.7109375" style="1"/>
    <col min="12038" max="12038" width="1.7109375" style="1" customWidth="1"/>
    <col min="12039" max="12288" width="8.7109375" style="1"/>
    <col min="12289" max="12289" width="19.7109375" style="1" customWidth="1"/>
    <col min="12290" max="12293" width="8.7109375" style="1"/>
    <col min="12294" max="12294" width="1.7109375" style="1" customWidth="1"/>
    <col min="12295" max="12544" width="8.7109375" style="1"/>
    <col min="12545" max="12545" width="19.7109375" style="1" customWidth="1"/>
    <col min="12546" max="12549" width="8.7109375" style="1"/>
    <col min="12550" max="12550" width="1.7109375" style="1" customWidth="1"/>
    <col min="12551" max="12800" width="8.7109375" style="1"/>
    <col min="12801" max="12801" width="19.7109375" style="1" customWidth="1"/>
    <col min="12802" max="12805" width="8.7109375" style="1"/>
    <col min="12806" max="12806" width="1.7109375" style="1" customWidth="1"/>
    <col min="12807" max="13056" width="8.7109375" style="1"/>
    <col min="13057" max="13057" width="19.7109375" style="1" customWidth="1"/>
    <col min="13058" max="13061" width="8.7109375" style="1"/>
    <col min="13062" max="13062" width="1.7109375" style="1" customWidth="1"/>
    <col min="13063" max="13312" width="8.7109375" style="1"/>
    <col min="13313" max="13313" width="19.7109375" style="1" customWidth="1"/>
    <col min="13314" max="13317" width="8.7109375" style="1"/>
    <col min="13318" max="13318" width="1.7109375" style="1" customWidth="1"/>
    <col min="13319" max="13568" width="8.7109375" style="1"/>
    <col min="13569" max="13569" width="19.7109375" style="1" customWidth="1"/>
    <col min="13570" max="13573" width="8.7109375" style="1"/>
    <col min="13574" max="13574" width="1.7109375" style="1" customWidth="1"/>
    <col min="13575" max="13824" width="8.7109375" style="1"/>
    <col min="13825" max="13825" width="19.7109375" style="1" customWidth="1"/>
    <col min="13826" max="13829" width="8.7109375" style="1"/>
    <col min="13830" max="13830" width="1.7109375" style="1" customWidth="1"/>
    <col min="13831" max="14080" width="8.7109375" style="1"/>
    <col min="14081" max="14081" width="19.7109375" style="1" customWidth="1"/>
    <col min="14082" max="14085" width="8.7109375" style="1"/>
    <col min="14086" max="14086" width="1.7109375" style="1" customWidth="1"/>
    <col min="14087" max="14336" width="8.7109375" style="1"/>
    <col min="14337" max="14337" width="19.7109375" style="1" customWidth="1"/>
    <col min="14338" max="14341" width="8.7109375" style="1"/>
    <col min="14342" max="14342" width="1.7109375" style="1" customWidth="1"/>
    <col min="14343" max="14592" width="8.7109375" style="1"/>
    <col min="14593" max="14593" width="19.7109375" style="1" customWidth="1"/>
    <col min="14594" max="14597" width="8.7109375" style="1"/>
    <col min="14598" max="14598" width="1.7109375" style="1" customWidth="1"/>
    <col min="14599" max="14848" width="8.7109375" style="1"/>
    <col min="14849" max="14849" width="19.7109375" style="1" customWidth="1"/>
    <col min="14850" max="14853" width="8.7109375" style="1"/>
    <col min="14854" max="14854" width="1.7109375" style="1" customWidth="1"/>
    <col min="14855" max="15104" width="8.7109375" style="1"/>
    <col min="15105" max="15105" width="19.7109375" style="1" customWidth="1"/>
    <col min="15106" max="15109" width="8.7109375" style="1"/>
    <col min="15110" max="15110" width="1.7109375" style="1" customWidth="1"/>
    <col min="15111" max="15360" width="8.7109375" style="1"/>
    <col min="15361" max="15361" width="19.7109375" style="1" customWidth="1"/>
    <col min="15362" max="15365" width="8.7109375" style="1"/>
    <col min="15366" max="15366" width="1.7109375" style="1" customWidth="1"/>
    <col min="15367" max="15616" width="8.7109375" style="1"/>
    <col min="15617" max="15617" width="19.7109375" style="1" customWidth="1"/>
    <col min="15618" max="15621" width="8.7109375" style="1"/>
    <col min="15622" max="15622" width="1.7109375" style="1" customWidth="1"/>
    <col min="15623" max="15872" width="8.7109375" style="1"/>
    <col min="15873" max="15873" width="19.7109375" style="1" customWidth="1"/>
    <col min="15874" max="15877" width="8.7109375" style="1"/>
    <col min="15878" max="15878" width="1.7109375" style="1" customWidth="1"/>
    <col min="15879" max="16128" width="8.7109375" style="1"/>
    <col min="16129" max="16129" width="19.7109375" style="1" customWidth="1"/>
    <col min="16130" max="16133" width="8.7109375" style="1"/>
    <col min="16134" max="16134" width="1.7109375" style="1" customWidth="1"/>
    <col min="16135" max="16384" width="8.7109375" style="1"/>
  </cols>
  <sheetData>
    <row r="1" spans="1:10" s="44" customFormat="1" ht="20.25" x14ac:dyDescent="0.3">
      <c r="A1" s="52" t="s">
        <v>19</v>
      </c>
      <c r="B1" s="174" t="s">
        <v>20</v>
      </c>
      <c r="C1" s="175"/>
      <c r="D1" s="175"/>
      <c r="E1" s="175"/>
      <c r="F1" s="175"/>
      <c r="G1" s="175"/>
      <c r="H1" s="175"/>
      <c r="I1" s="175"/>
      <c r="J1" s="175"/>
    </row>
    <row r="2" spans="1:10" s="44" customFormat="1" ht="20.25" x14ac:dyDescent="0.3">
      <c r="A2" s="52" t="s">
        <v>21</v>
      </c>
      <c r="B2" s="176" t="s">
        <v>3</v>
      </c>
      <c r="C2" s="177"/>
      <c r="D2" s="177"/>
      <c r="E2" s="177"/>
      <c r="F2" s="177"/>
      <c r="G2" s="177"/>
      <c r="H2" s="177"/>
      <c r="I2" s="177"/>
      <c r="J2" s="177"/>
    </row>
    <row r="3" spans="1:10" ht="12.75" customHeight="1" x14ac:dyDescent="0.3">
      <c r="A3" s="52"/>
      <c r="B3" s="53"/>
      <c r="C3" s="54"/>
      <c r="D3" s="54"/>
      <c r="E3" s="54"/>
      <c r="F3" s="54"/>
      <c r="G3" s="54"/>
      <c r="H3" s="54"/>
      <c r="I3" s="54"/>
      <c r="J3" s="54"/>
    </row>
    <row r="4" spans="1:10" x14ac:dyDescent="0.2">
      <c r="E4" s="173" t="s">
        <v>22</v>
      </c>
      <c r="F4" s="173"/>
      <c r="G4" s="173"/>
    </row>
    <row r="5" spans="1:10" x14ac:dyDescent="0.2">
      <c r="A5" s="10"/>
      <c r="B5" s="170" t="s">
        <v>4</v>
      </c>
      <c r="C5" s="171"/>
      <c r="D5" s="170" t="s">
        <v>5</v>
      </c>
      <c r="E5" s="171"/>
      <c r="F5" s="11"/>
      <c r="G5" s="170" t="s">
        <v>6</v>
      </c>
      <c r="H5" s="172"/>
      <c r="I5" s="172"/>
      <c r="J5" s="171"/>
    </row>
    <row r="6" spans="1:10" x14ac:dyDescent="0.2">
      <c r="A6" s="12"/>
      <c r="B6" s="13">
        <f>VALUE(RIGHT(B2, 4))</f>
        <v>2020</v>
      </c>
      <c r="C6" s="14">
        <f>B6-1</f>
        <v>2019</v>
      </c>
      <c r="D6" s="13">
        <f>B6</f>
        <v>2020</v>
      </c>
      <c r="E6" s="14">
        <f>C6</f>
        <v>2019</v>
      </c>
      <c r="F6" s="15"/>
      <c r="G6" s="13" t="s">
        <v>8</v>
      </c>
      <c r="H6" s="14" t="s">
        <v>5</v>
      </c>
      <c r="I6" s="13" t="s">
        <v>8</v>
      </c>
      <c r="J6" s="14" t="s">
        <v>5</v>
      </c>
    </row>
    <row r="7" spans="1:10" x14ac:dyDescent="0.2">
      <c r="A7" s="20" t="s">
        <v>23</v>
      </c>
      <c r="B7" s="55">
        <v>628</v>
      </c>
      <c r="C7" s="56">
        <v>602</v>
      </c>
      <c r="D7" s="55">
        <v>4214</v>
      </c>
      <c r="E7" s="56">
        <v>3221</v>
      </c>
      <c r="F7" s="57"/>
      <c r="G7" s="55">
        <f>B7-C7</f>
        <v>26</v>
      </c>
      <c r="H7" s="56">
        <f>D7-E7</f>
        <v>993</v>
      </c>
      <c r="I7" s="58">
        <f>IF(C7=0, "-", IF(G7/C7&lt;10, G7/C7*100, "&gt;999"))</f>
        <v>4.3189368770764114</v>
      </c>
      <c r="J7" s="59">
        <f>IF(E7=0, "-", IF(H7/E7&lt;10, H7/E7*100, "&gt;999"))</f>
        <v>30.828935113318845</v>
      </c>
    </row>
    <row r="8" spans="1:10" x14ac:dyDescent="0.2">
      <c r="A8" s="20" t="s">
        <v>24</v>
      </c>
      <c r="B8" s="55">
        <v>900</v>
      </c>
      <c r="C8" s="56">
        <v>803</v>
      </c>
      <c r="D8" s="55">
        <v>5298</v>
      </c>
      <c r="E8" s="56">
        <v>3977</v>
      </c>
      <c r="F8" s="57"/>
      <c r="G8" s="55">
        <f>B8-C8</f>
        <v>97</v>
      </c>
      <c r="H8" s="56">
        <f>D8-E8</f>
        <v>1321</v>
      </c>
      <c r="I8" s="58">
        <f>IF(C8=0, "-", IF(G8/C8&lt;10, G8/C8*100, "&gt;999"))</f>
        <v>12.079701120797012</v>
      </c>
      <c r="J8" s="59">
        <f>IF(E8=0, "-", IF(H8/E8&lt;10, H8/E8*100, "&gt;999"))</f>
        <v>33.215991953733969</v>
      </c>
    </row>
    <row r="9" spans="1:10" x14ac:dyDescent="0.2">
      <c r="A9" s="20" t="s">
        <v>25</v>
      </c>
      <c r="B9" s="55">
        <v>379</v>
      </c>
      <c r="C9" s="56">
        <v>288</v>
      </c>
      <c r="D9" s="55">
        <v>1404</v>
      </c>
      <c r="E9" s="56">
        <v>1416</v>
      </c>
      <c r="F9" s="57"/>
      <c r="G9" s="55">
        <f>B9-C9</f>
        <v>91</v>
      </c>
      <c r="H9" s="56">
        <f>D9-E9</f>
        <v>-12</v>
      </c>
      <c r="I9" s="58">
        <f>IF(C9=0, "-", IF(G9/C9&lt;10, G9/C9*100, "&gt;999"))</f>
        <v>31.597222222222221</v>
      </c>
      <c r="J9" s="59">
        <f>IF(E9=0, "-", IF(H9/E9&lt;10, H9/E9*100, "&gt;999"))</f>
        <v>-0.84745762711864403</v>
      </c>
    </row>
    <row r="10" spans="1:10" x14ac:dyDescent="0.2">
      <c r="A10" s="20" t="s">
        <v>26</v>
      </c>
      <c r="B10" s="55">
        <v>38</v>
      </c>
      <c r="C10" s="56">
        <v>19</v>
      </c>
      <c r="D10" s="55">
        <v>87</v>
      </c>
      <c r="E10" s="56">
        <v>79</v>
      </c>
      <c r="F10" s="57"/>
      <c r="G10" s="55">
        <f>B10-C10</f>
        <v>19</v>
      </c>
      <c r="H10" s="56">
        <f>D10-E10</f>
        <v>8</v>
      </c>
      <c r="I10" s="58">
        <f>IF(C10=0, "-", IF(G10/C10&lt;10, G10/C10*100, "&gt;999"))</f>
        <v>100</v>
      </c>
      <c r="J10" s="59">
        <f>IF(E10=0, "-", IF(H10/E10&lt;10, H10/E10*100, "&gt;999"))</f>
        <v>10.126582278481013</v>
      </c>
    </row>
    <row r="11" spans="1:10" s="38" customFormat="1" x14ac:dyDescent="0.2">
      <c r="A11" s="12" t="s">
        <v>7</v>
      </c>
      <c r="B11" s="32">
        <f>SUM(B7:B10)</f>
        <v>1945</v>
      </c>
      <c r="C11" s="33">
        <f>SUM(C7:C10)</f>
        <v>1712</v>
      </c>
      <c r="D11" s="32">
        <f>SUM(D7:D10)</f>
        <v>11003</v>
      </c>
      <c r="E11" s="33">
        <f>SUM(E7:E10)</f>
        <v>8693</v>
      </c>
      <c r="F11" s="34"/>
      <c r="G11" s="32">
        <f>B11-C11</f>
        <v>233</v>
      </c>
      <c r="H11" s="33">
        <f>D11-E11</f>
        <v>2310</v>
      </c>
      <c r="I11" s="60">
        <f>IF(C11=0, 0, G11/C11*100)</f>
        <v>13.609813084112149</v>
      </c>
      <c r="J11" s="61">
        <f>IF(E11=0, 0, H11/E11*100)</f>
        <v>26.573104796963076</v>
      </c>
    </row>
    <row r="13" spans="1:10" x14ac:dyDescent="0.2">
      <c r="A13" s="10"/>
      <c r="B13" s="170" t="s">
        <v>4</v>
      </c>
      <c r="C13" s="171"/>
      <c r="D13" s="170" t="s">
        <v>5</v>
      </c>
      <c r="E13" s="171"/>
      <c r="F13" s="11"/>
      <c r="G13" s="170" t="s">
        <v>6</v>
      </c>
      <c r="H13" s="172"/>
      <c r="I13" s="172"/>
      <c r="J13" s="171"/>
    </row>
    <row r="14" spans="1:10" x14ac:dyDescent="0.2">
      <c r="A14" s="20" t="s">
        <v>27</v>
      </c>
      <c r="B14" s="55">
        <v>11</v>
      </c>
      <c r="C14" s="56">
        <v>22</v>
      </c>
      <c r="D14" s="55">
        <v>87</v>
      </c>
      <c r="E14" s="56">
        <v>85</v>
      </c>
      <c r="F14" s="57"/>
      <c r="G14" s="55">
        <f t="shared" ref="G14:G34" si="0">B14-C14</f>
        <v>-11</v>
      </c>
      <c r="H14" s="56">
        <f t="shared" ref="H14:H34" si="1">D14-E14</f>
        <v>2</v>
      </c>
      <c r="I14" s="58">
        <f t="shared" ref="I14:I33" si="2">IF(C14=0, "-", IF(G14/C14&lt;10, G14/C14*100, "&gt;999"))</f>
        <v>-50</v>
      </c>
      <c r="J14" s="59">
        <f t="shared" ref="J14:J33" si="3">IF(E14=0, "-", IF(H14/E14&lt;10, H14/E14*100, "&gt;999"))</f>
        <v>2.3529411764705883</v>
      </c>
    </row>
    <row r="15" spans="1:10" x14ac:dyDescent="0.2">
      <c r="A15" s="20" t="s">
        <v>28</v>
      </c>
      <c r="B15" s="55">
        <v>125</v>
      </c>
      <c r="C15" s="56">
        <v>134</v>
      </c>
      <c r="D15" s="55">
        <v>865</v>
      </c>
      <c r="E15" s="56">
        <v>695</v>
      </c>
      <c r="F15" s="57"/>
      <c r="G15" s="55">
        <f t="shared" si="0"/>
        <v>-9</v>
      </c>
      <c r="H15" s="56">
        <f t="shared" si="1"/>
        <v>170</v>
      </c>
      <c r="I15" s="58">
        <f t="shared" si="2"/>
        <v>-6.7164179104477615</v>
      </c>
      <c r="J15" s="59">
        <f t="shared" si="3"/>
        <v>24.46043165467626</v>
      </c>
    </row>
    <row r="16" spans="1:10" x14ac:dyDescent="0.2">
      <c r="A16" s="20" t="s">
        <v>29</v>
      </c>
      <c r="B16" s="55">
        <v>361</v>
      </c>
      <c r="C16" s="56">
        <v>323</v>
      </c>
      <c r="D16" s="55">
        <v>2575</v>
      </c>
      <c r="E16" s="56">
        <v>1738</v>
      </c>
      <c r="F16" s="57"/>
      <c r="G16" s="55">
        <f t="shared" si="0"/>
        <v>38</v>
      </c>
      <c r="H16" s="56">
        <f t="shared" si="1"/>
        <v>837</v>
      </c>
      <c r="I16" s="58">
        <f t="shared" si="2"/>
        <v>11.76470588235294</v>
      </c>
      <c r="J16" s="59">
        <f t="shared" si="3"/>
        <v>48.158803222094363</v>
      </c>
    </row>
    <row r="17" spans="1:10" x14ac:dyDescent="0.2">
      <c r="A17" s="20" t="s">
        <v>30</v>
      </c>
      <c r="B17" s="55">
        <v>82</v>
      </c>
      <c r="C17" s="56">
        <v>68</v>
      </c>
      <c r="D17" s="55">
        <v>481</v>
      </c>
      <c r="E17" s="56">
        <v>367</v>
      </c>
      <c r="F17" s="57"/>
      <c r="G17" s="55">
        <f t="shared" si="0"/>
        <v>14</v>
      </c>
      <c r="H17" s="56">
        <f t="shared" si="1"/>
        <v>114</v>
      </c>
      <c r="I17" s="58">
        <f t="shared" si="2"/>
        <v>20.588235294117645</v>
      </c>
      <c r="J17" s="59">
        <f t="shared" si="3"/>
        <v>31.062670299727518</v>
      </c>
    </row>
    <row r="18" spans="1:10" x14ac:dyDescent="0.2">
      <c r="A18" s="20" t="s">
        <v>31</v>
      </c>
      <c r="B18" s="55">
        <v>12</v>
      </c>
      <c r="C18" s="56">
        <v>7</v>
      </c>
      <c r="D18" s="55">
        <v>60</v>
      </c>
      <c r="E18" s="56">
        <v>94</v>
      </c>
      <c r="F18" s="57"/>
      <c r="G18" s="55">
        <f t="shared" si="0"/>
        <v>5</v>
      </c>
      <c r="H18" s="56">
        <f t="shared" si="1"/>
        <v>-34</v>
      </c>
      <c r="I18" s="58">
        <f t="shared" si="2"/>
        <v>71.428571428571431</v>
      </c>
      <c r="J18" s="59">
        <f t="shared" si="3"/>
        <v>-36.170212765957451</v>
      </c>
    </row>
    <row r="19" spans="1:10" x14ac:dyDescent="0.2">
      <c r="A19" s="20" t="s">
        <v>32</v>
      </c>
      <c r="B19" s="55">
        <v>1</v>
      </c>
      <c r="C19" s="56">
        <v>2</v>
      </c>
      <c r="D19" s="55">
        <v>3</v>
      </c>
      <c r="E19" s="56">
        <v>5</v>
      </c>
      <c r="F19" s="57"/>
      <c r="G19" s="55">
        <f t="shared" si="0"/>
        <v>-1</v>
      </c>
      <c r="H19" s="56">
        <f t="shared" si="1"/>
        <v>-2</v>
      </c>
      <c r="I19" s="58">
        <f t="shared" si="2"/>
        <v>-50</v>
      </c>
      <c r="J19" s="59">
        <f t="shared" si="3"/>
        <v>-40</v>
      </c>
    </row>
    <row r="20" spans="1:10" x14ac:dyDescent="0.2">
      <c r="A20" s="20" t="s">
        <v>33</v>
      </c>
      <c r="B20" s="55">
        <v>16</v>
      </c>
      <c r="C20" s="56">
        <v>24</v>
      </c>
      <c r="D20" s="55">
        <v>64</v>
      </c>
      <c r="E20" s="56">
        <v>111</v>
      </c>
      <c r="F20" s="57"/>
      <c r="G20" s="55">
        <f t="shared" si="0"/>
        <v>-8</v>
      </c>
      <c r="H20" s="56">
        <f t="shared" si="1"/>
        <v>-47</v>
      </c>
      <c r="I20" s="58">
        <f t="shared" si="2"/>
        <v>-33.333333333333329</v>
      </c>
      <c r="J20" s="59">
        <f t="shared" si="3"/>
        <v>-42.342342342342342</v>
      </c>
    </row>
    <row r="21" spans="1:10" x14ac:dyDescent="0.2">
      <c r="A21" s="20" t="s">
        <v>34</v>
      </c>
      <c r="B21" s="55">
        <v>20</v>
      </c>
      <c r="C21" s="56">
        <v>22</v>
      </c>
      <c r="D21" s="55">
        <v>79</v>
      </c>
      <c r="E21" s="56">
        <v>126</v>
      </c>
      <c r="F21" s="57"/>
      <c r="G21" s="55">
        <f t="shared" si="0"/>
        <v>-2</v>
      </c>
      <c r="H21" s="56">
        <f t="shared" si="1"/>
        <v>-47</v>
      </c>
      <c r="I21" s="58">
        <f t="shared" si="2"/>
        <v>-9.0909090909090917</v>
      </c>
      <c r="J21" s="59">
        <f t="shared" si="3"/>
        <v>-37.301587301587304</v>
      </c>
    </row>
    <row r="22" spans="1:10" x14ac:dyDescent="0.2">
      <c r="A22" s="62" t="s">
        <v>35</v>
      </c>
      <c r="B22" s="63">
        <v>57</v>
      </c>
      <c r="C22" s="64">
        <v>49</v>
      </c>
      <c r="D22" s="63">
        <v>308</v>
      </c>
      <c r="E22" s="64">
        <v>182</v>
      </c>
      <c r="F22" s="65"/>
      <c r="G22" s="63">
        <f t="shared" si="0"/>
        <v>8</v>
      </c>
      <c r="H22" s="64">
        <f t="shared" si="1"/>
        <v>126</v>
      </c>
      <c r="I22" s="66">
        <f t="shared" si="2"/>
        <v>16.326530612244898</v>
      </c>
      <c r="J22" s="67">
        <f t="shared" si="3"/>
        <v>69.230769230769226</v>
      </c>
    </row>
    <row r="23" spans="1:10" x14ac:dyDescent="0.2">
      <c r="A23" s="20" t="s">
        <v>36</v>
      </c>
      <c r="B23" s="55">
        <v>250</v>
      </c>
      <c r="C23" s="56">
        <v>248</v>
      </c>
      <c r="D23" s="55">
        <v>1607</v>
      </c>
      <c r="E23" s="56">
        <v>1059</v>
      </c>
      <c r="F23" s="57"/>
      <c r="G23" s="55">
        <f t="shared" si="0"/>
        <v>2</v>
      </c>
      <c r="H23" s="56">
        <f t="shared" si="1"/>
        <v>548</v>
      </c>
      <c r="I23" s="58">
        <f t="shared" si="2"/>
        <v>0.80645161290322576</v>
      </c>
      <c r="J23" s="59">
        <f t="shared" si="3"/>
        <v>51.746931067044379</v>
      </c>
    </row>
    <row r="24" spans="1:10" x14ac:dyDescent="0.2">
      <c r="A24" s="20" t="s">
        <v>37</v>
      </c>
      <c r="B24" s="55">
        <v>373</v>
      </c>
      <c r="C24" s="56">
        <v>316</v>
      </c>
      <c r="D24" s="55">
        <v>2268</v>
      </c>
      <c r="E24" s="56">
        <v>1683</v>
      </c>
      <c r="F24" s="57"/>
      <c r="G24" s="55">
        <f t="shared" si="0"/>
        <v>57</v>
      </c>
      <c r="H24" s="56">
        <f t="shared" si="1"/>
        <v>585</v>
      </c>
      <c r="I24" s="58">
        <f t="shared" si="2"/>
        <v>18.037974683544302</v>
      </c>
      <c r="J24" s="59">
        <f t="shared" si="3"/>
        <v>34.759358288770052</v>
      </c>
    </row>
    <row r="25" spans="1:10" x14ac:dyDescent="0.2">
      <c r="A25" s="20" t="s">
        <v>38</v>
      </c>
      <c r="B25" s="55">
        <v>198</v>
      </c>
      <c r="C25" s="56">
        <v>176</v>
      </c>
      <c r="D25" s="55">
        <v>1032</v>
      </c>
      <c r="E25" s="56">
        <v>967</v>
      </c>
      <c r="F25" s="57"/>
      <c r="G25" s="55">
        <f t="shared" si="0"/>
        <v>22</v>
      </c>
      <c r="H25" s="56">
        <f t="shared" si="1"/>
        <v>65</v>
      </c>
      <c r="I25" s="58">
        <f t="shared" si="2"/>
        <v>12.5</v>
      </c>
      <c r="J25" s="59">
        <f t="shared" si="3"/>
        <v>6.7218200620475708</v>
      </c>
    </row>
    <row r="26" spans="1:10" x14ac:dyDescent="0.2">
      <c r="A26" s="20" t="s">
        <v>39</v>
      </c>
      <c r="B26" s="55">
        <v>22</v>
      </c>
      <c r="C26" s="56">
        <v>14</v>
      </c>
      <c r="D26" s="55">
        <v>83</v>
      </c>
      <c r="E26" s="56">
        <v>86</v>
      </c>
      <c r="F26" s="57"/>
      <c r="G26" s="55">
        <f t="shared" si="0"/>
        <v>8</v>
      </c>
      <c r="H26" s="56">
        <f t="shared" si="1"/>
        <v>-3</v>
      </c>
      <c r="I26" s="58">
        <f t="shared" si="2"/>
        <v>57.142857142857139</v>
      </c>
      <c r="J26" s="59">
        <f t="shared" si="3"/>
        <v>-3.4883720930232558</v>
      </c>
    </row>
    <row r="27" spans="1:10" x14ac:dyDescent="0.2">
      <c r="A27" s="62" t="s">
        <v>40</v>
      </c>
      <c r="B27" s="63">
        <v>4</v>
      </c>
      <c r="C27" s="64">
        <v>3</v>
      </c>
      <c r="D27" s="63">
        <v>13</v>
      </c>
      <c r="E27" s="64">
        <v>11</v>
      </c>
      <c r="F27" s="65"/>
      <c r="G27" s="63">
        <f t="shared" si="0"/>
        <v>1</v>
      </c>
      <c r="H27" s="64">
        <f t="shared" si="1"/>
        <v>2</v>
      </c>
      <c r="I27" s="66">
        <f t="shared" si="2"/>
        <v>33.333333333333329</v>
      </c>
      <c r="J27" s="67">
        <f t="shared" si="3"/>
        <v>18.181818181818183</v>
      </c>
    </row>
    <row r="28" spans="1:10" x14ac:dyDescent="0.2">
      <c r="A28" s="20" t="s">
        <v>41</v>
      </c>
      <c r="B28" s="55">
        <v>0</v>
      </c>
      <c r="C28" s="56">
        <v>0</v>
      </c>
      <c r="D28" s="55">
        <v>0</v>
      </c>
      <c r="E28" s="56">
        <v>3</v>
      </c>
      <c r="F28" s="57"/>
      <c r="G28" s="55">
        <f t="shared" si="0"/>
        <v>0</v>
      </c>
      <c r="H28" s="56">
        <f t="shared" si="1"/>
        <v>-3</v>
      </c>
      <c r="I28" s="58" t="str">
        <f t="shared" si="2"/>
        <v>-</v>
      </c>
      <c r="J28" s="59">
        <f t="shared" si="3"/>
        <v>-100</v>
      </c>
    </row>
    <row r="29" spans="1:10" x14ac:dyDescent="0.2">
      <c r="A29" s="20" t="s">
        <v>42</v>
      </c>
      <c r="B29" s="55">
        <v>6</v>
      </c>
      <c r="C29" s="56">
        <v>12</v>
      </c>
      <c r="D29" s="55">
        <v>26</v>
      </c>
      <c r="E29" s="56">
        <v>29</v>
      </c>
      <c r="F29" s="57"/>
      <c r="G29" s="55">
        <f t="shared" si="0"/>
        <v>-6</v>
      </c>
      <c r="H29" s="56">
        <f t="shared" si="1"/>
        <v>-3</v>
      </c>
      <c r="I29" s="58">
        <f t="shared" si="2"/>
        <v>-50</v>
      </c>
      <c r="J29" s="59">
        <f t="shared" si="3"/>
        <v>-10.344827586206897</v>
      </c>
    </row>
    <row r="30" spans="1:10" x14ac:dyDescent="0.2">
      <c r="A30" s="20" t="s">
        <v>43</v>
      </c>
      <c r="B30" s="55">
        <v>52</v>
      </c>
      <c r="C30" s="56">
        <v>50</v>
      </c>
      <c r="D30" s="55">
        <v>170</v>
      </c>
      <c r="E30" s="56">
        <v>169</v>
      </c>
      <c r="F30" s="57"/>
      <c r="G30" s="55">
        <f t="shared" si="0"/>
        <v>2</v>
      </c>
      <c r="H30" s="56">
        <f t="shared" si="1"/>
        <v>1</v>
      </c>
      <c r="I30" s="58">
        <f t="shared" si="2"/>
        <v>4</v>
      </c>
      <c r="J30" s="59">
        <f t="shared" si="3"/>
        <v>0.59171597633136097</v>
      </c>
    </row>
    <row r="31" spans="1:10" x14ac:dyDescent="0.2">
      <c r="A31" s="20" t="s">
        <v>44</v>
      </c>
      <c r="B31" s="55">
        <v>59</v>
      </c>
      <c r="C31" s="56">
        <v>48</v>
      </c>
      <c r="D31" s="55">
        <v>192</v>
      </c>
      <c r="E31" s="56">
        <v>194</v>
      </c>
      <c r="F31" s="57"/>
      <c r="G31" s="55">
        <f t="shared" si="0"/>
        <v>11</v>
      </c>
      <c r="H31" s="56">
        <f t="shared" si="1"/>
        <v>-2</v>
      </c>
      <c r="I31" s="58">
        <f t="shared" si="2"/>
        <v>22.916666666666664</v>
      </c>
      <c r="J31" s="59">
        <f t="shared" si="3"/>
        <v>-1.0309278350515463</v>
      </c>
    </row>
    <row r="32" spans="1:10" x14ac:dyDescent="0.2">
      <c r="A32" s="20" t="s">
        <v>45</v>
      </c>
      <c r="B32" s="55">
        <v>258</v>
      </c>
      <c r="C32" s="56">
        <v>175</v>
      </c>
      <c r="D32" s="55">
        <v>1003</v>
      </c>
      <c r="E32" s="56">
        <v>1010</v>
      </c>
      <c r="F32" s="57"/>
      <c r="G32" s="55">
        <f t="shared" si="0"/>
        <v>83</v>
      </c>
      <c r="H32" s="56">
        <f t="shared" si="1"/>
        <v>-7</v>
      </c>
      <c r="I32" s="58">
        <f t="shared" si="2"/>
        <v>47.428571428571431</v>
      </c>
      <c r="J32" s="59">
        <f t="shared" si="3"/>
        <v>-0.69306930693069313</v>
      </c>
    </row>
    <row r="33" spans="1:10" x14ac:dyDescent="0.2">
      <c r="A33" s="62" t="s">
        <v>26</v>
      </c>
      <c r="B33" s="63">
        <v>38</v>
      </c>
      <c r="C33" s="64">
        <v>19</v>
      </c>
      <c r="D33" s="63">
        <v>87</v>
      </c>
      <c r="E33" s="64">
        <v>79</v>
      </c>
      <c r="F33" s="65"/>
      <c r="G33" s="63">
        <f t="shared" si="0"/>
        <v>19</v>
      </c>
      <c r="H33" s="64">
        <f t="shared" si="1"/>
        <v>8</v>
      </c>
      <c r="I33" s="66">
        <f t="shared" si="2"/>
        <v>100</v>
      </c>
      <c r="J33" s="67">
        <f t="shared" si="3"/>
        <v>10.126582278481013</v>
      </c>
    </row>
    <row r="34" spans="1:10" s="38" customFormat="1" x14ac:dyDescent="0.2">
      <c r="A34" s="12" t="s">
        <v>7</v>
      </c>
      <c r="B34" s="32">
        <f>SUM(B14:B33)</f>
        <v>1945</v>
      </c>
      <c r="C34" s="33">
        <f>SUM(C14:C33)</f>
        <v>1712</v>
      </c>
      <c r="D34" s="32">
        <f>SUM(D14:D33)</f>
        <v>11003</v>
      </c>
      <c r="E34" s="33">
        <f>SUM(E14:E33)</f>
        <v>8693</v>
      </c>
      <c r="F34" s="34"/>
      <c r="G34" s="32">
        <f t="shared" si="0"/>
        <v>233</v>
      </c>
      <c r="H34" s="33">
        <f t="shared" si="1"/>
        <v>2310</v>
      </c>
      <c r="I34" s="60">
        <f>IF(C34=0, 0, G34/C34*100)</f>
        <v>13.609813084112149</v>
      </c>
      <c r="J34" s="61">
        <f>IF(E34=0, 0, H34/E34*100)</f>
        <v>26.573104796963076</v>
      </c>
    </row>
    <row r="36" spans="1:10" x14ac:dyDescent="0.2">
      <c r="E36" s="173" t="s">
        <v>46</v>
      </c>
      <c r="F36" s="173"/>
      <c r="G36" s="173"/>
    </row>
    <row r="37" spans="1:10" x14ac:dyDescent="0.2">
      <c r="A37" s="10"/>
      <c r="B37" s="170" t="s">
        <v>4</v>
      </c>
      <c r="C37" s="171"/>
      <c r="D37" s="170" t="s">
        <v>5</v>
      </c>
      <c r="E37" s="171"/>
      <c r="F37" s="11"/>
      <c r="G37" s="170" t="s">
        <v>47</v>
      </c>
      <c r="H37" s="171"/>
    </row>
    <row r="38" spans="1:10" x14ac:dyDescent="0.2">
      <c r="A38" s="12"/>
      <c r="B38" s="13">
        <f>B6</f>
        <v>2020</v>
      </c>
      <c r="C38" s="14">
        <f>C6</f>
        <v>2019</v>
      </c>
      <c r="D38" s="13">
        <f>D6</f>
        <v>2020</v>
      </c>
      <c r="E38" s="14">
        <f>E6</f>
        <v>2019</v>
      </c>
      <c r="F38" s="15"/>
      <c r="G38" s="13" t="s">
        <v>8</v>
      </c>
      <c r="H38" s="14" t="s">
        <v>5</v>
      </c>
    </row>
    <row r="39" spans="1:10" x14ac:dyDescent="0.2">
      <c r="A39" s="20" t="s">
        <v>23</v>
      </c>
      <c r="B39" s="68">
        <f>$B$7/$B$11*100</f>
        <v>32.287917737789201</v>
      </c>
      <c r="C39" s="69">
        <f>$C$7/$C$11*100</f>
        <v>35.163551401869157</v>
      </c>
      <c r="D39" s="68">
        <f>$D$7/$D$11*100</f>
        <v>38.298645823866217</v>
      </c>
      <c r="E39" s="69">
        <f>$E$7/$E$11*100</f>
        <v>37.052801104336822</v>
      </c>
      <c r="F39" s="70"/>
      <c r="G39" s="68">
        <f>B39-C39</f>
        <v>-2.875633664079956</v>
      </c>
      <c r="H39" s="69">
        <f>D39-E39</f>
        <v>1.2458447195293942</v>
      </c>
    </row>
    <row r="40" spans="1:10" x14ac:dyDescent="0.2">
      <c r="A40" s="20" t="s">
        <v>24</v>
      </c>
      <c r="B40" s="68">
        <f>$B$8/$B$11*100</f>
        <v>46.272493573264782</v>
      </c>
      <c r="C40" s="69">
        <f>$C$8/$C$11*100</f>
        <v>46.904205607476634</v>
      </c>
      <c r="D40" s="68">
        <f>$D$8/$D$11*100</f>
        <v>48.150504407888754</v>
      </c>
      <c r="E40" s="69">
        <f>$E$8/$E$11*100</f>
        <v>45.74945358334292</v>
      </c>
      <c r="F40" s="70"/>
      <c r="G40" s="68">
        <f>B40-C40</f>
        <v>-0.6317120342118514</v>
      </c>
      <c r="H40" s="69">
        <f>D40-E40</f>
        <v>2.401050824545834</v>
      </c>
    </row>
    <row r="41" spans="1:10" x14ac:dyDescent="0.2">
      <c r="A41" s="20" t="s">
        <v>25</v>
      </c>
      <c r="B41" s="68">
        <f>$B$9/$B$11*100</f>
        <v>19.48586118251928</v>
      </c>
      <c r="C41" s="69">
        <f>$C$9/$C$11*100</f>
        <v>16.822429906542055</v>
      </c>
      <c r="D41" s="68">
        <f>$D$9/$D$11*100</f>
        <v>12.760156321003363</v>
      </c>
      <c r="E41" s="69">
        <f>$E$9/$E$11*100</f>
        <v>16.288968135281262</v>
      </c>
      <c r="F41" s="70"/>
      <c r="G41" s="68">
        <f>B41-C41</f>
        <v>2.6634312759772243</v>
      </c>
      <c r="H41" s="69">
        <f>D41-E41</f>
        <v>-3.5288118142778995</v>
      </c>
    </row>
    <row r="42" spans="1:10" x14ac:dyDescent="0.2">
      <c r="A42" s="20" t="s">
        <v>26</v>
      </c>
      <c r="B42" s="68">
        <f>$B$10/$B$11*100</f>
        <v>1.9537275064267352</v>
      </c>
      <c r="C42" s="69">
        <f>$C$10/$C$11*100</f>
        <v>1.1098130841121494</v>
      </c>
      <c r="D42" s="68">
        <f>$D$10/$D$11*100</f>
        <v>0.79069344724166135</v>
      </c>
      <c r="E42" s="69">
        <f>$E$10/$E$11*100</f>
        <v>0.90877717703899685</v>
      </c>
      <c r="F42" s="70"/>
      <c r="G42" s="68">
        <f>B42-C42</f>
        <v>0.8439144223145858</v>
      </c>
      <c r="H42" s="69">
        <f>D42-E42</f>
        <v>-0.1180837297973355</v>
      </c>
    </row>
    <row r="43" spans="1:10" s="38" customFormat="1" x14ac:dyDescent="0.2">
      <c r="A43" s="12" t="s">
        <v>7</v>
      </c>
      <c r="B43" s="71">
        <f>SUM(B39:B42)</f>
        <v>100</v>
      </c>
      <c r="C43" s="72">
        <f>SUM(C39:C42)</f>
        <v>100</v>
      </c>
      <c r="D43" s="71">
        <f>SUM(D39:D42)</f>
        <v>100</v>
      </c>
      <c r="E43" s="72">
        <f>SUM(E39:E42)</f>
        <v>100.00000000000001</v>
      </c>
      <c r="F43" s="73"/>
      <c r="G43" s="71">
        <f>B43-C43</f>
        <v>0</v>
      </c>
      <c r="H43" s="72">
        <f>D43-E43</f>
        <v>0</v>
      </c>
    </row>
    <row r="45" spans="1:10" x14ac:dyDescent="0.2">
      <c r="A45" s="10"/>
      <c r="B45" s="170" t="s">
        <v>4</v>
      </c>
      <c r="C45" s="171"/>
      <c r="D45" s="170" t="s">
        <v>5</v>
      </c>
      <c r="E45" s="171"/>
      <c r="F45" s="11"/>
      <c r="G45" s="170" t="s">
        <v>47</v>
      </c>
      <c r="H45" s="171"/>
    </row>
    <row r="46" spans="1:10" x14ac:dyDescent="0.2">
      <c r="A46" s="20" t="s">
        <v>27</v>
      </c>
      <c r="B46" s="68">
        <f>$B$14/$B$34*100</f>
        <v>0.56555269922879181</v>
      </c>
      <c r="C46" s="69">
        <f>$C$14/$C$34*100</f>
        <v>1.2850467289719625</v>
      </c>
      <c r="D46" s="68">
        <f>$D$14/$D$34*100</f>
        <v>0.79069344724166135</v>
      </c>
      <c r="E46" s="69">
        <f>$E$14/$E$34*100</f>
        <v>0.97779822845968023</v>
      </c>
      <c r="F46" s="70"/>
      <c r="G46" s="68">
        <f t="shared" ref="G46:G66" si="4">B46-C46</f>
        <v>-0.71949402974317067</v>
      </c>
      <c r="H46" s="69">
        <f t="shared" ref="H46:H66" si="5">D46-E46</f>
        <v>-0.18710478121801888</v>
      </c>
    </row>
    <row r="47" spans="1:10" x14ac:dyDescent="0.2">
      <c r="A47" s="20" t="s">
        <v>28</v>
      </c>
      <c r="B47" s="68">
        <f>$B$15/$B$34*100</f>
        <v>6.4267352185089974</v>
      </c>
      <c r="C47" s="69">
        <f>$C$15/$C$34*100</f>
        <v>7.8271028037383168</v>
      </c>
      <c r="D47" s="68">
        <f>$D$15/$D$34*100</f>
        <v>7.8614923202762883</v>
      </c>
      <c r="E47" s="69">
        <f>$E$15/$E$34*100</f>
        <v>7.9949384562291499</v>
      </c>
      <c r="F47" s="70"/>
      <c r="G47" s="68">
        <f t="shared" si="4"/>
        <v>-1.4003675852293194</v>
      </c>
      <c r="H47" s="69">
        <f t="shared" si="5"/>
        <v>-0.13344613595286159</v>
      </c>
    </row>
    <row r="48" spans="1:10" x14ac:dyDescent="0.2">
      <c r="A48" s="20" t="s">
        <v>29</v>
      </c>
      <c r="B48" s="68">
        <f>$B$16/$B$34*100</f>
        <v>18.560411311053983</v>
      </c>
      <c r="C48" s="69">
        <f>$C$16/$C$34*100</f>
        <v>18.866822429906541</v>
      </c>
      <c r="D48" s="68">
        <f>$D$16/$D$34*100</f>
        <v>23.402708352267563</v>
      </c>
      <c r="E48" s="69">
        <f>$E$16/$E$34*100</f>
        <v>19.993097894857932</v>
      </c>
      <c r="F48" s="70"/>
      <c r="G48" s="68">
        <f t="shared" si="4"/>
        <v>-0.30641111885255867</v>
      </c>
      <c r="H48" s="69">
        <f t="shared" si="5"/>
        <v>3.4096104574096309</v>
      </c>
    </row>
    <row r="49" spans="1:8" x14ac:dyDescent="0.2">
      <c r="A49" s="20" t="s">
        <v>30</v>
      </c>
      <c r="B49" s="68">
        <f>$B$17/$B$34*100</f>
        <v>4.2159383033419022</v>
      </c>
      <c r="C49" s="69">
        <f>$C$17/$C$34*100</f>
        <v>3.9719626168224296</v>
      </c>
      <c r="D49" s="68">
        <f>$D$17/$D$34*100</f>
        <v>4.3715350358993001</v>
      </c>
      <c r="E49" s="69">
        <f>$E$17/$E$34*100</f>
        <v>4.2217876452317959</v>
      </c>
      <c r="F49" s="70"/>
      <c r="G49" s="68">
        <f t="shared" si="4"/>
        <v>0.24397568651947266</v>
      </c>
      <c r="H49" s="69">
        <f t="shared" si="5"/>
        <v>0.1497473906675042</v>
      </c>
    </row>
    <row r="50" spans="1:8" x14ac:dyDescent="0.2">
      <c r="A50" s="20" t="s">
        <v>31</v>
      </c>
      <c r="B50" s="68">
        <f>$B$18/$B$34*100</f>
        <v>0.61696658097686374</v>
      </c>
      <c r="C50" s="69">
        <f>$C$18/$C$34*100</f>
        <v>0.40887850467289716</v>
      </c>
      <c r="D50" s="68">
        <f>$D$18/$D$34*100</f>
        <v>0.5453058256839044</v>
      </c>
      <c r="E50" s="69">
        <f>$E$18/$E$34*100</f>
        <v>1.0813298055907052</v>
      </c>
      <c r="F50" s="70"/>
      <c r="G50" s="68">
        <f t="shared" si="4"/>
        <v>0.20808807630396658</v>
      </c>
      <c r="H50" s="69">
        <f t="shared" si="5"/>
        <v>-0.53602397990680084</v>
      </c>
    </row>
    <row r="51" spans="1:8" x14ac:dyDescent="0.2">
      <c r="A51" s="20" t="s">
        <v>32</v>
      </c>
      <c r="B51" s="68">
        <f>$B$19/$B$34*100</f>
        <v>5.1413881748071974E-2</v>
      </c>
      <c r="C51" s="69">
        <f>$C$19/$C$34*100</f>
        <v>0.11682242990654204</v>
      </c>
      <c r="D51" s="68">
        <f>$D$19/$D$34*100</f>
        <v>2.7265291284195223E-2</v>
      </c>
      <c r="E51" s="69">
        <f>$E$19/$E$34*100</f>
        <v>5.7517542850569425E-2</v>
      </c>
      <c r="F51" s="70"/>
      <c r="G51" s="68">
        <f t="shared" si="4"/>
        <v>-6.5408548158470067E-2</v>
      </c>
      <c r="H51" s="69">
        <f t="shared" si="5"/>
        <v>-3.0252251566374202E-2</v>
      </c>
    </row>
    <row r="52" spans="1:8" x14ac:dyDescent="0.2">
      <c r="A52" s="20" t="s">
        <v>33</v>
      </c>
      <c r="B52" s="68">
        <f>$B$20/$B$34*100</f>
        <v>0.82262210796915158</v>
      </c>
      <c r="C52" s="69">
        <f>$C$20/$C$34*100</f>
        <v>1.4018691588785046</v>
      </c>
      <c r="D52" s="68">
        <f>$D$20/$D$34*100</f>
        <v>0.58165954739616466</v>
      </c>
      <c r="E52" s="69">
        <f>$E$20/$E$34*100</f>
        <v>1.2768894512826412</v>
      </c>
      <c r="F52" s="70"/>
      <c r="G52" s="68">
        <f t="shared" si="4"/>
        <v>-0.57924705090935302</v>
      </c>
      <c r="H52" s="69">
        <f t="shared" si="5"/>
        <v>-0.69522990388647654</v>
      </c>
    </row>
    <row r="53" spans="1:8" x14ac:dyDescent="0.2">
      <c r="A53" s="20" t="s">
        <v>34</v>
      </c>
      <c r="B53" s="68">
        <f>$B$21/$B$34*100</f>
        <v>1.0282776349614395</v>
      </c>
      <c r="C53" s="69">
        <f>$C$21/$C$34*100</f>
        <v>1.2850467289719625</v>
      </c>
      <c r="D53" s="68">
        <f>$D$21/$D$34*100</f>
        <v>0.71798600381714073</v>
      </c>
      <c r="E53" s="69">
        <f>$E$21/$E$34*100</f>
        <v>1.4494420798343495</v>
      </c>
      <c r="F53" s="70"/>
      <c r="G53" s="68">
        <f t="shared" si="4"/>
        <v>-0.25676909401052295</v>
      </c>
      <c r="H53" s="69">
        <f t="shared" si="5"/>
        <v>-0.73145607601720875</v>
      </c>
    </row>
    <row r="54" spans="1:8" x14ac:dyDescent="0.2">
      <c r="A54" s="62" t="s">
        <v>35</v>
      </c>
      <c r="B54" s="74">
        <f>$B$22/$B$34*100</f>
        <v>2.9305912596401029</v>
      </c>
      <c r="C54" s="75">
        <f>$C$22/$C$34*100</f>
        <v>2.8621495327102804</v>
      </c>
      <c r="D54" s="74">
        <f>$D$22/$D$34*100</f>
        <v>2.7992365718440428</v>
      </c>
      <c r="E54" s="75">
        <f>$E$22/$E$34*100</f>
        <v>2.093638559760727</v>
      </c>
      <c r="F54" s="76"/>
      <c r="G54" s="74">
        <f t="shared" si="4"/>
        <v>6.8441726929822533E-2</v>
      </c>
      <c r="H54" s="75">
        <f t="shared" si="5"/>
        <v>0.70559801208331585</v>
      </c>
    </row>
    <row r="55" spans="1:8" x14ac:dyDescent="0.2">
      <c r="A55" s="20" t="s">
        <v>36</v>
      </c>
      <c r="B55" s="68">
        <f>$B$23/$B$34*100</f>
        <v>12.853470437017995</v>
      </c>
      <c r="C55" s="69">
        <f>$C$23/$C$34*100</f>
        <v>14.485981308411214</v>
      </c>
      <c r="D55" s="68">
        <f>$D$23/$D$34*100</f>
        <v>14.605107697900573</v>
      </c>
      <c r="E55" s="69">
        <f>$E$23/$E$34*100</f>
        <v>12.182215575750604</v>
      </c>
      <c r="F55" s="70"/>
      <c r="G55" s="68">
        <f t="shared" si="4"/>
        <v>-1.6325108713932188</v>
      </c>
      <c r="H55" s="69">
        <f t="shared" si="5"/>
        <v>2.4228921221499693</v>
      </c>
    </row>
    <row r="56" spans="1:8" x14ac:dyDescent="0.2">
      <c r="A56" s="20" t="s">
        <v>37</v>
      </c>
      <c r="B56" s="68">
        <f>$B$24/$B$34*100</f>
        <v>19.177377892030847</v>
      </c>
      <c r="C56" s="69">
        <f>$C$24/$C$34*100</f>
        <v>18.457943925233643</v>
      </c>
      <c r="D56" s="68">
        <f>$D$24/$D$34*100</f>
        <v>20.612560210851587</v>
      </c>
      <c r="E56" s="69">
        <f>$E$24/$E$34*100</f>
        <v>19.360404923501669</v>
      </c>
      <c r="F56" s="70"/>
      <c r="G56" s="68">
        <f t="shared" si="4"/>
        <v>0.7194339667972045</v>
      </c>
      <c r="H56" s="69">
        <f t="shared" si="5"/>
        <v>1.2521552873499182</v>
      </c>
    </row>
    <row r="57" spans="1:8" x14ac:dyDescent="0.2">
      <c r="A57" s="20" t="s">
        <v>38</v>
      </c>
      <c r="B57" s="68">
        <f>$B$25/$B$34*100</f>
        <v>10.179948586118252</v>
      </c>
      <c r="C57" s="69">
        <f>$C$25/$C$34*100</f>
        <v>10.2803738317757</v>
      </c>
      <c r="D57" s="68">
        <f>$D$25/$D$34*100</f>
        <v>9.3792602017631559</v>
      </c>
      <c r="E57" s="69">
        <f>$E$25/$E$34*100</f>
        <v>11.123892787300127</v>
      </c>
      <c r="F57" s="70"/>
      <c r="G57" s="68">
        <f t="shared" si="4"/>
        <v>-0.1004252456574477</v>
      </c>
      <c r="H57" s="69">
        <f t="shared" si="5"/>
        <v>-1.7446325855369711</v>
      </c>
    </row>
    <row r="58" spans="1:8" x14ac:dyDescent="0.2">
      <c r="A58" s="20" t="s">
        <v>39</v>
      </c>
      <c r="B58" s="68">
        <f>$B$26/$B$34*100</f>
        <v>1.1311053984575836</v>
      </c>
      <c r="C58" s="69">
        <f>$C$26/$C$34*100</f>
        <v>0.81775700934579432</v>
      </c>
      <c r="D58" s="68">
        <f>$D$26/$D$34*100</f>
        <v>0.7543397255294011</v>
      </c>
      <c r="E58" s="69">
        <f>$E$26/$E$34*100</f>
        <v>0.98930173702979407</v>
      </c>
      <c r="F58" s="70"/>
      <c r="G58" s="68">
        <f t="shared" si="4"/>
        <v>0.3133483891117893</v>
      </c>
      <c r="H58" s="69">
        <f t="shared" si="5"/>
        <v>-0.23496201150039298</v>
      </c>
    </row>
    <row r="59" spans="1:8" x14ac:dyDescent="0.2">
      <c r="A59" s="62" t="s">
        <v>40</v>
      </c>
      <c r="B59" s="74">
        <f>$B$27/$B$34*100</f>
        <v>0.2056555269922879</v>
      </c>
      <c r="C59" s="75">
        <f>$C$27/$C$34*100</f>
        <v>0.17523364485981308</v>
      </c>
      <c r="D59" s="74">
        <f>$D$27/$D$34*100</f>
        <v>0.11814959556484596</v>
      </c>
      <c r="E59" s="75">
        <f>$E$27/$E$34*100</f>
        <v>0.12653859427125275</v>
      </c>
      <c r="F59" s="76"/>
      <c r="G59" s="74">
        <f t="shared" si="4"/>
        <v>3.042188213247482E-2</v>
      </c>
      <c r="H59" s="75">
        <f t="shared" si="5"/>
        <v>-8.3889987064067889E-3</v>
      </c>
    </row>
    <row r="60" spans="1:8" x14ac:dyDescent="0.2">
      <c r="A60" s="20" t="s">
        <v>41</v>
      </c>
      <c r="B60" s="68">
        <f>$B$28/$B$34*100</f>
        <v>0</v>
      </c>
      <c r="C60" s="69">
        <f>$C$28/$C$34*100</f>
        <v>0</v>
      </c>
      <c r="D60" s="68">
        <f>$D$28/$D$34*100</f>
        <v>0</v>
      </c>
      <c r="E60" s="69">
        <f>$E$28/$E$34*100</f>
        <v>3.4510525710341654E-2</v>
      </c>
      <c r="F60" s="70"/>
      <c r="G60" s="68">
        <f t="shared" si="4"/>
        <v>0</v>
      </c>
      <c r="H60" s="69">
        <f t="shared" si="5"/>
        <v>-3.4510525710341654E-2</v>
      </c>
    </row>
    <row r="61" spans="1:8" x14ac:dyDescent="0.2">
      <c r="A61" s="20" t="s">
        <v>42</v>
      </c>
      <c r="B61" s="68">
        <f>$B$29/$B$34*100</f>
        <v>0.30848329048843187</v>
      </c>
      <c r="C61" s="69">
        <f>$C$29/$C$34*100</f>
        <v>0.7009345794392523</v>
      </c>
      <c r="D61" s="68">
        <f>$D$29/$D$34*100</f>
        <v>0.23629919112969192</v>
      </c>
      <c r="E61" s="69">
        <f>$E$29/$E$34*100</f>
        <v>0.33360174853330266</v>
      </c>
      <c r="F61" s="70"/>
      <c r="G61" s="68">
        <f t="shared" si="4"/>
        <v>-0.39245128895082043</v>
      </c>
      <c r="H61" s="69">
        <f t="shared" si="5"/>
        <v>-9.730255740361074E-2</v>
      </c>
    </row>
    <row r="62" spans="1:8" x14ac:dyDescent="0.2">
      <c r="A62" s="20" t="s">
        <v>43</v>
      </c>
      <c r="B62" s="68">
        <f>$B$30/$B$34*100</f>
        <v>2.6735218508997427</v>
      </c>
      <c r="C62" s="69">
        <f>$C$30/$C$34*100</f>
        <v>2.9205607476635516</v>
      </c>
      <c r="D62" s="68">
        <f>$D$30/$D$34*100</f>
        <v>1.5450331727710624</v>
      </c>
      <c r="E62" s="69">
        <f>$E$30/$E$34*100</f>
        <v>1.9440929483492464</v>
      </c>
      <c r="F62" s="70"/>
      <c r="G62" s="68">
        <f t="shared" si="4"/>
        <v>-0.24703889676380886</v>
      </c>
      <c r="H62" s="69">
        <f t="shared" si="5"/>
        <v>-0.39905977557818395</v>
      </c>
    </row>
    <row r="63" spans="1:8" x14ac:dyDescent="0.2">
      <c r="A63" s="20" t="s">
        <v>44</v>
      </c>
      <c r="B63" s="68">
        <f>$B$31/$B$34*100</f>
        <v>3.033419023136247</v>
      </c>
      <c r="C63" s="69">
        <f>$C$31/$C$34*100</f>
        <v>2.8037383177570092</v>
      </c>
      <c r="D63" s="68">
        <f>$D$31/$D$34*100</f>
        <v>1.7449786421884943</v>
      </c>
      <c r="E63" s="69">
        <f>$E$31/$E$34*100</f>
        <v>2.231680662602094</v>
      </c>
      <c r="F63" s="70"/>
      <c r="G63" s="68">
        <f t="shared" si="4"/>
        <v>0.22968070537923779</v>
      </c>
      <c r="H63" s="69">
        <f t="shared" si="5"/>
        <v>-0.48670202041359967</v>
      </c>
    </row>
    <row r="64" spans="1:8" x14ac:dyDescent="0.2">
      <c r="A64" s="20" t="s">
        <v>45</v>
      </c>
      <c r="B64" s="68">
        <f>$B$32/$B$34*100</f>
        <v>13.264781491002569</v>
      </c>
      <c r="C64" s="69">
        <f>$C$32/$C$34*100</f>
        <v>10.221962616822431</v>
      </c>
      <c r="D64" s="68">
        <f>$D$32/$D$34*100</f>
        <v>9.1156957193492669</v>
      </c>
      <c r="E64" s="69">
        <f>$E$32/$E$34*100</f>
        <v>11.618543655815024</v>
      </c>
      <c r="F64" s="70"/>
      <c r="G64" s="68">
        <f t="shared" si="4"/>
        <v>3.0428188741801385</v>
      </c>
      <c r="H64" s="69">
        <f t="shared" si="5"/>
        <v>-2.5028479364657574</v>
      </c>
    </row>
    <row r="65" spans="1:8" x14ac:dyDescent="0.2">
      <c r="A65" s="62" t="s">
        <v>26</v>
      </c>
      <c r="B65" s="74">
        <f>$B$33/$B$34*100</f>
        <v>1.9537275064267352</v>
      </c>
      <c r="C65" s="75">
        <f>$C$33/$C$34*100</f>
        <v>1.1098130841121494</v>
      </c>
      <c r="D65" s="74">
        <f>$D$33/$D$34*100</f>
        <v>0.79069344724166135</v>
      </c>
      <c r="E65" s="75">
        <f>$E$33/$E$34*100</f>
        <v>0.90877717703899685</v>
      </c>
      <c r="F65" s="76"/>
      <c r="G65" s="74">
        <f t="shared" si="4"/>
        <v>0.8439144223145858</v>
      </c>
      <c r="H65" s="75">
        <f t="shared" si="5"/>
        <v>-0.1180837297973355</v>
      </c>
    </row>
    <row r="66" spans="1:8" s="38" customFormat="1" x14ac:dyDescent="0.2">
      <c r="A66" s="12" t="s">
        <v>7</v>
      </c>
      <c r="B66" s="71">
        <f>SUM(B46:B65)</f>
        <v>99.999999999999986</v>
      </c>
      <c r="C66" s="72">
        <f>SUM(C46:C65)</f>
        <v>100</v>
      </c>
      <c r="D66" s="71">
        <f>SUM(D46:D65)</f>
        <v>100</v>
      </c>
      <c r="E66" s="72">
        <f>SUM(E46:E65)</f>
        <v>99.999999999999986</v>
      </c>
      <c r="F66" s="73"/>
      <c r="G66" s="71">
        <f t="shared" si="4"/>
        <v>0</v>
      </c>
      <c r="H66" s="72">
        <f t="shared" si="5"/>
        <v>0</v>
      </c>
    </row>
  </sheetData>
  <mergeCells count="16">
    <mergeCell ref="B1:J1"/>
    <mergeCell ref="B2:J2"/>
    <mergeCell ref="E4:G4"/>
    <mergeCell ref="B5:C5"/>
    <mergeCell ref="D5:E5"/>
    <mergeCell ref="G5:J5"/>
    <mergeCell ref="B45:C45"/>
    <mergeCell ref="D45:E45"/>
    <mergeCell ref="G45:H45"/>
    <mergeCell ref="B13:C13"/>
    <mergeCell ref="D13:E13"/>
    <mergeCell ref="G13:J13"/>
    <mergeCell ref="E36:G36"/>
    <mergeCell ref="B37:C37"/>
    <mergeCell ref="D37:E37"/>
    <mergeCell ref="G37:H37"/>
  </mergeCells>
  <printOptions horizontalCentered="1"/>
  <pageMargins left="0.39370078740157483" right="0.39370078740157483" top="0.39370078740157483" bottom="0.59055118110236227" header="0.39370078740157483" footer="0.19685039370078741"/>
  <pageSetup paperSize="9" scale="90"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0B9F62-9D74-450F-AB31-D1E5C187B7FF}">
  <sheetPr>
    <pageSetUpPr fitToPage="1"/>
  </sheetPr>
  <dimension ref="A1:J55"/>
  <sheetViews>
    <sheetView tabSelected="1" workbookViewId="0">
      <selection activeCell="M1" sqref="M1"/>
    </sheetView>
  </sheetViews>
  <sheetFormatPr defaultRowHeight="12.75" x14ac:dyDescent="0.2"/>
  <cols>
    <col min="1" max="1" width="24.5703125" style="1" bestFit="1" customWidth="1"/>
    <col min="2" max="5" width="8.7109375" style="1"/>
    <col min="6" max="6" width="1.7109375" style="1" customWidth="1"/>
    <col min="7" max="256" width="8.7109375" style="1"/>
    <col min="257" max="257" width="25.7109375" style="1" customWidth="1"/>
    <col min="258" max="261" width="8.7109375" style="1"/>
    <col min="262" max="262" width="1.7109375" style="1" customWidth="1"/>
    <col min="263" max="512" width="8.7109375" style="1"/>
    <col min="513" max="513" width="25.7109375" style="1" customWidth="1"/>
    <col min="514" max="517" width="8.7109375" style="1"/>
    <col min="518" max="518" width="1.7109375" style="1" customWidth="1"/>
    <col min="519" max="768" width="8.7109375" style="1"/>
    <col min="769" max="769" width="25.7109375" style="1" customWidth="1"/>
    <col min="770" max="773" width="8.7109375" style="1"/>
    <col min="774" max="774" width="1.7109375" style="1" customWidth="1"/>
    <col min="775" max="1024" width="8.7109375" style="1"/>
    <col min="1025" max="1025" width="25.7109375" style="1" customWidth="1"/>
    <col min="1026" max="1029" width="8.7109375" style="1"/>
    <col min="1030" max="1030" width="1.7109375" style="1" customWidth="1"/>
    <col min="1031" max="1280" width="8.7109375" style="1"/>
    <col min="1281" max="1281" width="25.7109375" style="1" customWidth="1"/>
    <col min="1282" max="1285" width="8.7109375" style="1"/>
    <col min="1286" max="1286" width="1.7109375" style="1" customWidth="1"/>
    <col min="1287" max="1536" width="8.7109375" style="1"/>
    <col min="1537" max="1537" width="25.7109375" style="1" customWidth="1"/>
    <col min="1538" max="1541" width="8.7109375" style="1"/>
    <col min="1542" max="1542" width="1.7109375" style="1" customWidth="1"/>
    <col min="1543" max="1792" width="8.7109375" style="1"/>
    <col min="1793" max="1793" width="25.7109375" style="1" customWidth="1"/>
    <col min="1794" max="1797" width="8.7109375" style="1"/>
    <col min="1798" max="1798" width="1.7109375" style="1" customWidth="1"/>
    <col min="1799" max="2048" width="8.7109375" style="1"/>
    <col min="2049" max="2049" width="25.7109375" style="1" customWidth="1"/>
    <col min="2050" max="2053" width="8.7109375" style="1"/>
    <col min="2054" max="2054" width="1.7109375" style="1" customWidth="1"/>
    <col min="2055" max="2304" width="8.7109375" style="1"/>
    <col min="2305" max="2305" width="25.7109375" style="1" customWidth="1"/>
    <col min="2306" max="2309" width="8.7109375" style="1"/>
    <col min="2310" max="2310" width="1.7109375" style="1" customWidth="1"/>
    <col min="2311" max="2560" width="8.7109375" style="1"/>
    <col min="2561" max="2561" width="25.7109375" style="1" customWidth="1"/>
    <col min="2562" max="2565" width="8.7109375" style="1"/>
    <col min="2566" max="2566" width="1.7109375" style="1" customWidth="1"/>
    <col min="2567" max="2816" width="8.7109375" style="1"/>
    <col min="2817" max="2817" width="25.7109375" style="1" customWidth="1"/>
    <col min="2818" max="2821" width="8.7109375" style="1"/>
    <col min="2822" max="2822" width="1.7109375" style="1" customWidth="1"/>
    <col min="2823" max="3072" width="8.7109375" style="1"/>
    <col min="3073" max="3073" width="25.7109375" style="1" customWidth="1"/>
    <col min="3074" max="3077" width="8.7109375" style="1"/>
    <col min="3078" max="3078" width="1.7109375" style="1" customWidth="1"/>
    <col min="3079" max="3328" width="8.7109375" style="1"/>
    <col min="3329" max="3329" width="25.7109375" style="1" customWidth="1"/>
    <col min="3330" max="3333" width="8.7109375" style="1"/>
    <col min="3334" max="3334" width="1.7109375" style="1" customWidth="1"/>
    <col min="3335" max="3584" width="8.7109375" style="1"/>
    <col min="3585" max="3585" width="25.7109375" style="1" customWidth="1"/>
    <col min="3586" max="3589" width="8.7109375" style="1"/>
    <col min="3590" max="3590" width="1.7109375" style="1" customWidth="1"/>
    <col min="3591" max="3840" width="8.7109375" style="1"/>
    <col min="3841" max="3841" width="25.7109375" style="1" customWidth="1"/>
    <col min="3842" max="3845" width="8.7109375" style="1"/>
    <col min="3846" max="3846" width="1.7109375" style="1" customWidth="1"/>
    <col min="3847" max="4096" width="8.7109375" style="1"/>
    <col min="4097" max="4097" width="25.7109375" style="1" customWidth="1"/>
    <col min="4098" max="4101" width="8.7109375" style="1"/>
    <col min="4102" max="4102" width="1.7109375" style="1" customWidth="1"/>
    <col min="4103" max="4352" width="8.7109375" style="1"/>
    <col min="4353" max="4353" width="25.7109375" style="1" customWidth="1"/>
    <col min="4354" max="4357" width="8.7109375" style="1"/>
    <col min="4358" max="4358" width="1.7109375" style="1" customWidth="1"/>
    <col min="4359" max="4608" width="8.7109375" style="1"/>
    <col min="4609" max="4609" width="25.7109375" style="1" customWidth="1"/>
    <col min="4610" max="4613" width="8.7109375" style="1"/>
    <col min="4614" max="4614" width="1.7109375" style="1" customWidth="1"/>
    <col min="4615" max="4864" width="8.7109375" style="1"/>
    <col min="4865" max="4865" width="25.7109375" style="1" customWidth="1"/>
    <col min="4866" max="4869" width="8.7109375" style="1"/>
    <col min="4870" max="4870" width="1.7109375" style="1" customWidth="1"/>
    <col min="4871" max="5120" width="8.7109375" style="1"/>
    <col min="5121" max="5121" width="25.7109375" style="1" customWidth="1"/>
    <col min="5122" max="5125" width="8.7109375" style="1"/>
    <col min="5126" max="5126" width="1.7109375" style="1" customWidth="1"/>
    <col min="5127" max="5376" width="8.7109375" style="1"/>
    <col min="5377" max="5377" width="25.7109375" style="1" customWidth="1"/>
    <col min="5378" max="5381" width="8.7109375" style="1"/>
    <col min="5382" max="5382" width="1.7109375" style="1" customWidth="1"/>
    <col min="5383" max="5632" width="8.7109375" style="1"/>
    <col min="5633" max="5633" width="25.7109375" style="1" customWidth="1"/>
    <col min="5634" max="5637" width="8.7109375" style="1"/>
    <col min="5638" max="5638" width="1.7109375" style="1" customWidth="1"/>
    <col min="5639" max="5888" width="8.7109375" style="1"/>
    <col min="5889" max="5889" width="25.7109375" style="1" customWidth="1"/>
    <col min="5890" max="5893" width="8.7109375" style="1"/>
    <col min="5894" max="5894" width="1.7109375" style="1" customWidth="1"/>
    <col min="5895" max="6144" width="8.7109375" style="1"/>
    <col min="6145" max="6145" width="25.7109375" style="1" customWidth="1"/>
    <col min="6146" max="6149" width="8.7109375" style="1"/>
    <col min="6150" max="6150" width="1.7109375" style="1" customWidth="1"/>
    <col min="6151" max="6400" width="8.7109375" style="1"/>
    <col min="6401" max="6401" width="25.7109375" style="1" customWidth="1"/>
    <col min="6402" max="6405" width="8.7109375" style="1"/>
    <col min="6406" max="6406" width="1.7109375" style="1" customWidth="1"/>
    <col min="6407" max="6656" width="8.7109375" style="1"/>
    <col min="6657" max="6657" width="25.7109375" style="1" customWidth="1"/>
    <col min="6658" max="6661" width="8.7109375" style="1"/>
    <col min="6662" max="6662" width="1.7109375" style="1" customWidth="1"/>
    <col min="6663" max="6912" width="8.7109375" style="1"/>
    <col min="6913" max="6913" width="25.7109375" style="1" customWidth="1"/>
    <col min="6914" max="6917" width="8.7109375" style="1"/>
    <col min="6918" max="6918" width="1.7109375" style="1" customWidth="1"/>
    <col min="6919" max="7168" width="8.7109375" style="1"/>
    <col min="7169" max="7169" width="25.7109375" style="1" customWidth="1"/>
    <col min="7170" max="7173" width="8.7109375" style="1"/>
    <col min="7174" max="7174" width="1.7109375" style="1" customWidth="1"/>
    <col min="7175" max="7424" width="8.7109375" style="1"/>
    <col min="7425" max="7425" width="25.7109375" style="1" customWidth="1"/>
    <col min="7426" max="7429" width="8.7109375" style="1"/>
    <col min="7430" max="7430" width="1.7109375" style="1" customWidth="1"/>
    <col min="7431" max="7680" width="8.7109375" style="1"/>
    <col min="7681" max="7681" width="25.7109375" style="1" customWidth="1"/>
    <col min="7682" max="7685" width="8.7109375" style="1"/>
    <col min="7686" max="7686" width="1.7109375" style="1" customWidth="1"/>
    <col min="7687" max="7936" width="8.7109375" style="1"/>
    <col min="7937" max="7937" width="25.7109375" style="1" customWidth="1"/>
    <col min="7938" max="7941" width="8.7109375" style="1"/>
    <col min="7942" max="7942" width="1.7109375" style="1" customWidth="1"/>
    <col min="7943" max="8192" width="8.7109375" style="1"/>
    <col min="8193" max="8193" width="25.7109375" style="1" customWidth="1"/>
    <col min="8194" max="8197" width="8.7109375" style="1"/>
    <col min="8198" max="8198" width="1.7109375" style="1" customWidth="1"/>
    <col min="8199" max="8448" width="8.7109375" style="1"/>
    <col min="8449" max="8449" width="25.7109375" style="1" customWidth="1"/>
    <col min="8450" max="8453" width="8.7109375" style="1"/>
    <col min="8454" max="8454" width="1.7109375" style="1" customWidth="1"/>
    <col min="8455" max="8704" width="8.7109375" style="1"/>
    <col min="8705" max="8705" width="25.7109375" style="1" customWidth="1"/>
    <col min="8706" max="8709" width="8.7109375" style="1"/>
    <col min="8710" max="8710" width="1.7109375" style="1" customWidth="1"/>
    <col min="8711" max="8960" width="8.7109375" style="1"/>
    <col min="8961" max="8961" width="25.7109375" style="1" customWidth="1"/>
    <col min="8962" max="8965" width="8.7109375" style="1"/>
    <col min="8966" max="8966" width="1.7109375" style="1" customWidth="1"/>
    <col min="8967" max="9216" width="8.7109375" style="1"/>
    <col min="9217" max="9217" width="25.7109375" style="1" customWidth="1"/>
    <col min="9218" max="9221" width="8.7109375" style="1"/>
    <col min="9222" max="9222" width="1.7109375" style="1" customWidth="1"/>
    <col min="9223" max="9472" width="8.7109375" style="1"/>
    <col min="9473" max="9473" width="25.7109375" style="1" customWidth="1"/>
    <col min="9474" max="9477" width="8.7109375" style="1"/>
    <col min="9478" max="9478" width="1.7109375" style="1" customWidth="1"/>
    <col min="9479" max="9728" width="8.7109375" style="1"/>
    <col min="9729" max="9729" width="25.7109375" style="1" customWidth="1"/>
    <col min="9730" max="9733" width="8.7109375" style="1"/>
    <col min="9734" max="9734" width="1.7109375" style="1" customWidth="1"/>
    <col min="9735" max="9984" width="8.7109375" style="1"/>
    <col min="9985" max="9985" width="25.7109375" style="1" customWidth="1"/>
    <col min="9986" max="9989" width="8.7109375" style="1"/>
    <col min="9990" max="9990" width="1.7109375" style="1" customWidth="1"/>
    <col min="9991" max="10240" width="8.7109375" style="1"/>
    <col min="10241" max="10241" width="25.7109375" style="1" customWidth="1"/>
    <col min="10242" max="10245" width="8.7109375" style="1"/>
    <col min="10246" max="10246" width="1.7109375" style="1" customWidth="1"/>
    <col min="10247" max="10496" width="8.7109375" style="1"/>
    <col min="10497" max="10497" width="25.7109375" style="1" customWidth="1"/>
    <col min="10498" max="10501" width="8.7109375" style="1"/>
    <col min="10502" max="10502" width="1.7109375" style="1" customWidth="1"/>
    <col min="10503" max="10752" width="8.7109375" style="1"/>
    <col min="10753" max="10753" width="25.7109375" style="1" customWidth="1"/>
    <col min="10754" max="10757" width="8.7109375" style="1"/>
    <col min="10758" max="10758" width="1.7109375" style="1" customWidth="1"/>
    <col min="10759" max="11008" width="8.7109375" style="1"/>
    <col min="11009" max="11009" width="25.7109375" style="1" customWidth="1"/>
    <col min="11010" max="11013" width="8.7109375" style="1"/>
    <col min="11014" max="11014" width="1.7109375" style="1" customWidth="1"/>
    <col min="11015" max="11264" width="8.7109375" style="1"/>
    <col min="11265" max="11265" width="25.7109375" style="1" customWidth="1"/>
    <col min="11266" max="11269" width="8.7109375" style="1"/>
    <col min="11270" max="11270" width="1.7109375" style="1" customWidth="1"/>
    <col min="11271" max="11520" width="8.7109375" style="1"/>
    <col min="11521" max="11521" width="25.7109375" style="1" customWidth="1"/>
    <col min="11522" max="11525" width="8.7109375" style="1"/>
    <col min="11526" max="11526" width="1.7109375" style="1" customWidth="1"/>
    <col min="11527" max="11776" width="8.7109375" style="1"/>
    <col min="11777" max="11777" width="25.7109375" style="1" customWidth="1"/>
    <col min="11778" max="11781" width="8.7109375" style="1"/>
    <col min="11782" max="11782" width="1.7109375" style="1" customWidth="1"/>
    <col min="11783" max="12032" width="8.7109375" style="1"/>
    <col min="12033" max="12033" width="25.7109375" style="1" customWidth="1"/>
    <col min="12034" max="12037" width="8.7109375" style="1"/>
    <col min="12038" max="12038" width="1.7109375" style="1" customWidth="1"/>
    <col min="12039" max="12288" width="8.7109375" style="1"/>
    <col min="12289" max="12289" width="25.7109375" style="1" customWidth="1"/>
    <col min="12290" max="12293" width="8.7109375" style="1"/>
    <col min="12294" max="12294" width="1.7109375" style="1" customWidth="1"/>
    <col min="12295" max="12544" width="8.7109375" style="1"/>
    <col min="12545" max="12545" width="25.7109375" style="1" customWidth="1"/>
    <col min="12546" max="12549" width="8.7109375" style="1"/>
    <col min="12550" max="12550" width="1.7109375" style="1" customWidth="1"/>
    <col min="12551" max="12800" width="8.7109375" style="1"/>
    <col min="12801" max="12801" width="25.7109375" style="1" customWidth="1"/>
    <col min="12802" max="12805" width="8.7109375" style="1"/>
    <col min="12806" max="12806" width="1.7109375" style="1" customWidth="1"/>
    <col min="12807" max="13056" width="8.7109375" style="1"/>
    <col min="13057" max="13057" width="25.7109375" style="1" customWidth="1"/>
    <col min="13058" max="13061" width="8.7109375" style="1"/>
    <col min="13062" max="13062" width="1.7109375" style="1" customWidth="1"/>
    <col min="13063" max="13312" width="8.7109375" style="1"/>
    <col min="13313" max="13313" width="25.7109375" style="1" customWidth="1"/>
    <col min="13314" max="13317" width="8.7109375" style="1"/>
    <col min="13318" max="13318" width="1.7109375" style="1" customWidth="1"/>
    <col min="13319" max="13568" width="8.7109375" style="1"/>
    <col min="13569" max="13569" width="25.7109375" style="1" customWidth="1"/>
    <col min="13570" max="13573" width="8.7109375" style="1"/>
    <col min="13574" max="13574" width="1.7109375" style="1" customWidth="1"/>
    <col min="13575" max="13824" width="8.7109375" style="1"/>
    <col min="13825" max="13825" width="25.7109375" style="1" customWidth="1"/>
    <col min="13826" max="13829" width="8.7109375" style="1"/>
    <col min="13830" max="13830" width="1.7109375" style="1" customWidth="1"/>
    <col min="13831" max="14080" width="8.7109375" style="1"/>
    <col min="14081" max="14081" width="25.7109375" style="1" customWidth="1"/>
    <col min="14082" max="14085" width="8.7109375" style="1"/>
    <col min="14086" max="14086" width="1.7109375" style="1" customWidth="1"/>
    <col min="14087" max="14336" width="8.7109375" style="1"/>
    <col min="14337" max="14337" width="25.7109375" style="1" customWidth="1"/>
    <col min="14338" max="14341" width="8.7109375" style="1"/>
    <col min="14342" max="14342" width="1.7109375" style="1" customWidth="1"/>
    <col min="14343" max="14592" width="8.7109375" style="1"/>
    <col min="14593" max="14593" width="25.7109375" style="1" customWidth="1"/>
    <col min="14594" max="14597" width="8.7109375" style="1"/>
    <col min="14598" max="14598" width="1.7109375" style="1" customWidth="1"/>
    <col min="14599" max="14848" width="8.7109375" style="1"/>
    <col min="14849" max="14849" width="25.7109375" style="1" customWidth="1"/>
    <col min="14850" max="14853" width="8.7109375" style="1"/>
    <col min="14854" max="14854" width="1.7109375" style="1" customWidth="1"/>
    <col min="14855" max="15104" width="8.7109375" style="1"/>
    <col min="15105" max="15105" width="25.7109375" style="1" customWidth="1"/>
    <col min="15106" max="15109" width="8.7109375" style="1"/>
    <col min="15110" max="15110" width="1.7109375" style="1" customWidth="1"/>
    <col min="15111" max="15360" width="8.7109375" style="1"/>
    <col min="15361" max="15361" width="25.7109375" style="1" customWidth="1"/>
    <col min="15362" max="15365" width="8.7109375" style="1"/>
    <col min="15366" max="15366" width="1.7109375" style="1" customWidth="1"/>
    <col min="15367" max="15616" width="8.7109375" style="1"/>
    <col min="15617" max="15617" width="25.7109375" style="1" customWidth="1"/>
    <col min="15618" max="15621" width="8.7109375" style="1"/>
    <col min="15622" max="15622" width="1.7109375" style="1" customWidth="1"/>
    <col min="15623" max="15872" width="8.7109375" style="1"/>
    <col min="15873" max="15873" width="25.7109375" style="1" customWidth="1"/>
    <col min="15874" max="15877" width="8.7109375" style="1"/>
    <col min="15878" max="15878" width="1.7109375" style="1" customWidth="1"/>
    <col min="15879" max="16128" width="8.7109375" style="1"/>
    <col min="16129" max="16129" width="25.7109375" style="1" customWidth="1"/>
    <col min="16130" max="16133" width="8.7109375" style="1"/>
    <col min="16134" max="16134" width="1.7109375" style="1" customWidth="1"/>
    <col min="16135" max="16384" width="8.7109375" style="1"/>
  </cols>
  <sheetData>
    <row r="1" spans="1:10" s="44" customFormat="1" ht="20.25" x14ac:dyDescent="0.3">
      <c r="A1" s="52" t="s">
        <v>19</v>
      </c>
      <c r="B1" s="174" t="s">
        <v>48</v>
      </c>
      <c r="C1" s="175"/>
      <c r="D1" s="175"/>
      <c r="E1" s="175"/>
      <c r="F1" s="175"/>
      <c r="G1" s="175"/>
      <c r="H1" s="175"/>
      <c r="I1" s="175"/>
      <c r="J1" s="175"/>
    </row>
    <row r="2" spans="1:10" s="44" customFormat="1" ht="20.25" x14ac:dyDescent="0.3">
      <c r="A2" s="52" t="s">
        <v>21</v>
      </c>
      <c r="B2" s="176" t="s">
        <v>3</v>
      </c>
      <c r="C2" s="177"/>
      <c r="D2" s="177"/>
      <c r="E2" s="177"/>
      <c r="F2" s="177"/>
      <c r="G2" s="177"/>
      <c r="H2" s="177"/>
      <c r="I2" s="177"/>
      <c r="J2" s="177"/>
    </row>
    <row r="4" spans="1:10" x14ac:dyDescent="0.2">
      <c r="A4" s="10"/>
      <c r="B4" s="170" t="s">
        <v>4</v>
      </c>
      <c r="C4" s="171"/>
      <c r="D4" s="170" t="s">
        <v>5</v>
      </c>
      <c r="E4" s="171"/>
      <c r="F4" s="11"/>
      <c r="G4" s="170" t="s">
        <v>6</v>
      </c>
      <c r="H4" s="172"/>
      <c r="I4" s="172"/>
      <c r="J4" s="171"/>
    </row>
    <row r="5" spans="1:10" x14ac:dyDescent="0.2">
      <c r="A5" s="12" t="s">
        <v>7</v>
      </c>
      <c r="B5" s="13">
        <f>VALUE(RIGHT(B2, 4))</f>
        <v>2020</v>
      </c>
      <c r="C5" s="14">
        <f>B5-1</f>
        <v>2019</v>
      </c>
      <c r="D5" s="13">
        <f>B5</f>
        <v>2020</v>
      </c>
      <c r="E5" s="14">
        <f>C5</f>
        <v>2019</v>
      </c>
      <c r="F5" s="15"/>
      <c r="G5" s="13" t="s">
        <v>8</v>
      </c>
      <c r="H5" s="14" t="s">
        <v>5</v>
      </c>
      <c r="I5" s="13" t="s">
        <v>8</v>
      </c>
      <c r="J5" s="14" t="s">
        <v>5</v>
      </c>
    </row>
    <row r="6" spans="1:10" x14ac:dyDescent="0.2">
      <c r="A6" s="20" t="s">
        <v>49</v>
      </c>
      <c r="B6" s="55">
        <v>5</v>
      </c>
      <c r="C6" s="56">
        <v>1</v>
      </c>
      <c r="D6" s="55">
        <v>19</v>
      </c>
      <c r="E6" s="56">
        <v>13</v>
      </c>
      <c r="F6" s="57"/>
      <c r="G6" s="55">
        <f t="shared" ref="G6:G53" si="0">B6-C6</f>
        <v>4</v>
      </c>
      <c r="H6" s="56">
        <f t="shared" ref="H6:H53" si="1">D6-E6</f>
        <v>6</v>
      </c>
      <c r="I6" s="77">
        <f t="shared" ref="I6:I53" si="2">IF(C6=0, "-", IF(G6/C6&lt;10, G6/C6, "&gt;999%"))</f>
        <v>4</v>
      </c>
      <c r="J6" s="78">
        <f t="shared" ref="J6:J53" si="3">IF(E6=0, "-", IF(H6/E6&lt;10, H6/E6, "&gt;999%"))</f>
        <v>0.46153846153846156</v>
      </c>
    </row>
    <row r="7" spans="1:10" x14ac:dyDescent="0.2">
      <c r="A7" s="20" t="s">
        <v>50</v>
      </c>
      <c r="B7" s="55">
        <v>0</v>
      </c>
      <c r="C7" s="56">
        <v>0</v>
      </c>
      <c r="D7" s="55">
        <v>0</v>
      </c>
      <c r="E7" s="56">
        <v>1</v>
      </c>
      <c r="F7" s="57"/>
      <c r="G7" s="55">
        <f t="shared" si="0"/>
        <v>0</v>
      </c>
      <c r="H7" s="56">
        <f t="shared" si="1"/>
        <v>-1</v>
      </c>
      <c r="I7" s="77" t="str">
        <f t="shared" si="2"/>
        <v>-</v>
      </c>
      <c r="J7" s="78">
        <f t="shared" si="3"/>
        <v>-1</v>
      </c>
    </row>
    <row r="8" spans="1:10" x14ac:dyDescent="0.2">
      <c r="A8" s="20" t="s">
        <v>51</v>
      </c>
      <c r="B8" s="55">
        <v>37</v>
      </c>
      <c r="C8" s="56">
        <v>10</v>
      </c>
      <c r="D8" s="55">
        <v>172</v>
      </c>
      <c r="E8" s="56">
        <v>115</v>
      </c>
      <c r="F8" s="57"/>
      <c r="G8" s="55">
        <f t="shared" si="0"/>
        <v>27</v>
      </c>
      <c r="H8" s="56">
        <f t="shared" si="1"/>
        <v>57</v>
      </c>
      <c r="I8" s="77">
        <f t="shared" si="2"/>
        <v>2.7</v>
      </c>
      <c r="J8" s="78">
        <f t="shared" si="3"/>
        <v>0.4956521739130435</v>
      </c>
    </row>
    <row r="9" spans="1:10" x14ac:dyDescent="0.2">
      <c r="A9" s="20" t="s">
        <v>52</v>
      </c>
      <c r="B9" s="55">
        <v>71</v>
      </c>
      <c r="C9" s="56">
        <v>42</v>
      </c>
      <c r="D9" s="55">
        <v>277</v>
      </c>
      <c r="E9" s="56">
        <v>205</v>
      </c>
      <c r="F9" s="57"/>
      <c r="G9" s="55">
        <f t="shared" si="0"/>
        <v>29</v>
      </c>
      <c r="H9" s="56">
        <f t="shared" si="1"/>
        <v>72</v>
      </c>
      <c r="I9" s="77">
        <f t="shared" si="2"/>
        <v>0.69047619047619047</v>
      </c>
      <c r="J9" s="78">
        <f t="shared" si="3"/>
        <v>0.35121951219512193</v>
      </c>
    </row>
    <row r="10" spans="1:10" x14ac:dyDescent="0.2">
      <c r="A10" s="20" t="s">
        <v>53</v>
      </c>
      <c r="B10" s="55">
        <v>0</v>
      </c>
      <c r="C10" s="56">
        <v>1</v>
      </c>
      <c r="D10" s="55">
        <v>1</v>
      </c>
      <c r="E10" s="56">
        <v>4</v>
      </c>
      <c r="F10" s="57"/>
      <c r="G10" s="55">
        <f t="shared" si="0"/>
        <v>-1</v>
      </c>
      <c r="H10" s="56">
        <f t="shared" si="1"/>
        <v>-3</v>
      </c>
      <c r="I10" s="77">
        <f t="shared" si="2"/>
        <v>-1</v>
      </c>
      <c r="J10" s="78">
        <f t="shared" si="3"/>
        <v>-0.75</v>
      </c>
    </row>
    <row r="11" spans="1:10" x14ac:dyDescent="0.2">
      <c r="A11" s="20" t="s">
        <v>54</v>
      </c>
      <c r="B11" s="55">
        <v>0</v>
      </c>
      <c r="C11" s="56">
        <v>4</v>
      </c>
      <c r="D11" s="55">
        <v>7</v>
      </c>
      <c r="E11" s="56">
        <v>8</v>
      </c>
      <c r="F11" s="57"/>
      <c r="G11" s="55">
        <f t="shared" si="0"/>
        <v>-4</v>
      </c>
      <c r="H11" s="56">
        <f t="shared" si="1"/>
        <v>-1</v>
      </c>
      <c r="I11" s="77">
        <f t="shared" si="2"/>
        <v>-1</v>
      </c>
      <c r="J11" s="78">
        <f t="shared" si="3"/>
        <v>-0.125</v>
      </c>
    </row>
    <row r="12" spans="1:10" x14ac:dyDescent="0.2">
      <c r="A12" s="20" t="s">
        <v>55</v>
      </c>
      <c r="B12" s="55">
        <v>0</v>
      </c>
      <c r="C12" s="56">
        <v>0</v>
      </c>
      <c r="D12" s="55">
        <v>0</v>
      </c>
      <c r="E12" s="56">
        <v>1</v>
      </c>
      <c r="F12" s="57"/>
      <c r="G12" s="55">
        <f t="shared" si="0"/>
        <v>0</v>
      </c>
      <c r="H12" s="56">
        <f t="shared" si="1"/>
        <v>-1</v>
      </c>
      <c r="I12" s="77" t="str">
        <f t="shared" si="2"/>
        <v>-</v>
      </c>
      <c r="J12" s="78">
        <f t="shared" si="3"/>
        <v>-1</v>
      </c>
    </row>
    <row r="13" spans="1:10" x14ac:dyDescent="0.2">
      <c r="A13" s="20" t="s">
        <v>56</v>
      </c>
      <c r="B13" s="55">
        <v>0</v>
      </c>
      <c r="C13" s="56">
        <v>2</v>
      </c>
      <c r="D13" s="55">
        <v>15</v>
      </c>
      <c r="E13" s="56">
        <v>17</v>
      </c>
      <c r="F13" s="57"/>
      <c r="G13" s="55">
        <f t="shared" si="0"/>
        <v>-2</v>
      </c>
      <c r="H13" s="56">
        <f t="shared" si="1"/>
        <v>-2</v>
      </c>
      <c r="I13" s="77">
        <f t="shared" si="2"/>
        <v>-1</v>
      </c>
      <c r="J13" s="78">
        <f t="shared" si="3"/>
        <v>-0.11764705882352941</v>
      </c>
    </row>
    <row r="14" spans="1:10" x14ac:dyDescent="0.2">
      <c r="A14" s="20" t="s">
        <v>57</v>
      </c>
      <c r="B14" s="55">
        <v>1</v>
      </c>
      <c r="C14" s="56">
        <v>3</v>
      </c>
      <c r="D14" s="55">
        <v>3</v>
      </c>
      <c r="E14" s="56">
        <v>6</v>
      </c>
      <c r="F14" s="57"/>
      <c r="G14" s="55">
        <f t="shared" si="0"/>
        <v>-2</v>
      </c>
      <c r="H14" s="56">
        <f t="shared" si="1"/>
        <v>-3</v>
      </c>
      <c r="I14" s="77">
        <f t="shared" si="2"/>
        <v>-0.66666666666666663</v>
      </c>
      <c r="J14" s="78">
        <f t="shared" si="3"/>
        <v>-0.5</v>
      </c>
    </row>
    <row r="15" spans="1:10" x14ac:dyDescent="0.2">
      <c r="A15" s="20" t="s">
        <v>58</v>
      </c>
      <c r="B15" s="55">
        <v>101</v>
      </c>
      <c r="C15" s="56">
        <v>54</v>
      </c>
      <c r="D15" s="55">
        <v>416</v>
      </c>
      <c r="E15" s="56">
        <v>402</v>
      </c>
      <c r="F15" s="57"/>
      <c r="G15" s="55">
        <f t="shared" si="0"/>
        <v>47</v>
      </c>
      <c r="H15" s="56">
        <f t="shared" si="1"/>
        <v>14</v>
      </c>
      <c r="I15" s="77">
        <f t="shared" si="2"/>
        <v>0.87037037037037035</v>
      </c>
      <c r="J15" s="78">
        <f t="shared" si="3"/>
        <v>3.482587064676617E-2</v>
      </c>
    </row>
    <row r="16" spans="1:10" x14ac:dyDescent="0.2">
      <c r="A16" s="20" t="s">
        <v>59</v>
      </c>
      <c r="B16" s="55">
        <v>0</v>
      </c>
      <c r="C16" s="56">
        <v>0</v>
      </c>
      <c r="D16" s="55">
        <v>1</v>
      </c>
      <c r="E16" s="56">
        <v>0</v>
      </c>
      <c r="F16" s="57"/>
      <c r="G16" s="55">
        <f t="shared" si="0"/>
        <v>0</v>
      </c>
      <c r="H16" s="56">
        <f t="shared" si="1"/>
        <v>1</v>
      </c>
      <c r="I16" s="77" t="str">
        <f t="shared" si="2"/>
        <v>-</v>
      </c>
      <c r="J16" s="78" t="str">
        <f t="shared" si="3"/>
        <v>-</v>
      </c>
    </row>
    <row r="17" spans="1:10" x14ac:dyDescent="0.2">
      <c r="A17" s="20" t="s">
        <v>60</v>
      </c>
      <c r="B17" s="55">
        <v>6</v>
      </c>
      <c r="C17" s="56">
        <v>0</v>
      </c>
      <c r="D17" s="55">
        <v>18</v>
      </c>
      <c r="E17" s="56">
        <v>9</v>
      </c>
      <c r="F17" s="57"/>
      <c r="G17" s="55">
        <f t="shared" si="0"/>
        <v>6</v>
      </c>
      <c r="H17" s="56">
        <f t="shared" si="1"/>
        <v>9</v>
      </c>
      <c r="I17" s="77" t="str">
        <f t="shared" si="2"/>
        <v>-</v>
      </c>
      <c r="J17" s="78">
        <f t="shared" si="3"/>
        <v>1</v>
      </c>
    </row>
    <row r="18" spans="1:10" x14ac:dyDescent="0.2">
      <c r="A18" s="20" t="s">
        <v>61</v>
      </c>
      <c r="B18" s="55">
        <v>2</v>
      </c>
      <c r="C18" s="56">
        <v>7</v>
      </c>
      <c r="D18" s="55">
        <v>20</v>
      </c>
      <c r="E18" s="56">
        <v>17</v>
      </c>
      <c r="F18" s="57"/>
      <c r="G18" s="55">
        <f t="shared" si="0"/>
        <v>-5</v>
      </c>
      <c r="H18" s="56">
        <f t="shared" si="1"/>
        <v>3</v>
      </c>
      <c r="I18" s="77">
        <f t="shared" si="2"/>
        <v>-0.7142857142857143</v>
      </c>
      <c r="J18" s="78">
        <f t="shared" si="3"/>
        <v>0.17647058823529413</v>
      </c>
    </row>
    <row r="19" spans="1:10" x14ac:dyDescent="0.2">
      <c r="A19" s="20" t="s">
        <v>62</v>
      </c>
      <c r="B19" s="55">
        <v>30</v>
      </c>
      <c r="C19" s="56">
        <v>23</v>
      </c>
      <c r="D19" s="55">
        <v>211</v>
      </c>
      <c r="E19" s="56">
        <v>285</v>
      </c>
      <c r="F19" s="57"/>
      <c r="G19" s="55">
        <f t="shared" si="0"/>
        <v>7</v>
      </c>
      <c r="H19" s="56">
        <f t="shared" si="1"/>
        <v>-74</v>
      </c>
      <c r="I19" s="77">
        <f t="shared" si="2"/>
        <v>0.30434782608695654</v>
      </c>
      <c r="J19" s="78">
        <f t="shared" si="3"/>
        <v>-0.25964912280701752</v>
      </c>
    </row>
    <row r="20" spans="1:10" x14ac:dyDescent="0.2">
      <c r="A20" s="20" t="s">
        <v>63</v>
      </c>
      <c r="B20" s="55">
        <v>99</v>
      </c>
      <c r="C20" s="56">
        <v>174</v>
      </c>
      <c r="D20" s="55">
        <v>834</v>
      </c>
      <c r="E20" s="56">
        <v>622</v>
      </c>
      <c r="F20" s="57"/>
      <c r="G20" s="55">
        <f t="shared" si="0"/>
        <v>-75</v>
      </c>
      <c r="H20" s="56">
        <f t="shared" si="1"/>
        <v>212</v>
      </c>
      <c r="I20" s="77">
        <f t="shared" si="2"/>
        <v>-0.43103448275862066</v>
      </c>
      <c r="J20" s="78">
        <f t="shared" si="3"/>
        <v>0.34083601286173631</v>
      </c>
    </row>
    <row r="21" spans="1:10" x14ac:dyDescent="0.2">
      <c r="A21" s="20" t="s">
        <v>64</v>
      </c>
      <c r="B21" s="55">
        <v>175</v>
      </c>
      <c r="C21" s="56">
        <v>91</v>
      </c>
      <c r="D21" s="55">
        <v>1064</v>
      </c>
      <c r="E21" s="56">
        <v>721</v>
      </c>
      <c r="F21" s="57"/>
      <c r="G21" s="55">
        <f t="shared" si="0"/>
        <v>84</v>
      </c>
      <c r="H21" s="56">
        <f t="shared" si="1"/>
        <v>343</v>
      </c>
      <c r="I21" s="77">
        <f t="shared" si="2"/>
        <v>0.92307692307692313</v>
      </c>
      <c r="J21" s="78">
        <f t="shared" si="3"/>
        <v>0.47572815533980584</v>
      </c>
    </row>
    <row r="22" spans="1:10" x14ac:dyDescent="0.2">
      <c r="A22" s="20" t="s">
        <v>65</v>
      </c>
      <c r="B22" s="55">
        <v>0</v>
      </c>
      <c r="C22" s="56">
        <v>1</v>
      </c>
      <c r="D22" s="55">
        <v>0</v>
      </c>
      <c r="E22" s="56">
        <v>2</v>
      </c>
      <c r="F22" s="57"/>
      <c r="G22" s="55">
        <f t="shared" si="0"/>
        <v>-1</v>
      </c>
      <c r="H22" s="56">
        <f t="shared" si="1"/>
        <v>-2</v>
      </c>
      <c r="I22" s="77">
        <f t="shared" si="2"/>
        <v>-1</v>
      </c>
      <c r="J22" s="78">
        <f t="shared" si="3"/>
        <v>-1</v>
      </c>
    </row>
    <row r="23" spans="1:10" x14ac:dyDescent="0.2">
      <c r="A23" s="20" t="s">
        <v>66</v>
      </c>
      <c r="B23" s="55">
        <v>33</v>
      </c>
      <c r="C23" s="56">
        <v>45</v>
      </c>
      <c r="D23" s="55">
        <v>137</v>
      </c>
      <c r="E23" s="56">
        <v>145</v>
      </c>
      <c r="F23" s="57"/>
      <c r="G23" s="55">
        <f t="shared" si="0"/>
        <v>-12</v>
      </c>
      <c r="H23" s="56">
        <f t="shared" si="1"/>
        <v>-8</v>
      </c>
      <c r="I23" s="77">
        <f t="shared" si="2"/>
        <v>-0.26666666666666666</v>
      </c>
      <c r="J23" s="78">
        <f t="shared" si="3"/>
        <v>-5.5172413793103448E-2</v>
      </c>
    </row>
    <row r="24" spans="1:10" x14ac:dyDescent="0.2">
      <c r="A24" s="20" t="s">
        <v>67</v>
      </c>
      <c r="B24" s="55">
        <v>10</v>
      </c>
      <c r="C24" s="56">
        <v>8</v>
      </c>
      <c r="D24" s="55">
        <v>38</v>
      </c>
      <c r="E24" s="56">
        <v>32</v>
      </c>
      <c r="F24" s="57"/>
      <c r="G24" s="55">
        <f t="shared" si="0"/>
        <v>2</v>
      </c>
      <c r="H24" s="56">
        <f t="shared" si="1"/>
        <v>6</v>
      </c>
      <c r="I24" s="77">
        <f t="shared" si="2"/>
        <v>0.25</v>
      </c>
      <c r="J24" s="78">
        <f t="shared" si="3"/>
        <v>0.1875</v>
      </c>
    </row>
    <row r="25" spans="1:10" x14ac:dyDescent="0.2">
      <c r="A25" s="20" t="s">
        <v>68</v>
      </c>
      <c r="B25" s="55">
        <v>12</v>
      </c>
      <c r="C25" s="56">
        <v>18</v>
      </c>
      <c r="D25" s="55">
        <v>52</v>
      </c>
      <c r="E25" s="56">
        <v>70</v>
      </c>
      <c r="F25" s="57"/>
      <c r="G25" s="55">
        <f t="shared" si="0"/>
        <v>-6</v>
      </c>
      <c r="H25" s="56">
        <f t="shared" si="1"/>
        <v>-18</v>
      </c>
      <c r="I25" s="77">
        <f t="shared" si="2"/>
        <v>-0.33333333333333331</v>
      </c>
      <c r="J25" s="78">
        <f t="shared" si="3"/>
        <v>-0.25714285714285712</v>
      </c>
    </row>
    <row r="26" spans="1:10" x14ac:dyDescent="0.2">
      <c r="A26" s="20" t="s">
        <v>69</v>
      </c>
      <c r="B26" s="55">
        <v>123</v>
      </c>
      <c r="C26" s="56">
        <v>136</v>
      </c>
      <c r="D26" s="55">
        <v>613</v>
      </c>
      <c r="E26" s="56">
        <v>533</v>
      </c>
      <c r="F26" s="57"/>
      <c r="G26" s="55">
        <f t="shared" si="0"/>
        <v>-13</v>
      </c>
      <c r="H26" s="56">
        <f t="shared" si="1"/>
        <v>80</v>
      </c>
      <c r="I26" s="77">
        <f t="shared" si="2"/>
        <v>-9.5588235294117641E-2</v>
      </c>
      <c r="J26" s="78">
        <f t="shared" si="3"/>
        <v>0.15009380863039401</v>
      </c>
    </row>
    <row r="27" spans="1:10" x14ac:dyDescent="0.2">
      <c r="A27" s="20" t="s">
        <v>70</v>
      </c>
      <c r="B27" s="55">
        <v>37</v>
      </c>
      <c r="C27" s="56">
        <v>18</v>
      </c>
      <c r="D27" s="55">
        <v>126</v>
      </c>
      <c r="E27" s="56">
        <v>77</v>
      </c>
      <c r="F27" s="57"/>
      <c r="G27" s="55">
        <f t="shared" si="0"/>
        <v>19</v>
      </c>
      <c r="H27" s="56">
        <f t="shared" si="1"/>
        <v>49</v>
      </c>
      <c r="I27" s="77">
        <f t="shared" si="2"/>
        <v>1.0555555555555556</v>
      </c>
      <c r="J27" s="78">
        <f t="shared" si="3"/>
        <v>0.63636363636363635</v>
      </c>
    </row>
    <row r="28" spans="1:10" x14ac:dyDescent="0.2">
      <c r="A28" s="20" t="s">
        <v>71</v>
      </c>
      <c r="B28" s="55">
        <v>14</v>
      </c>
      <c r="C28" s="56">
        <v>12</v>
      </c>
      <c r="D28" s="55">
        <v>36</v>
      </c>
      <c r="E28" s="56">
        <v>38</v>
      </c>
      <c r="F28" s="57"/>
      <c r="G28" s="55">
        <f t="shared" si="0"/>
        <v>2</v>
      </c>
      <c r="H28" s="56">
        <f t="shared" si="1"/>
        <v>-2</v>
      </c>
      <c r="I28" s="77">
        <f t="shared" si="2"/>
        <v>0.16666666666666666</v>
      </c>
      <c r="J28" s="78">
        <f t="shared" si="3"/>
        <v>-5.2631578947368418E-2</v>
      </c>
    </row>
    <row r="29" spans="1:10" x14ac:dyDescent="0.2">
      <c r="A29" s="20" t="s">
        <v>72</v>
      </c>
      <c r="B29" s="55">
        <v>27</v>
      </c>
      <c r="C29" s="56">
        <v>21</v>
      </c>
      <c r="D29" s="55">
        <v>107</v>
      </c>
      <c r="E29" s="56">
        <v>62</v>
      </c>
      <c r="F29" s="57"/>
      <c r="G29" s="55">
        <f t="shared" si="0"/>
        <v>6</v>
      </c>
      <c r="H29" s="56">
        <f t="shared" si="1"/>
        <v>45</v>
      </c>
      <c r="I29" s="77">
        <f t="shared" si="2"/>
        <v>0.2857142857142857</v>
      </c>
      <c r="J29" s="78">
        <f t="shared" si="3"/>
        <v>0.72580645161290325</v>
      </c>
    </row>
    <row r="30" spans="1:10" x14ac:dyDescent="0.2">
      <c r="A30" s="20" t="s">
        <v>73</v>
      </c>
      <c r="B30" s="55">
        <v>1</v>
      </c>
      <c r="C30" s="56">
        <v>0</v>
      </c>
      <c r="D30" s="55">
        <v>6</v>
      </c>
      <c r="E30" s="56">
        <v>2</v>
      </c>
      <c r="F30" s="57"/>
      <c r="G30" s="55">
        <f t="shared" si="0"/>
        <v>1</v>
      </c>
      <c r="H30" s="56">
        <f t="shared" si="1"/>
        <v>4</v>
      </c>
      <c r="I30" s="77" t="str">
        <f t="shared" si="2"/>
        <v>-</v>
      </c>
      <c r="J30" s="78">
        <f t="shared" si="3"/>
        <v>2</v>
      </c>
    </row>
    <row r="31" spans="1:10" x14ac:dyDescent="0.2">
      <c r="A31" s="20" t="s">
        <v>74</v>
      </c>
      <c r="B31" s="55">
        <v>156</v>
      </c>
      <c r="C31" s="56">
        <v>191</v>
      </c>
      <c r="D31" s="55">
        <v>1276</v>
      </c>
      <c r="E31" s="56">
        <v>1053</v>
      </c>
      <c r="F31" s="57"/>
      <c r="G31" s="55">
        <f t="shared" si="0"/>
        <v>-35</v>
      </c>
      <c r="H31" s="56">
        <f t="shared" si="1"/>
        <v>223</v>
      </c>
      <c r="I31" s="77">
        <f t="shared" si="2"/>
        <v>-0.18324607329842932</v>
      </c>
      <c r="J31" s="78">
        <f t="shared" si="3"/>
        <v>0.21177587844254511</v>
      </c>
    </row>
    <row r="32" spans="1:10" x14ac:dyDescent="0.2">
      <c r="A32" s="20" t="s">
        <v>75</v>
      </c>
      <c r="B32" s="55">
        <v>58</v>
      </c>
      <c r="C32" s="56">
        <v>45</v>
      </c>
      <c r="D32" s="55">
        <v>217</v>
      </c>
      <c r="E32" s="56">
        <v>196</v>
      </c>
      <c r="F32" s="57"/>
      <c r="G32" s="55">
        <f t="shared" si="0"/>
        <v>13</v>
      </c>
      <c r="H32" s="56">
        <f t="shared" si="1"/>
        <v>21</v>
      </c>
      <c r="I32" s="77">
        <f t="shared" si="2"/>
        <v>0.28888888888888886</v>
      </c>
      <c r="J32" s="78">
        <f t="shared" si="3"/>
        <v>0.10714285714285714</v>
      </c>
    </row>
    <row r="33" spans="1:10" x14ac:dyDescent="0.2">
      <c r="A33" s="20" t="s">
        <v>76</v>
      </c>
      <c r="B33" s="55">
        <v>11</v>
      </c>
      <c r="C33" s="56">
        <v>8</v>
      </c>
      <c r="D33" s="55">
        <v>41</v>
      </c>
      <c r="E33" s="56">
        <v>24</v>
      </c>
      <c r="F33" s="57"/>
      <c r="G33" s="55">
        <f t="shared" si="0"/>
        <v>3</v>
      </c>
      <c r="H33" s="56">
        <f t="shared" si="1"/>
        <v>17</v>
      </c>
      <c r="I33" s="77">
        <f t="shared" si="2"/>
        <v>0.375</v>
      </c>
      <c r="J33" s="78">
        <f t="shared" si="3"/>
        <v>0.70833333333333337</v>
      </c>
    </row>
    <row r="34" spans="1:10" x14ac:dyDescent="0.2">
      <c r="A34" s="20" t="s">
        <v>77</v>
      </c>
      <c r="B34" s="55">
        <v>20</v>
      </c>
      <c r="C34" s="56">
        <v>27</v>
      </c>
      <c r="D34" s="55">
        <v>234</v>
      </c>
      <c r="E34" s="56">
        <v>107</v>
      </c>
      <c r="F34" s="57"/>
      <c r="G34" s="55">
        <f t="shared" si="0"/>
        <v>-7</v>
      </c>
      <c r="H34" s="56">
        <f t="shared" si="1"/>
        <v>127</v>
      </c>
      <c r="I34" s="77">
        <f t="shared" si="2"/>
        <v>-0.25925925925925924</v>
      </c>
      <c r="J34" s="78">
        <f t="shared" si="3"/>
        <v>1.1869158878504673</v>
      </c>
    </row>
    <row r="35" spans="1:10" x14ac:dyDescent="0.2">
      <c r="A35" s="20" t="s">
        <v>78</v>
      </c>
      <c r="B35" s="55">
        <v>13</v>
      </c>
      <c r="C35" s="56">
        <v>10</v>
      </c>
      <c r="D35" s="55">
        <v>43</v>
      </c>
      <c r="E35" s="56">
        <v>37</v>
      </c>
      <c r="F35" s="57"/>
      <c r="G35" s="55">
        <f t="shared" si="0"/>
        <v>3</v>
      </c>
      <c r="H35" s="56">
        <f t="shared" si="1"/>
        <v>6</v>
      </c>
      <c r="I35" s="77">
        <f t="shared" si="2"/>
        <v>0.3</v>
      </c>
      <c r="J35" s="78">
        <f t="shared" si="3"/>
        <v>0.16216216216216217</v>
      </c>
    </row>
    <row r="36" spans="1:10" x14ac:dyDescent="0.2">
      <c r="A36" s="20" t="s">
        <v>79</v>
      </c>
      <c r="B36" s="55">
        <v>95</v>
      </c>
      <c r="C36" s="56">
        <v>82</v>
      </c>
      <c r="D36" s="55">
        <v>418</v>
      </c>
      <c r="E36" s="56">
        <v>581</v>
      </c>
      <c r="F36" s="57"/>
      <c r="G36" s="55">
        <f t="shared" si="0"/>
        <v>13</v>
      </c>
      <c r="H36" s="56">
        <f t="shared" si="1"/>
        <v>-163</v>
      </c>
      <c r="I36" s="77">
        <f t="shared" si="2"/>
        <v>0.15853658536585366</v>
      </c>
      <c r="J36" s="78">
        <f t="shared" si="3"/>
        <v>-0.28055077452667815</v>
      </c>
    </row>
    <row r="37" spans="1:10" x14ac:dyDescent="0.2">
      <c r="A37" s="20" t="s">
        <v>80</v>
      </c>
      <c r="B37" s="55">
        <v>59</v>
      </c>
      <c r="C37" s="56">
        <v>89</v>
      </c>
      <c r="D37" s="55">
        <v>373</v>
      </c>
      <c r="E37" s="56">
        <v>370</v>
      </c>
      <c r="F37" s="57"/>
      <c r="G37" s="55">
        <f t="shared" si="0"/>
        <v>-30</v>
      </c>
      <c r="H37" s="56">
        <f t="shared" si="1"/>
        <v>3</v>
      </c>
      <c r="I37" s="77">
        <f t="shared" si="2"/>
        <v>-0.33707865168539325</v>
      </c>
      <c r="J37" s="78">
        <f t="shared" si="3"/>
        <v>8.1081081081081086E-3</v>
      </c>
    </row>
    <row r="38" spans="1:10" x14ac:dyDescent="0.2">
      <c r="A38" s="20" t="s">
        <v>81</v>
      </c>
      <c r="B38" s="55">
        <v>6</v>
      </c>
      <c r="C38" s="56">
        <v>7</v>
      </c>
      <c r="D38" s="55">
        <v>41</v>
      </c>
      <c r="E38" s="56">
        <v>16</v>
      </c>
      <c r="F38" s="57"/>
      <c r="G38" s="55">
        <f t="shared" si="0"/>
        <v>-1</v>
      </c>
      <c r="H38" s="56">
        <f t="shared" si="1"/>
        <v>25</v>
      </c>
      <c r="I38" s="77">
        <f t="shared" si="2"/>
        <v>-0.14285714285714285</v>
      </c>
      <c r="J38" s="78">
        <f t="shared" si="3"/>
        <v>1.5625</v>
      </c>
    </row>
    <row r="39" spans="1:10" x14ac:dyDescent="0.2">
      <c r="A39" s="20" t="s">
        <v>82</v>
      </c>
      <c r="B39" s="55">
        <v>6</v>
      </c>
      <c r="C39" s="56">
        <v>11</v>
      </c>
      <c r="D39" s="55">
        <v>46</v>
      </c>
      <c r="E39" s="56">
        <v>45</v>
      </c>
      <c r="F39" s="57"/>
      <c r="G39" s="55">
        <f t="shared" si="0"/>
        <v>-5</v>
      </c>
      <c r="H39" s="56">
        <f t="shared" si="1"/>
        <v>1</v>
      </c>
      <c r="I39" s="77">
        <f t="shared" si="2"/>
        <v>-0.45454545454545453</v>
      </c>
      <c r="J39" s="78">
        <f t="shared" si="3"/>
        <v>2.2222222222222223E-2</v>
      </c>
    </row>
    <row r="40" spans="1:10" x14ac:dyDescent="0.2">
      <c r="A40" s="20" t="s">
        <v>83</v>
      </c>
      <c r="B40" s="55">
        <v>10</v>
      </c>
      <c r="C40" s="56">
        <v>8</v>
      </c>
      <c r="D40" s="55">
        <v>30</v>
      </c>
      <c r="E40" s="56">
        <v>24</v>
      </c>
      <c r="F40" s="57"/>
      <c r="G40" s="55">
        <f t="shared" si="0"/>
        <v>2</v>
      </c>
      <c r="H40" s="56">
        <f t="shared" si="1"/>
        <v>6</v>
      </c>
      <c r="I40" s="77">
        <f t="shared" si="2"/>
        <v>0.25</v>
      </c>
      <c r="J40" s="78">
        <f t="shared" si="3"/>
        <v>0.25</v>
      </c>
    </row>
    <row r="41" spans="1:10" x14ac:dyDescent="0.2">
      <c r="A41" s="20" t="s">
        <v>84</v>
      </c>
      <c r="B41" s="55">
        <v>15</v>
      </c>
      <c r="C41" s="56">
        <v>11</v>
      </c>
      <c r="D41" s="55">
        <v>49</v>
      </c>
      <c r="E41" s="56">
        <v>50</v>
      </c>
      <c r="F41" s="57"/>
      <c r="G41" s="55">
        <f t="shared" si="0"/>
        <v>4</v>
      </c>
      <c r="H41" s="56">
        <f t="shared" si="1"/>
        <v>-1</v>
      </c>
      <c r="I41" s="77">
        <f t="shared" si="2"/>
        <v>0.36363636363636365</v>
      </c>
      <c r="J41" s="78">
        <f t="shared" si="3"/>
        <v>-0.02</v>
      </c>
    </row>
    <row r="42" spans="1:10" x14ac:dyDescent="0.2">
      <c r="A42" s="20" t="s">
        <v>85</v>
      </c>
      <c r="B42" s="55">
        <v>33</v>
      </c>
      <c r="C42" s="56">
        <v>16</v>
      </c>
      <c r="D42" s="55">
        <v>221</v>
      </c>
      <c r="E42" s="56">
        <v>130</v>
      </c>
      <c r="F42" s="57"/>
      <c r="G42" s="55">
        <f t="shared" si="0"/>
        <v>17</v>
      </c>
      <c r="H42" s="56">
        <f t="shared" si="1"/>
        <v>91</v>
      </c>
      <c r="I42" s="77">
        <f t="shared" si="2"/>
        <v>1.0625</v>
      </c>
      <c r="J42" s="78">
        <f t="shared" si="3"/>
        <v>0.7</v>
      </c>
    </row>
    <row r="43" spans="1:10" x14ac:dyDescent="0.2">
      <c r="A43" s="20" t="s">
        <v>86</v>
      </c>
      <c r="B43" s="55">
        <v>1</v>
      </c>
      <c r="C43" s="56">
        <v>0</v>
      </c>
      <c r="D43" s="55">
        <v>7</v>
      </c>
      <c r="E43" s="56">
        <v>0</v>
      </c>
      <c r="F43" s="57"/>
      <c r="G43" s="55">
        <f t="shared" si="0"/>
        <v>1</v>
      </c>
      <c r="H43" s="56">
        <f t="shared" si="1"/>
        <v>7</v>
      </c>
      <c r="I43" s="77" t="str">
        <f t="shared" si="2"/>
        <v>-</v>
      </c>
      <c r="J43" s="78" t="str">
        <f t="shared" si="3"/>
        <v>-</v>
      </c>
    </row>
    <row r="44" spans="1:10" x14ac:dyDescent="0.2">
      <c r="A44" s="20" t="s">
        <v>87</v>
      </c>
      <c r="B44" s="55">
        <v>99</v>
      </c>
      <c r="C44" s="56">
        <v>102</v>
      </c>
      <c r="D44" s="55">
        <v>761</v>
      </c>
      <c r="E44" s="56">
        <v>457</v>
      </c>
      <c r="F44" s="57"/>
      <c r="G44" s="55">
        <f t="shared" si="0"/>
        <v>-3</v>
      </c>
      <c r="H44" s="56">
        <f t="shared" si="1"/>
        <v>304</v>
      </c>
      <c r="I44" s="77">
        <f t="shared" si="2"/>
        <v>-2.9411764705882353E-2</v>
      </c>
      <c r="J44" s="78">
        <f t="shared" si="3"/>
        <v>0.66520787746170673</v>
      </c>
    </row>
    <row r="45" spans="1:10" x14ac:dyDescent="0.2">
      <c r="A45" s="20" t="s">
        <v>88</v>
      </c>
      <c r="B45" s="55">
        <v>25</v>
      </c>
      <c r="C45" s="56">
        <v>27</v>
      </c>
      <c r="D45" s="55">
        <v>226</v>
      </c>
      <c r="E45" s="56">
        <v>140</v>
      </c>
      <c r="F45" s="57"/>
      <c r="G45" s="55">
        <f t="shared" si="0"/>
        <v>-2</v>
      </c>
      <c r="H45" s="56">
        <f t="shared" si="1"/>
        <v>86</v>
      </c>
      <c r="I45" s="77">
        <f t="shared" si="2"/>
        <v>-7.407407407407407E-2</v>
      </c>
      <c r="J45" s="78">
        <f t="shared" si="3"/>
        <v>0.61428571428571432</v>
      </c>
    </row>
    <row r="46" spans="1:10" x14ac:dyDescent="0.2">
      <c r="A46" s="20" t="s">
        <v>89</v>
      </c>
      <c r="B46" s="55">
        <v>290</v>
      </c>
      <c r="C46" s="56">
        <v>234</v>
      </c>
      <c r="D46" s="55">
        <v>1721</v>
      </c>
      <c r="E46" s="56">
        <v>1248</v>
      </c>
      <c r="F46" s="57"/>
      <c r="G46" s="55">
        <f t="shared" si="0"/>
        <v>56</v>
      </c>
      <c r="H46" s="56">
        <f t="shared" si="1"/>
        <v>473</v>
      </c>
      <c r="I46" s="77">
        <f t="shared" si="2"/>
        <v>0.23931623931623933</v>
      </c>
      <c r="J46" s="78">
        <f t="shared" si="3"/>
        <v>0.37900641025641024</v>
      </c>
    </row>
    <row r="47" spans="1:10" x14ac:dyDescent="0.2">
      <c r="A47" s="20" t="s">
        <v>90</v>
      </c>
      <c r="B47" s="55">
        <v>210</v>
      </c>
      <c r="C47" s="56">
        <v>148</v>
      </c>
      <c r="D47" s="55">
        <v>957</v>
      </c>
      <c r="E47" s="56">
        <v>692</v>
      </c>
      <c r="F47" s="57"/>
      <c r="G47" s="55">
        <f t="shared" si="0"/>
        <v>62</v>
      </c>
      <c r="H47" s="56">
        <f t="shared" si="1"/>
        <v>265</v>
      </c>
      <c r="I47" s="77">
        <f t="shared" si="2"/>
        <v>0.41891891891891891</v>
      </c>
      <c r="J47" s="78">
        <f t="shared" si="3"/>
        <v>0.38294797687861271</v>
      </c>
    </row>
    <row r="48" spans="1:10" x14ac:dyDescent="0.2">
      <c r="A48" s="20" t="s">
        <v>91</v>
      </c>
      <c r="B48" s="55">
        <v>30</v>
      </c>
      <c r="C48" s="56">
        <v>15</v>
      </c>
      <c r="D48" s="55">
        <v>123</v>
      </c>
      <c r="E48" s="56">
        <v>89</v>
      </c>
      <c r="F48" s="57"/>
      <c r="G48" s="55">
        <f t="shared" si="0"/>
        <v>15</v>
      </c>
      <c r="H48" s="56">
        <f t="shared" si="1"/>
        <v>34</v>
      </c>
      <c r="I48" s="77">
        <f t="shared" si="2"/>
        <v>1</v>
      </c>
      <c r="J48" s="78">
        <f t="shared" si="3"/>
        <v>0.38202247191011235</v>
      </c>
    </row>
    <row r="49" spans="1:10" x14ac:dyDescent="0.2">
      <c r="A49" s="62" t="s">
        <v>92</v>
      </c>
      <c r="B49" s="63">
        <v>11</v>
      </c>
      <c r="C49" s="64">
        <v>0</v>
      </c>
      <c r="D49" s="63">
        <v>13</v>
      </c>
      <c r="E49" s="64">
        <v>5</v>
      </c>
      <c r="F49" s="65"/>
      <c r="G49" s="63">
        <f t="shared" si="0"/>
        <v>11</v>
      </c>
      <c r="H49" s="64">
        <f t="shared" si="1"/>
        <v>8</v>
      </c>
      <c r="I49" s="79" t="str">
        <f t="shared" si="2"/>
        <v>-</v>
      </c>
      <c r="J49" s="80">
        <f t="shared" si="3"/>
        <v>1.6</v>
      </c>
    </row>
    <row r="50" spans="1:10" x14ac:dyDescent="0.2">
      <c r="A50" s="20" t="s">
        <v>93</v>
      </c>
      <c r="B50" s="55">
        <v>1</v>
      </c>
      <c r="C50" s="56">
        <v>3</v>
      </c>
      <c r="D50" s="55">
        <v>8</v>
      </c>
      <c r="E50" s="56">
        <v>13</v>
      </c>
      <c r="F50" s="57"/>
      <c r="G50" s="55">
        <f t="shared" si="0"/>
        <v>-2</v>
      </c>
      <c r="H50" s="56">
        <f t="shared" si="1"/>
        <v>-5</v>
      </c>
      <c r="I50" s="77">
        <f t="shared" si="2"/>
        <v>-0.66666666666666663</v>
      </c>
      <c r="J50" s="78">
        <f t="shared" si="3"/>
        <v>-0.38461538461538464</v>
      </c>
    </row>
    <row r="51" spans="1:10" x14ac:dyDescent="0.2">
      <c r="A51" s="20" t="s">
        <v>94</v>
      </c>
      <c r="B51" s="55">
        <v>0</v>
      </c>
      <c r="C51" s="56">
        <v>0</v>
      </c>
      <c r="D51" s="55">
        <v>0</v>
      </c>
      <c r="E51" s="56">
        <v>2</v>
      </c>
      <c r="F51" s="57"/>
      <c r="G51" s="55">
        <f t="shared" si="0"/>
        <v>0</v>
      </c>
      <c r="H51" s="56">
        <f t="shared" si="1"/>
        <v>-2</v>
      </c>
      <c r="I51" s="77" t="str">
        <f t="shared" si="2"/>
        <v>-</v>
      </c>
      <c r="J51" s="78">
        <f t="shared" si="3"/>
        <v>-1</v>
      </c>
    </row>
    <row r="52" spans="1:10" x14ac:dyDescent="0.2">
      <c r="A52" s="20" t="s">
        <v>95</v>
      </c>
      <c r="B52" s="55">
        <v>12</v>
      </c>
      <c r="C52" s="56">
        <v>7</v>
      </c>
      <c r="D52" s="55">
        <v>25</v>
      </c>
      <c r="E52" s="56">
        <v>26</v>
      </c>
      <c r="F52" s="57"/>
      <c r="G52" s="55">
        <f t="shared" si="0"/>
        <v>5</v>
      </c>
      <c r="H52" s="56">
        <f t="shared" si="1"/>
        <v>-1</v>
      </c>
      <c r="I52" s="77">
        <f t="shared" si="2"/>
        <v>0.7142857142857143</v>
      </c>
      <c r="J52" s="78">
        <f t="shared" si="3"/>
        <v>-3.8461538461538464E-2</v>
      </c>
    </row>
    <row r="53" spans="1:10" x14ac:dyDescent="0.2">
      <c r="A53" s="20" t="s">
        <v>96</v>
      </c>
      <c r="B53" s="55">
        <v>0</v>
      </c>
      <c r="C53" s="56">
        <v>0</v>
      </c>
      <c r="D53" s="55">
        <v>0</v>
      </c>
      <c r="E53" s="56">
        <v>1</v>
      </c>
      <c r="F53" s="57"/>
      <c r="G53" s="55">
        <f t="shared" si="0"/>
        <v>0</v>
      </c>
      <c r="H53" s="56">
        <f t="shared" si="1"/>
        <v>-1</v>
      </c>
      <c r="I53" s="77" t="str">
        <f t="shared" si="2"/>
        <v>-</v>
      </c>
      <c r="J53" s="78">
        <f t="shared" si="3"/>
        <v>-1</v>
      </c>
    </row>
    <row r="54" spans="1:10" x14ac:dyDescent="0.2">
      <c r="A54" s="81"/>
      <c r="B54" s="82"/>
      <c r="C54" s="83"/>
      <c r="D54" s="82"/>
      <c r="E54" s="83"/>
      <c r="F54" s="84"/>
      <c r="G54" s="82"/>
      <c r="H54" s="83"/>
      <c r="I54" s="85"/>
      <c r="J54" s="86"/>
    </row>
    <row r="55" spans="1:10" s="38" customFormat="1" x14ac:dyDescent="0.2">
      <c r="A55" s="12" t="s">
        <v>17</v>
      </c>
      <c r="B55" s="32">
        <f>SUM(B6:B54)</f>
        <v>1945</v>
      </c>
      <c r="C55" s="33">
        <f>SUM(C6:C54)</f>
        <v>1712</v>
      </c>
      <c r="D55" s="32">
        <f>SUM(D6:D54)</f>
        <v>11003</v>
      </c>
      <c r="E55" s="33">
        <f>SUM(E6:E54)</f>
        <v>8693</v>
      </c>
      <c r="F55" s="34"/>
      <c r="G55" s="32">
        <f>SUM(G6:G54)</f>
        <v>233</v>
      </c>
      <c r="H55" s="33">
        <f>SUM(H6:H54)</f>
        <v>2310</v>
      </c>
      <c r="I55" s="35">
        <f>IF(C55=0, 0, G55/C55)</f>
        <v>0.13609813084112149</v>
      </c>
      <c r="J55" s="36">
        <f>IF(E55=0, 0, H55/E55)</f>
        <v>0.26573104796963076</v>
      </c>
    </row>
  </sheetData>
  <mergeCells count="5">
    <mergeCell ref="B1:J1"/>
    <mergeCell ref="B2:J2"/>
    <mergeCell ref="B4:C4"/>
    <mergeCell ref="D4:E4"/>
    <mergeCell ref="G4:J4"/>
  </mergeCells>
  <printOptions horizontalCentered="1"/>
  <pageMargins left="0.39370078740157483" right="0.39370078740157483" top="0.39370078740157483" bottom="0.59055118110236227" header="0.39370078740157483" footer="0.19685039370078741"/>
  <pageSetup paperSize="9" scale="9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743139-011D-4DC4-8572-B0DD0C6DC7C0}">
  <sheetPr>
    <pageSetUpPr fitToPage="1"/>
  </sheetPr>
  <dimension ref="A1:H55"/>
  <sheetViews>
    <sheetView tabSelected="1" workbookViewId="0">
      <selection activeCell="M1" sqref="M1"/>
    </sheetView>
  </sheetViews>
  <sheetFormatPr defaultRowHeight="12.75" x14ac:dyDescent="0.2"/>
  <cols>
    <col min="1" max="1" width="24.5703125" style="1" bestFit="1" customWidth="1"/>
    <col min="2" max="5" width="10.140625" style="1" customWidth="1"/>
    <col min="6" max="6" width="1.7109375" style="1" customWidth="1"/>
    <col min="7" max="8" width="10.140625" style="1" customWidth="1"/>
    <col min="9" max="256" width="8.7109375" style="1"/>
    <col min="257" max="257" width="19.7109375" style="1" customWidth="1"/>
    <col min="258" max="261" width="10.140625" style="1" customWidth="1"/>
    <col min="262" max="262" width="1.7109375" style="1" customWidth="1"/>
    <col min="263" max="264" width="10.140625" style="1" customWidth="1"/>
    <col min="265" max="512" width="8.7109375" style="1"/>
    <col min="513" max="513" width="19.7109375" style="1" customWidth="1"/>
    <col min="514" max="517" width="10.140625" style="1" customWidth="1"/>
    <col min="518" max="518" width="1.7109375" style="1" customWidth="1"/>
    <col min="519" max="520" width="10.140625" style="1" customWidth="1"/>
    <col min="521" max="768" width="8.7109375" style="1"/>
    <col min="769" max="769" width="19.7109375" style="1" customWidth="1"/>
    <col min="770" max="773" width="10.140625" style="1" customWidth="1"/>
    <col min="774" max="774" width="1.7109375" style="1" customWidth="1"/>
    <col min="775" max="776" width="10.140625" style="1" customWidth="1"/>
    <col min="777" max="1024" width="8.7109375" style="1"/>
    <col min="1025" max="1025" width="19.7109375" style="1" customWidth="1"/>
    <col min="1026" max="1029" width="10.140625" style="1" customWidth="1"/>
    <col min="1030" max="1030" width="1.7109375" style="1" customWidth="1"/>
    <col min="1031" max="1032" width="10.140625" style="1" customWidth="1"/>
    <col min="1033" max="1280" width="8.7109375" style="1"/>
    <col min="1281" max="1281" width="19.7109375" style="1" customWidth="1"/>
    <col min="1282" max="1285" width="10.140625" style="1" customWidth="1"/>
    <col min="1286" max="1286" width="1.7109375" style="1" customWidth="1"/>
    <col min="1287" max="1288" width="10.140625" style="1" customWidth="1"/>
    <col min="1289" max="1536" width="8.7109375" style="1"/>
    <col min="1537" max="1537" width="19.7109375" style="1" customWidth="1"/>
    <col min="1538" max="1541" width="10.140625" style="1" customWidth="1"/>
    <col min="1542" max="1542" width="1.7109375" style="1" customWidth="1"/>
    <col min="1543" max="1544" width="10.140625" style="1" customWidth="1"/>
    <col min="1545" max="1792" width="8.7109375" style="1"/>
    <col min="1793" max="1793" width="19.7109375" style="1" customWidth="1"/>
    <col min="1794" max="1797" width="10.140625" style="1" customWidth="1"/>
    <col min="1798" max="1798" width="1.7109375" style="1" customWidth="1"/>
    <col min="1799" max="1800" width="10.140625" style="1" customWidth="1"/>
    <col min="1801" max="2048" width="8.7109375" style="1"/>
    <col min="2049" max="2049" width="19.7109375" style="1" customWidth="1"/>
    <col min="2050" max="2053" width="10.140625" style="1" customWidth="1"/>
    <col min="2054" max="2054" width="1.7109375" style="1" customWidth="1"/>
    <col min="2055" max="2056" width="10.140625" style="1" customWidth="1"/>
    <col min="2057" max="2304" width="8.7109375" style="1"/>
    <col min="2305" max="2305" width="19.7109375" style="1" customWidth="1"/>
    <col min="2306" max="2309" width="10.140625" style="1" customWidth="1"/>
    <col min="2310" max="2310" width="1.7109375" style="1" customWidth="1"/>
    <col min="2311" max="2312" width="10.140625" style="1" customWidth="1"/>
    <col min="2313" max="2560" width="8.7109375" style="1"/>
    <col min="2561" max="2561" width="19.7109375" style="1" customWidth="1"/>
    <col min="2562" max="2565" width="10.140625" style="1" customWidth="1"/>
    <col min="2566" max="2566" width="1.7109375" style="1" customWidth="1"/>
    <col min="2567" max="2568" width="10.140625" style="1" customWidth="1"/>
    <col min="2569" max="2816" width="8.7109375" style="1"/>
    <col min="2817" max="2817" width="19.7109375" style="1" customWidth="1"/>
    <col min="2818" max="2821" width="10.140625" style="1" customWidth="1"/>
    <col min="2822" max="2822" width="1.7109375" style="1" customWidth="1"/>
    <col min="2823" max="2824" width="10.140625" style="1" customWidth="1"/>
    <col min="2825" max="3072" width="8.7109375" style="1"/>
    <col min="3073" max="3073" width="19.7109375" style="1" customWidth="1"/>
    <col min="3074" max="3077" width="10.140625" style="1" customWidth="1"/>
    <col min="3078" max="3078" width="1.7109375" style="1" customWidth="1"/>
    <col min="3079" max="3080" width="10.140625" style="1" customWidth="1"/>
    <col min="3081" max="3328" width="8.7109375" style="1"/>
    <col min="3329" max="3329" width="19.7109375" style="1" customWidth="1"/>
    <col min="3330" max="3333" width="10.140625" style="1" customWidth="1"/>
    <col min="3334" max="3334" width="1.7109375" style="1" customWidth="1"/>
    <col min="3335" max="3336" width="10.140625" style="1" customWidth="1"/>
    <col min="3337" max="3584" width="8.7109375" style="1"/>
    <col min="3585" max="3585" width="19.7109375" style="1" customWidth="1"/>
    <col min="3586" max="3589" width="10.140625" style="1" customWidth="1"/>
    <col min="3590" max="3590" width="1.7109375" style="1" customWidth="1"/>
    <col min="3591" max="3592" width="10.140625" style="1" customWidth="1"/>
    <col min="3593" max="3840" width="8.7109375" style="1"/>
    <col min="3841" max="3841" width="19.7109375" style="1" customWidth="1"/>
    <col min="3842" max="3845" width="10.140625" style="1" customWidth="1"/>
    <col min="3846" max="3846" width="1.7109375" style="1" customWidth="1"/>
    <col min="3847" max="3848" width="10.140625" style="1" customWidth="1"/>
    <col min="3849" max="4096" width="8.7109375" style="1"/>
    <col min="4097" max="4097" width="19.7109375" style="1" customWidth="1"/>
    <col min="4098" max="4101" width="10.140625" style="1" customWidth="1"/>
    <col min="4102" max="4102" width="1.7109375" style="1" customWidth="1"/>
    <col min="4103" max="4104" width="10.140625" style="1" customWidth="1"/>
    <col min="4105" max="4352" width="8.7109375" style="1"/>
    <col min="4353" max="4353" width="19.7109375" style="1" customWidth="1"/>
    <col min="4354" max="4357" width="10.140625" style="1" customWidth="1"/>
    <col min="4358" max="4358" width="1.7109375" style="1" customWidth="1"/>
    <col min="4359" max="4360" width="10.140625" style="1" customWidth="1"/>
    <col min="4361" max="4608" width="8.7109375" style="1"/>
    <col min="4609" max="4609" width="19.7109375" style="1" customWidth="1"/>
    <col min="4610" max="4613" width="10.140625" style="1" customWidth="1"/>
    <col min="4614" max="4614" width="1.7109375" style="1" customWidth="1"/>
    <col min="4615" max="4616" width="10.140625" style="1" customWidth="1"/>
    <col min="4617" max="4864" width="8.7109375" style="1"/>
    <col min="4865" max="4865" width="19.7109375" style="1" customWidth="1"/>
    <col min="4866" max="4869" width="10.140625" style="1" customWidth="1"/>
    <col min="4870" max="4870" width="1.7109375" style="1" customWidth="1"/>
    <col min="4871" max="4872" width="10.140625" style="1" customWidth="1"/>
    <col min="4873" max="5120" width="8.7109375" style="1"/>
    <col min="5121" max="5121" width="19.7109375" style="1" customWidth="1"/>
    <col min="5122" max="5125" width="10.140625" style="1" customWidth="1"/>
    <col min="5126" max="5126" width="1.7109375" style="1" customWidth="1"/>
    <col min="5127" max="5128" width="10.140625" style="1" customWidth="1"/>
    <col min="5129" max="5376" width="8.7109375" style="1"/>
    <col min="5377" max="5377" width="19.7109375" style="1" customWidth="1"/>
    <col min="5378" max="5381" width="10.140625" style="1" customWidth="1"/>
    <col min="5382" max="5382" width="1.7109375" style="1" customWidth="1"/>
    <col min="5383" max="5384" width="10.140625" style="1" customWidth="1"/>
    <col min="5385" max="5632" width="8.7109375" style="1"/>
    <col min="5633" max="5633" width="19.7109375" style="1" customWidth="1"/>
    <col min="5634" max="5637" width="10.140625" style="1" customWidth="1"/>
    <col min="5638" max="5638" width="1.7109375" style="1" customWidth="1"/>
    <col min="5639" max="5640" width="10.140625" style="1" customWidth="1"/>
    <col min="5641" max="5888" width="8.7109375" style="1"/>
    <col min="5889" max="5889" width="19.7109375" style="1" customWidth="1"/>
    <col min="5890" max="5893" width="10.140625" style="1" customWidth="1"/>
    <col min="5894" max="5894" width="1.7109375" style="1" customWidth="1"/>
    <col min="5895" max="5896" width="10.140625" style="1" customWidth="1"/>
    <col min="5897" max="6144" width="8.7109375" style="1"/>
    <col min="6145" max="6145" width="19.7109375" style="1" customWidth="1"/>
    <col min="6146" max="6149" width="10.140625" style="1" customWidth="1"/>
    <col min="6150" max="6150" width="1.7109375" style="1" customWidth="1"/>
    <col min="6151" max="6152" width="10.140625" style="1" customWidth="1"/>
    <col min="6153" max="6400" width="8.7109375" style="1"/>
    <col min="6401" max="6401" width="19.7109375" style="1" customWidth="1"/>
    <col min="6402" max="6405" width="10.140625" style="1" customWidth="1"/>
    <col min="6406" max="6406" width="1.7109375" style="1" customWidth="1"/>
    <col min="6407" max="6408" width="10.140625" style="1" customWidth="1"/>
    <col min="6409" max="6656" width="8.7109375" style="1"/>
    <col min="6657" max="6657" width="19.7109375" style="1" customWidth="1"/>
    <col min="6658" max="6661" width="10.140625" style="1" customWidth="1"/>
    <col min="6662" max="6662" width="1.7109375" style="1" customWidth="1"/>
    <col min="6663" max="6664" width="10.140625" style="1" customWidth="1"/>
    <col min="6665" max="6912" width="8.7109375" style="1"/>
    <col min="6913" max="6913" width="19.7109375" style="1" customWidth="1"/>
    <col min="6914" max="6917" width="10.140625" style="1" customWidth="1"/>
    <col min="6918" max="6918" width="1.7109375" style="1" customWidth="1"/>
    <col min="6919" max="6920" width="10.140625" style="1" customWidth="1"/>
    <col min="6921" max="7168" width="8.7109375" style="1"/>
    <col min="7169" max="7169" width="19.7109375" style="1" customWidth="1"/>
    <col min="7170" max="7173" width="10.140625" style="1" customWidth="1"/>
    <col min="7174" max="7174" width="1.7109375" style="1" customWidth="1"/>
    <col min="7175" max="7176" width="10.140625" style="1" customWidth="1"/>
    <col min="7177" max="7424" width="8.7109375" style="1"/>
    <col min="7425" max="7425" width="19.7109375" style="1" customWidth="1"/>
    <col min="7426" max="7429" width="10.140625" style="1" customWidth="1"/>
    <col min="7430" max="7430" width="1.7109375" style="1" customWidth="1"/>
    <col min="7431" max="7432" width="10.140625" style="1" customWidth="1"/>
    <col min="7433" max="7680" width="8.7109375" style="1"/>
    <col min="7681" max="7681" width="19.7109375" style="1" customWidth="1"/>
    <col min="7682" max="7685" width="10.140625" style="1" customWidth="1"/>
    <col min="7686" max="7686" width="1.7109375" style="1" customWidth="1"/>
    <col min="7687" max="7688" width="10.140625" style="1" customWidth="1"/>
    <col min="7689" max="7936" width="8.7109375" style="1"/>
    <col min="7937" max="7937" width="19.7109375" style="1" customWidth="1"/>
    <col min="7938" max="7941" width="10.140625" style="1" customWidth="1"/>
    <col min="7942" max="7942" width="1.7109375" style="1" customWidth="1"/>
    <col min="7943" max="7944" width="10.140625" style="1" customWidth="1"/>
    <col min="7945" max="8192" width="8.7109375" style="1"/>
    <col min="8193" max="8193" width="19.7109375" style="1" customWidth="1"/>
    <col min="8194" max="8197" width="10.140625" style="1" customWidth="1"/>
    <col min="8198" max="8198" width="1.7109375" style="1" customWidth="1"/>
    <col min="8199" max="8200" width="10.140625" style="1" customWidth="1"/>
    <col min="8201" max="8448" width="8.7109375" style="1"/>
    <col min="8449" max="8449" width="19.7109375" style="1" customWidth="1"/>
    <col min="8450" max="8453" width="10.140625" style="1" customWidth="1"/>
    <col min="8454" max="8454" width="1.7109375" style="1" customWidth="1"/>
    <col min="8455" max="8456" width="10.140625" style="1" customWidth="1"/>
    <col min="8457" max="8704" width="8.7109375" style="1"/>
    <col min="8705" max="8705" width="19.7109375" style="1" customWidth="1"/>
    <col min="8706" max="8709" width="10.140625" style="1" customWidth="1"/>
    <col min="8710" max="8710" width="1.7109375" style="1" customWidth="1"/>
    <col min="8711" max="8712" width="10.140625" style="1" customWidth="1"/>
    <col min="8713" max="8960" width="8.7109375" style="1"/>
    <col min="8961" max="8961" width="19.7109375" style="1" customWidth="1"/>
    <col min="8962" max="8965" width="10.140625" style="1" customWidth="1"/>
    <col min="8966" max="8966" width="1.7109375" style="1" customWidth="1"/>
    <col min="8967" max="8968" width="10.140625" style="1" customWidth="1"/>
    <col min="8969" max="9216" width="8.7109375" style="1"/>
    <col min="9217" max="9217" width="19.7109375" style="1" customWidth="1"/>
    <col min="9218" max="9221" width="10.140625" style="1" customWidth="1"/>
    <col min="9222" max="9222" width="1.7109375" style="1" customWidth="1"/>
    <col min="9223" max="9224" width="10.140625" style="1" customWidth="1"/>
    <col min="9225" max="9472" width="8.7109375" style="1"/>
    <col min="9473" max="9473" width="19.7109375" style="1" customWidth="1"/>
    <col min="9474" max="9477" width="10.140625" style="1" customWidth="1"/>
    <col min="9478" max="9478" width="1.7109375" style="1" customWidth="1"/>
    <col min="9479" max="9480" width="10.140625" style="1" customWidth="1"/>
    <col min="9481" max="9728" width="8.7109375" style="1"/>
    <col min="9729" max="9729" width="19.7109375" style="1" customWidth="1"/>
    <col min="9730" max="9733" width="10.140625" style="1" customWidth="1"/>
    <col min="9734" max="9734" width="1.7109375" style="1" customWidth="1"/>
    <col min="9735" max="9736" width="10.140625" style="1" customWidth="1"/>
    <col min="9737" max="9984" width="8.7109375" style="1"/>
    <col min="9985" max="9985" width="19.7109375" style="1" customWidth="1"/>
    <col min="9986" max="9989" width="10.140625" style="1" customWidth="1"/>
    <col min="9990" max="9990" width="1.7109375" style="1" customWidth="1"/>
    <col min="9991" max="9992" width="10.140625" style="1" customWidth="1"/>
    <col min="9993" max="10240" width="8.7109375" style="1"/>
    <col min="10241" max="10241" width="19.7109375" style="1" customWidth="1"/>
    <col min="10242" max="10245" width="10.140625" style="1" customWidth="1"/>
    <col min="10246" max="10246" width="1.7109375" style="1" customWidth="1"/>
    <col min="10247" max="10248" width="10.140625" style="1" customWidth="1"/>
    <col min="10249" max="10496" width="8.7109375" style="1"/>
    <col min="10497" max="10497" width="19.7109375" style="1" customWidth="1"/>
    <col min="10498" max="10501" width="10.140625" style="1" customWidth="1"/>
    <col min="10502" max="10502" width="1.7109375" style="1" customWidth="1"/>
    <col min="10503" max="10504" width="10.140625" style="1" customWidth="1"/>
    <col min="10505" max="10752" width="8.7109375" style="1"/>
    <col min="10753" max="10753" width="19.7109375" style="1" customWidth="1"/>
    <col min="10754" max="10757" width="10.140625" style="1" customWidth="1"/>
    <col min="10758" max="10758" width="1.7109375" style="1" customWidth="1"/>
    <col min="10759" max="10760" width="10.140625" style="1" customWidth="1"/>
    <col min="10761" max="11008" width="8.7109375" style="1"/>
    <col min="11009" max="11009" width="19.7109375" style="1" customWidth="1"/>
    <col min="11010" max="11013" width="10.140625" style="1" customWidth="1"/>
    <col min="11014" max="11014" width="1.7109375" style="1" customWidth="1"/>
    <col min="11015" max="11016" width="10.140625" style="1" customWidth="1"/>
    <col min="11017" max="11264" width="8.7109375" style="1"/>
    <col min="11265" max="11265" width="19.7109375" style="1" customWidth="1"/>
    <col min="11266" max="11269" width="10.140625" style="1" customWidth="1"/>
    <col min="11270" max="11270" width="1.7109375" style="1" customWidth="1"/>
    <col min="11271" max="11272" width="10.140625" style="1" customWidth="1"/>
    <col min="11273" max="11520" width="8.7109375" style="1"/>
    <col min="11521" max="11521" width="19.7109375" style="1" customWidth="1"/>
    <col min="11522" max="11525" width="10.140625" style="1" customWidth="1"/>
    <col min="11526" max="11526" width="1.7109375" style="1" customWidth="1"/>
    <col min="11527" max="11528" width="10.140625" style="1" customWidth="1"/>
    <col min="11529" max="11776" width="8.7109375" style="1"/>
    <col min="11777" max="11777" width="19.7109375" style="1" customWidth="1"/>
    <col min="11778" max="11781" width="10.140625" style="1" customWidth="1"/>
    <col min="11782" max="11782" width="1.7109375" style="1" customWidth="1"/>
    <col min="11783" max="11784" width="10.140625" style="1" customWidth="1"/>
    <col min="11785" max="12032" width="8.7109375" style="1"/>
    <col min="12033" max="12033" width="19.7109375" style="1" customWidth="1"/>
    <col min="12034" max="12037" width="10.140625" style="1" customWidth="1"/>
    <col min="12038" max="12038" width="1.7109375" style="1" customWidth="1"/>
    <col min="12039" max="12040" width="10.140625" style="1" customWidth="1"/>
    <col min="12041" max="12288" width="8.7109375" style="1"/>
    <col min="12289" max="12289" width="19.7109375" style="1" customWidth="1"/>
    <col min="12290" max="12293" width="10.140625" style="1" customWidth="1"/>
    <col min="12294" max="12294" width="1.7109375" style="1" customWidth="1"/>
    <col min="12295" max="12296" width="10.140625" style="1" customWidth="1"/>
    <col min="12297" max="12544" width="8.7109375" style="1"/>
    <col min="12545" max="12545" width="19.7109375" style="1" customWidth="1"/>
    <col min="12546" max="12549" width="10.140625" style="1" customWidth="1"/>
    <col min="12550" max="12550" width="1.7109375" style="1" customWidth="1"/>
    <col min="12551" max="12552" width="10.140625" style="1" customWidth="1"/>
    <col min="12553" max="12800" width="8.7109375" style="1"/>
    <col min="12801" max="12801" width="19.7109375" style="1" customWidth="1"/>
    <col min="12802" max="12805" width="10.140625" style="1" customWidth="1"/>
    <col min="12806" max="12806" width="1.7109375" style="1" customWidth="1"/>
    <col min="12807" max="12808" width="10.140625" style="1" customWidth="1"/>
    <col min="12809" max="13056" width="8.7109375" style="1"/>
    <col min="13057" max="13057" width="19.7109375" style="1" customWidth="1"/>
    <col min="13058" max="13061" width="10.140625" style="1" customWidth="1"/>
    <col min="13062" max="13062" width="1.7109375" style="1" customWidth="1"/>
    <col min="13063" max="13064" width="10.140625" style="1" customWidth="1"/>
    <col min="13065" max="13312" width="8.7109375" style="1"/>
    <col min="13313" max="13313" width="19.7109375" style="1" customWidth="1"/>
    <col min="13314" max="13317" width="10.140625" style="1" customWidth="1"/>
    <col min="13318" max="13318" width="1.7109375" style="1" customWidth="1"/>
    <col min="13319" max="13320" width="10.140625" style="1" customWidth="1"/>
    <col min="13321" max="13568" width="8.7109375" style="1"/>
    <col min="13569" max="13569" width="19.7109375" style="1" customWidth="1"/>
    <col min="13570" max="13573" width="10.140625" style="1" customWidth="1"/>
    <col min="13574" max="13574" width="1.7109375" style="1" customWidth="1"/>
    <col min="13575" max="13576" width="10.140625" style="1" customWidth="1"/>
    <col min="13577" max="13824" width="8.7109375" style="1"/>
    <col min="13825" max="13825" width="19.7109375" style="1" customWidth="1"/>
    <col min="13826" max="13829" width="10.140625" style="1" customWidth="1"/>
    <col min="13830" max="13830" width="1.7109375" style="1" customWidth="1"/>
    <col min="13831" max="13832" width="10.140625" style="1" customWidth="1"/>
    <col min="13833" max="14080" width="8.7109375" style="1"/>
    <col min="14081" max="14081" width="19.7109375" style="1" customWidth="1"/>
    <col min="14082" max="14085" width="10.140625" style="1" customWidth="1"/>
    <col min="14086" max="14086" width="1.7109375" style="1" customWidth="1"/>
    <col min="14087" max="14088" width="10.140625" style="1" customWidth="1"/>
    <col min="14089" max="14336" width="8.7109375" style="1"/>
    <col min="14337" max="14337" width="19.7109375" style="1" customWidth="1"/>
    <col min="14338" max="14341" width="10.140625" style="1" customWidth="1"/>
    <col min="14342" max="14342" width="1.7109375" style="1" customWidth="1"/>
    <col min="14343" max="14344" width="10.140625" style="1" customWidth="1"/>
    <col min="14345" max="14592" width="8.7109375" style="1"/>
    <col min="14593" max="14593" width="19.7109375" style="1" customWidth="1"/>
    <col min="14594" max="14597" width="10.140625" style="1" customWidth="1"/>
    <col min="14598" max="14598" width="1.7109375" style="1" customWidth="1"/>
    <col min="14599" max="14600" width="10.140625" style="1" customWidth="1"/>
    <col min="14601" max="14848" width="8.7109375" style="1"/>
    <col min="14849" max="14849" width="19.7109375" style="1" customWidth="1"/>
    <col min="14850" max="14853" width="10.140625" style="1" customWidth="1"/>
    <col min="14854" max="14854" width="1.7109375" style="1" customWidth="1"/>
    <col min="14855" max="14856" width="10.140625" style="1" customWidth="1"/>
    <col min="14857" max="15104" width="8.7109375" style="1"/>
    <col min="15105" max="15105" width="19.7109375" style="1" customWidth="1"/>
    <col min="15106" max="15109" width="10.140625" style="1" customWidth="1"/>
    <col min="15110" max="15110" width="1.7109375" style="1" customWidth="1"/>
    <col min="15111" max="15112" width="10.140625" style="1" customWidth="1"/>
    <col min="15113" max="15360" width="8.7109375" style="1"/>
    <col min="15361" max="15361" width="19.7109375" style="1" customWidth="1"/>
    <col min="15362" max="15365" width="10.140625" style="1" customWidth="1"/>
    <col min="15366" max="15366" width="1.7109375" style="1" customWidth="1"/>
    <col min="15367" max="15368" width="10.140625" style="1" customWidth="1"/>
    <col min="15369" max="15616" width="8.7109375" style="1"/>
    <col min="15617" max="15617" width="19.7109375" style="1" customWidth="1"/>
    <col min="15618" max="15621" width="10.140625" style="1" customWidth="1"/>
    <col min="15622" max="15622" width="1.7109375" style="1" customWidth="1"/>
    <col min="15623" max="15624" width="10.140625" style="1" customWidth="1"/>
    <col min="15625" max="15872" width="8.7109375" style="1"/>
    <col min="15873" max="15873" width="19.7109375" style="1" customWidth="1"/>
    <col min="15874" max="15877" width="10.140625" style="1" customWidth="1"/>
    <col min="15878" max="15878" width="1.7109375" style="1" customWidth="1"/>
    <col min="15879" max="15880" width="10.140625" style="1" customWidth="1"/>
    <col min="15881" max="16128" width="8.7109375" style="1"/>
    <col min="16129" max="16129" width="19.7109375" style="1" customWidth="1"/>
    <col min="16130" max="16133" width="10.140625" style="1" customWidth="1"/>
    <col min="16134" max="16134" width="1.7109375" style="1" customWidth="1"/>
    <col min="16135" max="16136" width="10.140625" style="1" customWidth="1"/>
    <col min="16137" max="16384" width="8.7109375" style="1"/>
  </cols>
  <sheetData>
    <row r="1" spans="1:8" s="44" customFormat="1" ht="20.25" x14ac:dyDescent="0.3">
      <c r="A1" s="52" t="s">
        <v>19</v>
      </c>
      <c r="B1" s="174" t="s">
        <v>97</v>
      </c>
      <c r="C1" s="175"/>
      <c r="D1" s="175"/>
      <c r="E1" s="175"/>
      <c r="F1" s="175"/>
      <c r="G1" s="175"/>
      <c r="H1" s="175"/>
    </row>
    <row r="2" spans="1:8" s="44" customFormat="1" ht="20.25" x14ac:dyDescent="0.3">
      <c r="A2" s="52" t="s">
        <v>21</v>
      </c>
      <c r="B2" s="176" t="s">
        <v>3</v>
      </c>
      <c r="C2" s="177"/>
      <c r="D2" s="177"/>
      <c r="E2" s="177"/>
      <c r="F2" s="177"/>
      <c r="G2" s="177"/>
      <c r="H2" s="177"/>
    </row>
    <row r="4" spans="1:8" x14ac:dyDescent="0.2">
      <c r="A4" s="87"/>
      <c r="B4" s="170" t="s">
        <v>4</v>
      </c>
      <c r="C4" s="171"/>
      <c r="D4" s="170" t="s">
        <v>5</v>
      </c>
      <c r="E4" s="171"/>
      <c r="F4" s="11"/>
      <c r="G4" s="170" t="s">
        <v>98</v>
      </c>
      <c r="H4" s="171"/>
    </row>
    <row r="5" spans="1:8" x14ac:dyDescent="0.2">
      <c r="A5" s="12" t="s">
        <v>7</v>
      </c>
      <c r="B5" s="13">
        <f>VALUE(RIGHT(B2, 4))</f>
        <v>2020</v>
      </c>
      <c r="C5" s="14">
        <f>B5-1</f>
        <v>2019</v>
      </c>
      <c r="D5" s="13">
        <f>B5</f>
        <v>2020</v>
      </c>
      <c r="E5" s="14">
        <f>C5</f>
        <v>2019</v>
      </c>
      <c r="F5" s="15"/>
      <c r="G5" s="13" t="s">
        <v>8</v>
      </c>
      <c r="H5" s="14" t="s">
        <v>5</v>
      </c>
    </row>
    <row r="6" spans="1:8" ht="15" x14ac:dyDescent="0.25">
      <c r="A6" s="20" t="s">
        <v>49</v>
      </c>
      <c r="B6" s="88">
        <v>0.25706940874035999</v>
      </c>
      <c r="C6" s="89">
        <v>5.8411214953271E-2</v>
      </c>
      <c r="D6" s="88">
        <v>0.172680178133236</v>
      </c>
      <c r="E6" s="89">
        <v>0.14954561141148101</v>
      </c>
      <c r="F6" s="90"/>
      <c r="G6" s="91">
        <f t="shared" ref="G6:G53" si="0">B6-C6</f>
        <v>0.19865819378708899</v>
      </c>
      <c r="H6" s="92">
        <f t="shared" ref="H6:H53" si="1">D6-E6</f>
        <v>2.3134566721754984E-2</v>
      </c>
    </row>
    <row r="7" spans="1:8" ht="15" x14ac:dyDescent="0.25">
      <c r="A7" s="20" t="s">
        <v>50</v>
      </c>
      <c r="B7" s="88">
        <v>0</v>
      </c>
      <c r="C7" s="89">
        <v>0</v>
      </c>
      <c r="D7" s="88">
        <v>0</v>
      </c>
      <c r="E7" s="89">
        <v>1.15035085701139E-2</v>
      </c>
      <c r="F7" s="90"/>
      <c r="G7" s="91">
        <f t="shared" si="0"/>
        <v>0</v>
      </c>
      <c r="H7" s="92">
        <f t="shared" si="1"/>
        <v>-1.15035085701139E-2</v>
      </c>
    </row>
    <row r="8" spans="1:8" ht="15" x14ac:dyDescent="0.25">
      <c r="A8" s="20" t="s">
        <v>51</v>
      </c>
      <c r="B8" s="88">
        <v>1.9023136246786601</v>
      </c>
      <c r="C8" s="89">
        <v>0.58411214953270996</v>
      </c>
      <c r="D8" s="88">
        <v>1.5632100336271899</v>
      </c>
      <c r="E8" s="89">
        <v>1.3229034855631001</v>
      </c>
      <c r="F8" s="90"/>
      <c r="G8" s="91">
        <f t="shared" si="0"/>
        <v>1.3182014751459501</v>
      </c>
      <c r="H8" s="92">
        <f t="shared" si="1"/>
        <v>0.2403065480640898</v>
      </c>
    </row>
    <row r="9" spans="1:8" ht="15" x14ac:dyDescent="0.25">
      <c r="A9" s="20" t="s">
        <v>52</v>
      </c>
      <c r="B9" s="88">
        <v>3.6503856041131097</v>
      </c>
      <c r="C9" s="89">
        <v>2.45327102803738</v>
      </c>
      <c r="D9" s="88">
        <v>2.5174952285740302</v>
      </c>
      <c r="E9" s="89">
        <v>2.3582192568733498</v>
      </c>
      <c r="F9" s="90"/>
      <c r="G9" s="91">
        <f t="shared" si="0"/>
        <v>1.1971145760757298</v>
      </c>
      <c r="H9" s="92">
        <f t="shared" si="1"/>
        <v>0.15927597170068042</v>
      </c>
    </row>
    <row r="10" spans="1:8" ht="15" x14ac:dyDescent="0.25">
      <c r="A10" s="20" t="s">
        <v>53</v>
      </c>
      <c r="B10" s="88">
        <v>0</v>
      </c>
      <c r="C10" s="89">
        <v>5.8411214953271E-2</v>
      </c>
      <c r="D10" s="88">
        <v>9.088430428065071E-3</v>
      </c>
      <c r="E10" s="89">
        <v>4.6014034280455494E-2</v>
      </c>
      <c r="F10" s="90"/>
      <c r="G10" s="91">
        <f t="shared" si="0"/>
        <v>-5.8411214953271E-2</v>
      </c>
      <c r="H10" s="92">
        <f t="shared" si="1"/>
        <v>-3.6925603852390423E-2</v>
      </c>
    </row>
    <row r="11" spans="1:8" ht="15" x14ac:dyDescent="0.25">
      <c r="A11" s="20" t="s">
        <v>54</v>
      </c>
      <c r="B11" s="88">
        <v>0</v>
      </c>
      <c r="C11" s="89">
        <v>0.233644859813084</v>
      </c>
      <c r="D11" s="88">
        <v>6.3619012996455504E-2</v>
      </c>
      <c r="E11" s="89">
        <v>9.20280685609111E-2</v>
      </c>
      <c r="F11" s="90"/>
      <c r="G11" s="91">
        <f t="shared" si="0"/>
        <v>-0.233644859813084</v>
      </c>
      <c r="H11" s="92">
        <f t="shared" si="1"/>
        <v>-2.8409055564455596E-2</v>
      </c>
    </row>
    <row r="12" spans="1:8" ht="15" x14ac:dyDescent="0.25">
      <c r="A12" s="20" t="s">
        <v>55</v>
      </c>
      <c r="B12" s="88">
        <v>0</v>
      </c>
      <c r="C12" s="89">
        <v>0</v>
      </c>
      <c r="D12" s="88">
        <v>0</v>
      </c>
      <c r="E12" s="89">
        <v>1.15035085701139E-2</v>
      </c>
      <c r="F12" s="90"/>
      <c r="G12" s="91">
        <f t="shared" si="0"/>
        <v>0</v>
      </c>
      <c r="H12" s="92">
        <f t="shared" si="1"/>
        <v>-1.15035085701139E-2</v>
      </c>
    </row>
    <row r="13" spans="1:8" ht="15" x14ac:dyDescent="0.25">
      <c r="A13" s="20" t="s">
        <v>56</v>
      </c>
      <c r="B13" s="88">
        <v>0</v>
      </c>
      <c r="C13" s="89">
        <v>0.116822429906542</v>
      </c>
      <c r="D13" s="88">
        <v>0.13632645642097599</v>
      </c>
      <c r="E13" s="89">
        <v>0.19555964569193598</v>
      </c>
      <c r="F13" s="90"/>
      <c r="G13" s="91">
        <f t="shared" si="0"/>
        <v>-0.116822429906542</v>
      </c>
      <c r="H13" s="92">
        <f t="shared" si="1"/>
        <v>-5.9233189270959996E-2</v>
      </c>
    </row>
    <row r="14" spans="1:8" ht="15" x14ac:dyDescent="0.25">
      <c r="A14" s="20" t="s">
        <v>57</v>
      </c>
      <c r="B14" s="88">
        <v>5.1413881748071995E-2</v>
      </c>
      <c r="C14" s="89">
        <v>0.17523364485981299</v>
      </c>
      <c r="D14" s="88">
        <v>2.7265291284195199E-2</v>
      </c>
      <c r="E14" s="89">
        <v>6.9021051420683294E-2</v>
      </c>
      <c r="F14" s="90"/>
      <c r="G14" s="91">
        <f t="shared" si="0"/>
        <v>-0.123819763111741</v>
      </c>
      <c r="H14" s="92">
        <f t="shared" si="1"/>
        <v>-4.1755760136488095E-2</v>
      </c>
    </row>
    <row r="15" spans="1:8" ht="15" x14ac:dyDescent="0.25">
      <c r="A15" s="20" t="s">
        <v>58</v>
      </c>
      <c r="B15" s="88">
        <v>5.1928020565552702</v>
      </c>
      <c r="C15" s="89">
        <v>3.1542056074766398</v>
      </c>
      <c r="D15" s="88">
        <v>3.7807870580750698</v>
      </c>
      <c r="E15" s="89">
        <v>4.6244104451857799</v>
      </c>
      <c r="F15" s="90"/>
      <c r="G15" s="91">
        <f t="shared" si="0"/>
        <v>2.0385964490786304</v>
      </c>
      <c r="H15" s="92">
        <f t="shared" si="1"/>
        <v>-0.84362338711071017</v>
      </c>
    </row>
    <row r="16" spans="1:8" ht="15" x14ac:dyDescent="0.25">
      <c r="A16" s="20" t="s">
        <v>59</v>
      </c>
      <c r="B16" s="88">
        <v>0</v>
      </c>
      <c r="C16" s="89">
        <v>0</v>
      </c>
      <c r="D16" s="88">
        <v>9.088430428065071E-3</v>
      </c>
      <c r="E16" s="89">
        <v>0</v>
      </c>
      <c r="F16" s="90"/>
      <c r="G16" s="91">
        <f t="shared" si="0"/>
        <v>0</v>
      </c>
      <c r="H16" s="92">
        <f t="shared" si="1"/>
        <v>9.088430428065071E-3</v>
      </c>
    </row>
    <row r="17" spans="1:8" ht="15" x14ac:dyDescent="0.25">
      <c r="A17" s="20" t="s">
        <v>60</v>
      </c>
      <c r="B17" s="88">
        <v>0.30848329048843198</v>
      </c>
      <c r="C17" s="89">
        <v>0</v>
      </c>
      <c r="D17" s="88">
        <v>0.16359174770517099</v>
      </c>
      <c r="E17" s="89">
        <v>0.103531577131025</v>
      </c>
      <c r="F17" s="90"/>
      <c r="G17" s="91">
        <f t="shared" si="0"/>
        <v>0.30848329048843198</v>
      </c>
      <c r="H17" s="92">
        <f t="shared" si="1"/>
        <v>6.0060170574145991E-2</v>
      </c>
    </row>
    <row r="18" spans="1:8" ht="15" x14ac:dyDescent="0.25">
      <c r="A18" s="20" t="s">
        <v>61</v>
      </c>
      <c r="B18" s="88">
        <v>0.10282776349614399</v>
      </c>
      <c r="C18" s="89">
        <v>0.40887850467289699</v>
      </c>
      <c r="D18" s="88">
        <v>0.181768608561301</v>
      </c>
      <c r="E18" s="89">
        <v>0.19555964569193598</v>
      </c>
      <c r="F18" s="90"/>
      <c r="G18" s="91">
        <f t="shared" si="0"/>
        <v>-0.30605074117675302</v>
      </c>
      <c r="H18" s="92">
        <f t="shared" si="1"/>
        <v>-1.3791037130634981E-2</v>
      </c>
    </row>
    <row r="19" spans="1:8" ht="15" x14ac:dyDescent="0.25">
      <c r="A19" s="20" t="s">
        <v>62</v>
      </c>
      <c r="B19" s="88">
        <v>1.54241645244216</v>
      </c>
      <c r="C19" s="89">
        <v>1.3434579439252299</v>
      </c>
      <c r="D19" s="88">
        <v>1.91765882032173</v>
      </c>
      <c r="E19" s="89">
        <v>3.2784999424824601</v>
      </c>
      <c r="F19" s="90"/>
      <c r="G19" s="91">
        <f t="shared" si="0"/>
        <v>0.19895850851693009</v>
      </c>
      <c r="H19" s="92">
        <f t="shared" si="1"/>
        <v>-1.3608411221607302</v>
      </c>
    </row>
    <row r="20" spans="1:8" ht="15" x14ac:dyDescent="0.25">
      <c r="A20" s="20" t="s">
        <v>63</v>
      </c>
      <c r="B20" s="88">
        <v>5.0899742930591305</v>
      </c>
      <c r="C20" s="89">
        <v>10.163551401869201</v>
      </c>
      <c r="D20" s="88">
        <v>7.5797509770062694</v>
      </c>
      <c r="E20" s="89">
        <v>7.15518233061084</v>
      </c>
      <c r="F20" s="90"/>
      <c r="G20" s="91">
        <f t="shared" si="0"/>
        <v>-5.0735771088100705</v>
      </c>
      <c r="H20" s="92">
        <f t="shared" si="1"/>
        <v>0.42456864639542946</v>
      </c>
    </row>
    <row r="21" spans="1:8" ht="15" x14ac:dyDescent="0.25">
      <c r="A21" s="20" t="s">
        <v>64</v>
      </c>
      <c r="B21" s="88">
        <v>8.9974293059126005</v>
      </c>
      <c r="C21" s="89">
        <v>5.3154205607476603</v>
      </c>
      <c r="D21" s="88">
        <v>9.6700899754612397</v>
      </c>
      <c r="E21" s="89">
        <v>8.2940296790521106</v>
      </c>
      <c r="F21" s="90"/>
      <c r="G21" s="91">
        <f t="shared" si="0"/>
        <v>3.6820087451649401</v>
      </c>
      <c r="H21" s="92">
        <f t="shared" si="1"/>
        <v>1.3760602964091291</v>
      </c>
    </row>
    <row r="22" spans="1:8" ht="15" x14ac:dyDescent="0.25">
      <c r="A22" s="20" t="s">
        <v>65</v>
      </c>
      <c r="B22" s="88">
        <v>0</v>
      </c>
      <c r="C22" s="89">
        <v>5.8411214953271E-2</v>
      </c>
      <c r="D22" s="88">
        <v>0</v>
      </c>
      <c r="E22" s="89">
        <v>2.3007017140227799E-2</v>
      </c>
      <c r="F22" s="90"/>
      <c r="G22" s="91">
        <f t="shared" si="0"/>
        <v>-5.8411214953271E-2</v>
      </c>
      <c r="H22" s="92">
        <f t="shared" si="1"/>
        <v>-2.3007017140227799E-2</v>
      </c>
    </row>
    <row r="23" spans="1:8" ht="15" x14ac:dyDescent="0.25">
      <c r="A23" s="20" t="s">
        <v>66</v>
      </c>
      <c r="B23" s="88">
        <v>1.6966580976863801</v>
      </c>
      <c r="C23" s="89">
        <v>2.6285046728972001</v>
      </c>
      <c r="D23" s="88">
        <v>1.2451149686449199</v>
      </c>
      <c r="E23" s="89">
        <v>1.6680087426665098</v>
      </c>
      <c r="F23" s="90"/>
      <c r="G23" s="91">
        <f t="shared" si="0"/>
        <v>-0.93184657521082004</v>
      </c>
      <c r="H23" s="92">
        <f t="shared" si="1"/>
        <v>-0.4228937740215899</v>
      </c>
    </row>
    <row r="24" spans="1:8" ht="15" x14ac:dyDescent="0.25">
      <c r="A24" s="20" t="s">
        <v>67</v>
      </c>
      <c r="B24" s="88">
        <v>0.51413881748071999</v>
      </c>
      <c r="C24" s="89">
        <v>0.467289719626168</v>
      </c>
      <c r="D24" s="88">
        <v>0.34536035626647299</v>
      </c>
      <c r="E24" s="89">
        <v>0.36811227424364396</v>
      </c>
      <c r="F24" s="90"/>
      <c r="G24" s="91">
        <f t="shared" si="0"/>
        <v>4.6849097854551991E-2</v>
      </c>
      <c r="H24" s="92">
        <f t="shared" si="1"/>
        <v>-2.2751917977170966E-2</v>
      </c>
    </row>
    <row r="25" spans="1:8" ht="15" x14ac:dyDescent="0.25">
      <c r="A25" s="20" t="s">
        <v>68</v>
      </c>
      <c r="B25" s="88">
        <v>0.61696658097686397</v>
      </c>
      <c r="C25" s="89">
        <v>1.05140186915888</v>
      </c>
      <c r="D25" s="88">
        <v>0.472598382259384</v>
      </c>
      <c r="E25" s="89">
        <v>0.80524559990797195</v>
      </c>
      <c r="F25" s="90"/>
      <c r="G25" s="91">
        <f t="shared" si="0"/>
        <v>-0.43443528818201604</v>
      </c>
      <c r="H25" s="92">
        <f t="shared" si="1"/>
        <v>-0.33264721764858796</v>
      </c>
    </row>
    <row r="26" spans="1:8" ht="15" x14ac:dyDescent="0.25">
      <c r="A26" s="20" t="s">
        <v>69</v>
      </c>
      <c r="B26" s="88">
        <v>6.3239074550128507</v>
      </c>
      <c r="C26" s="89">
        <v>7.9439252336448591</v>
      </c>
      <c r="D26" s="88">
        <v>5.5712078524038899</v>
      </c>
      <c r="E26" s="89">
        <v>6.1313700678706997</v>
      </c>
      <c r="F26" s="90"/>
      <c r="G26" s="91">
        <f t="shared" si="0"/>
        <v>-1.6200177786320085</v>
      </c>
      <c r="H26" s="92">
        <f t="shared" si="1"/>
        <v>-0.56016221546680978</v>
      </c>
    </row>
    <row r="27" spans="1:8" ht="15" x14ac:dyDescent="0.25">
      <c r="A27" s="20" t="s">
        <v>70</v>
      </c>
      <c r="B27" s="88">
        <v>1.9023136246786601</v>
      </c>
      <c r="C27" s="89">
        <v>1.05140186915888</v>
      </c>
      <c r="D27" s="88">
        <v>1.1451422339362001</v>
      </c>
      <c r="E27" s="89">
        <v>0.88577015989876906</v>
      </c>
      <c r="F27" s="90"/>
      <c r="G27" s="91">
        <f t="shared" si="0"/>
        <v>0.85091175551978004</v>
      </c>
      <c r="H27" s="92">
        <f t="shared" si="1"/>
        <v>0.25937207403743101</v>
      </c>
    </row>
    <row r="28" spans="1:8" ht="15" x14ac:dyDescent="0.25">
      <c r="A28" s="20" t="s">
        <v>71</v>
      </c>
      <c r="B28" s="88">
        <v>0.71979434447300805</v>
      </c>
      <c r="C28" s="89">
        <v>0.70093457943925197</v>
      </c>
      <c r="D28" s="88">
        <v>0.32718349541034297</v>
      </c>
      <c r="E28" s="89">
        <v>0.437133325664328</v>
      </c>
      <c r="F28" s="90"/>
      <c r="G28" s="91">
        <f t="shared" si="0"/>
        <v>1.8859765033756082E-2</v>
      </c>
      <c r="H28" s="92">
        <f t="shared" si="1"/>
        <v>-0.10994983025398503</v>
      </c>
    </row>
    <row r="29" spans="1:8" ht="15" x14ac:dyDescent="0.25">
      <c r="A29" s="20" t="s">
        <v>72</v>
      </c>
      <c r="B29" s="88">
        <v>1.3881748071979398</v>
      </c>
      <c r="C29" s="89">
        <v>1.22663551401869</v>
      </c>
      <c r="D29" s="88">
        <v>0.97246205580296297</v>
      </c>
      <c r="E29" s="89">
        <v>0.71321753134706101</v>
      </c>
      <c r="F29" s="90"/>
      <c r="G29" s="91">
        <f t="shared" si="0"/>
        <v>0.16153929317924987</v>
      </c>
      <c r="H29" s="92">
        <f t="shared" si="1"/>
        <v>0.25924452445590196</v>
      </c>
    </row>
    <row r="30" spans="1:8" ht="15" x14ac:dyDescent="0.25">
      <c r="A30" s="20" t="s">
        <v>73</v>
      </c>
      <c r="B30" s="88">
        <v>5.1413881748071995E-2</v>
      </c>
      <c r="C30" s="89">
        <v>0</v>
      </c>
      <c r="D30" s="88">
        <v>5.4530582568390398E-2</v>
      </c>
      <c r="E30" s="89">
        <v>2.3007017140227799E-2</v>
      </c>
      <c r="F30" s="90"/>
      <c r="G30" s="91">
        <f t="shared" si="0"/>
        <v>5.1413881748071995E-2</v>
      </c>
      <c r="H30" s="92">
        <f t="shared" si="1"/>
        <v>3.1523565428162599E-2</v>
      </c>
    </row>
    <row r="31" spans="1:8" ht="15" x14ac:dyDescent="0.25">
      <c r="A31" s="20" t="s">
        <v>74</v>
      </c>
      <c r="B31" s="88">
        <v>8.0205655526992299</v>
      </c>
      <c r="C31" s="89">
        <v>11.1565420560748</v>
      </c>
      <c r="D31" s="88">
        <v>11.596837226211001</v>
      </c>
      <c r="E31" s="89">
        <v>12.1131945243299</v>
      </c>
      <c r="F31" s="90"/>
      <c r="G31" s="91">
        <f t="shared" si="0"/>
        <v>-3.13597650337557</v>
      </c>
      <c r="H31" s="92">
        <f t="shared" si="1"/>
        <v>-0.51635729811889952</v>
      </c>
    </row>
    <row r="32" spans="1:8" ht="15" x14ac:dyDescent="0.25">
      <c r="A32" s="20" t="s">
        <v>75</v>
      </c>
      <c r="B32" s="88">
        <v>2.9820051413881701</v>
      </c>
      <c r="C32" s="89">
        <v>2.6285046728972001</v>
      </c>
      <c r="D32" s="88">
        <v>1.9721894028901201</v>
      </c>
      <c r="E32" s="89">
        <v>2.2546876797423199</v>
      </c>
      <c r="F32" s="90"/>
      <c r="G32" s="91">
        <f t="shared" si="0"/>
        <v>0.35350046849096994</v>
      </c>
      <c r="H32" s="92">
        <f t="shared" si="1"/>
        <v>-0.28249827685219975</v>
      </c>
    </row>
    <row r="33" spans="1:8" ht="15" x14ac:dyDescent="0.25">
      <c r="A33" s="20" t="s">
        <v>76</v>
      </c>
      <c r="B33" s="88">
        <v>0.56555269922879203</v>
      </c>
      <c r="C33" s="89">
        <v>0.467289719626168</v>
      </c>
      <c r="D33" s="88">
        <v>0.37262564755066796</v>
      </c>
      <c r="E33" s="89">
        <v>0.27608420568273301</v>
      </c>
      <c r="F33" s="90"/>
      <c r="G33" s="91">
        <f t="shared" si="0"/>
        <v>9.8262979602624034E-2</v>
      </c>
      <c r="H33" s="92">
        <f t="shared" si="1"/>
        <v>9.6541441867934952E-2</v>
      </c>
    </row>
    <row r="34" spans="1:8" ht="15" x14ac:dyDescent="0.25">
      <c r="A34" s="20" t="s">
        <v>77</v>
      </c>
      <c r="B34" s="88">
        <v>1.02827763496144</v>
      </c>
      <c r="C34" s="89">
        <v>1.5771028037383199</v>
      </c>
      <c r="D34" s="88">
        <v>2.1266927201672297</v>
      </c>
      <c r="E34" s="89">
        <v>1.2308754170021898</v>
      </c>
      <c r="F34" s="90"/>
      <c r="G34" s="91">
        <f t="shared" si="0"/>
        <v>-0.54882516877687992</v>
      </c>
      <c r="H34" s="92">
        <f t="shared" si="1"/>
        <v>0.89581730316503982</v>
      </c>
    </row>
    <row r="35" spans="1:8" ht="15" x14ac:dyDescent="0.25">
      <c r="A35" s="20" t="s">
        <v>78</v>
      </c>
      <c r="B35" s="88">
        <v>0.66838046272493601</v>
      </c>
      <c r="C35" s="89">
        <v>0.58411214953270996</v>
      </c>
      <c r="D35" s="88">
        <v>0.39080250840679798</v>
      </c>
      <c r="E35" s="89">
        <v>0.42562981709421399</v>
      </c>
      <c r="F35" s="90"/>
      <c r="G35" s="91">
        <f t="shared" si="0"/>
        <v>8.4268313192226052E-2</v>
      </c>
      <c r="H35" s="92">
        <f t="shared" si="1"/>
        <v>-3.4827308687416014E-2</v>
      </c>
    </row>
    <row r="36" spans="1:8" ht="15" x14ac:dyDescent="0.25">
      <c r="A36" s="20" t="s">
        <v>79</v>
      </c>
      <c r="B36" s="88">
        <v>4.8843187660668397</v>
      </c>
      <c r="C36" s="89">
        <v>4.7897196261682202</v>
      </c>
      <c r="D36" s="88">
        <v>3.7989639189312001</v>
      </c>
      <c r="E36" s="89">
        <v>6.6835384792361703</v>
      </c>
      <c r="F36" s="90"/>
      <c r="G36" s="91">
        <f t="shared" si="0"/>
        <v>9.4599139898619455E-2</v>
      </c>
      <c r="H36" s="92">
        <f t="shared" si="1"/>
        <v>-2.8845745603049702</v>
      </c>
    </row>
    <row r="37" spans="1:8" ht="15" x14ac:dyDescent="0.25">
      <c r="A37" s="20" t="s">
        <v>80</v>
      </c>
      <c r="B37" s="88">
        <v>3.0334190231362501</v>
      </c>
      <c r="C37" s="89">
        <v>5.1985981308411198</v>
      </c>
      <c r="D37" s="88">
        <v>3.3899845496682701</v>
      </c>
      <c r="E37" s="89">
        <v>4.2562981709421406</v>
      </c>
      <c r="F37" s="90"/>
      <c r="G37" s="91">
        <f t="shared" si="0"/>
        <v>-2.1651791077048697</v>
      </c>
      <c r="H37" s="92">
        <f t="shared" si="1"/>
        <v>-0.86631362127387046</v>
      </c>
    </row>
    <row r="38" spans="1:8" ht="15" x14ac:dyDescent="0.25">
      <c r="A38" s="20" t="s">
        <v>81</v>
      </c>
      <c r="B38" s="88">
        <v>0.30848329048843198</v>
      </c>
      <c r="C38" s="89">
        <v>0.40887850467289699</v>
      </c>
      <c r="D38" s="88">
        <v>0.37262564755066796</v>
      </c>
      <c r="E38" s="89">
        <v>0.18405613712182198</v>
      </c>
      <c r="F38" s="90"/>
      <c r="G38" s="91">
        <f t="shared" si="0"/>
        <v>-0.10039521418446501</v>
      </c>
      <c r="H38" s="92">
        <f t="shared" si="1"/>
        <v>0.18856951042884598</v>
      </c>
    </row>
    <row r="39" spans="1:8" ht="15" x14ac:dyDescent="0.25">
      <c r="A39" s="20" t="s">
        <v>82</v>
      </c>
      <c r="B39" s="88">
        <v>0.30848329048843198</v>
      </c>
      <c r="C39" s="89">
        <v>0.64252336448598102</v>
      </c>
      <c r="D39" s="88">
        <v>0.41806779969099306</v>
      </c>
      <c r="E39" s="89">
        <v>0.51765788565512505</v>
      </c>
      <c r="F39" s="90"/>
      <c r="G39" s="91">
        <f t="shared" si="0"/>
        <v>-0.33404007399754904</v>
      </c>
      <c r="H39" s="92">
        <f t="shared" si="1"/>
        <v>-9.9590085964131991E-2</v>
      </c>
    </row>
    <row r="40" spans="1:8" ht="15" x14ac:dyDescent="0.25">
      <c r="A40" s="20" t="s">
        <v>83</v>
      </c>
      <c r="B40" s="88">
        <v>0.51413881748071999</v>
      </c>
      <c r="C40" s="89">
        <v>0.467289719626168</v>
      </c>
      <c r="D40" s="88">
        <v>0.27265291284195198</v>
      </c>
      <c r="E40" s="89">
        <v>0.27608420568273301</v>
      </c>
      <c r="F40" s="90"/>
      <c r="G40" s="91">
        <f t="shared" si="0"/>
        <v>4.6849097854551991E-2</v>
      </c>
      <c r="H40" s="92">
        <f t="shared" si="1"/>
        <v>-3.4312928407810306E-3</v>
      </c>
    </row>
    <row r="41" spans="1:8" ht="15" x14ac:dyDescent="0.25">
      <c r="A41" s="20" t="s">
        <v>84</v>
      </c>
      <c r="B41" s="88">
        <v>0.77120822622107998</v>
      </c>
      <c r="C41" s="89">
        <v>0.64252336448598102</v>
      </c>
      <c r="D41" s="88">
        <v>0.44533309097518903</v>
      </c>
      <c r="E41" s="89">
        <v>0.57517542850569403</v>
      </c>
      <c r="F41" s="90"/>
      <c r="G41" s="91">
        <f t="shared" si="0"/>
        <v>0.12868486173509897</v>
      </c>
      <c r="H41" s="92">
        <f t="shared" si="1"/>
        <v>-0.129842337530505</v>
      </c>
    </row>
    <row r="42" spans="1:8" ht="15" x14ac:dyDescent="0.25">
      <c r="A42" s="20" t="s">
        <v>85</v>
      </c>
      <c r="B42" s="88">
        <v>1.6966580976863801</v>
      </c>
      <c r="C42" s="89">
        <v>0.934579439252336</v>
      </c>
      <c r="D42" s="88">
        <v>2.0085431246023799</v>
      </c>
      <c r="E42" s="89">
        <v>1.4954561141148</v>
      </c>
      <c r="F42" s="90"/>
      <c r="G42" s="91">
        <f t="shared" si="0"/>
        <v>0.7620786584340441</v>
      </c>
      <c r="H42" s="92">
        <f t="shared" si="1"/>
        <v>0.51308701048757999</v>
      </c>
    </row>
    <row r="43" spans="1:8" ht="15" x14ac:dyDescent="0.25">
      <c r="A43" s="20" t="s">
        <v>86</v>
      </c>
      <c r="B43" s="88">
        <v>5.1413881748071995E-2</v>
      </c>
      <c r="C43" s="89">
        <v>0</v>
      </c>
      <c r="D43" s="88">
        <v>6.3619012996455504E-2</v>
      </c>
      <c r="E43" s="89">
        <v>0</v>
      </c>
      <c r="F43" s="90"/>
      <c r="G43" s="91">
        <f t="shared" si="0"/>
        <v>5.1413881748071995E-2</v>
      </c>
      <c r="H43" s="92">
        <f t="shared" si="1"/>
        <v>6.3619012996455504E-2</v>
      </c>
    </row>
    <row r="44" spans="1:8" ht="15" x14ac:dyDescent="0.25">
      <c r="A44" s="20" t="s">
        <v>87</v>
      </c>
      <c r="B44" s="88">
        <v>5.0899742930591305</v>
      </c>
      <c r="C44" s="89">
        <v>5.9579439252336401</v>
      </c>
      <c r="D44" s="88">
        <v>6.9162955557575208</v>
      </c>
      <c r="E44" s="89">
        <v>5.2571034165420496</v>
      </c>
      <c r="F44" s="90"/>
      <c r="G44" s="91">
        <f t="shared" si="0"/>
        <v>-0.86796963217450962</v>
      </c>
      <c r="H44" s="92">
        <f t="shared" si="1"/>
        <v>1.6591921392154712</v>
      </c>
    </row>
    <row r="45" spans="1:8" ht="15" x14ac:dyDescent="0.25">
      <c r="A45" s="20" t="s">
        <v>88</v>
      </c>
      <c r="B45" s="88">
        <v>1.2853470437018</v>
      </c>
      <c r="C45" s="89">
        <v>1.5771028037383199</v>
      </c>
      <c r="D45" s="88">
        <v>2.05398527674271</v>
      </c>
      <c r="E45" s="89">
        <v>1.6104911998159399</v>
      </c>
      <c r="F45" s="90"/>
      <c r="G45" s="91">
        <f t="shared" si="0"/>
        <v>-0.29175576003651993</v>
      </c>
      <c r="H45" s="92">
        <f t="shared" si="1"/>
        <v>0.44349407692677012</v>
      </c>
    </row>
    <row r="46" spans="1:8" ht="15" x14ac:dyDescent="0.25">
      <c r="A46" s="20" t="s">
        <v>89</v>
      </c>
      <c r="B46" s="88">
        <v>14.9100257069409</v>
      </c>
      <c r="C46" s="89">
        <v>13.6682242990654</v>
      </c>
      <c r="D46" s="88">
        <v>15.641188766700001</v>
      </c>
      <c r="E46" s="89">
        <v>14.3563786955021</v>
      </c>
      <c r="F46" s="90"/>
      <c r="G46" s="91">
        <f t="shared" si="0"/>
        <v>1.2418014078754993</v>
      </c>
      <c r="H46" s="92">
        <f t="shared" si="1"/>
        <v>1.2848100711979011</v>
      </c>
    </row>
    <row r="47" spans="1:8" ht="15" x14ac:dyDescent="0.25">
      <c r="A47" s="20" t="s">
        <v>90</v>
      </c>
      <c r="B47" s="88">
        <v>10.796915167095101</v>
      </c>
      <c r="C47" s="89">
        <v>8.6448598130841106</v>
      </c>
      <c r="D47" s="88">
        <v>8.6976279196582791</v>
      </c>
      <c r="E47" s="89">
        <v>7.9604279305188097</v>
      </c>
      <c r="F47" s="90"/>
      <c r="G47" s="91">
        <f t="shared" si="0"/>
        <v>2.1520553540109901</v>
      </c>
      <c r="H47" s="92">
        <f t="shared" si="1"/>
        <v>0.73719998913946938</v>
      </c>
    </row>
    <row r="48" spans="1:8" ht="15" x14ac:dyDescent="0.25">
      <c r="A48" s="20" t="s">
        <v>91</v>
      </c>
      <c r="B48" s="88">
        <v>1.54241645244216</v>
      </c>
      <c r="C48" s="89">
        <v>0.87616822429906505</v>
      </c>
      <c r="D48" s="88">
        <v>1.1178769426519999</v>
      </c>
      <c r="E48" s="89">
        <v>1.02381226274014</v>
      </c>
      <c r="F48" s="90"/>
      <c r="G48" s="91">
        <f t="shared" si="0"/>
        <v>0.66624822814309492</v>
      </c>
      <c r="H48" s="92">
        <f t="shared" si="1"/>
        <v>9.406467991185985E-2</v>
      </c>
    </row>
    <row r="49" spans="1:8" ht="15" x14ac:dyDescent="0.25">
      <c r="A49" s="62" t="s">
        <v>92</v>
      </c>
      <c r="B49" s="93">
        <v>0.56555269922879203</v>
      </c>
      <c r="C49" s="94">
        <v>0</v>
      </c>
      <c r="D49" s="93">
        <v>0.118149595564846</v>
      </c>
      <c r="E49" s="94">
        <v>5.7517542850569398E-2</v>
      </c>
      <c r="F49" s="95"/>
      <c r="G49" s="96">
        <f t="shared" si="0"/>
        <v>0.56555269922879203</v>
      </c>
      <c r="H49" s="97">
        <f t="shared" si="1"/>
        <v>6.0632052714276602E-2</v>
      </c>
    </row>
    <row r="50" spans="1:8" ht="15" x14ac:dyDescent="0.25">
      <c r="A50" s="20" t="s">
        <v>93</v>
      </c>
      <c r="B50" s="88">
        <v>5.1413881748071995E-2</v>
      </c>
      <c r="C50" s="89">
        <v>0.17523364485981299</v>
      </c>
      <c r="D50" s="88">
        <v>7.2707443424520596E-2</v>
      </c>
      <c r="E50" s="89">
        <v>0.14954561141148101</v>
      </c>
      <c r="F50" s="90"/>
      <c r="G50" s="91">
        <f t="shared" si="0"/>
        <v>-0.123819763111741</v>
      </c>
      <c r="H50" s="92">
        <f t="shared" si="1"/>
        <v>-7.6838167986960415E-2</v>
      </c>
    </row>
    <row r="51" spans="1:8" ht="15" x14ac:dyDescent="0.25">
      <c r="A51" s="20" t="s">
        <v>94</v>
      </c>
      <c r="B51" s="88">
        <v>0</v>
      </c>
      <c r="C51" s="89">
        <v>0</v>
      </c>
      <c r="D51" s="88">
        <v>0</v>
      </c>
      <c r="E51" s="89">
        <v>2.3007017140227799E-2</v>
      </c>
      <c r="F51" s="90"/>
      <c r="G51" s="91">
        <f t="shared" si="0"/>
        <v>0</v>
      </c>
      <c r="H51" s="92">
        <f t="shared" si="1"/>
        <v>-2.3007017140227799E-2</v>
      </c>
    </row>
    <row r="52" spans="1:8" ht="15" x14ac:dyDescent="0.25">
      <c r="A52" s="20" t="s">
        <v>95</v>
      </c>
      <c r="B52" s="88">
        <v>0.61696658097686397</v>
      </c>
      <c r="C52" s="89">
        <v>0.40887850467289699</v>
      </c>
      <c r="D52" s="88">
        <v>0.22721076070162699</v>
      </c>
      <c r="E52" s="89">
        <v>0.29909122282296102</v>
      </c>
      <c r="F52" s="90"/>
      <c r="G52" s="91">
        <f t="shared" si="0"/>
        <v>0.20808807630396697</v>
      </c>
      <c r="H52" s="92">
        <f t="shared" si="1"/>
        <v>-7.1880462121334032E-2</v>
      </c>
    </row>
    <row r="53" spans="1:8" ht="15" x14ac:dyDescent="0.25">
      <c r="A53" s="20" t="s">
        <v>96</v>
      </c>
      <c r="B53" s="88">
        <v>0</v>
      </c>
      <c r="C53" s="89">
        <v>0</v>
      </c>
      <c r="D53" s="88">
        <v>0</v>
      </c>
      <c r="E53" s="89">
        <v>1.15035085701139E-2</v>
      </c>
      <c r="F53" s="90"/>
      <c r="G53" s="91">
        <f t="shared" si="0"/>
        <v>0</v>
      </c>
      <c r="H53" s="92">
        <f t="shared" si="1"/>
        <v>-1.15035085701139E-2</v>
      </c>
    </row>
    <row r="54" spans="1:8" ht="15" x14ac:dyDescent="0.25">
      <c r="A54" s="81"/>
      <c r="B54" s="98"/>
      <c r="C54" s="99"/>
      <c r="D54" s="98"/>
      <c r="E54" s="99"/>
      <c r="F54" s="100"/>
      <c r="G54" s="101"/>
      <c r="H54" s="102"/>
    </row>
    <row r="55" spans="1:8" s="38" customFormat="1" x14ac:dyDescent="0.2">
      <c r="A55" s="12" t="s">
        <v>17</v>
      </c>
      <c r="B55" s="60">
        <f>SUM(B6:B54)</f>
        <v>100.00000000000003</v>
      </c>
      <c r="C55" s="61">
        <f>SUM(C6:C54)</f>
        <v>100.00000000000003</v>
      </c>
      <c r="D55" s="60">
        <f>SUM(D6:D54)</f>
        <v>99.999999999999972</v>
      </c>
      <c r="E55" s="61">
        <f>SUM(E6:E54)</f>
        <v>99.999999999999986</v>
      </c>
      <c r="F55" s="103"/>
      <c r="G55" s="104">
        <f>SUM(G6:G54)</f>
        <v>-1.8957058145474548E-14</v>
      </c>
      <c r="H55" s="105">
        <f>SUM(H6:H54)</f>
        <v>1.7121720707891086E-14</v>
      </c>
    </row>
  </sheetData>
  <mergeCells count="5">
    <mergeCell ref="B1:H1"/>
    <mergeCell ref="B2:H2"/>
    <mergeCell ref="B4:C4"/>
    <mergeCell ref="D4:E4"/>
    <mergeCell ref="G4:H4"/>
  </mergeCells>
  <printOptions horizontalCentered="1"/>
  <pageMargins left="0.39370078740157483" right="0.39370078740157483" top="0.39370078740157483" bottom="0.59055118110236227" header="0.39370078740157483" footer="0.19685039370078741"/>
  <pageSetup paperSize="9" scale="96"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8DA405-F313-4AAD-8317-5B5AF1B7708B}">
  <dimension ref="A1:J33"/>
  <sheetViews>
    <sheetView tabSelected="1" workbookViewId="0">
      <selection activeCell="M1" sqref="M1"/>
    </sheetView>
  </sheetViews>
  <sheetFormatPr defaultRowHeight="12.75" x14ac:dyDescent="0.2"/>
  <cols>
    <col min="1" max="1" width="26.85546875" style="1" customWidth="1"/>
    <col min="2" max="5" width="8.28515625" style="1" customWidth="1"/>
    <col min="6" max="6" width="1.7109375" style="1" customWidth="1"/>
    <col min="7" max="10" width="8.28515625" style="1" customWidth="1"/>
    <col min="11" max="256" width="8.7109375" style="1"/>
    <col min="257" max="257" width="26.85546875" style="1" customWidth="1"/>
    <col min="258" max="261" width="8.28515625" style="1" customWidth="1"/>
    <col min="262" max="262" width="1.7109375" style="1" customWidth="1"/>
    <col min="263" max="266" width="8.28515625" style="1" customWidth="1"/>
    <col min="267" max="512" width="8.7109375" style="1"/>
    <col min="513" max="513" width="26.85546875" style="1" customWidth="1"/>
    <col min="514" max="517" width="8.28515625" style="1" customWidth="1"/>
    <col min="518" max="518" width="1.7109375" style="1" customWidth="1"/>
    <col min="519" max="522" width="8.28515625" style="1" customWidth="1"/>
    <col min="523" max="768" width="8.7109375" style="1"/>
    <col min="769" max="769" width="26.85546875" style="1" customWidth="1"/>
    <col min="770" max="773" width="8.28515625" style="1" customWidth="1"/>
    <col min="774" max="774" width="1.7109375" style="1" customWidth="1"/>
    <col min="775" max="778" width="8.28515625" style="1" customWidth="1"/>
    <col min="779" max="1024" width="8.7109375" style="1"/>
    <col min="1025" max="1025" width="26.85546875" style="1" customWidth="1"/>
    <col min="1026" max="1029" width="8.28515625" style="1" customWidth="1"/>
    <col min="1030" max="1030" width="1.7109375" style="1" customWidth="1"/>
    <col min="1031" max="1034" width="8.28515625" style="1" customWidth="1"/>
    <col min="1035" max="1280" width="8.7109375" style="1"/>
    <col min="1281" max="1281" width="26.85546875" style="1" customWidth="1"/>
    <col min="1282" max="1285" width="8.28515625" style="1" customWidth="1"/>
    <col min="1286" max="1286" width="1.7109375" style="1" customWidth="1"/>
    <col min="1287" max="1290" width="8.28515625" style="1" customWidth="1"/>
    <col min="1291" max="1536" width="8.7109375" style="1"/>
    <col min="1537" max="1537" width="26.85546875" style="1" customWidth="1"/>
    <col min="1538" max="1541" width="8.28515625" style="1" customWidth="1"/>
    <col min="1542" max="1542" width="1.7109375" style="1" customWidth="1"/>
    <col min="1543" max="1546" width="8.28515625" style="1" customWidth="1"/>
    <col min="1547" max="1792" width="8.7109375" style="1"/>
    <col min="1793" max="1793" width="26.85546875" style="1" customWidth="1"/>
    <col min="1794" max="1797" width="8.28515625" style="1" customWidth="1"/>
    <col min="1798" max="1798" width="1.7109375" style="1" customWidth="1"/>
    <col min="1799" max="1802" width="8.28515625" style="1" customWidth="1"/>
    <col min="1803" max="2048" width="8.7109375" style="1"/>
    <col min="2049" max="2049" width="26.85546875" style="1" customWidth="1"/>
    <col min="2050" max="2053" width="8.28515625" style="1" customWidth="1"/>
    <col min="2054" max="2054" width="1.7109375" style="1" customWidth="1"/>
    <col min="2055" max="2058" width="8.28515625" style="1" customWidth="1"/>
    <col min="2059" max="2304" width="8.7109375" style="1"/>
    <col min="2305" max="2305" width="26.85546875" style="1" customWidth="1"/>
    <col min="2306" max="2309" width="8.28515625" style="1" customWidth="1"/>
    <col min="2310" max="2310" width="1.7109375" style="1" customWidth="1"/>
    <col min="2311" max="2314" width="8.28515625" style="1" customWidth="1"/>
    <col min="2315" max="2560" width="8.7109375" style="1"/>
    <col min="2561" max="2561" width="26.85546875" style="1" customWidth="1"/>
    <col min="2562" max="2565" width="8.28515625" style="1" customWidth="1"/>
    <col min="2566" max="2566" width="1.7109375" style="1" customWidth="1"/>
    <col min="2567" max="2570" width="8.28515625" style="1" customWidth="1"/>
    <col min="2571" max="2816" width="8.7109375" style="1"/>
    <col min="2817" max="2817" width="26.85546875" style="1" customWidth="1"/>
    <col min="2818" max="2821" width="8.28515625" style="1" customWidth="1"/>
    <col min="2822" max="2822" width="1.7109375" style="1" customWidth="1"/>
    <col min="2823" max="2826" width="8.28515625" style="1" customWidth="1"/>
    <col min="2827" max="3072" width="8.7109375" style="1"/>
    <col min="3073" max="3073" width="26.85546875" style="1" customWidth="1"/>
    <col min="3074" max="3077" width="8.28515625" style="1" customWidth="1"/>
    <col min="3078" max="3078" width="1.7109375" style="1" customWidth="1"/>
    <col min="3079" max="3082" width="8.28515625" style="1" customWidth="1"/>
    <col min="3083" max="3328" width="8.7109375" style="1"/>
    <col min="3329" max="3329" width="26.85546875" style="1" customWidth="1"/>
    <col min="3330" max="3333" width="8.28515625" style="1" customWidth="1"/>
    <col min="3334" max="3334" width="1.7109375" style="1" customWidth="1"/>
    <col min="3335" max="3338" width="8.28515625" style="1" customWidth="1"/>
    <col min="3339" max="3584" width="8.7109375" style="1"/>
    <col min="3585" max="3585" width="26.85546875" style="1" customWidth="1"/>
    <col min="3586" max="3589" width="8.28515625" style="1" customWidth="1"/>
    <col min="3590" max="3590" width="1.7109375" style="1" customWidth="1"/>
    <col min="3591" max="3594" width="8.28515625" style="1" customWidth="1"/>
    <col min="3595" max="3840" width="8.7109375" style="1"/>
    <col min="3841" max="3841" width="26.85546875" style="1" customWidth="1"/>
    <col min="3842" max="3845" width="8.28515625" style="1" customWidth="1"/>
    <col min="3846" max="3846" width="1.7109375" style="1" customWidth="1"/>
    <col min="3847" max="3850" width="8.28515625" style="1" customWidth="1"/>
    <col min="3851" max="4096" width="8.7109375" style="1"/>
    <col min="4097" max="4097" width="26.85546875" style="1" customWidth="1"/>
    <col min="4098" max="4101" width="8.28515625" style="1" customWidth="1"/>
    <col min="4102" max="4102" width="1.7109375" style="1" customWidth="1"/>
    <col min="4103" max="4106" width="8.28515625" style="1" customWidth="1"/>
    <col min="4107" max="4352" width="8.7109375" style="1"/>
    <col min="4353" max="4353" width="26.85546875" style="1" customWidth="1"/>
    <col min="4354" max="4357" width="8.28515625" style="1" customWidth="1"/>
    <col min="4358" max="4358" width="1.7109375" style="1" customWidth="1"/>
    <col min="4359" max="4362" width="8.28515625" style="1" customWidth="1"/>
    <col min="4363" max="4608" width="8.7109375" style="1"/>
    <col min="4609" max="4609" width="26.85546875" style="1" customWidth="1"/>
    <col min="4610" max="4613" width="8.28515625" style="1" customWidth="1"/>
    <col min="4614" max="4614" width="1.7109375" style="1" customWidth="1"/>
    <col min="4615" max="4618" width="8.28515625" style="1" customWidth="1"/>
    <col min="4619" max="4864" width="8.7109375" style="1"/>
    <col min="4865" max="4865" width="26.85546875" style="1" customWidth="1"/>
    <col min="4866" max="4869" width="8.28515625" style="1" customWidth="1"/>
    <col min="4870" max="4870" width="1.7109375" style="1" customWidth="1"/>
    <col min="4871" max="4874" width="8.28515625" style="1" customWidth="1"/>
    <col min="4875" max="5120" width="8.7109375" style="1"/>
    <col min="5121" max="5121" width="26.85546875" style="1" customWidth="1"/>
    <col min="5122" max="5125" width="8.28515625" style="1" customWidth="1"/>
    <col min="5126" max="5126" width="1.7109375" style="1" customWidth="1"/>
    <col min="5127" max="5130" width="8.28515625" style="1" customWidth="1"/>
    <col min="5131" max="5376" width="8.7109375" style="1"/>
    <col min="5377" max="5377" width="26.85546875" style="1" customWidth="1"/>
    <col min="5378" max="5381" width="8.28515625" style="1" customWidth="1"/>
    <col min="5382" max="5382" width="1.7109375" style="1" customWidth="1"/>
    <col min="5383" max="5386" width="8.28515625" style="1" customWidth="1"/>
    <col min="5387" max="5632" width="8.7109375" style="1"/>
    <col min="5633" max="5633" width="26.85546875" style="1" customWidth="1"/>
    <col min="5634" max="5637" width="8.28515625" style="1" customWidth="1"/>
    <col min="5638" max="5638" width="1.7109375" style="1" customWidth="1"/>
    <col min="5639" max="5642" width="8.28515625" style="1" customWidth="1"/>
    <col min="5643" max="5888" width="8.7109375" style="1"/>
    <col min="5889" max="5889" width="26.85546875" style="1" customWidth="1"/>
    <col min="5890" max="5893" width="8.28515625" style="1" customWidth="1"/>
    <col min="5894" max="5894" width="1.7109375" style="1" customWidth="1"/>
    <col min="5895" max="5898" width="8.28515625" style="1" customWidth="1"/>
    <col min="5899" max="6144" width="8.7109375" style="1"/>
    <col min="6145" max="6145" width="26.85546875" style="1" customWidth="1"/>
    <col min="6146" max="6149" width="8.28515625" style="1" customWidth="1"/>
    <col min="6150" max="6150" width="1.7109375" style="1" customWidth="1"/>
    <col min="6151" max="6154" width="8.28515625" style="1" customWidth="1"/>
    <col min="6155" max="6400" width="8.7109375" style="1"/>
    <col min="6401" max="6401" width="26.85546875" style="1" customWidth="1"/>
    <col min="6402" max="6405" width="8.28515625" style="1" customWidth="1"/>
    <col min="6406" max="6406" width="1.7109375" style="1" customWidth="1"/>
    <col min="6407" max="6410" width="8.28515625" style="1" customWidth="1"/>
    <col min="6411" max="6656" width="8.7109375" style="1"/>
    <col min="6657" max="6657" width="26.85546875" style="1" customWidth="1"/>
    <col min="6658" max="6661" width="8.28515625" style="1" customWidth="1"/>
    <col min="6662" max="6662" width="1.7109375" style="1" customWidth="1"/>
    <col min="6663" max="6666" width="8.28515625" style="1" customWidth="1"/>
    <col min="6667" max="6912" width="8.7109375" style="1"/>
    <col min="6913" max="6913" width="26.85546875" style="1" customWidth="1"/>
    <col min="6914" max="6917" width="8.28515625" style="1" customWidth="1"/>
    <col min="6918" max="6918" width="1.7109375" style="1" customWidth="1"/>
    <col min="6919" max="6922" width="8.28515625" style="1" customWidth="1"/>
    <col min="6923" max="7168" width="8.7109375" style="1"/>
    <col min="7169" max="7169" width="26.85546875" style="1" customWidth="1"/>
    <col min="7170" max="7173" width="8.28515625" style="1" customWidth="1"/>
    <col min="7174" max="7174" width="1.7109375" style="1" customWidth="1"/>
    <col min="7175" max="7178" width="8.28515625" style="1" customWidth="1"/>
    <col min="7179" max="7424" width="8.7109375" style="1"/>
    <col min="7425" max="7425" width="26.85546875" style="1" customWidth="1"/>
    <col min="7426" max="7429" width="8.28515625" style="1" customWidth="1"/>
    <col min="7430" max="7430" width="1.7109375" style="1" customWidth="1"/>
    <col min="7431" max="7434" width="8.28515625" style="1" customWidth="1"/>
    <col min="7435" max="7680" width="8.7109375" style="1"/>
    <col min="7681" max="7681" width="26.85546875" style="1" customWidth="1"/>
    <col min="7682" max="7685" width="8.28515625" style="1" customWidth="1"/>
    <col min="7686" max="7686" width="1.7109375" style="1" customWidth="1"/>
    <col min="7687" max="7690" width="8.28515625" style="1" customWidth="1"/>
    <col min="7691" max="7936" width="8.7109375" style="1"/>
    <col min="7937" max="7937" width="26.85546875" style="1" customWidth="1"/>
    <col min="7938" max="7941" width="8.28515625" style="1" customWidth="1"/>
    <col min="7942" max="7942" width="1.7109375" style="1" customWidth="1"/>
    <col min="7943" max="7946" width="8.28515625" style="1" customWidth="1"/>
    <col min="7947" max="8192" width="8.7109375" style="1"/>
    <col min="8193" max="8193" width="26.85546875" style="1" customWidth="1"/>
    <col min="8194" max="8197" width="8.28515625" style="1" customWidth="1"/>
    <col min="8198" max="8198" width="1.7109375" style="1" customWidth="1"/>
    <col min="8199" max="8202" width="8.28515625" style="1" customWidth="1"/>
    <col min="8203" max="8448" width="8.7109375" style="1"/>
    <col min="8449" max="8449" width="26.85546875" style="1" customWidth="1"/>
    <col min="8450" max="8453" width="8.28515625" style="1" customWidth="1"/>
    <col min="8454" max="8454" width="1.7109375" style="1" customWidth="1"/>
    <col min="8455" max="8458" width="8.28515625" style="1" customWidth="1"/>
    <col min="8459" max="8704" width="8.7109375" style="1"/>
    <col min="8705" max="8705" width="26.85546875" style="1" customWidth="1"/>
    <col min="8706" max="8709" width="8.28515625" style="1" customWidth="1"/>
    <col min="8710" max="8710" width="1.7109375" style="1" customWidth="1"/>
    <col min="8711" max="8714" width="8.28515625" style="1" customWidth="1"/>
    <col min="8715" max="8960" width="8.7109375" style="1"/>
    <col min="8961" max="8961" width="26.85546875" style="1" customWidth="1"/>
    <col min="8962" max="8965" width="8.28515625" style="1" customWidth="1"/>
    <col min="8966" max="8966" width="1.7109375" style="1" customWidth="1"/>
    <col min="8967" max="8970" width="8.28515625" style="1" customWidth="1"/>
    <col min="8971" max="9216" width="8.7109375" style="1"/>
    <col min="9217" max="9217" width="26.85546875" style="1" customWidth="1"/>
    <col min="9218" max="9221" width="8.28515625" style="1" customWidth="1"/>
    <col min="9222" max="9222" width="1.7109375" style="1" customWidth="1"/>
    <col min="9223" max="9226" width="8.28515625" style="1" customWidth="1"/>
    <col min="9227" max="9472" width="8.7109375" style="1"/>
    <col min="9473" max="9473" width="26.85546875" style="1" customWidth="1"/>
    <col min="9474" max="9477" width="8.28515625" style="1" customWidth="1"/>
    <col min="9478" max="9478" width="1.7109375" style="1" customWidth="1"/>
    <col min="9479" max="9482" width="8.28515625" style="1" customWidth="1"/>
    <col min="9483" max="9728" width="8.7109375" style="1"/>
    <col min="9729" max="9729" width="26.85546875" style="1" customWidth="1"/>
    <col min="9730" max="9733" width="8.28515625" style="1" customWidth="1"/>
    <col min="9734" max="9734" width="1.7109375" style="1" customWidth="1"/>
    <col min="9735" max="9738" width="8.28515625" style="1" customWidth="1"/>
    <col min="9739" max="9984" width="8.7109375" style="1"/>
    <col min="9985" max="9985" width="26.85546875" style="1" customWidth="1"/>
    <col min="9986" max="9989" width="8.28515625" style="1" customWidth="1"/>
    <col min="9990" max="9990" width="1.7109375" style="1" customWidth="1"/>
    <col min="9991" max="9994" width="8.28515625" style="1" customWidth="1"/>
    <col min="9995" max="10240" width="8.7109375" style="1"/>
    <col min="10241" max="10241" width="26.85546875" style="1" customWidth="1"/>
    <col min="10242" max="10245" width="8.28515625" style="1" customWidth="1"/>
    <col min="10246" max="10246" width="1.7109375" style="1" customWidth="1"/>
    <col min="10247" max="10250" width="8.28515625" style="1" customWidth="1"/>
    <col min="10251" max="10496" width="8.7109375" style="1"/>
    <col min="10497" max="10497" width="26.85546875" style="1" customWidth="1"/>
    <col min="10498" max="10501" width="8.28515625" style="1" customWidth="1"/>
    <col min="10502" max="10502" width="1.7109375" style="1" customWidth="1"/>
    <col min="10503" max="10506" width="8.28515625" style="1" customWidth="1"/>
    <col min="10507" max="10752" width="8.7109375" style="1"/>
    <col min="10753" max="10753" width="26.85546875" style="1" customWidth="1"/>
    <col min="10754" max="10757" width="8.28515625" style="1" customWidth="1"/>
    <col min="10758" max="10758" width="1.7109375" style="1" customWidth="1"/>
    <col min="10759" max="10762" width="8.28515625" style="1" customWidth="1"/>
    <col min="10763" max="11008" width="8.7109375" style="1"/>
    <col min="11009" max="11009" width="26.85546875" style="1" customWidth="1"/>
    <col min="11010" max="11013" width="8.28515625" style="1" customWidth="1"/>
    <col min="11014" max="11014" width="1.7109375" style="1" customWidth="1"/>
    <col min="11015" max="11018" width="8.28515625" style="1" customWidth="1"/>
    <col min="11019" max="11264" width="8.7109375" style="1"/>
    <col min="11265" max="11265" width="26.85546875" style="1" customWidth="1"/>
    <col min="11266" max="11269" width="8.28515625" style="1" customWidth="1"/>
    <col min="11270" max="11270" width="1.7109375" style="1" customWidth="1"/>
    <col min="11271" max="11274" width="8.28515625" style="1" customWidth="1"/>
    <col min="11275" max="11520" width="8.7109375" style="1"/>
    <col min="11521" max="11521" width="26.85546875" style="1" customWidth="1"/>
    <col min="11522" max="11525" width="8.28515625" style="1" customWidth="1"/>
    <col min="11526" max="11526" width="1.7109375" style="1" customWidth="1"/>
    <col min="11527" max="11530" width="8.28515625" style="1" customWidth="1"/>
    <col min="11531" max="11776" width="8.7109375" style="1"/>
    <col min="11777" max="11777" width="26.85546875" style="1" customWidth="1"/>
    <col min="11778" max="11781" width="8.28515625" style="1" customWidth="1"/>
    <col min="11782" max="11782" width="1.7109375" style="1" customWidth="1"/>
    <col min="11783" max="11786" width="8.28515625" style="1" customWidth="1"/>
    <col min="11787" max="12032" width="8.7109375" style="1"/>
    <col min="12033" max="12033" width="26.85546875" style="1" customWidth="1"/>
    <col min="12034" max="12037" width="8.28515625" style="1" customWidth="1"/>
    <col min="12038" max="12038" width="1.7109375" style="1" customWidth="1"/>
    <col min="12039" max="12042" width="8.28515625" style="1" customWidth="1"/>
    <col min="12043" max="12288" width="8.7109375" style="1"/>
    <col min="12289" max="12289" width="26.85546875" style="1" customWidth="1"/>
    <col min="12290" max="12293" width="8.28515625" style="1" customWidth="1"/>
    <col min="12294" max="12294" width="1.7109375" style="1" customWidth="1"/>
    <col min="12295" max="12298" width="8.28515625" style="1" customWidth="1"/>
    <col min="12299" max="12544" width="8.7109375" style="1"/>
    <col min="12545" max="12545" width="26.85546875" style="1" customWidth="1"/>
    <col min="12546" max="12549" width="8.28515625" style="1" customWidth="1"/>
    <col min="12550" max="12550" width="1.7109375" style="1" customWidth="1"/>
    <col min="12551" max="12554" width="8.28515625" style="1" customWidth="1"/>
    <col min="12555" max="12800" width="8.7109375" style="1"/>
    <col min="12801" max="12801" width="26.85546875" style="1" customWidth="1"/>
    <col min="12802" max="12805" width="8.28515625" style="1" customWidth="1"/>
    <col min="12806" max="12806" width="1.7109375" style="1" customWidth="1"/>
    <col min="12807" max="12810" width="8.28515625" style="1" customWidth="1"/>
    <col min="12811" max="13056" width="8.7109375" style="1"/>
    <col min="13057" max="13057" width="26.85546875" style="1" customWidth="1"/>
    <col min="13058" max="13061" width="8.28515625" style="1" customWidth="1"/>
    <col min="13062" max="13062" width="1.7109375" style="1" customWidth="1"/>
    <col min="13063" max="13066" width="8.28515625" style="1" customWidth="1"/>
    <col min="13067" max="13312" width="8.7109375" style="1"/>
    <col min="13313" max="13313" width="26.85546875" style="1" customWidth="1"/>
    <col min="13314" max="13317" width="8.28515625" style="1" customWidth="1"/>
    <col min="13318" max="13318" width="1.7109375" style="1" customWidth="1"/>
    <col min="13319" max="13322" width="8.28515625" style="1" customWidth="1"/>
    <col min="13323" max="13568" width="8.7109375" style="1"/>
    <col min="13569" max="13569" width="26.85546875" style="1" customWidth="1"/>
    <col min="13570" max="13573" width="8.28515625" style="1" customWidth="1"/>
    <col min="13574" max="13574" width="1.7109375" style="1" customWidth="1"/>
    <col min="13575" max="13578" width="8.28515625" style="1" customWidth="1"/>
    <col min="13579" max="13824" width="8.7109375" style="1"/>
    <col min="13825" max="13825" width="26.85546875" style="1" customWidth="1"/>
    <col min="13826" max="13829" width="8.28515625" style="1" customWidth="1"/>
    <col min="13830" max="13830" width="1.7109375" style="1" customWidth="1"/>
    <col min="13831" max="13834" width="8.28515625" style="1" customWidth="1"/>
    <col min="13835" max="14080" width="8.7109375" style="1"/>
    <col min="14081" max="14081" width="26.85546875" style="1" customWidth="1"/>
    <col min="14082" max="14085" width="8.28515625" style="1" customWidth="1"/>
    <col min="14086" max="14086" width="1.7109375" style="1" customWidth="1"/>
    <col min="14087" max="14090" width="8.28515625" style="1" customWidth="1"/>
    <col min="14091" max="14336" width="8.7109375" style="1"/>
    <col min="14337" max="14337" width="26.85546875" style="1" customWidth="1"/>
    <col min="14338" max="14341" width="8.28515625" style="1" customWidth="1"/>
    <col min="14342" max="14342" width="1.7109375" style="1" customWidth="1"/>
    <col min="14343" max="14346" width="8.28515625" style="1" customWidth="1"/>
    <col min="14347" max="14592" width="8.7109375" style="1"/>
    <col min="14593" max="14593" width="26.85546875" style="1" customWidth="1"/>
    <col min="14594" max="14597" width="8.28515625" style="1" customWidth="1"/>
    <col min="14598" max="14598" width="1.7109375" style="1" customWidth="1"/>
    <col min="14599" max="14602" width="8.28515625" style="1" customWidth="1"/>
    <col min="14603" max="14848" width="8.7109375" style="1"/>
    <col min="14849" max="14849" width="26.85546875" style="1" customWidth="1"/>
    <col min="14850" max="14853" width="8.28515625" style="1" customWidth="1"/>
    <col min="14854" max="14854" width="1.7109375" style="1" customWidth="1"/>
    <col min="14855" max="14858" width="8.28515625" style="1" customWidth="1"/>
    <col min="14859" max="15104" width="8.7109375" style="1"/>
    <col min="15105" max="15105" width="26.85546875" style="1" customWidth="1"/>
    <col min="15106" max="15109" width="8.28515625" style="1" customWidth="1"/>
    <col min="15110" max="15110" width="1.7109375" style="1" customWidth="1"/>
    <col min="15111" max="15114" width="8.28515625" style="1" customWidth="1"/>
    <col min="15115" max="15360" width="8.7109375" style="1"/>
    <col min="15361" max="15361" width="26.85546875" style="1" customWidth="1"/>
    <col min="15362" max="15365" width="8.28515625" style="1" customWidth="1"/>
    <col min="15366" max="15366" width="1.7109375" style="1" customWidth="1"/>
    <col min="15367" max="15370" width="8.28515625" style="1" customWidth="1"/>
    <col min="15371" max="15616" width="8.7109375" style="1"/>
    <col min="15617" max="15617" width="26.85546875" style="1" customWidth="1"/>
    <col min="15618" max="15621" width="8.28515625" style="1" customWidth="1"/>
    <col min="15622" max="15622" width="1.7109375" style="1" customWidth="1"/>
    <col min="15623" max="15626" width="8.28515625" style="1" customWidth="1"/>
    <col min="15627" max="15872" width="8.7109375" style="1"/>
    <col min="15873" max="15873" width="26.85546875" style="1" customWidth="1"/>
    <col min="15874" max="15877" width="8.28515625" style="1" customWidth="1"/>
    <col min="15878" max="15878" width="1.7109375" style="1" customWidth="1"/>
    <col min="15879" max="15882" width="8.28515625" style="1" customWidth="1"/>
    <col min="15883" max="16128" width="8.7109375" style="1"/>
    <col min="16129" max="16129" width="26.85546875" style="1" customWidth="1"/>
    <col min="16130" max="16133" width="8.28515625" style="1" customWidth="1"/>
    <col min="16134" max="16134" width="1.7109375" style="1" customWidth="1"/>
    <col min="16135" max="16138" width="8.28515625" style="1" customWidth="1"/>
    <col min="16139" max="16384" width="8.7109375" style="1"/>
  </cols>
  <sheetData>
    <row r="1" spans="1:10" s="44" customFormat="1" ht="20.25" x14ac:dyDescent="0.3">
      <c r="A1" s="52" t="s">
        <v>19</v>
      </c>
      <c r="B1" s="174" t="s">
        <v>99</v>
      </c>
      <c r="C1" s="175"/>
      <c r="D1" s="175"/>
      <c r="E1" s="175"/>
      <c r="F1" s="175"/>
      <c r="G1" s="175"/>
      <c r="H1" s="175"/>
      <c r="I1" s="175"/>
      <c r="J1" s="175"/>
    </row>
    <row r="2" spans="1:10" s="44" customFormat="1" ht="20.25" x14ac:dyDescent="0.3">
      <c r="A2" s="52" t="s">
        <v>21</v>
      </c>
      <c r="B2" s="176" t="s">
        <v>3</v>
      </c>
      <c r="C2" s="177"/>
      <c r="D2" s="177"/>
      <c r="E2" s="177"/>
      <c r="F2" s="177"/>
      <c r="G2" s="177"/>
      <c r="H2" s="177"/>
      <c r="I2" s="177"/>
      <c r="J2" s="177"/>
    </row>
    <row r="4" spans="1:10" x14ac:dyDescent="0.2">
      <c r="A4" s="10"/>
      <c r="B4" s="170" t="s">
        <v>4</v>
      </c>
      <c r="C4" s="171"/>
      <c r="D4" s="170" t="s">
        <v>5</v>
      </c>
      <c r="E4" s="171"/>
      <c r="F4" s="11"/>
      <c r="G4" s="170" t="s">
        <v>6</v>
      </c>
      <c r="H4" s="172"/>
      <c r="I4" s="172"/>
      <c r="J4" s="171"/>
    </row>
    <row r="5" spans="1:10" x14ac:dyDescent="0.2">
      <c r="A5" s="12" t="s">
        <v>7</v>
      </c>
      <c r="B5" s="13">
        <f>VALUE(RIGHT(B2, 4))</f>
        <v>2020</v>
      </c>
      <c r="C5" s="14">
        <f>B5-1</f>
        <v>2019</v>
      </c>
      <c r="D5" s="13">
        <f>B5</f>
        <v>2020</v>
      </c>
      <c r="E5" s="14">
        <f>C5</f>
        <v>2019</v>
      </c>
      <c r="F5" s="15"/>
      <c r="G5" s="13" t="s">
        <v>8</v>
      </c>
      <c r="H5" s="14" t="s">
        <v>5</v>
      </c>
      <c r="I5" s="13" t="s">
        <v>8</v>
      </c>
      <c r="J5" s="14" t="s">
        <v>5</v>
      </c>
    </row>
    <row r="6" spans="1:10" x14ac:dyDescent="0.2">
      <c r="A6" s="16"/>
      <c r="B6" s="106"/>
      <c r="C6" s="107"/>
      <c r="D6" s="106"/>
      <c r="E6" s="107"/>
      <c r="F6" s="108"/>
      <c r="G6" s="106"/>
      <c r="H6" s="107"/>
      <c r="I6" s="109"/>
      <c r="J6" s="110"/>
    </row>
    <row r="7" spans="1:10" s="38" customFormat="1" x14ac:dyDescent="0.2">
      <c r="A7" s="111" t="s">
        <v>23</v>
      </c>
      <c r="B7" s="112">
        <f>SUM($B8:$B11)</f>
        <v>628</v>
      </c>
      <c r="C7" s="113">
        <f>SUM($C8:$C11)</f>
        <v>602</v>
      </c>
      <c r="D7" s="112">
        <f>SUM($D8:$D11)</f>
        <v>4214</v>
      </c>
      <c r="E7" s="113">
        <f>SUM($E8:$E11)</f>
        <v>3221</v>
      </c>
      <c r="F7" s="114"/>
      <c r="G7" s="112">
        <f>B7-C7</f>
        <v>26</v>
      </c>
      <c r="H7" s="113">
        <f>D7-E7</f>
        <v>993</v>
      </c>
      <c r="I7" s="115">
        <f>IF(C7=0, "-", IF(G7/C7&lt;10, G7/C7, "&gt;999%"))</f>
        <v>4.3189368770764118E-2</v>
      </c>
      <c r="J7" s="116">
        <f>IF(E7=0, "-", IF(H7/E7&lt;10, H7/E7, "&gt;999%"))</f>
        <v>0.30828935113318845</v>
      </c>
    </row>
    <row r="8" spans="1:10" ht="15" x14ac:dyDescent="0.25">
      <c r="A8" s="117" t="s">
        <v>100</v>
      </c>
      <c r="B8" s="55">
        <v>465</v>
      </c>
      <c r="C8" s="56">
        <v>431</v>
      </c>
      <c r="D8" s="55">
        <v>3198</v>
      </c>
      <c r="E8" s="56">
        <v>2183</v>
      </c>
      <c r="F8" s="57"/>
      <c r="G8" s="55">
        <f>B8-C8</f>
        <v>34</v>
      </c>
      <c r="H8" s="56">
        <f>D8-E8</f>
        <v>1015</v>
      </c>
      <c r="I8" s="118">
        <f>IF(C8=0, "-", IF(G8/C8&lt;10, G8/C8, "&gt;999%"))</f>
        <v>7.8886310904872387E-2</v>
      </c>
      <c r="J8" s="119">
        <f>IF(E8=0, "-", IF(H8/E8&lt;10, H8/E8, "&gt;999%"))</f>
        <v>0.46495648190563443</v>
      </c>
    </row>
    <row r="9" spans="1:10" ht="15" x14ac:dyDescent="0.25">
      <c r="A9" s="117" t="s">
        <v>101</v>
      </c>
      <c r="B9" s="55">
        <v>136</v>
      </c>
      <c r="C9" s="56">
        <v>153</v>
      </c>
      <c r="D9" s="55">
        <v>865</v>
      </c>
      <c r="E9" s="56">
        <v>909</v>
      </c>
      <c r="F9" s="57"/>
      <c r="G9" s="55">
        <f>B9-C9</f>
        <v>-17</v>
      </c>
      <c r="H9" s="56">
        <f>D9-E9</f>
        <v>-44</v>
      </c>
      <c r="I9" s="118">
        <f>IF(C9=0, "-", IF(G9/C9&lt;10, G9/C9, "&gt;999%"))</f>
        <v>-0.1111111111111111</v>
      </c>
      <c r="J9" s="119">
        <f>IF(E9=0, "-", IF(H9/E9&lt;10, H9/E9, "&gt;999%"))</f>
        <v>-4.8404840484048403E-2</v>
      </c>
    </row>
    <row r="10" spans="1:10" ht="15" x14ac:dyDescent="0.25">
      <c r="A10" s="117" t="s">
        <v>102</v>
      </c>
      <c r="B10" s="55">
        <v>13</v>
      </c>
      <c r="C10" s="56">
        <v>18</v>
      </c>
      <c r="D10" s="55">
        <v>102</v>
      </c>
      <c r="E10" s="56">
        <v>70</v>
      </c>
      <c r="F10" s="57"/>
      <c r="G10" s="55">
        <f>B10-C10</f>
        <v>-5</v>
      </c>
      <c r="H10" s="56">
        <f>D10-E10</f>
        <v>32</v>
      </c>
      <c r="I10" s="118">
        <f>IF(C10=0, "-", IF(G10/C10&lt;10, G10/C10, "&gt;999%"))</f>
        <v>-0.27777777777777779</v>
      </c>
      <c r="J10" s="119">
        <f>IF(E10=0, "-", IF(H10/E10&lt;10, H10/E10, "&gt;999%"))</f>
        <v>0.45714285714285713</v>
      </c>
    </row>
    <row r="11" spans="1:10" ht="15" x14ac:dyDescent="0.25">
      <c r="A11" s="117" t="s">
        <v>103</v>
      </c>
      <c r="B11" s="55">
        <v>14</v>
      </c>
      <c r="C11" s="56">
        <v>0</v>
      </c>
      <c r="D11" s="55">
        <v>49</v>
      </c>
      <c r="E11" s="56">
        <v>59</v>
      </c>
      <c r="F11" s="57"/>
      <c r="G11" s="55">
        <f>B11-C11</f>
        <v>14</v>
      </c>
      <c r="H11" s="56">
        <f>D11-E11</f>
        <v>-10</v>
      </c>
      <c r="I11" s="118" t="str">
        <f>IF(C11=0, "-", IF(G11/C11&lt;10, G11/C11, "&gt;999%"))</f>
        <v>-</v>
      </c>
      <c r="J11" s="119">
        <f>IF(E11=0, "-", IF(H11/E11&lt;10, H11/E11, "&gt;999%"))</f>
        <v>-0.16949152542372881</v>
      </c>
    </row>
    <row r="12" spans="1:10" ht="15" x14ac:dyDescent="0.25">
      <c r="A12" s="20"/>
      <c r="B12" s="55"/>
      <c r="C12" s="56"/>
      <c r="D12" s="55"/>
      <c r="E12" s="56"/>
      <c r="F12" s="57"/>
      <c r="G12" s="55"/>
      <c r="H12" s="56"/>
      <c r="I12" s="118"/>
      <c r="J12" s="119"/>
    </row>
    <row r="13" spans="1:10" s="38" customFormat="1" x14ac:dyDescent="0.2">
      <c r="A13" s="111" t="s">
        <v>24</v>
      </c>
      <c r="B13" s="112">
        <f>SUM($B14:$B17)</f>
        <v>900</v>
      </c>
      <c r="C13" s="113">
        <f>SUM($C14:$C17)</f>
        <v>803</v>
      </c>
      <c r="D13" s="112">
        <f>SUM($D14:$D17)</f>
        <v>5298</v>
      </c>
      <c r="E13" s="113">
        <f>SUM($E14:$E17)</f>
        <v>3977</v>
      </c>
      <c r="F13" s="114"/>
      <c r="G13" s="112">
        <f>B13-C13</f>
        <v>97</v>
      </c>
      <c r="H13" s="113">
        <f>D13-E13</f>
        <v>1321</v>
      </c>
      <c r="I13" s="115">
        <f>IF(C13=0, "-", IF(G13/C13&lt;10, G13/C13, "&gt;999%"))</f>
        <v>0.12079701120797011</v>
      </c>
      <c r="J13" s="116">
        <f>IF(E13=0, "-", IF(H13/E13&lt;10, H13/E13, "&gt;999%"))</f>
        <v>0.3321599195373397</v>
      </c>
    </row>
    <row r="14" spans="1:10" ht="15" x14ac:dyDescent="0.25">
      <c r="A14" s="117" t="s">
        <v>100</v>
      </c>
      <c r="B14" s="55">
        <v>561</v>
      </c>
      <c r="C14" s="56">
        <v>483</v>
      </c>
      <c r="D14" s="55">
        <v>3557</v>
      </c>
      <c r="E14" s="56">
        <v>2370</v>
      </c>
      <c r="F14" s="57"/>
      <c r="G14" s="55">
        <f>B14-C14</f>
        <v>78</v>
      </c>
      <c r="H14" s="56">
        <f>D14-E14</f>
        <v>1187</v>
      </c>
      <c r="I14" s="118">
        <f>IF(C14=0, "-", IF(G14/C14&lt;10, G14/C14, "&gt;999%"))</f>
        <v>0.16149068322981366</v>
      </c>
      <c r="J14" s="119">
        <f>IF(E14=0, "-", IF(H14/E14&lt;10, H14/E14, "&gt;999%"))</f>
        <v>0.50084388185654005</v>
      </c>
    </row>
    <row r="15" spans="1:10" ht="15" x14ac:dyDescent="0.25">
      <c r="A15" s="117" t="s">
        <v>101</v>
      </c>
      <c r="B15" s="55">
        <v>293</v>
      </c>
      <c r="C15" s="56">
        <v>246</v>
      </c>
      <c r="D15" s="55">
        <v>1431</v>
      </c>
      <c r="E15" s="56">
        <v>1266</v>
      </c>
      <c r="F15" s="57"/>
      <c r="G15" s="55">
        <f>B15-C15</f>
        <v>47</v>
      </c>
      <c r="H15" s="56">
        <f>D15-E15</f>
        <v>165</v>
      </c>
      <c r="I15" s="118">
        <f>IF(C15=0, "-", IF(G15/C15&lt;10, G15/C15, "&gt;999%"))</f>
        <v>0.1910569105691057</v>
      </c>
      <c r="J15" s="119">
        <f>IF(E15=0, "-", IF(H15/E15&lt;10, H15/E15, "&gt;999%"))</f>
        <v>0.13033175355450238</v>
      </c>
    </row>
    <row r="16" spans="1:10" ht="15" x14ac:dyDescent="0.25">
      <c r="A16" s="117" t="s">
        <v>102</v>
      </c>
      <c r="B16" s="55">
        <v>29</v>
      </c>
      <c r="C16" s="56">
        <v>12</v>
      </c>
      <c r="D16" s="55">
        <v>161</v>
      </c>
      <c r="E16" s="56">
        <v>96</v>
      </c>
      <c r="F16" s="57"/>
      <c r="G16" s="55">
        <f>B16-C16</f>
        <v>17</v>
      </c>
      <c r="H16" s="56">
        <f>D16-E16</f>
        <v>65</v>
      </c>
      <c r="I16" s="118">
        <f>IF(C16=0, "-", IF(G16/C16&lt;10, G16/C16, "&gt;999%"))</f>
        <v>1.4166666666666667</v>
      </c>
      <c r="J16" s="119">
        <f>IF(E16=0, "-", IF(H16/E16&lt;10, H16/E16, "&gt;999%"))</f>
        <v>0.67708333333333337</v>
      </c>
    </row>
    <row r="17" spans="1:10" ht="15" x14ac:dyDescent="0.25">
      <c r="A17" s="117" t="s">
        <v>103</v>
      </c>
      <c r="B17" s="55">
        <v>17</v>
      </c>
      <c r="C17" s="56">
        <v>62</v>
      </c>
      <c r="D17" s="55">
        <v>149</v>
      </c>
      <c r="E17" s="56">
        <v>245</v>
      </c>
      <c r="F17" s="57"/>
      <c r="G17" s="55">
        <f>B17-C17</f>
        <v>-45</v>
      </c>
      <c r="H17" s="56">
        <f>D17-E17</f>
        <v>-96</v>
      </c>
      <c r="I17" s="118">
        <f>IF(C17=0, "-", IF(G17/C17&lt;10, G17/C17, "&gt;999%"))</f>
        <v>-0.72580645161290325</v>
      </c>
      <c r="J17" s="119">
        <f>IF(E17=0, "-", IF(H17/E17&lt;10, H17/E17, "&gt;999%"))</f>
        <v>-0.39183673469387753</v>
      </c>
    </row>
    <row r="18" spans="1:10" x14ac:dyDescent="0.2">
      <c r="A18" s="16"/>
      <c r="B18" s="106"/>
      <c r="C18" s="107"/>
      <c r="D18" s="106"/>
      <c r="E18" s="107"/>
      <c r="F18" s="108"/>
      <c r="G18" s="106"/>
      <c r="H18" s="107"/>
      <c r="I18" s="109"/>
      <c r="J18" s="110"/>
    </row>
    <row r="19" spans="1:10" s="38" customFormat="1" x14ac:dyDescent="0.2">
      <c r="A19" s="111" t="s">
        <v>25</v>
      </c>
      <c r="B19" s="112">
        <f>SUM($B20:$B23)</f>
        <v>379</v>
      </c>
      <c r="C19" s="113">
        <f>SUM($C20:$C23)</f>
        <v>288</v>
      </c>
      <c r="D19" s="112">
        <f>SUM($D20:$D23)</f>
        <v>1404</v>
      </c>
      <c r="E19" s="113">
        <f>SUM($E20:$E23)</f>
        <v>1416</v>
      </c>
      <c r="F19" s="114"/>
      <c r="G19" s="112">
        <f>B19-C19</f>
        <v>91</v>
      </c>
      <c r="H19" s="113">
        <f>D19-E19</f>
        <v>-12</v>
      </c>
      <c r="I19" s="115">
        <f>IF(C19=0, "-", IF(G19/C19&lt;10, G19/C19, "&gt;999%"))</f>
        <v>0.31597222222222221</v>
      </c>
      <c r="J19" s="116">
        <f>IF(E19=0, "-", IF(H19/E19&lt;10, H19/E19, "&gt;999%"))</f>
        <v>-8.4745762711864406E-3</v>
      </c>
    </row>
    <row r="20" spans="1:10" ht="15" x14ac:dyDescent="0.25">
      <c r="A20" s="117" t="s">
        <v>100</v>
      </c>
      <c r="B20" s="55">
        <v>108</v>
      </c>
      <c r="C20" s="56">
        <v>87</v>
      </c>
      <c r="D20" s="55">
        <v>518</v>
      </c>
      <c r="E20" s="56">
        <v>495</v>
      </c>
      <c r="F20" s="57"/>
      <c r="G20" s="55">
        <f>B20-C20</f>
        <v>21</v>
      </c>
      <c r="H20" s="56">
        <f>D20-E20</f>
        <v>23</v>
      </c>
      <c r="I20" s="118">
        <f>IF(C20=0, "-", IF(G20/C20&lt;10, G20/C20, "&gt;999%"))</f>
        <v>0.2413793103448276</v>
      </c>
      <c r="J20" s="119">
        <f>IF(E20=0, "-", IF(H20/E20&lt;10, H20/E20, "&gt;999%"))</f>
        <v>4.6464646464646465E-2</v>
      </c>
    </row>
    <row r="21" spans="1:10" ht="15" x14ac:dyDescent="0.25">
      <c r="A21" s="117" t="s">
        <v>101</v>
      </c>
      <c r="B21" s="55">
        <v>240</v>
      </c>
      <c r="C21" s="56">
        <v>173</v>
      </c>
      <c r="D21" s="55">
        <v>760</v>
      </c>
      <c r="E21" s="56">
        <v>771</v>
      </c>
      <c r="F21" s="57"/>
      <c r="G21" s="55">
        <f>B21-C21</f>
        <v>67</v>
      </c>
      <c r="H21" s="56">
        <f>D21-E21</f>
        <v>-11</v>
      </c>
      <c r="I21" s="118">
        <f>IF(C21=0, "-", IF(G21/C21&lt;10, G21/C21, "&gt;999%"))</f>
        <v>0.38728323699421963</v>
      </c>
      <c r="J21" s="119">
        <f>IF(E21=0, "-", IF(H21/E21&lt;10, H21/E21, "&gt;999%"))</f>
        <v>-1.4267185473411154E-2</v>
      </c>
    </row>
    <row r="22" spans="1:10" ht="15" x14ac:dyDescent="0.25">
      <c r="A22" s="117" t="s">
        <v>102</v>
      </c>
      <c r="B22" s="55">
        <v>31</v>
      </c>
      <c r="C22" s="56">
        <v>28</v>
      </c>
      <c r="D22" s="55">
        <v>120</v>
      </c>
      <c r="E22" s="56">
        <v>136</v>
      </c>
      <c r="F22" s="57"/>
      <c r="G22" s="55">
        <f>B22-C22</f>
        <v>3</v>
      </c>
      <c r="H22" s="56">
        <f>D22-E22</f>
        <v>-16</v>
      </c>
      <c r="I22" s="118">
        <f>IF(C22=0, "-", IF(G22/C22&lt;10, G22/C22, "&gt;999%"))</f>
        <v>0.10714285714285714</v>
      </c>
      <c r="J22" s="119">
        <f>IF(E22=0, "-", IF(H22/E22&lt;10, H22/E22, "&gt;999%"))</f>
        <v>-0.11764705882352941</v>
      </c>
    </row>
    <row r="23" spans="1:10" ht="15" x14ac:dyDescent="0.25">
      <c r="A23" s="117" t="s">
        <v>103</v>
      </c>
      <c r="B23" s="55">
        <v>0</v>
      </c>
      <c r="C23" s="56">
        <v>0</v>
      </c>
      <c r="D23" s="55">
        <v>6</v>
      </c>
      <c r="E23" s="56">
        <v>14</v>
      </c>
      <c r="F23" s="57"/>
      <c r="G23" s="55">
        <f>B23-C23</f>
        <v>0</v>
      </c>
      <c r="H23" s="56">
        <f>D23-E23</f>
        <v>-8</v>
      </c>
      <c r="I23" s="118" t="str">
        <f>IF(C23=0, "-", IF(G23/C23&lt;10, G23/C23, "&gt;999%"))</f>
        <v>-</v>
      </c>
      <c r="J23" s="119">
        <f>IF(E23=0, "-", IF(H23/E23&lt;10, H23/E23, "&gt;999%"))</f>
        <v>-0.5714285714285714</v>
      </c>
    </row>
    <row r="24" spans="1:10" ht="15" x14ac:dyDescent="0.25">
      <c r="A24" s="20"/>
      <c r="B24" s="55"/>
      <c r="C24" s="56"/>
      <c r="D24" s="55"/>
      <c r="E24" s="56"/>
      <c r="F24" s="57"/>
      <c r="G24" s="55"/>
      <c r="H24" s="56"/>
      <c r="I24" s="118"/>
      <c r="J24" s="119"/>
    </row>
    <row r="25" spans="1:10" s="38" customFormat="1" x14ac:dyDescent="0.2">
      <c r="A25" s="120" t="s">
        <v>104</v>
      </c>
      <c r="B25" s="112">
        <f>SUM($B26:$B29)</f>
        <v>1907</v>
      </c>
      <c r="C25" s="113">
        <f>SUM($C26:$C29)</f>
        <v>1693</v>
      </c>
      <c r="D25" s="112">
        <f>SUM($D26:$D29)</f>
        <v>10916</v>
      </c>
      <c r="E25" s="113">
        <f>SUM($E26:$E29)</f>
        <v>8614</v>
      </c>
      <c r="F25" s="114"/>
      <c r="G25" s="112">
        <f>B25-C25</f>
        <v>214</v>
      </c>
      <c r="H25" s="113">
        <f>D25-E25</f>
        <v>2302</v>
      </c>
      <c r="I25" s="115">
        <f>IF(C25=0, "-", IF(G25/C25&lt;10, G25/C25, "&gt;999%"))</f>
        <v>0.12640283520378026</v>
      </c>
      <c r="J25" s="116">
        <f>IF(E25=0, "-", IF(H25/E25&lt;10, H25/E25, "&gt;999%"))</f>
        <v>0.26723937775713952</v>
      </c>
    </row>
    <row r="26" spans="1:10" ht="15" x14ac:dyDescent="0.25">
      <c r="A26" s="117" t="s">
        <v>100</v>
      </c>
      <c r="B26" s="55">
        <v>1134</v>
      </c>
      <c r="C26" s="56">
        <v>1001</v>
      </c>
      <c r="D26" s="55">
        <v>7273</v>
      </c>
      <c r="E26" s="56">
        <v>5048</v>
      </c>
      <c r="F26" s="57"/>
      <c r="G26" s="55">
        <f>B26-C26</f>
        <v>133</v>
      </c>
      <c r="H26" s="56">
        <f>D26-E26</f>
        <v>2225</v>
      </c>
      <c r="I26" s="118">
        <f>IF(C26=0, "-", IF(G26/C26&lt;10, G26/C26, "&gt;999%"))</f>
        <v>0.13286713286713286</v>
      </c>
      <c r="J26" s="119">
        <f>IF(E26=0, "-", IF(H26/E26&lt;10, H26/E26, "&gt;999%"))</f>
        <v>0.44076862123613314</v>
      </c>
    </row>
    <row r="27" spans="1:10" ht="15" x14ac:dyDescent="0.25">
      <c r="A27" s="117" t="s">
        <v>101</v>
      </c>
      <c r="B27" s="55">
        <v>669</v>
      </c>
      <c r="C27" s="56">
        <v>572</v>
      </c>
      <c r="D27" s="55">
        <v>3056</v>
      </c>
      <c r="E27" s="56">
        <v>2946</v>
      </c>
      <c r="F27" s="57"/>
      <c r="G27" s="55">
        <f>B27-C27</f>
        <v>97</v>
      </c>
      <c r="H27" s="56">
        <f>D27-E27</f>
        <v>110</v>
      </c>
      <c r="I27" s="118">
        <f>IF(C27=0, "-", IF(G27/C27&lt;10, G27/C27, "&gt;999%"))</f>
        <v>0.16958041958041958</v>
      </c>
      <c r="J27" s="119">
        <f>IF(E27=0, "-", IF(H27/E27&lt;10, H27/E27, "&gt;999%"))</f>
        <v>3.7338764426340799E-2</v>
      </c>
    </row>
    <row r="28" spans="1:10" ht="15" x14ac:dyDescent="0.25">
      <c r="A28" s="117" t="s">
        <v>102</v>
      </c>
      <c r="B28" s="55">
        <v>73</v>
      </c>
      <c r="C28" s="56">
        <v>58</v>
      </c>
      <c r="D28" s="55">
        <v>383</v>
      </c>
      <c r="E28" s="56">
        <v>302</v>
      </c>
      <c r="F28" s="57"/>
      <c r="G28" s="55">
        <f>B28-C28</f>
        <v>15</v>
      </c>
      <c r="H28" s="56">
        <f>D28-E28</f>
        <v>81</v>
      </c>
      <c r="I28" s="118">
        <f>IF(C28=0, "-", IF(G28/C28&lt;10, G28/C28, "&gt;999%"))</f>
        <v>0.25862068965517243</v>
      </c>
      <c r="J28" s="119">
        <f>IF(E28=0, "-", IF(H28/E28&lt;10, H28/E28, "&gt;999%"))</f>
        <v>0.26821192052980131</v>
      </c>
    </row>
    <row r="29" spans="1:10" ht="15" x14ac:dyDescent="0.25">
      <c r="A29" s="117" t="s">
        <v>103</v>
      </c>
      <c r="B29" s="55">
        <v>31</v>
      </c>
      <c r="C29" s="56">
        <v>62</v>
      </c>
      <c r="D29" s="55">
        <v>204</v>
      </c>
      <c r="E29" s="56">
        <v>318</v>
      </c>
      <c r="F29" s="57"/>
      <c r="G29" s="55">
        <f>B29-C29</f>
        <v>-31</v>
      </c>
      <c r="H29" s="56">
        <f>D29-E29</f>
        <v>-114</v>
      </c>
      <c r="I29" s="118">
        <f>IF(C29=0, "-", IF(G29/C29&lt;10, G29/C29, "&gt;999%"))</f>
        <v>-0.5</v>
      </c>
      <c r="J29" s="119">
        <f>IF(E29=0, "-", IF(H29/E29&lt;10, H29/E29, "&gt;999%"))</f>
        <v>-0.35849056603773582</v>
      </c>
    </row>
    <row r="30" spans="1:10" ht="15" x14ac:dyDescent="0.25">
      <c r="A30" s="20"/>
      <c r="B30" s="55"/>
      <c r="C30" s="56"/>
      <c r="D30" s="55"/>
      <c r="E30" s="56"/>
      <c r="F30" s="57"/>
      <c r="G30" s="55"/>
      <c r="H30" s="56"/>
      <c r="I30" s="118"/>
      <c r="J30" s="119"/>
    </row>
    <row r="31" spans="1:10" s="38" customFormat="1" x14ac:dyDescent="0.2">
      <c r="A31" s="16" t="s">
        <v>26</v>
      </c>
      <c r="B31" s="112">
        <v>38</v>
      </c>
      <c r="C31" s="113">
        <v>19</v>
      </c>
      <c r="D31" s="112">
        <v>87</v>
      </c>
      <c r="E31" s="113">
        <v>79</v>
      </c>
      <c r="F31" s="114"/>
      <c r="G31" s="112">
        <f>B31-C31</f>
        <v>19</v>
      </c>
      <c r="H31" s="113">
        <f>D31-E31</f>
        <v>8</v>
      </c>
      <c r="I31" s="115">
        <f>IF(C31=0, "-", IF(G31/C31&lt;10, G31/C31, "&gt;999%"))</f>
        <v>1</v>
      </c>
      <c r="J31" s="116">
        <f>IF(E31=0, "-", IF(H31/E31&lt;10, H31/E31, "&gt;999%"))</f>
        <v>0.10126582278481013</v>
      </c>
    </row>
    <row r="32" spans="1:10" x14ac:dyDescent="0.2">
      <c r="A32" s="81"/>
      <c r="B32" s="82"/>
      <c r="C32" s="83"/>
      <c r="D32" s="82"/>
      <c r="E32" s="83"/>
      <c r="F32" s="84"/>
      <c r="G32" s="82"/>
      <c r="H32" s="83"/>
      <c r="I32" s="85"/>
      <c r="J32" s="86"/>
    </row>
    <row r="33" spans="1:10" s="38" customFormat="1" x14ac:dyDescent="0.2">
      <c r="A33" s="12" t="s">
        <v>17</v>
      </c>
      <c r="B33" s="32">
        <f>SUM(B26:B32)</f>
        <v>1945</v>
      </c>
      <c r="C33" s="121">
        <f>SUM(C26:C32)</f>
        <v>1712</v>
      </c>
      <c r="D33" s="32">
        <f>SUM(D26:D32)</f>
        <v>11003</v>
      </c>
      <c r="E33" s="121">
        <f>SUM(E26:E32)</f>
        <v>8693</v>
      </c>
      <c r="F33" s="34"/>
      <c r="G33" s="32">
        <f>B33-C33</f>
        <v>233</v>
      </c>
      <c r="H33" s="33">
        <f>D33-E33</f>
        <v>2310</v>
      </c>
      <c r="I33" s="35">
        <f>IF(C33=0, 0, G33/C33)</f>
        <v>0.13609813084112149</v>
      </c>
      <c r="J33" s="36">
        <f>IF(E33=0, 0, H33/E33)</f>
        <v>0.26573104796963076</v>
      </c>
    </row>
  </sheetData>
  <mergeCells count="5">
    <mergeCell ref="B1:J1"/>
    <mergeCell ref="B2:J2"/>
    <mergeCell ref="B4:C4"/>
    <mergeCell ref="D4:E4"/>
    <mergeCell ref="G4:J4"/>
  </mergeCells>
  <printOptions horizontalCentered="1"/>
  <pageMargins left="0.39370078740157483" right="0.39370078740157483" top="0.39370078740157483" bottom="0.59055118110236227" header="0.39370078740157483" footer="0.19685039370078741"/>
  <pageSetup paperSize="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BB14AA-AF07-49B2-86A4-CF3BAEE320BE}">
  <sheetPr>
    <pageSetUpPr fitToPage="1"/>
  </sheetPr>
  <dimension ref="A1:J41"/>
  <sheetViews>
    <sheetView tabSelected="1" workbookViewId="0">
      <selection activeCell="M1" sqref="M1"/>
    </sheetView>
  </sheetViews>
  <sheetFormatPr defaultRowHeight="12.75" x14ac:dyDescent="0.2"/>
  <cols>
    <col min="1" max="1" width="32.7109375" style="1" customWidth="1"/>
    <col min="2" max="5" width="10.140625" style="1" customWidth="1"/>
    <col min="6" max="6" width="1.7109375" style="1" customWidth="1"/>
    <col min="7" max="10" width="10.140625" style="1" customWidth="1"/>
    <col min="11" max="256" width="8.7109375" style="1"/>
    <col min="257" max="257" width="32.7109375" style="1" customWidth="1"/>
    <col min="258" max="261" width="10.140625" style="1" customWidth="1"/>
    <col min="262" max="262" width="1.7109375" style="1" customWidth="1"/>
    <col min="263" max="266" width="10.140625" style="1" customWidth="1"/>
    <col min="267" max="512" width="8.7109375" style="1"/>
    <col min="513" max="513" width="32.7109375" style="1" customWidth="1"/>
    <col min="514" max="517" width="10.140625" style="1" customWidth="1"/>
    <col min="518" max="518" width="1.7109375" style="1" customWidth="1"/>
    <col min="519" max="522" width="10.140625" style="1" customWidth="1"/>
    <col min="523" max="768" width="8.7109375" style="1"/>
    <col min="769" max="769" width="32.7109375" style="1" customWidth="1"/>
    <col min="770" max="773" width="10.140625" style="1" customWidth="1"/>
    <col min="774" max="774" width="1.7109375" style="1" customWidth="1"/>
    <col min="775" max="778" width="10.140625" style="1" customWidth="1"/>
    <col min="779" max="1024" width="8.7109375" style="1"/>
    <col min="1025" max="1025" width="32.7109375" style="1" customWidth="1"/>
    <col min="1026" max="1029" width="10.140625" style="1" customWidth="1"/>
    <col min="1030" max="1030" width="1.7109375" style="1" customWidth="1"/>
    <col min="1031" max="1034" width="10.140625" style="1" customWidth="1"/>
    <col min="1035" max="1280" width="8.7109375" style="1"/>
    <col min="1281" max="1281" width="32.7109375" style="1" customWidth="1"/>
    <col min="1282" max="1285" width="10.140625" style="1" customWidth="1"/>
    <col min="1286" max="1286" width="1.7109375" style="1" customWidth="1"/>
    <col min="1287" max="1290" width="10.140625" style="1" customWidth="1"/>
    <col min="1291" max="1536" width="8.7109375" style="1"/>
    <col min="1537" max="1537" width="32.7109375" style="1" customWidth="1"/>
    <col min="1538" max="1541" width="10.140625" style="1" customWidth="1"/>
    <col min="1542" max="1542" width="1.7109375" style="1" customWidth="1"/>
    <col min="1543" max="1546" width="10.140625" style="1" customWidth="1"/>
    <col min="1547" max="1792" width="8.7109375" style="1"/>
    <col min="1793" max="1793" width="32.7109375" style="1" customWidth="1"/>
    <col min="1794" max="1797" width="10.140625" style="1" customWidth="1"/>
    <col min="1798" max="1798" width="1.7109375" style="1" customWidth="1"/>
    <col min="1799" max="1802" width="10.140625" style="1" customWidth="1"/>
    <col min="1803" max="2048" width="8.7109375" style="1"/>
    <col min="2049" max="2049" width="32.7109375" style="1" customWidth="1"/>
    <col min="2050" max="2053" width="10.140625" style="1" customWidth="1"/>
    <col min="2054" max="2054" width="1.7109375" style="1" customWidth="1"/>
    <col min="2055" max="2058" width="10.140625" style="1" customWidth="1"/>
    <col min="2059" max="2304" width="8.7109375" style="1"/>
    <col min="2305" max="2305" width="32.7109375" style="1" customWidth="1"/>
    <col min="2306" max="2309" width="10.140625" style="1" customWidth="1"/>
    <col min="2310" max="2310" width="1.7109375" style="1" customWidth="1"/>
    <col min="2311" max="2314" width="10.140625" style="1" customWidth="1"/>
    <col min="2315" max="2560" width="8.7109375" style="1"/>
    <col min="2561" max="2561" width="32.7109375" style="1" customWidth="1"/>
    <col min="2562" max="2565" width="10.140625" style="1" customWidth="1"/>
    <col min="2566" max="2566" width="1.7109375" style="1" customWidth="1"/>
    <col min="2567" max="2570" width="10.140625" style="1" customWidth="1"/>
    <col min="2571" max="2816" width="8.7109375" style="1"/>
    <col min="2817" max="2817" width="32.7109375" style="1" customWidth="1"/>
    <col min="2818" max="2821" width="10.140625" style="1" customWidth="1"/>
    <col min="2822" max="2822" width="1.7109375" style="1" customWidth="1"/>
    <col min="2823" max="2826" width="10.140625" style="1" customWidth="1"/>
    <col min="2827" max="3072" width="8.7109375" style="1"/>
    <col min="3073" max="3073" width="32.7109375" style="1" customWidth="1"/>
    <col min="3074" max="3077" width="10.140625" style="1" customWidth="1"/>
    <col min="3078" max="3078" width="1.7109375" style="1" customWidth="1"/>
    <col min="3079" max="3082" width="10.140625" style="1" customWidth="1"/>
    <col min="3083" max="3328" width="8.7109375" style="1"/>
    <col min="3329" max="3329" width="32.7109375" style="1" customWidth="1"/>
    <col min="3330" max="3333" width="10.140625" style="1" customWidth="1"/>
    <col min="3334" max="3334" width="1.7109375" style="1" customWidth="1"/>
    <col min="3335" max="3338" width="10.140625" style="1" customWidth="1"/>
    <col min="3339" max="3584" width="8.7109375" style="1"/>
    <col min="3585" max="3585" width="32.7109375" style="1" customWidth="1"/>
    <col min="3586" max="3589" width="10.140625" style="1" customWidth="1"/>
    <col min="3590" max="3590" width="1.7109375" style="1" customWidth="1"/>
    <col min="3591" max="3594" width="10.140625" style="1" customWidth="1"/>
    <col min="3595" max="3840" width="8.7109375" style="1"/>
    <col min="3841" max="3841" width="32.7109375" style="1" customWidth="1"/>
    <col min="3842" max="3845" width="10.140625" style="1" customWidth="1"/>
    <col min="3846" max="3846" width="1.7109375" style="1" customWidth="1"/>
    <col min="3847" max="3850" width="10.140625" style="1" customWidth="1"/>
    <col min="3851" max="4096" width="8.7109375" style="1"/>
    <col min="4097" max="4097" width="32.7109375" style="1" customWidth="1"/>
    <col min="4098" max="4101" width="10.140625" style="1" customWidth="1"/>
    <col min="4102" max="4102" width="1.7109375" style="1" customWidth="1"/>
    <col min="4103" max="4106" width="10.140625" style="1" customWidth="1"/>
    <col min="4107" max="4352" width="8.7109375" style="1"/>
    <col min="4353" max="4353" width="32.7109375" style="1" customWidth="1"/>
    <col min="4354" max="4357" width="10.140625" style="1" customWidth="1"/>
    <col min="4358" max="4358" width="1.7109375" style="1" customWidth="1"/>
    <col min="4359" max="4362" width="10.140625" style="1" customWidth="1"/>
    <col min="4363" max="4608" width="8.7109375" style="1"/>
    <col min="4609" max="4609" width="32.7109375" style="1" customWidth="1"/>
    <col min="4610" max="4613" width="10.140625" style="1" customWidth="1"/>
    <col min="4614" max="4614" width="1.7109375" style="1" customWidth="1"/>
    <col min="4615" max="4618" width="10.140625" style="1" customWidth="1"/>
    <col min="4619" max="4864" width="8.7109375" style="1"/>
    <col min="4865" max="4865" width="32.7109375" style="1" customWidth="1"/>
    <col min="4866" max="4869" width="10.140625" style="1" customWidth="1"/>
    <col min="4870" max="4870" width="1.7109375" style="1" customWidth="1"/>
    <col min="4871" max="4874" width="10.140625" style="1" customWidth="1"/>
    <col min="4875" max="5120" width="8.7109375" style="1"/>
    <col min="5121" max="5121" width="32.7109375" style="1" customWidth="1"/>
    <col min="5122" max="5125" width="10.140625" style="1" customWidth="1"/>
    <col min="5126" max="5126" width="1.7109375" style="1" customWidth="1"/>
    <col min="5127" max="5130" width="10.140625" style="1" customWidth="1"/>
    <col min="5131" max="5376" width="8.7109375" style="1"/>
    <col min="5377" max="5377" width="32.7109375" style="1" customWidth="1"/>
    <col min="5378" max="5381" width="10.140625" style="1" customWidth="1"/>
    <col min="5382" max="5382" width="1.7109375" style="1" customWidth="1"/>
    <col min="5383" max="5386" width="10.140625" style="1" customWidth="1"/>
    <col min="5387" max="5632" width="8.7109375" style="1"/>
    <col min="5633" max="5633" width="32.7109375" style="1" customWidth="1"/>
    <col min="5634" max="5637" width="10.140625" style="1" customWidth="1"/>
    <col min="5638" max="5638" width="1.7109375" style="1" customWidth="1"/>
    <col min="5639" max="5642" width="10.140625" style="1" customWidth="1"/>
    <col min="5643" max="5888" width="8.7109375" style="1"/>
    <col min="5889" max="5889" width="32.7109375" style="1" customWidth="1"/>
    <col min="5890" max="5893" width="10.140625" style="1" customWidth="1"/>
    <col min="5894" max="5894" width="1.7109375" style="1" customWidth="1"/>
    <col min="5895" max="5898" width="10.140625" style="1" customWidth="1"/>
    <col min="5899" max="6144" width="8.7109375" style="1"/>
    <col min="6145" max="6145" width="32.7109375" style="1" customWidth="1"/>
    <col min="6146" max="6149" width="10.140625" style="1" customWidth="1"/>
    <col min="6150" max="6150" width="1.7109375" style="1" customWidth="1"/>
    <col min="6151" max="6154" width="10.140625" style="1" customWidth="1"/>
    <col min="6155" max="6400" width="8.7109375" style="1"/>
    <col min="6401" max="6401" width="32.7109375" style="1" customWidth="1"/>
    <col min="6402" max="6405" width="10.140625" style="1" customWidth="1"/>
    <col min="6406" max="6406" width="1.7109375" style="1" customWidth="1"/>
    <col min="6407" max="6410" width="10.140625" style="1" customWidth="1"/>
    <col min="6411" max="6656" width="8.7109375" style="1"/>
    <col min="6657" max="6657" width="32.7109375" style="1" customWidth="1"/>
    <col min="6658" max="6661" width="10.140625" style="1" customWidth="1"/>
    <col min="6662" max="6662" width="1.7109375" style="1" customWidth="1"/>
    <col min="6663" max="6666" width="10.140625" style="1" customWidth="1"/>
    <col min="6667" max="6912" width="8.7109375" style="1"/>
    <col min="6913" max="6913" width="32.7109375" style="1" customWidth="1"/>
    <col min="6914" max="6917" width="10.140625" style="1" customWidth="1"/>
    <col min="6918" max="6918" width="1.7109375" style="1" customWidth="1"/>
    <col min="6919" max="6922" width="10.140625" style="1" customWidth="1"/>
    <col min="6923" max="7168" width="8.7109375" style="1"/>
    <col min="7169" max="7169" width="32.7109375" style="1" customWidth="1"/>
    <col min="7170" max="7173" width="10.140625" style="1" customWidth="1"/>
    <col min="7174" max="7174" width="1.7109375" style="1" customWidth="1"/>
    <col min="7175" max="7178" width="10.140625" style="1" customWidth="1"/>
    <col min="7179" max="7424" width="8.7109375" style="1"/>
    <col min="7425" max="7425" width="32.7109375" style="1" customWidth="1"/>
    <col min="7426" max="7429" width="10.140625" style="1" customWidth="1"/>
    <col min="7430" max="7430" width="1.7109375" style="1" customWidth="1"/>
    <col min="7431" max="7434" width="10.140625" style="1" customWidth="1"/>
    <col min="7435" max="7680" width="8.7109375" style="1"/>
    <col min="7681" max="7681" width="32.7109375" style="1" customWidth="1"/>
    <col min="7682" max="7685" width="10.140625" style="1" customWidth="1"/>
    <col min="7686" max="7686" width="1.7109375" style="1" customWidth="1"/>
    <col min="7687" max="7690" width="10.140625" style="1" customWidth="1"/>
    <col min="7691" max="7936" width="8.7109375" style="1"/>
    <col min="7937" max="7937" width="32.7109375" style="1" customWidth="1"/>
    <col min="7938" max="7941" width="10.140625" style="1" customWidth="1"/>
    <col min="7942" max="7942" width="1.7109375" style="1" customWidth="1"/>
    <col min="7943" max="7946" width="10.140625" style="1" customWidth="1"/>
    <col min="7947" max="8192" width="8.7109375" style="1"/>
    <col min="8193" max="8193" width="32.7109375" style="1" customWidth="1"/>
    <col min="8194" max="8197" width="10.140625" style="1" customWidth="1"/>
    <col min="8198" max="8198" width="1.7109375" style="1" customWidth="1"/>
    <col min="8199" max="8202" width="10.140625" style="1" customWidth="1"/>
    <col min="8203" max="8448" width="8.7109375" style="1"/>
    <col min="8449" max="8449" width="32.7109375" style="1" customWidth="1"/>
    <col min="8450" max="8453" width="10.140625" style="1" customWidth="1"/>
    <col min="8454" max="8454" width="1.7109375" style="1" customWidth="1"/>
    <col min="8455" max="8458" width="10.140625" style="1" customWidth="1"/>
    <col min="8459" max="8704" width="8.7109375" style="1"/>
    <col min="8705" max="8705" width="32.7109375" style="1" customWidth="1"/>
    <col min="8706" max="8709" width="10.140625" style="1" customWidth="1"/>
    <col min="8710" max="8710" width="1.7109375" style="1" customWidth="1"/>
    <col min="8711" max="8714" width="10.140625" style="1" customWidth="1"/>
    <col min="8715" max="8960" width="8.7109375" style="1"/>
    <col min="8961" max="8961" width="32.7109375" style="1" customWidth="1"/>
    <col min="8962" max="8965" width="10.140625" style="1" customWidth="1"/>
    <col min="8966" max="8966" width="1.7109375" style="1" customWidth="1"/>
    <col min="8967" max="8970" width="10.140625" style="1" customWidth="1"/>
    <col min="8971" max="9216" width="8.7109375" style="1"/>
    <col min="9217" max="9217" width="32.7109375" style="1" customWidth="1"/>
    <col min="9218" max="9221" width="10.140625" style="1" customWidth="1"/>
    <col min="9222" max="9222" width="1.7109375" style="1" customWidth="1"/>
    <col min="9223" max="9226" width="10.140625" style="1" customWidth="1"/>
    <col min="9227" max="9472" width="8.7109375" style="1"/>
    <col min="9473" max="9473" width="32.7109375" style="1" customWidth="1"/>
    <col min="9474" max="9477" width="10.140625" style="1" customWidth="1"/>
    <col min="9478" max="9478" width="1.7109375" style="1" customWidth="1"/>
    <col min="9479" max="9482" width="10.140625" style="1" customWidth="1"/>
    <col min="9483" max="9728" width="8.7109375" style="1"/>
    <col min="9729" max="9729" width="32.7109375" style="1" customWidth="1"/>
    <col min="9730" max="9733" width="10.140625" style="1" customWidth="1"/>
    <col min="9734" max="9734" width="1.7109375" style="1" customWidth="1"/>
    <col min="9735" max="9738" width="10.140625" style="1" customWidth="1"/>
    <col min="9739" max="9984" width="8.7109375" style="1"/>
    <col min="9985" max="9985" width="32.7109375" style="1" customWidth="1"/>
    <col min="9986" max="9989" width="10.140625" style="1" customWidth="1"/>
    <col min="9990" max="9990" width="1.7109375" style="1" customWidth="1"/>
    <col min="9991" max="9994" width="10.140625" style="1" customWidth="1"/>
    <col min="9995" max="10240" width="8.7109375" style="1"/>
    <col min="10241" max="10241" width="32.7109375" style="1" customWidth="1"/>
    <col min="10242" max="10245" width="10.140625" style="1" customWidth="1"/>
    <col min="10246" max="10246" width="1.7109375" style="1" customWidth="1"/>
    <col min="10247" max="10250" width="10.140625" style="1" customWidth="1"/>
    <col min="10251" max="10496" width="8.7109375" style="1"/>
    <col min="10497" max="10497" width="32.7109375" style="1" customWidth="1"/>
    <col min="10498" max="10501" width="10.140625" style="1" customWidth="1"/>
    <col min="10502" max="10502" width="1.7109375" style="1" customWidth="1"/>
    <col min="10503" max="10506" width="10.140625" style="1" customWidth="1"/>
    <col min="10507" max="10752" width="8.7109375" style="1"/>
    <col min="10753" max="10753" width="32.7109375" style="1" customWidth="1"/>
    <col min="10754" max="10757" width="10.140625" style="1" customWidth="1"/>
    <col min="10758" max="10758" width="1.7109375" style="1" customWidth="1"/>
    <col min="10759" max="10762" width="10.140625" style="1" customWidth="1"/>
    <col min="10763" max="11008" width="8.7109375" style="1"/>
    <col min="11009" max="11009" width="32.7109375" style="1" customWidth="1"/>
    <col min="11010" max="11013" width="10.140625" style="1" customWidth="1"/>
    <col min="11014" max="11014" width="1.7109375" style="1" customWidth="1"/>
    <col min="11015" max="11018" width="10.140625" style="1" customWidth="1"/>
    <col min="11019" max="11264" width="8.7109375" style="1"/>
    <col min="11265" max="11265" width="32.7109375" style="1" customWidth="1"/>
    <col min="11266" max="11269" width="10.140625" style="1" customWidth="1"/>
    <col min="11270" max="11270" width="1.7109375" style="1" customWidth="1"/>
    <col min="11271" max="11274" width="10.140625" style="1" customWidth="1"/>
    <col min="11275" max="11520" width="8.7109375" style="1"/>
    <col min="11521" max="11521" width="32.7109375" style="1" customWidth="1"/>
    <col min="11522" max="11525" width="10.140625" style="1" customWidth="1"/>
    <col min="11526" max="11526" width="1.7109375" style="1" customWidth="1"/>
    <col min="11527" max="11530" width="10.140625" style="1" customWidth="1"/>
    <col min="11531" max="11776" width="8.7109375" style="1"/>
    <col min="11777" max="11777" width="32.7109375" style="1" customWidth="1"/>
    <col min="11778" max="11781" width="10.140625" style="1" customWidth="1"/>
    <col min="11782" max="11782" width="1.7109375" style="1" customWidth="1"/>
    <col min="11783" max="11786" width="10.140625" style="1" customWidth="1"/>
    <col min="11787" max="12032" width="8.7109375" style="1"/>
    <col min="12033" max="12033" width="32.7109375" style="1" customWidth="1"/>
    <col min="12034" max="12037" width="10.140625" style="1" customWidth="1"/>
    <col min="12038" max="12038" width="1.7109375" style="1" customWidth="1"/>
    <col min="12039" max="12042" width="10.140625" style="1" customWidth="1"/>
    <col min="12043" max="12288" width="8.7109375" style="1"/>
    <col min="12289" max="12289" width="32.7109375" style="1" customWidth="1"/>
    <col min="12290" max="12293" width="10.140625" style="1" customWidth="1"/>
    <col min="12294" max="12294" width="1.7109375" style="1" customWidth="1"/>
    <col min="12295" max="12298" width="10.140625" style="1" customWidth="1"/>
    <col min="12299" max="12544" width="8.7109375" style="1"/>
    <col min="12545" max="12545" width="32.7109375" style="1" customWidth="1"/>
    <col min="12546" max="12549" width="10.140625" style="1" customWidth="1"/>
    <col min="12550" max="12550" width="1.7109375" style="1" customWidth="1"/>
    <col min="12551" max="12554" width="10.140625" style="1" customWidth="1"/>
    <col min="12555" max="12800" width="8.7109375" style="1"/>
    <col min="12801" max="12801" width="32.7109375" style="1" customWidth="1"/>
    <col min="12802" max="12805" width="10.140625" style="1" customWidth="1"/>
    <col min="12806" max="12806" width="1.7109375" style="1" customWidth="1"/>
    <col min="12807" max="12810" width="10.140625" style="1" customWidth="1"/>
    <col min="12811" max="13056" width="8.7109375" style="1"/>
    <col min="13057" max="13057" width="32.7109375" style="1" customWidth="1"/>
    <col min="13058" max="13061" width="10.140625" style="1" customWidth="1"/>
    <col min="13062" max="13062" width="1.7109375" style="1" customWidth="1"/>
    <col min="13063" max="13066" width="10.140625" style="1" customWidth="1"/>
    <col min="13067" max="13312" width="8.7109375" style="1"/>
    <col min="13313" max="13313" width="32.7109375" style="1" customWidth="1"/>
    <col min="13314" max="13317" width="10.140625" style="1" customWidth="1"/>
    <col min="13318" max="13318" width="1.7109375" style="1" customWidth="1"/>
    <col min="13319" max="13322" width="10.140625" style="1" customWidth="1"/>
    <col min="13323" max="13568" width="8.7109375" style="1"/>
    <col min="13569" max="13569" width="32.7109375" style="1" customWidth="1"/>
    <col min="13570" max="13573" width="10.140625" style="1" customWidth="1"/>
    <col min="13574" max="13574" width="1.7109375" style="1" customWidth="1"/>
    <col min="13575" max="13578" width="10.140625" style="1" customWidth="1"/>
    <col min="13579" max="13824" width="8.7109375" style="1"/>
    <col min="13825" max="13825" width="32.7109375" style="1" customWidth="1"/>
    <col min="13826" max="13829" width="10.140625" style="1" customWidth="1"/>
    <col min="13830" max="13830" width="1.7109375" style="1" customWidth="1"/>
    <col min="13831" max="13834" width="10.140625" style="1" customWidth="1"/>
    <col min="13835" max="14080" width="8.7109375" style="1"/>
    <col min="14081" max="14081" width="32.7109375" style="1" customWidth="1"/>
    <col min="14082" max="14085" width="10.140625" style="1" customWidth="1"/>
    <col min="14086" max="14086" width="1.7109375" style="1" customWidth="1"/>
    <col min="14087" max="14090" width="10.140625" style="1" customWidth="1"/>
    <col min="14091" max="14336" width="8.7109375" style="1"/>
    <col min="14337" max="14337" width="32.7109375" style="1" customWidth="1"/>
    <col min="14338" max="14341" width="10.140625" style="1" customWidth="1"/>
    <col min="14342" max="14342" width="1.7109375" style="1" customWidth="1"/>
    <col min="14343" max="14346" width="10.140625" style="1" customWidth="1"/>
    <col min="14347" max="14592" width="8.7109375" style="1"/>
    <col min="14593" max="14593" width="32.7109375" style="1" customWidth="1"/>
    <col min="14594" max="14597" width="10.140625" style="1" customWidth="1"/>
    <col min="14598" max="14598" width="1.7109375" style="1" customWidth="1"/>
    <col min="14599" max="14602" width="10.140625" style="1" customWidth="1"/>
    <col min="14603" max="14848" width="8.7109375" style="1"/>
    <col min="14849" max="14849" width="32.7109375" style="1" customWidth="1"/>
    <col min="14850" max="14853" width="10.140625" style="1" customWidth="1"/>
    <col min="14854" max="14854" width="1.7109375" style="1" customWidth="1"/>
    <col min="14855" max="14858" width="10.140625" style="1" customWidth="1"/>
    <col min="14859" max="15104" width="8.7109375" style="1"/>
    <col min="15105" max="15105" width="32.7109375" style="1" customWidth="1"/>
    <col min="15106" max="15109" width="10.140625" style="1" customWidth="1"/>
    <col min="15110" max="15110" width="1.7109375" style="1" customWidth="1"/>
    <col min="15111" max="15114" width="10.140625" style="1" customWidth="1"/>
    <col min="15115" max="15360" width="8.7109375" style="1"/>
    <col min="15361" max="15361" width="32.7109375" style="1" customWidth="1"/>
    <col min="15362" max="15365" width="10.140625" style="1" customWidth="1"/>
    <col min="15366" max="15366" width="1.7109375" style="1" customWidth="1"/>
    <col min="15367" max="15370" width="10.140625" style="1" customWidth="1"/>
    <col min="15371" max="15616" width="8.7109375" style="1"/>
    <col min="15617" max="15617" width="32.7109375" style="1" customWidth="1"/>
    <col min="15618" max="15621" width="10.140625" style="1" customWidth="1"/>
    <col min="15622" max="15622" width="1.7109375" style="1" customWidth="1"/>
    <col min="15623" max="15626" width="10.140625" style="1" customWidth="1"/>
    <col min="15627" max="15872" width="8.7109375" style="1"/>
    <col min="15873" max="15873" width="32.7109375" style="1" customWidth="1"/>
    <col min="15874" max="15877" width="10.140625" style="1" customWidth="1"/>
    <col min="15878" max="15878" width="1.7109375" style="1" customWidth="1"/>
    <col min="15879" max="15882" width="10.140625" style="1" customWidth="1"/>
    <col min="15883" max="16128" width="8.7109375" style="1"/>
    <col min="16129" max="16129" width="32.7109375" style="1" customWidth="1"/>
    <col min="16130" max="16133" width="10.140625" style="1" customWidth="1"/>
    <col min="16134" max="16134" width="1.7109375" style="1" customWidth="1"/>
    <col min="16135" max="16138" width="10.140625" style="1" customWidth="1"/>
    <col min="16139" max="16384" width="8.7109375" style="1"/>
  </cols>
  <sheetData>
    <row r="1" spans="1:10" s="44" customFormat="1" ht="20.25" x14ac:dyDescent="0.3">
      <c r="A1" s="52" t="s">
        <v>19</v>
      </c>
      <c r="B1" s="174" t="s">
        <v>105</v>
      </c>
      <c r="C1" s="175"/>
      <c r="D1" s="175"/>
      <c r="E1" s="175"/>
      <c r="F1" s="175"/>
      <c r="G1" s="175"/>
      <c r="H1" s="175"/>
      <c r="I1" s="175"/>
      <c r="J1" s="175"/>
    </row>
    <row r="2" spans="1:10" s="44" customFormat="1" ht="20.25" x14ac:dyDescent="0.3">
      <c r="A2" s="52" t="s">
        <v>21</v>
      </c>
      <c r="B2" s="176" t="s">
        <v>3</v>
      </c>
      <c r="C2" s="177"/>
      <c r="D2" s="177"/>
      <c r="E2" s="177"/>
      <c r="F2" s="177"/>
      <c r="G2" s="177"/>
      <c r="H2" s="177"/>
      <c r="I2" s="177"/>
      <c r="J2" s="177"/>
    </row>
    <row r="4" spans="1:10" x14ac:dyDescent="0.2">
      <c r="A4" s="10"/>
      <c r="B4" s="170" t="s">
        <v>4</v>
      </c>
      <c r="C4" s="171"/>
      <c r="D4" s="170" t="s">
        <v>5</v>
      </c>
      <c r="E4" s="171"/>
      <c r="F4" s="11"/>
      <c r="G4" s="170" t="s">
        <v>6</v>
      </c>
      <c r="H4" s="172"/>
      <c r="I4" s="172"/>
      <c r="J4" s="171"/>
    </row>
    <row r="5" spans="1:10" x14ac:dyDescent="0.2">
      <c r="A5" s="12" t="s">
        <v>7</v>
      </c>
      <c r="B5" s="13">
        <f>VALUE(RIGHT(B2, 4))</f>
        <v>2020</v>
      </c>
      <c r="C5" s="14">
        <f>B5-1</f>
        <v>2019</v>
      </c>
      <c r="D5" s="13">
        <f>B5</f>
        <v>2020</v>
      </c>
      <c r="E5" s="14">
        <f>C5</f>
        <v>2019</v>
      </c>
      <c r="F5" s="15"/>
      <c r="G5" s="13" t="s">
        <v>8</v>
      </c>
      <c r="H5" s="14" t="s">
        <v>5</v>
      </c>
      <c r="I5" s="13" t="s">
        <v>8</v>
      </c>
      <c r="J5" s="14" t="s">
        <v>5</v>
      </c>
    </row>
    <row r="6" spans="1:10" x14ac:dyDescent="0.2">
      <c r="A6" s="16"/>
      <c r="B6" s="106"/>
      <c r="C6" s="107"/>
      <c r="D6" s="106"/>
      <c r="E6" s="107"/>
      <c r="F6" s="108"/>
      <c r="G6" s="106"/>
      <c r="H6" s="107"/>
      <c r="I6" s="109"/>
      <c r="J6" s="110"/>
    </row>
    <row r="7" spans="1:10" x14ac:dyDescent="0.2">
      <c r="A7" s="111" t="s">
        <v>106</v>
      </c>
      <c r="B7" s="55"/>
      <c r="C7" s="56"/>
      <c r="D7" s="55"/>
      <c r="E7" s="56"/>
      <c r="F7" s="57"/>
      <c r="G7" s="55"/>
      <c r="H7" s="56"/>
      <c r="I7" s="77"/>
      <c r="J7" s="78"/>
    </row>
    <row r="8" spans="1:10" x14ac:dyDescent="0.2">
      <c r="A8" s="117" t="s">
        <v>107</v>
      </c>
      <c r="B8" s="55">
        <v>3</v>
      </c>
      <c r="C8" s="56">
        <v>3</v>
      </c>
      <c r="D8" s="55">
        <v>15</v>
      </c>
      <c r="E8" s="56">
        <v>22</v>
      </c>
      <c r="F8" s="57"/>
      <c r="G8" s="55">
        <f>B8-C8</f>
        <v>0</v>
      </c>
      <c r="H8" s="56">
        <f>D8-E8</f>
        <v>-7</v>
      </c>
      <c r="I8" s="77">
        <f>IF(C8=0, "-", IF(G8/C8&lt;10, G8/C8, "&gt;999%"))</f>
        <v>0</v>
      </c>
      <c r="J8" s="78">
        <f>IF(E8=0, "-", IF(H8/E8&lt;10, H8/E8, "&gt;999%"))</f>
        <v>-0.31818181818181818</v>
      </c>
    </row>
    <row r="9" spans="1:10" x14ac:dyDescent="0.2">
      <c r="A9" s="117" t="s">
        <v>108</v>
      </c>
      <c r="B9" s="55">
        <v>6</v>
      </c>
      <c r="C9" s="56">
        <v>0</v>
      </c>
      <c r="D9" s="55">
        <v>30</v>
      </c>
      <c r="E9" s="56">
        <v>9</v>
      </c>
      <c r="F9" s="57"/>
      <c r="G9" s="55">
        <f>B9-C9</f>
        <v>6</v>
      </c>
      <c r="H9" s="56">
        <f>D9-E9</f>
        <v>21</v>
      </c>
      <c r="I9" s="77" t="str">
        <f>IF(C9=0, "-", IF(G9/C9&lt;10, G9/C9, "&gt;999%"))</f>
        <v>-</v>
      </c>
      <c r="J9" s="78">
        <f>IF(E9=0, "-", IF(H9/E9&lt;10, H9/E9, "&gt;999%"))</f>
        <v>2.3333333333333335</v>
      </c>
    </row>
    <row r="10" spans="1:10" x14ac:dyDescent="0.2">
      <c r="A10" s="117" t="s">
        <v>109</v>
      </c>
      <c r="B10" s="55">
        <v>39</v>
      </c>
      <c r="C10" s="56">
        <v>20</v>
      </c>
      <c r="D10" s="55">
        <v>274</v>
      </c>
      <c r="E10" s="56">
        <v>148</v>
      </c>
      <c r="F10" s="57"/>
      <c r="G10" s="55">
        <f>B10-C10</f>
        <v>19</v>
      </c>
      <c r="H10" s="56">
        <f>D10-E10</f>
        <v>126</v>
      </c>
      <c r="I10" s="77">
        <f>IF(C10=0, "-", IF(G10/C10&lt;10, G10/C10, "&gt;999%"))</f>
        <v>0.95</v>
      </c>
      <c r="J10" s="78">
        <f>IF(E10=0, "-", IF(H10/E10&lt;10, H10/E10, "&gt;999%"))</f>
        <v>0.85135135135135132</v>
      </c>
    </row>
    <row r="11" spans="1:10" x14ac:dyDescent="0.2">
      <c r="A11" s="117" t="s">
        <v>110</v>
      </c>
      <c r="B11" s="55">
        <v>417</v>
      </c>
      <c r="C11" s="56">
        <v>408</v>
      </c>
      <c r="D11" s="55">
        <v>2879</v>
      </c>
      <c r="E11" s="56">
        <v>2004</v>
      </c>
      <c r="F11" s="57"/>
      <c r="G11" s="55">
        <f>B11-C11</f>
        <v>9</v>
      </c>
      <c r="H11" s="56">
        <f>D11-E11</f>
        <v>875</v>
      </c>
      <c r="I11" s="77">
        <f>IF(C11=0, "-", IF(G11/C11&lt;10, G11/C11, "&gt;999%"))</f>
        <v>2.2058823529411766E-2</v>
      </c>
      <c r="J11" s="78">
        <f>IF(E11=0, "-", IF(H11/E11&lt;10, H11/E11, "&gt;999%"))</f>
        <v>0.43662674650698602</v>
      </c>
    </row>
    <row r="12" spans="1:10" x14ac:dyDescent="0.2">
      <c r="A12" s="117"/>
      <c r="B12" s="55"/>
      <c r="C12" s="56"/>
      <c r="D12" s="55"/>
      <c r="E12" s="56"/>
      <c r="F12" s="57"/>
      <c r="G12" s="55"/>
      <c r="H12" s="56"/>
      <c r="I12" s="77"/>
      <c r="J12" s="78"/>
    </row>
    <row r="13" spans="1:10" x14ac:dyDescent="0.2">
      <c r="A13" s="111" t="s">
        <v>111</v>
      </c>
      <c r="B13" s="55"/>
      <c r="C13" s="56"/>
      <c r="D13" s="55"/>
      <c r="E13" s="56"/>
      <c r="F13" s="57"/>
      <c r="G13" s="55"/>
      <c r="H13" s="56"/>
      <c r="I13" s="77"/>
      <c r="J13" s="78"/>
    </row>
    <row r="14" spans="1:10" x14ac:dyDescent="0.2">
      <c r="A14" s="117" t="s">
        <v>107</v>
      </c>
      <c r="B14" s="55">
        <v>6</v>
      </c>
      <c r="C14" s="56">
        <v>8</v>
      </c>
      <c r="D14" s="55">
        <v>32</v>
      </c>
      <c r="E14" s="56">
        <v>49</v>
      </c>
      <c r="F14" s="57"/>
      <c r="G14" s="55">
        <f>B14-C14</f>
        <v>-2</v>
      </c>
      <c r="H14" s="56">
        <f>D14-E14</f>
        <v>-17</v>
      </c>
      <c r="I14" s="77">
        <f>IF(C14=0, "-", IF(G14/C14&lt;10, G14/C14, "&gt;999%"))</f>
        <v>-0.25</v>
      </c>
      <c r="J14" s="78">
        <f>IF(E14=0, "-", IF(H14/E14&lt;10, H14/E14, "&gt;999%"))</f>
        <v>-0.34693877551020408</v>
      </c>
    </row>
    <row r="15" spans="1:10" x14ac:dyDescent="0.2">
      <c r="A15" s="117" t="s">
        <v>108</v>
      </c>
      <c r="B15" s="55">
        <v>1</v>
      </c>
      <c r="C15" s="56">
        <v>0</v>
      </c>
      <c r="D15" s="55">
        <v>28</v>
      </c>
      <c r="E15" s="56">
        <v>8</v>
      </c>
      <c r="F15" s="57"/>
      <c r="G15" s="55">
        <f>B15-C15</f>
        <v>1</v>
      </c>
      <c r="H15" s="56">
        <f>D15-E15</f>
        <v>20</v>
      </c>
      <c r="I15" s="77" t="str">
        <f>IF(C15=0, "-", IF(G15/C15&lt;10, G15/C15, "&gt;999%"))</f>
        <v>-</v>
      </c>
      <c r="J15" s="78">
        <f>IF(E15=0, "-", IF(H15/E15&lt;10, H15/E15, "&gt;999%"))</f>
        <v>2.5</v>
      </c>
    </row>
    <row r="16" spans="1:10" x14ac:dyDescent="0.2">
      <c r="A16" s="117" t="s">
        <v>109</v>
      </c>
      <c r="B16" s="55">
        <v>22</v>
      </c>
      <c r="C16" s="56">
        <v>15</v>
      </c>
      <c r="D16" s="55">
        <v>136</v>
      </c>
      <c r="E16" s="56">
        <v>91</v>
      </c>
      <c r="F16" s="57"/>
      <c r="G16" s="55">
        <f>B16-C16</f>
        <v>7</v>
      </c>
      <c r="H16" s="56">
        <f>D16-E16</f>
        <v>45</v>
      </c>
      <c r="I16" s="77">
        <f>IF(C16=0, "-", IF(G16/C16&lt;10, G16/C16, "&gt;999%"))</f>
        <v>0.46666666666666667</v>
      </c>
      <c r="J16" s="78">
        <f>IF(E16=0, "-", IF(H16/E16&lt;10, H16/E16, "&gt;999%"))</f>
        <v>0.49450549450549453</v>
      </c>
    </row>
    <row r="17" spans="1:10" x14ac:dyDescent="0.2">
      <c r="A17" s="117" t="s">
        <v>110</v>
      </c>
      <c r="B17" s="55">
        <v>134</v>
      </c>
      <c r="C17" s="56">
        <v>148</v>
      </c>
      <c r="D17" s="55">
        <v>820</v>
      </c>
      <c r="E17" s="56">
        <v>890</v>
      </c>
      <c r="F17" s="57"/>
      <c r="G17" s="55">
        <f>B17-C17</f>
        <v>-14</v>
      </c>
      <c r="H17" s="56">
        <f>D17-E17</f>
        <v>-70</v>
      </c>
      <c r="I17" s="77">
        <f>IF(C17=0, "-", IF(G17/C17&lt;10, G17/C17, "&gt;999%"))</f>
        <v>-9.45945945945946E-2</v>
      </c>
      <c r="J17" s="78">
        <f>IF(E17=0, "-", IF(H17/E17&lt;10, H17/E17, "&gt;999%"))</f>
        <v>-7.8651685393258425E-2</v>
      </c>
    </row>
    <row r="18" spans="1:10" x14ac:dyDescent="0.2">
      <c r="A18" s="20"/>
      <c r="B18" s="55"/>
      <c r="C18" s="56"/>
      <c r="D18" s="55"/>
      <c r="E18" s="56"/>
      <c r="F18" s="57"/>
      <c r="G18" s="55"/>
      <c r="H18" s="56"/>
      <c r="I18" s="77"/>
      <c r="J18" s="78"/>
    </row>
    <row r="19" spans="1:10" x14ac:dyDescent="0.2">
      <c r="A19" s="111" t="s">
        <v>112</v>
      </c>
      <c r="B19" s="55"/>
      <c r="C19" s="56"/>
      <c r="D19" s="55"/>
      <c r="E19" s="56"/>
      <c r="F19" s="57"/>
      <c r="G19" s="55"/>
      <c r="H19" s="56"/>
      <c r="I19" s="77"/>
      <c r="J19" s="78"/>
    </row>
    <row r="20" spans="1:10" x14ac:dyDescent="0.2">
      <c r="A20" s="117" t="s">
        <v>107</v>
      </c>
      <c r="B20" s="55">
        <v>76</v>
      </c>
      <c r="C20" s="56">
        <v>55</v>
      </c>
      <c r="D20" s="55">
        <v>371</v>
      </c>
      <c r="E20" s="56">
        <v>418</v>
      </c>
      <c r="F20" s="57"/>
      <c r="G20" s="55">
        <f>B20-C20</f>
        <v>21</v>
      </c>
      <c r="H20" s="56">
        <f>D20-E20</f>
        <v>-47</v>
      </c>
      <c r="I20" s="77">
        <f>IF(C20=0, "-", IF(G20/C20&lt;10, G20/C20, "&gt;999%"))</f>
        <v>0.38181818181818183</v>
      </c>
      <c r="J20" s="78">
        <f>IF(E20=0, "-", IF(H20/E20&lt;10, H20/E20, "&gt;999%"))</f>
        <v>-0.11244019138755981</v>
      </c>
    </row>
    <row r="21" spans="1:10" x14ac:dyDescent="0.2">
      <c r="A21" s="117" t="s">
        <v>108</v>
      </c>
      <c r="B21" s="55">
        <v>9</v>
      </c>
      <c r="C21" s="56">
        <v>3</v>
      </c>
      <c r="D21" s="55">
        <v>32</v>
      </c>
      <c r="E21" s="56">
        <v>16</v>
      </c>
      <c r="F21" s="57"/>
      <c r="G21" s="55">
        <f>B21-C21</f>
        <v>6</v>
      </c>
      <c r="H21" s="56">
        <f>D21-E21</f>
        <v>16</v>
      </c>
      <c r="I21" s="77">
        <f>IF(C21=0, "-", IF(G21/C21&lt;10, G21/C21, "&gt;999%"))</f>
        <v>2</v>
      </c>
      <c r="J21" s="78">
        <f>IF(E21=0, "-", IF(H21/E21&lt;10, H21/E21, "&gt;999%"))</f>
        <v>1</v>
      </c>
    </row>
    <row r="22" spans="1:10" x14ac:dyDescent="0.2">
      <c r="A22" s="117" t="s">
        <v>109</v>
      </c>
      <c r="B22" s="55">
        <v>30</v>
      </c>
      <c r="C22" s="56">
        <v>13</v>
      </c>
      <c r="D22" s="55">
        <v>213</v>
      </c>
      <c r="E22" s="56">
        <v>31</v>
      </c>
      <c r="F22" s="57"/>
      <c r="G22" s="55">
        <f>B22-C22</f>
        <v>17</v>
      </c>
      <c r="H22" s="56">
        <f>D22-E22</f>
        <v>182</v>
      </c>
      <c r="I22" s="77">
        <f>IF(C22=0, "-", IF(G22/C22&lt;10, G22/C22, "&gt;999%"))</f>
        <v>1.3076923076923077</v>
      </c>
      <c r="J22" s="78">
        <f>IF(E22=0, "-", IF(H22/E22&lt;10, H22/E22, "&gt;999%"))</f>
        <v>5.870967741935484</v>
      </c>
    </row>
    <row r="23" spans="1:10" x14ac:dyDescent="0.2">
      <c r="A23" s="117" t="s">
        <v>110</v>
      </c>
      <c r="B23" s="55">
        <v>446</v>
      </c>
      <c r="C23" s="56">
        <v>412</v>
      </c>
      <c r="D23" s="55">
        <v>2941</v>
      </c>
      <c r="E23" s="56">
        <v>1905</v>
      </c>
      <c r="F23" s="57"/>
      <c r="G23" s="55">
        <f>B23-C23</f>
        <v>34</v>
      </c>
      <c r="H23" s="56">
        <f>D23-E23</f>
        <v>1036</v>
      </c>
      <c r="I23" s="77">
        <f>IF(C23=0, "-", IF(G23/C23&lt;10, G23/C23, "&gt;999%"))</f>
        <v>8.2524271844660199E-2</v>
      </c>
      <c r="J23" s="78">
        <f>IF(E23=0, "-", IF(H23/E23&lt;10, H23/E23, "&gt;999%"))</f>
        <v>0.54383202099737538</v>
      </c>
    </row>
    <row r="24" spans="1:10" x14ac:dyDescent="0.2">
      <c r="A24" s="117"/>
      <c r="B24" s="55"/>
      <c r="C24" s="56"/>
      <c r="D24" s="55"/>
      <c r="E24" s="56"/>
      <c r="F24" s="57"/>
      <c r="G24" s="55"/>
      <c r="H24" s="56"/>
      <c r="I24" s="77"/>
      <c r="J24" s="78"/>
    </row>
    <row r="25" spans="1:10" x14ac:dyDescent="0.2">
      <c r="A25" s="111" t="s">
        <v>113</v>
      </c>
      <c r="B25" s="55"/>
      <c r="C25" s="56"/>
      <c r="D25" s="55"/>
      <c r="E25" s="56"/>
      <c r="F25" s="57"/>
      <c r="G25" s="55"/>
      <c r="H25" s="56"/>
      <c r="I25" s="77"/>
      <c r="J25" s="78"/>
    </row>
    <row r="26" spans="1:10" x14ac:dyDescent="0.2">
      <c r="A26" s="117" t="s">
        <v>107</v>
      </c>
      <c r="B26" s="55">
        <v>79</v>
      </c>
      <c r="C26" s="56">
        <v>81</v>
      </c>
      <c r="D26" s="55">
        <v>394</v>
      </c>
      <c r="E26" s="56">
        <v>449</v>
      </c>
      <c r="F26" s="57"/>
      <c r="G26" s="55">
        <f>B26-C26</f>
        <v>-2</v>
      </c>
      <c r="H26" s="56">
        <f>D26-E26</f>
        <v>-55</v>
      </c>
      <c r="I26" s="77">
        <f>IF(C26=0, "-", IF(G26/C26&lt;10, G26/C26, "&gt;999%"))</f>
        <v>-2.4691358024691357E-2</v>
      </c>
      <c r="J26" s="78">
        <f>IF(E26=0, "-", IF(H26/E26&lt;10, H26/E26, "&gt;999%"))</f>
        <v>-0.12249443207126949</v>
      </c>
    </row>
    <row r="27" spans="1:10" x14ac:dyDescent="0.2">
      <c r="A27" s="117" t="s">
        <v>108</v>
      </c>
      <c r="B27" s="55">
        <v>8</v>
      </c>
      <c r="C27" s="56">
        <v>2</v>
      </c>
      <c r="D27" s="55">
        <v>40</v>
      </c>
      <c r="E27" s="56">
        <v>13</v>
      </c>
      <c r="F27" s="57"/>
      <c r="G27" s="55">
        <f>B27-C27</f>
        <v>6</v>
      </c>
      <c r="H27" s="56">
        <f>D27-E27</f>
        <v>27</v>
      </c>
      <c r="I27" s="77">
        <f>IF(C27=0, "-", IF(G27/C27&lt;10, G27/C27, "&gt;999%"))</f>
        <v>3</v>
      </c>
      <c r="J27" s="78">
        <f>IF(E27=0, "-", IF(H27/E27&lt;10, H27/E27, "&gt;999%"))</f>
        <v>2.0769230769230771</v>
      </c>
    </row>
    <row r="28" spans="1:10" x14ac:dyDescent="0.2">
      <c r="A28" s="117" t="s">
        <v>109</v>
      </c>
      <c r="B28" s="55">
        <v>16</v>
      </c>
      <c r="C28" s="56">
        <v>4</v>
      </c>
      <c r="D28" s="55">
        <v>113</v>
      </c>
      <c r="E28" s="56">
        <v>16</v>
      </c>
      <c r="F28" s="57"/>
      <c r="G28" s="55">
        <f>B28-C28</f>
        <v>12</v>
      </c>
      <c r="H28" s="56">
        <f>D28-E28</f>
        <v>97</v>
      </c>
      <c r="I28" s="77">
        <f>IF(C28=0, "-", IF(G28/C28&lt;10, G28/C28, "&gt;999%"))</f>
        <v>3</v>
      </c>
      <c r="J28" s="78">
        <f>IF(E28=0, "-", IF(H28/E28&lt;10, H28/E28, "&gt;999%"))</f>
        <v>6.0625</v>
      </c>
    </row>
    <row r="29" spans="1:10" x14ac:dyDescent="0.2">
      <c r="A29" s="117" t="s">
        <v>110</v>
      </c>
      <c r="B29" s="55">
        <v>236</v>
      </c>
      <c r="C29" s="56">
        <v>233</v>
      </c>
      <c r="D29" s="55">
        <v>1194</v>
      </c>
      <c r="E29" s="56">
        <v>1129</v>
      </c>
      <c r="F29" s="57"/>
      <c r="G29" s="55">
        <f>B29-C29</f>
        <v>3</v>
      </c>
      <c r="H29" s="56">
        <f>D29-E29</f>
        <v>65</v>
      </c>
      <c r="I29" s="77">
        <f>IF(C29=0, "-", IF(G29/C29&lt;10, G29/C29, "&gt;999%"))</f>
        <v>1.2875536480686695E-2</v>
      </c>
      <c r="J29" s="78">
        <f>IF(E29=0, "-", IF(H29/E29&lt;10, H29/E29, "&gt;999%"))</f>
        <v>5.7573073516386179E-2</v>
      </c>
    </row>
    <row r="30" spans="1:10" x14ac:dyDescent="0.2">
      <c r="A30" s="20"/>
      <c r="B30" s="55"/>
      <c r="C30" s="56"/>
      <c r="D30" s="55"/>
      <c r="E30" s="56"/>
      <c r="F30" s="57"/>
      <c r="G30" s="55"/>
      <c r="H30" s="56"/>
      <c r="I30" s="77"/>
      <c r="J30" s="78"/>
    </row>
    <row r="31" spans="1:10" x14ac:dyDescent="0.2">
      <c r="A31" s="111" t="s">
        <v>114</v>
      </c>
      <c r="B31" s="55"/>
      <c r="C31" s="56"/>
      <c r="D31" s="55"/>
      <c r="E31" s="56"/>
      <c r="F31" s="57"/>
      <c r="G31" s="55"/>
      <c r="H31" s="56"/>
      <c r="I31" s="77"/>
      <c r="J31" s="78"/>
    </row>
    <row r="32" spans="1:10" x14ac:dyDescent="0.2">
      <c r="A32" s="117" t="s">
        <v>107</v>
      </c>
      <c r="B32" s="55">
        <v>89</v>
      </c>
      <c r="C32" s="56">
        <v>75</v>
      </c>
      <c r="D32" s="55">
        <v>452</v>
      </c>
      <c r="E32" s="56">
        <v>453</v>
      </c>
      <c r="F32" s="57"/>
      <c r="G32" s="55">
        <f>B32-C32</f>
        <v>14</v>
      </c>
      <c r="H32" s="56">
        <f>D32-E32</f>
        <v>-1</v>
      </c>
      <c r="I32" s="77">
        <f>IF(C32=0, "-", IF(G32/C32&lt;10, G32/C32, "&gt;999%"))</f>
        <v>0.18666666666666668</v>
      </c>
      <c r="J32" s="78">
        <f>IF(E32=0, "-", IF(H32/E32&lt;10, H32/E32, "&gt;999%"))</f>
        <v>-2.2075055187637969E-3</v>
      </c>
    </row>
    <row r="33" spans="1:10" x14ac:dyDescent="0.2">
      <c r="A33" s="117" t="s">
        <v>110</v>
      </c>
      <c r="B33" s="55">
        <v>19</v>
      </c>
      <c r="C33" s="56">
        <v>12</v>
      </c>
      <c r="D33" s="55">
        <v>66</v>
      </c>
      <c r="E33" s="56">
        <v>42</v>
      </c>
      <c r="F33" s="57"/>
      <c r="G33" s="55">
        <f>B33-C33</f>
        <v>7</v>
      </c>
      <c r="H33" s="56">
        <f>D33-E33</f>
        <v>24</v>
      </c>
      <c r="I33" s="77">
        <f>IF(C33=0, "-", IF(G33/C33&lt;10, G33/C33, "&gt;999%"))</f>
        <v>0.58333333333333337</v>
      </c>
      <c r="J33" s="78">
        <f>IF(E33=0, "-", IF(H33/E33&lt;10, H33/E33, "&gt;999%"))</f>
        <v>0.5714285714285714</v>
      </c>
    </row>
    <row r="34" spans="1:10" x14ac:dyDescent="0.2">
      <c r="A34" s="117"/>
      <c r="B34" s="55"/>
      <c r="C34" s="56"/>
      <c r="D34" s="55"/>
      <c r="E34" s="56"/>
      <c r="F34" s="57"/>
      <c r="G34" s="55"/>
      <c r="H34" s="56"/>
      <c r="I34" s="77"/>
      <c r="J34" s="78"/>
    </row>
    <row r="35" spans="1:10" x14ac:dyDescent="0.2">
      <c r="A35" s="111" t="s">
        <v>115</v>
      </c>
      <c r="B35" s="55"/>
      <c r="C35" s="56"/>
      <c r="D35" s="55"/>
      <c r="E35" s="56"/>
      <c r="F35" s="57"/>
      <c r="G35" s="55"/>
      <c r="H35" s="56"/>
      <c r="I35" s="77"/>
      <c r="J35" s="78"/>
    </row>
    <row r="36" spans="1:10" x14ac:dyDescent="0.2">
      <c r="A36" s="117" t="s">
        <v>107</v>
      </c>
      <c r="B36" s="55">
        <v>239</v>
      </c>
      <c r="C36" s="56">
        <v>188</v>
      </c>
      <c r="D36" s="55">
        <v>797</v>
      </c>
      <c r="E36" s="56">
        <v>856</v>
      </c>
      <c r="F36" s="57"/>
      <c r="G36" s="55">
        <f>B36-C36</f>
        <v>51</v>
      </c>
      <c r="H36" s="56">
        <f>D36-E36</f>
        <v>-59</v>
      </c>
      <c r="I36" s="77">
        <f>IF(C36=0, "-", IF(G36/C36&lt;10, G36/C36, "&gt;999%"))</f>
        <v>0.27127659574468083</v>
      </c>
      <c r="J36" s="78">
        <f>IF(E36=0, "-", IF(H36/E36&lt;10, H36/E36, "&gt;999%"))</f>
        <v>-6.8925233644859807E-2</v>
      </c>
    </row>
    <row r="37" spans="1:10" x14ac:dyDescent="0.2">
      <c r="A37" s="117" t="s">
        <v>110</v>
      </c>
      <c r="B37" s="55">
        <v>32</v>
      </c>
      <c r="C37" s="56">
        <v>13</v>
      </c>
      <c r="D37" s="55">
        <v>89</v>
      </c>
      <c r="E37" s="56">
        <v>65</v>
      </c>
      <c r="F37" s="57"/>
      <c r="G37" s="55">
        <f>B37-C37</f>
        <v>19</v>
      </c>
      <c r="H37" s="56">
        <f>D37-E37</f>
        <v>24</v>
      </c>
      <c r="I37" s="77">
        <f>IF(C37=0, "-", IF(G37/C37&lt;10, G37/C37, "&gt;999%"))</f>
        <v>1.4615384615384615</v>
      </c>
      <c r="J37" s="78">
        <f>IF(E37=0, "-", IF(H37/E37&lt;10, H37/E37, "&gt;999%"))</f>
        <v>0.36923076923076925</v>
      </c>
    </row>
    <row r="38" spans="1:10" x14ac:dyDescent="0.2">
      <c r="A38" s="20"/>
      <c r="B38" s="55"/>
      <c r="C38" s="56"/>
      <c r="D38" s="55"/>
      <c r="E38" s="56"/>
      <c r="F38" s="57"/>
      <c r="G38" s="55"/>
      <c r="H38" s="56"/>
      <c r="I38" s="77"/>
      <c r="J38" s="78"/>
    </row>
    <row r="39" spans="1:10" x14ac:dyDescent="0.2">
      <c r="A39" s="16" t="s">
        <v>26</v>
      </c>
      <c r="B39" s="55">
        <v>38</v>
      </c>
      <c r="C39" s="56">
        <v>19</v>
      </c>
      <c r="D39" s="55">
        <v>87</v>
      </c>
      <c r="E39" s="56">
        <v>79</v>
      </c>
      <c r="F39" s="57"/>
      <c r="G39" s="55">
        <f>B39-C39</f>
        <v>19</v>
      </c>
      <c r="H39" s="56">
        <f>D39-E39</f>
        <v>8</v>
      </c>
      <c r="I39" s="77">
        <f>IF(C39=0, "-", IF(G39/C39&lt;10, G39/C39, "&gt;999%"))</f>
        <v>1</v>
      </c>
      <c r="J39" s="78">
        <f>IF(E39=0, "-", IF(H39/E39&lt;10, H39/E39, "&gt;999%"))</f>
        <v>0.10126582278481013</v>
      </c>
    </row>
    <row r="40" spans="1:10" x14ac:dyDescent="0.2">
      <c r="A40" s="81"/>
      <c r="B40" s="82"/>
      <c r="C40" s="83"/>
      <c r="D40" s="82"/>
      <c r="E40" s="83"/>
      <c r="F40" s="84"/>
      <c r="G40" s="82"/>
      <c r="H40" s="83"/>
      <c r="I40" s="85"/>
      <c r="J40" s="86"/>
    </row>
    <row r="41" spans="1:10" s="38" customFormat="1" x14ac:dyDescent="0.2">
      <c r="A41" s="12" t="s">
        <v>17</v>
      </c>
      <c r="B41" s="32">
        <f>SUM(B6:B40)</f>
        <v>1945</v>
      </c>
      <c r="C41" s="121">
        <f>SUM(C6:C40)</f>
        <v>1712</v>
      </c>
      <c r="D41" s="32">
        <f>SUM(D6:D40)</f>
        <v>11003</v>
      </c>
      <c r="E41" s="121">
        <f>SUM(E6:E40)</f>
        <v>8693</v>
      </c>
      <c r="F41" s="34"/>
      <c r="G41" s="32">
        <f>B41-C41</f>
        <v>233</v>
      </c>
      <c r="H41" s="33">
        <f>D41-E41</f>
        <v>2310</v>
      </c>
      <c r="I41" s="35">
        <f>IF(C41=0, 0, G41/C41)</f>
        <v>0.13609813084112149</v>
      </c>
      <c r="J41" s="36">
        <f>IF(E41=0, 0, H41/E41)</f>
        <v>0.26573104796963076</v>
      </c>
    </row>
  </sheetData>
  <mergeCells count="5">
    <mergeCell ref="B1:J1"/>
    <mergeCell ref="B2:J2"/>
    <mergeCell ref="B4:C4"/>
    <mergeCell ref="D4:E4"/>
    <mergeCell ref="G4:J4"/>
  </mergeCells>
  <printOptions horizontalCentered="1"/>
  <pageMargins left="0.39370078740157483" right="0.39370078740157483" top="0.39370078740157483" bottom="0.59055118110236227" header="0.39370078740157483" footer="0.19685039370078741"/>
  <pageSetup paperSize="9" scale="82"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DD760B-98D7-4E77-842D-F88F70D2FB16}">
  <dimension ref="A1:J42"/>
  <sheetViews>
    <sheetView tabSelected="1" workbookViewId="0">
      <selection activeCell="M1" sqref="M1"/>
    </sheetView>
  </sheetViews>
  <sheetFormatPr defaultRowHeight="12.75" x14ac:dyDescent="0.2"/>
  <cols>
    <col min="1" max="1" width="25.7109375" style="1" customWidth="1"/>
    <col min="2" max="5" width="8.5703125" style="1" customWidth="1"/>
    <col min="6" max="6" width="1.7109375" style="1" customWidth="1"/>
    <col min="7" max="10" width="8.28515625" style="1" customWidth="1"/>
    <col min="11" max="256" width="8.7109375" style="1"/>
    <col min="257" max="257" width="25.7109375" style="1" customWidth="1"/>
    <col min="258" max="261" width="8.5703125" style="1" customWidth="1"/>
    <col min="262" max="262" width="1.7109375" style="1" customWidth="1"/>
    <col min="263" max="266" width="8.28515625" style="1" customWidth="1"/>
    <col min="267" max="512" width="8.7109375" style="1"/>
    <col min="513" max="513" width="25.7109375" style="1" customWidth="1"/>
    <col min="514" max="517" width="8.5703125" style="1" customWidth="1"/>
    <col min="518" max="518" width="1.7109375" style="1" customWidth="1"/>
    <col min="519" max="522" width="8.28515625" style="1" customWidth="1"/>
    <col min="523" max="768" width="8.7109375" style="1"/>
    <col min="769" max="769" width="25.7109375" style="1" customWidth="1"/>
    <col min="770" max="773" width="8.5703125" style="1" customWidth="1"/>
    <col min="774" max="774" width="1.7109375" style="1" customWidth="1"/>
    <col min="775" max="778" width="8.28515625" style="1" customWidth="1"/>
    <col min="779" max="1024" width="8.7109375" style="1"/>
    <col min="1025" max="1025" width="25.7109375" style="1" customWidth="1"/>
    <col min="1026" max="1029" width="8.5703125" style="1" customWidth="1"/>
    <col min="1030" max="1030" width="1.7109375" style="1" customWidth="1"/>
    <col min="1031" max="1034" width="8.28515625" style="1" customWidth="1"/>
    <col min="1035" max="1280" width="8.7109375" style="1"/>
    <col min="1281" max="1281" width="25.7109375" style="1" customWidth="1"/>
    <col min="1282" max="1285" width="8.5703125" style="1" customWidth="1"/>
    <col min="1286" max="1286" width="1.7109375" style="1" customWidth="1"/>
    <col min="1287" max="1290" width="8.28515625" style="1" customWidth="1"/>
    <col min="1291" max="1536" width="8.7109375" style="1"/>
    <col min="1537" max="1537" width="25.7109375" style="1" customWidth="1"/>
    <col min="1538" max="1541" width="8.5703125" style="1" customWidth="1"/>
    <col min="1542" max="1542" width="1.7109375" style="1" customWidth="1"/>
    <col min="1543" max="1546" width="8.28515625" style="1" customWidth="1"/>
    <col min="1547" max="1792" width="8.7109375" style="1"/>
    <col min="1793" max="1793" width="25.7109375" style="1" customWidth="1"/>
    <col min="1794" max="1797" width="8.5703125" style="1" customWidth="1"/>
    <col min="1798" max="1798" width="1.7109375" style="1" customWidth="1"/>
    <col min="1799" max="1802" width="8.28515625" style="1" customWidth="1"/>
    <col min="1803" max="2048" width="8.7109375" style="1"/>
    <col min="2049" max="2049" width="25.7109375" style="1" customWidth="1"/>
    <col min="2050" max="2053" width="8.5703125" style="1" customWidth="1"/>
    <col min="2054" max="2054" width="1.7109375" style="1" customWidth="1"/>
    <col min="2055" max="2058" width="8.28515625" style="1" customWidth="1"/>
    <col min="2059" max="2304" width="8.7109375" style="1"/>
    <col min="2305" max="2305" width="25.7109375" style="1" customWidth="1"/>
    <col min="2306" max="2309" width="8.5703125" style="1" customWidth="1"/>
    <col min="2310" max="2310" width="1.7109375" style="1" customWidth="1"/>
    <col min="2311" max="2314" width="8.28515625" style="1" customWidth="1"/>
    <col min="2315" max="2560" width="8.7109375" style="1"/>
    <col min="2561" max="2561" width="25.7109375" style="1" customWidth="1"/>
    <col min="2562" max="2565" width="8.5703125" style="1" customWidth="1"/>
    <col min="2566" max="2566" width="1.7109375" style="1" customWidth="1"/>
    <col min="2567" max="2570" width="8.28515625" style="1" customWidth="1"/>
    <col min="2571" max="2816" width="8.7109375" style="1"/>
    <col min="2817" max="2817" width="25.7109375" style="1" customWidth="1"/>
    <col min="2818" max="2821" width="8.5703125" style="1" customWidth="1"/>
    <col min="2822" max="2822" width="1.7109375" style="1" customWidth="1"/>
    <col min="2823" max="2826" width="8.28515625" style="1" customWidth="1"/>
    <col min="2827" max="3072" width="8.7109375" style="1"/>
    <col min="3073" max="3073" width="25.7109375" style="1" customWidth="1"/>
    <col min="3074" max="3077" width="8.5703125" style="1" customWidth="1"/>
    <col min="3078" max="3078" width="1.7109375" style="1" customWidth="1"/>
    <col min="3079" max="3082" width="8.28515625" style="1" customWidth="1"/>
    <col min="3083" max="3328" width="8.7109375" style="1"/>
    <col min="3329" max="3329" width="25.7109375" style="1" customWidth="1"/>
    <col min="3330" max="3333" width="8.5703125" style="1" customWidth="1"/>
    <col min="3334" max="3334" width="1.7109375" style="1" customWidth="1"/>
    <col min="3335" max="3338" width="8.28515625" style="1" customWidth="1"/>
    <col min="3339" max="3584" width="8.7109375" style="1"/>
    <col min="3585" max="3585" width="25.7109375" style="1" customWidth="1"/>
    <col min="3586" max="3589" width="8.5703125" style="1" customWidth="1"/>
    <col min="3590" max="3590" width="1.7109375" style="1" customWidth="1"/>
    <col min="3591" max="3594" width="8.28515625" style="1" customWidth="1"/>
    <col min="3595" max="3840" width="8.7109375" style="1"/>
    <col min="3841" max="3841" width="25.7109375" style="1" customWidth="1"/>
    <col min="3842" max="3845" width="8.5703125" style="1" customWidth="1"/>
    <col min="3846" max="3846" width="1.7109375" style="1" customWidth="1"/>
    <col min="3847" max="3850" width="8.28515625" style="1" customWidth="1"/>
    <col min="3851" max="4096" width="8.7109375" style="1"/>
    <col min="4097" max="4097" width="25.7109375" style="1" customWidth="1"/>
    <col min="4098" max="4101" width="8.5703125" style="1" customWidth="1"/>
    <col min="4102" max="4102" width="1.7109375" style="1" customWidth="1"/>
    <col min="4103" max="4106" width="8.28515625" style="1" customWidth="1"/>
    <col min="4107" max="4352" width="8.7109375" style="1"/>
    <col min="4353" max="4353" width="25.7109375" style="1" customWidth="1"/>
    <col min="4354" max="4357" width="8.5703125" style="1" customWidth="1"/>
    <col min="4358" max="4358" width="1.7109375" style="1" customWidth="1"/>
    <col min="4359" max="4362" width="8.28515625" style="1" customWidth="1"/>
    <col min="4363" max="4608" width="8.7109375" style="1"/>
    <col min="4609" max="4609" width="25.7109375" style="1" customWidth="1"/>
    <col min="4610" max="4613" width="8.5703125" style="1" customWidth="1"/>
    <col min="4614" max="4614" width="1.7109375" style="1" customWidth="1"/>
    <col min="4615" max="4618" width="8.28515625" style="1" customWidth="1"/>
    <col min="4619" max="4864" width="8.7109375" style="1"/>
    <col min="4865" max="4865" width="25.7109375" style="1" customWidth="1"/>
    <col min="4866" max="4869" width="8.5703125" style="1" customWidth="1"/>
    <col min="4870" max="4870" width="1.7109375" style="1" customWidth="1"/>
    <col min="4871" max="4874" width="8.28515625" style="1" customWidth="1"/>
    <col min="4875" max="5120" width="8.7109375" style="1"/>
    <col min="5121" max="5121" width="25.7109375" style="1" customWidth="1"/>
    <col min="5122" max="5125" width="8.5703125" style="1" customWidth="1"/>
    <col min="5126" max="5126" width="1.7109375" style="1" customWidth="1"/>
    <col min="5127" max="5130" width="8.28515625" style="1" customWidth="1"/>
    <col min="5131" max="5376" width="8.7109375" style="1"/>
    <col min="5377" max="5377" width="25.7109375" style="1" customWidth="1"/>
    <col min="5378" max="5381" width="8.5703125" style="1" customWidth="1"/>
    <col min="5382" max="5382" width="1.7109375" style="1" customWidth="1"/>
    <col min="5383" max="5386" width="8.28515625" style="1" customWidth="1"/>
    <col min="5387" max="5632" width="8.7109375" style="1"/>
    <col min="5633" max="5633" width="25.7109375" style="1" customWidth="1"/>
    <col min="5634" max="5637" width="8.5703125" style="1" customWidth="1"/>
    <col min="5638" max="5638" width="1.7109375" style="1" customWidth="1"/>
    <col min="5639" max="5642" width="8.28515625" style="1" customWidth="1"/>
    <col min="5643" max="5888" width="8.7109375" style="1"/>
    <col min="5889" max="5889" width="25.7109375" style="1" customWidth="1"/>
    <col min="5890" max="5893" width="8.5703125" style="1" customWidth="1"/>
    <col min="5894" max="5894" width="1.7109375" style="1" customWidth="1"/>
    <col min="5895" max="5898" width="8.28515625" style="1" customWidth="1"/>
    <col min="5899" max="6144" width="8.7109375" style="1"/>
    <col min="6145" max="6145" width="25.7109375" style="1" customWidth="1"/>
    <col min="6146" max="6149" width="8.5703125" style="1" customWidth="1"/>
    <col min="6150" max="6150" width="1.7109375" style="1" customWidth="1"/>
    <col min="6151" max="6154" width="8.28515625" style="1" customWidth="1"/>
    <col min="6155" max="6400" width="8.7109375" style="1"/>
    <col min="6401" max="6401" width="25.7109375" style="1" customWidth="1"/>
    <col min="6402" max="6405" width="8.5703125" style="1" customWidth="1"/>
    <col min="6406" max="6406" width="1.7109375" style="1" customWidth="1"/>
    <col min="6407" max="6410" width="8.28515625" style="1" customWidth="1"/>
    <col min="6411" max="6656" width="8.7109375" style="1"/>
    <col min="6657" max="6657" width="25.7109375" style="1" customWidth="1"/>
    <col min="6658" max="6661" width="8.5703125" style="1" customWidth="1"/>
    <col min="6662" max="6662" width="1.7109375" style="1" customWidth="1"/>
    <col min="6663" max="6666" width="8.28515625" style="1" customWidth="1"/>
    <col min="6667" max="6912" width="8.7109375" style="1"/>
    <col min="6913" max="6913" width="25.7109375" style="1" customWidth="1"/>
    <col min="6914" max="6917" width="8.5703125" style="1" customWidth="1"/>
    <col min="6918" max="6918" width="1.7109375" style="1" customWidth="1"/>
    <col min="6919" max="6922" width="8.28515625" style="1" customWidth="1"/>
    <col min="6923" max="7168" width="8.7109375" style="1"/>
    <col min="7169" max="7169" width="25.7109375" style="1" customWidth="1"/>
    <col min="7170" max="7173" width="8.5703125" style="1" customWidth="1"/>
    <col min="7174" max="7174" width="1.7109375" style="1" customWidth="1"/>
    <col min="7175" max="7178" width="8.28515625" style="1" customWidth="1"/>
    <col min="7179" max="7424" width="8.7109375" style="1"/>
    <col min="7425" max="7425" width="25.7109375" style="1" customWidth="1"/>
    <col min="7426" max="7429" width="8.5703125" style="1" customWidth="1"/>
    <col min="7430" max="7430" width="1.7109375" style="1" customWidth="1"/>
    <col min="7431" max="7434" width="8.28515625" style="1" customWidth="1"/>
    <col min="7435" max="7680" width="8.7109375" style="1"/>
    <col min="7681" max="7681" width="25.7109375" style="1" customWidth="1"/>
    <col min="7682" max="7685" width="8.5703125" style="1" customWidth="1"/>
    <col min="7686" max="7686" width="1.7109375" style="1" customWidth="1"/>
    <col min="7687" max="7690" width="8.28515625" style="1" customWidth="1"/>
    <col min="7691" max="7936" width="8.7109375" style="1"/>
    <col min="7937" max="7937" width="25.7109375" style="1" customWidth="1"/>
    <col min="7938" max="7941" width="8.5703125" style="1" customWidth="1"/>
    <col min="7942" max="7942" width="1.7109375" style="1" customWidth="1"/>
    <col min="7943" max="7946" width="8.28515625" style="1" customWidth="1"/>
    <col min="7947" max="8192" width="8.7109375" style="1"/>
    <col min="8193" max="8193" width="25.7109375" style="1" customWidth="1"/>
    <col min="8194" max="8197" width="8.5703125" style="1" customWidth="1"/>
    <col min="8198" max="8198" width="1.7109375" style="1" customWidth="1"/>
    <col min="8199" max="8202" width="8.28515625" style="1" customWidth="1"/>
    <col min="8203" max="8448" width="8.7109375" style="1"/>
    <col min="8449" max="8449" width="25.7109375" style="1" customWidth="1"/>
    <col min="8450" max="8453" width="8.5703125" style="1" customWidth="1"/>
    <col min="8454" max="8454" width="1.7109375" style="1" customWidth="1"/>
    <col min="8455" max="8458" width="8.28515625" style="1" customWidth="1"/>
    <col min="8459" max="8704" width="8.7109375" style="1"/>
    <col min="8705" max="8705" width="25.7109375" style="1" customWidth="1"/>
    <col min="8706" max="8709" width="8.5703125" style="1" customWidth="1"/>
    <col min="8710" max="8710" width="1.7109375" style="1" customWidth="1"/>
    <col min="8711" max="8714" width="8.28515625" style="1" customWidth="1"/>
    <col min="8715" max="8960" width="8.7109375" style="1"/>
    <col min="8961" max="8961" width="25.7109375" style="1" customWidth="1"/>
    <col min="8962" max="8965" width="8.5703125" style="1" customWidth="1"/>
    <col min="8966" max="8966" width="1.7109375" style="1" customWidth="1"/>
    <col min="8967" max="8970" width="8.28515625" style="1" customWidth="1"/>
    <col min="8971" max="9216" width="8.7109375" style="1"/>
    <col min="9217" max="9217" width="25.7109375" style="1" customWidth="1"/>
    <col min="9218" max="9221" width="8.5703125" style="1" customWidth="1"/>
    <col min="9222" max="9222" width="1.7109375" style="1" customWidth="1"/>
    <col min="9223" max="9226" width="8.28515625" style="1" customWidth="1"/>
    <col min="9227" max="9472" width="8.7109375" style="1"/>
    <col min="9473" max="9473" width="25.7109375" style="1" customWidth="1"/>
    <col min="9474" max="9477" width="8.5703125" style="1" customWidth="1"/>
    <col min="9478" max="9478" width="1.7109375" style="1" customWidth="1"/>
    <col min="9479" max="9482" width="8.28515625" style="1" customWidth="1"/>
    <col min="9483" max="9728" width="8.7109375" style="1"/>
    <col min="9729" max="9729" width="25.7109375" style="1" customWidth="1"/>
    <col min="9730" max="9733" width="8.5703125" style="1" customWidth="1"/>
    <col min="9734" max="9734" width="1.7109375" style="1" customWidth="1"/>
    <col min="9735" max="9738" width="8.28515625" style="1" customWidth="1"/>
    <col min="9739" max="9984" width="8.7109375" style="1"/>
    <col min="9985" max="9985" width="25.7109375" style="1" customWidth="1"/>
    <col min="9986" max="9989" width="8.5703125" style="1" customWidth="1"/>
    <col min="9990" max="9990" width="1.7109375" style="1" customWidth="1"/>
    <col min="9991" max="9994" width="8.28515625" style="1" customWidth="1"/>
    <col min="9995" max="10240" width="8.7109375" style="1"/>
    <col min="10241" max="10241" width="25.7109375" style="1" customWidth="1"/>
    <col min="10242" max="10245" width="8.5703125" style="1" customWidth="1"/>
    <col min="10246" max="10246" width="1.7109375" style="1" customWidth="1"/>
    <col min="10247" max="10250" width="8.28515625" style="1" customWidth="1"/>
    <col min="10251" max="10496" width="8.7109375" style="1"/>
    <col min="10497" max="10497" width="25.7109375" style="1" customWidth="1"/>
    <col min="10498" max="10501" width="8.5703125" style="1" customWidth="1"/>
    <col min="10502" max="10502" width="1.7109375" style="1" customWidth="1"/>
    <col min="10503" max="10506" width="8.28515625" style="1" customWidth="1"/>
    <col min="10507" max="10752" width="8.7109375" style="1"/>
    <col min="10753" max="10753" width="25.7109375" style="1" customWidth="1"/>
    <col min="10754" max="10757" width="8.5703125" style="1" customWidth="1"/>
    <col min="10758" max="10758" width="1.7109375" style="1" customWidth="1"/>
    <col min="10759" max="10762" width="8.28515625" style="1" customWidth="1"/>
    <col min="10763" max="11008" width="8.7109375" style="1"/>
    <col min="11009" max="11009" width="25.7109375" style="1" customWidth="1"/>
    <col min="11010" max="11013" width="8.5703125" style="1" customWidth="1"/>
    <col min="11014" max="11014" width="1.7109375" style="1" customWidth="1"/>
    <col min="11015" max="11018" width="8.28515625" style="1" customWidth="1"/>
    <col min="11019" max="11264" width="8.7109375" style="1"/>
    <col min="11265" max="11265" width="25.7109375" style="1" customWidth="1"/>
    <col min="11266" max="11269" width="8.5703125" style="1" customWidth="1"/>
    <col min="11270" max="11270" width="1.7109375" style="1" customWidth="1"/>
    <col min="11271" max="11274" width="8.28515625" style="1" customWidth="1"/>
    <col min="11275" max="11520" width="8.7109375" style="1"/>
    <col min="11521" max="11521" width="25.7109375" style="1" customWidth="1"/>
    <col min="11522" max="11525" width="8.5703125" style="1" customWidth="1"/>
    <col min="11526" max="11526" width="1.7109375" style="1" customWidth="1"/>
    <col min="11527" max="11530" width="8.28515625" style="1" customWidth="1"/>
    <col min="11531" max="11776" width="8.7109375" style="1"/>
    <col min="11777" max="11777" width="25.7109375" style="1" customWidth="1"/>
    <col min="11778" max="11781" width="8.5703125" style="1" customWidth="1"/>
    <col min="11782" max="11782" width="1.7109375" style="1" customWidth="1"/>
    <col min="11783" max="11786" width="8.28515625" style="1" customWidth="1"/>
    <col min="11787" max="12032" width="8.7109375" style="1"/>
    <col min="12033" max="12033" width="25.7109375" style="1" customWidth="1"/>
    <col min="12034" max="12037" width="8.5703125" style="1" customWidth="1"/>
    <col min="12038" max="12038" width="1.7109375" style="1" customWidth="1"/>
    <col min="12039" max="12042" width="8.28515625" style="1" customWidth="1"/>
    <col min="12043" max="12288" width="8.7109375" style="1"/>
    <col min="12289" max="12289" width="25.7109375" style="1" customWidth="1"/>
    <col min="12290" max="12293" width="8.5703125" style="1" customWidth="1"/>
    <col min="12294" max="12294" width="1.7109375" style="1" customWidth="1"/>
    <col min="12295" max="12298" width="8.28515625" style="1" customWidth="1"/>
    <col min="12299" max="12544" width="8.7109375" style="1"/>
    <col min="12545" max="12545" width="25.7109375" style="1" customWidth="1"/>
    <col min="12546" max="12549" width="8.5703125" style="1" customWidth="1"/>
    <col min="12550" max="12550" width="1.7109375" style="1" customWidth="1"/>
    <col min="12551" max="12554" width="8.28515625" style="1" customWidth="1"/>
    <col min="12555" max="12800" width="8.7109375" style="1"/>
    <col min="12801" max="12801" width="25.7109375" style="1" customWidth="1"/>
    <col min="12802" max="12805" width="8.5703125" style="1" customWidth="1"/>
    <col min="12806" max="12806" width="1.7109375" style="1" customWidth="1"/>
    <col min="12807" max="12810" width="8.28515625" style="1" customWidth="1"/>
    <col min="12811" max="13056" width="8.7109375" style="1"/>
    <col min="13057" max="13057" width="25.7109375" style="1" customWidth="1"/>
    <col min="13058" max="13061" width="8.5703125" style="1" customWidth="1"/>
    <col min="13062" max="13062" width="1.7109375" style="1" customWidth="1"/>
    <col min="13063" max="13066" width="8.28515625" style="1" customWidth="1"/>
    <col min="13067" max="13312" width="8.7109375" style="1"/>
    <col min="13313" max="13313" width="25.7109375" style="1" customWidth="1"/>
    <col min="13314" max="13317" width="8.5703125" style="1" customWidth="1"/>
    <col min="13318" max="13318" width="1.7109375" style="1" customWidth="1"/>
    <col min="13319" max="13322" width="8.28515625" style="1" customWidth="1"/>
    <col min="13323" max="13568" width="8.7109375" style="1"/>
    <col min="13569" max="13569" width="25.7109375" style="1" customWidth="1"/>
    <col min="13570" max="13573" width="8.5703125" style="1" customWidth="1"/>
    <col min="13574" max="13574" width="1.7109375" style="1" customWidth="1"/>
    <col min="13575" max="13578" width="8.28515625" style="1" customWidth="1"/>
    <col min="13579" max="13824" width="8.7109375" style="1"/>
    <col min="13825" max="13825" width="25.7109375" style="1" customWidth="1"/>
    <col min="13826" max="13829" width="8.5703125" style="1" customWidth="1"/>
    <col min="13830" max="13830" width="1.7109375" style="1" customWidth="1"/>
    <col min="13831" max="13834" width="8.28515625" style="1" customWidth="1"/>
    <col min="13835" max="14080" width="8.7109375" style="1"/>
    <col min="14081" max="14081" width="25.7109375" style="1" customWidth="1"/>
    <col min="14082" max="14085" width="8.5703125" style="1" customWidth="1"/>
    <col min="14086" max="14086" width="1.7109375" style="1" customWidth="1"/>
    <col min="14087" max="14090" width="8.28515625" style="1" customWidth="1"/>
    <col min="14091" max="14336" width="8.7109375" style="1"/>
    <col min="14337" max="14337" width="25.7109375" style="1" customWidth="1"/>
    <col min="14338" max="14341" width="8.5703125" style="1" customWidth="1"/>
    <col min="14342" max="14342" width="1.7109375" style="1" customWidth="1"/>
    <col min="14343" max="14346" width="8.28515625" style="1" customWidth="1"/>
    <col min="14347" max="14592" width="8.7109375" style="1"/>
    <col min="14593" max="14593" width="25.7109375" style="1" customWidth="1"/>
    <col min="14594" max="14597" width="8.5703125" style="1" customWidth="1"/>
    <col min="14598" max="14598" width="1.7109375" style="1" customWidth="1"/>
    <col min="14599" max="14602" width="8.28515625" style="1" customWidth="1"/>
    <col min="14603" max="14848" width="8.7109375" style="1"/>
    <col min="14849" max="14849" width="25.7109375" style="1" customWidth="1"/>
    <col min="14850" max="14853" width="8.5703125" style="1" customWidth="1"/>
    <col min="14854" max="14854" width="1.7109375" style="1" customWidth="1"/>
    <col min="14855" max="14858" width="8.28515625" style="1" customWidth="1"/>
    <col min="14859" max="15104" width="8.7109375" style="1"/>
    <col min="15105" max="15105" width="25.7109375" style="1" customWidth="1"/>
    <col min="15106" max="15109" width="8.5703125" style="1" customWidth="1"/>
    <col min="15110" max="15110" width="1.7109375" style="1" customWidth="1"/>
    <col min="15111" max="15114" width="8.28515625" style="1" customWidth="1"/>
    <col min="15115" max="15360" width="8.7109375" style="1"/>
    <col min="15361" max="15361" width="25.7109375" style="1" customWidth="1"/>
    <col min="15362" max="15365" width="8.5703125" style="1" customWidth="1"/>
    <col min="15366" max="15366" width="1.7109375" style="1" customWidth="1"/>
    <col min="15367" max="15370" width="8.28515625" style="1" customWidth="1"/>
    <col min="15371" max="15616" width="8.7109375" style="1"/>
    <col min="15617" max="15617" width="25.7109375" style="1" customWidth="1"/>
    <col min="15618" max="15621" width="8.5703125" style="1" customWidth="1"/>
    <col min="15622" max="15622" width="1.7109375" style="1" customWidth="1"/>
    <col min="15623" max="15626" width="8.28515625" style="1" customWidth="1"/>
    <col min="15627" max="15872" width="8.7109375" style="1"/>
    <col min="15873" max="15873" width="25.7109375" style="1" customWidth="1"/>
    <col min="15874" max="15877" width="8.5703125" style="1" customWidth="1"/>
    <col min="15878" max="15878" width="1.7109375" style="1" customWidth="1"/>
    <col min="15879" max="15882" width="8.28515625" style="1" customWidth="1"/>
    <col min="15883" max="16128" width="8.7109375" style="1"/>
    <col min="16129" max="16129" width="25.7109375" style="1" customWidth="1"/>
    <col min="16130" max="16133" width="8.5703125" style="1" customWidth="1"/>
    <col min="16134" max="16134" width="1.7109375" style="1" customWidth="1"/>
    <col min="16135" max="16138" width="8.28515625" style="1" customWidth="1"/>
    <col min="16139" max="16384" width="8.7109375" style="1"/>
  </cols>
  <sheetData>
    <row r="1" spans="1:10" s="44" customFormat="1" ht="20.25" x14ac:dyDescent="0.3">
      <c r="A1" s="52" t="s">
        <v>19</v>
      </c>
      <c r="B1" s="174" t="s">
        <v>116</v>
      </c>
      <c r="C1" s="175"/>
      <c r="D1" s="175"/>
      <c r="E1" s="175"/>
      <c r="F1" s="175"/>
      <c r="G1" s="175"/>
      <c r="H1" s="175"/>
      <c r="I1" s="175"/>
      <c r="J1" s="175"/>
    </row>
    <row r="2" spans="1:10" s="44" customFormat="1" ht="20.25" x14ac:dyDescent="0.3">
      <c r="A2" s="52" t="s">
        <v>21</v>
      </c>
      <c r="B2" s="176" t="s">
        <v>3</v>
      </c>
      <c r="C2" s="177"/>
      <c r="D2" s="177"/>
      <c r="E2" s="177"/>
      <c r="F2" s="177"/>
      <c r="G2" s="177"/>
      <c r="H2" s="177"/>
      <c r="I2" s="177"/>
      <c r="J2" s="177"/>
    </row>
    <row r="4" spans="1:10" x14ac:dyDescent="0.2">
      <c r="A4" s="10"/>
      <c r="B4" s="170" t="s">
        <v>4</v>
      </c>
      <c r="C4" s="171"/>
      <c r="D4" s="170" t="s">
        <v>5</v>
      </c>
      <c r="E4" s="171"/>
      <c r="F4" s="11"/>
      <c r="G4" s="170" t="s">
        <v>6</v>
      </c>
      <c r="H4" s="172"/>
      <c r="I4" s="172"/>
      <c r="J4" s="171"/>
    </row>
    <row r="5" spans="1:10" x14ac:dyDescent="0.2">
      <c r="A5" s="12"/>
      <c r="B5" s="13">
        <f>VALUE(RIGHT(B2, 4))</f>
        <v>2020</v>
      </c>
      <c r="C5" s="14">
        <f>B5-1</f>
        <v>2019</v>
      </c>
      <c r="D5" s="13">
        <f>B5</f>
        <v>2020</v>
      </c>
      <c r="E5" s="14">
        <f>C5</f>
        <v>2019</v>
      </c>
      <c r="F5" s="15"/>
      <c r="G5" s="13" t="s">
        <v>8</v>
      </c>
      <c r="H5" s="14" t="s">
        <v>5</v>
      </c>
      <c r="I5" s="13" t="s">
        <v>8</v>
      </c>
      <c r="J5" s="14" t="s">
        <v>5</v>
      </c>
    </row>
    <row r="6" spans="1:10" x14ac:dyDescent="0.2">
      <c r="A6" s="16"/>
      <c r="B6" s="106"/>
      <c r="C6" s="107"/>
      <c r="D6" s="106"/>
      <c r="E6" s="107"/>
      <c r="F6" s="108"/>
      <c r="G6" s="106"/>
      <c r="H6" s="107"/>
      <c r="I6" s="109"/>
      <c r="J6" s="110"/>
    </row>
    <row r="7" spans="1:10" x14ac:dyDescent="0.2">
      <c r="A7" s="16" t="s">
        <v>117</v>
      </c>
      <c r="B7" s="106"/>
      <c r="C7" s="107"/>
      <c r="D7" s="106"/>
      <c r="E7" s="107"/>
      <c r="F7" s="108"/>
      <c r="G7" s="106"/>
      <c r="H7" s="107"/>
      <c r="I7" s="109"/>
      <c r="J7" s="110"/>
    </row>
    <row r="8" spans="1:10" x14ac:dyDescent="0.2">
      <c r="A8" s="16"/>
      <c r="B8" s="106"/>
      <c r="C8" s="107"/>
      <c r="D8" s="106"/>
      <c r="E8" s="107"/>
      <c r="F8" s="108"/>
      <c r="G8" s="106"/>
      <c r="H8" s="107"/>
      <c r="I8" s="109"/>
      <c r="J8" s="110"/>
    </row>
    <row r="9" spans="1:10" x14ac:dyDescent="0.2">
      <c r="A9" s="20"/>
      <c r="B9" s="55"/>
      <c r="C9" s="56"/>
      <c r="D9" s="55"/>
      <c r="E9" s="56"/>
      <c r="F9" s="57"/>
      <c r="G9" s="55">
        <f>B9-C9</f>
        <v>0</v>
      </c>
      <c r="H9" s="56">
        <f>D9-E9</f>
        <v>0</v>
      </c>
      <c r="I9" s="77" t="str">
        <f>IF(C9=0, "-", IF(G9/C9&lt;10, G9/C9, "&gt;999%"))</f>
        <v>-</v>
      </c>
      <c r="J9" s="78" t="str">
        <f>IF(E9=0, "-", IF(H9/E9&lt;10, H9/E9, "&gt;999%"))</f>
        <v>-</v>
      </c>
    </row>
    <row r="10" spans="1:10" x14ac:dyDescent="0.2">
      <c r="A10" s="81"/>
      <c r="B10" s="82"/>
      <c r="C10" s="83"/>
      <c r="D10" s="82"/>
      <c r="E10" s="83"/>
      <c r="F10" s="84"/>
      <c r="G10" s="82"/>
      <c r="H10" s="83"/>
      <c r="I10" s="85"/>
      <c r="J10" s="86"/>
    </row>
    <row r="11" spans="1:10" s="38" customFormat="1" x14ac:dyDescent="0.2">
      <c r="A11" s="12" t="s">
        <v>118</v>
      </c>
      <c r="B11" s="32">
        <f>SUM(B9:B10)</f>
        <v>0</v>
      </c>
      <c r="C11" s="33">
        <f>SUM(C9:C10)</f>
        <v>0</v>
      </c>
      <c r="D11" s="32">
        <f>SUM(D9:D10)</f>
        <v>0</v>
      </c>
      <c r="E11" s="33">
        <f>SUM(E9:E10)</f>
        <v>0</v>
      </c>
      <c r="F11" s="34"/>
      <c r="G11" s="32">
        <f>B11-C11</f>
        <v>0</v>
      </c>
      <c r="H11" s="33">
        <f>D11-E11</f>
        <v>0</v>
      </c>
      <c r="I11" s="35" t="str">
        <f>IF(C11=0, "-", IF(G11/C11&lt;10, G11/C11, "&gt;999%"))</f>
        <v>-</v>
      </c>
      <c r="J11" s="36" t="str">
        <f>IF(E11=0, "-", IF(H11/E11&lt;10, H11/E11, "&gt;999%"))</f>
        <v>-</v>
      </c>
    </row>
    <row r="12" spans="1:10" s="38" customFormat="1" x14ac:dyDescent="0.2">
      <c r="A12" s="16"/>
      <c r="B12" s="112"/>
      <c r="C12" s="113"/>
      <c r="D12" s="112"/>
      <c r="E12" s="113"/>
      <c r="F12" s="114"/>
      <c r="G12" s="112"/>
      <c r="H12" s="113"/>
      <c r="I12" s="115"/>
      <c r="J12" s="116"/>
    </row>
    <row r="13" spans="1:10" x14ac:dyDescent="0.2">
      <c r="A13" s="16" t="s">
        <v>119</v>
      </c>
      <c r="B13" s="55"/>
      <c r="C13" s="56"/>
      <c r="D13" s="55"/>
      <c r="E13" s="56"/>
      <c r="F13" s="57"/>
      <c r="G13" s="55"/>
      <c r="H13" s="56"/>
      <c r="I13" s="77"/>
      <c r="J13" s="78"/>
    </row>
    <row r="14" spans="1:10" x14ac:dyDescent="0.2">
      <c r="A14" s="16"/>
      <c r="B14" s="55"/>
      <c r="C14" s="56"/>
      <c r="D14" s="55"/>
      <c r="E14" s="56"/>
      <c r="F14" s="57"/>
      <c r="G14" s="55"/>
      <c r="H14" s="56"/>
      <c r="I14" s="77"/>
      <c r="J14" s="78"/>
    </row>
    <row r="15" spans="1:10" x14ac:dyDescent="0.2">
      <c r="A15" s="20" t="s">
        <v>120</v>
      </c>
      <c r="B15" s="55">
        <v>13</v>
      </c>
      <c r="C15" s="56">
        <v>11</v>
      </c>
      <c r="D15" s="55">
        <v>37</v>
      </c>
      <c r="E15" s="56">
        <v>45</v>
      </c>
      <c r="F15" s="57"/>
      <c r="G15" s="55">
        <f t="shared" ref="G15:G39" si="0">B15-C15</f>
        <v>2</v>
      </c>
      <c r="H15" s="56">
        <f t="shared" ref="H15:H39" si="1">D15-E15</f>
        <v>-8</v>
      </c>
      <c r="I15" s="77">
        <f t="shared" ref="I15:I39" si="2">IF(C15=0, "-", IF(G15/C15&lt;10, G15/C15, "&gt;999%"))</f>
        <v>0.18181818181818182</v>
      </c>
      <c r="J15" s="78">
        <f t="shared" ref="J15:J39" si="3">IF(E15=0, "-", IF(H15/E15&lt;10, H15/E15, "&gt;999%"))</f>
        <v>-0.17777777777777778</v>
      </c>
    </row>
    <row r="16" spans="1:10" x14ac:dyDescent="0.2">
      <c r="A16" s="20" t="s">
        <v>121</v>
      </c>
      <c r="B16" s="55">
        <v>2</v>
      </c>
      <c r="C16" s="56">
        <v>0</v>
      </c>
      <c r="D16" s="55">
        <v>11</v>
      </c>
      <c r="E16" s="56">
        <v>0</v>
      </c>
      <c r="F16" s="57"/>
      <c r="G16" s="55">
        <f t="shared" si="0"/>
        <v>2</v>
      </c>
      <c r="H16" s="56">
        <f t="shared" si="1"/>
        <v>11</v>
      </c>
      <c r="I16" s="77" t="str">
        <f t="shared" si="2"/>
        <v>-</v>
      </c>
      <c r="J16" s="78" t="str">
        <f t="shared" si="3"/>
        <v>-</v>
      </c>
    </row>
    <row r="17" spans="1:10" x14ac:dyDescent="0.2">
      <c r="A17" s="20" t="s">
        <v>122</v>
      </c>
      <c r="B17" s="55">
        <v>13</v>
      </c>
      <c r="C17" s="56">
        <v>6</v>
      </c>
      <c r="D17" s="55">
        <v>64</v>
      </c>
      <c r="E17" s="56">
        <v>37</v>
      </c>
      <c r="F17" s="57"/>
      <c r="G17" s="55">
        <f t="shared" si="0"/>
        <v>7</v>
      </c>
      <c r="H17" s="56">
        <f t="shared" si="1"/>
        <v>27</v>
      </c>
      <c r="I17" s="77">
        <f t="shared" si="2"/>
        <v>1.1666666666666667</v>
      </c>
      <c r="J17" s="78">
        <f t="shared" si="3"/>
        <v>0.72972972972972971</v>
      </c>
    </row>
    <row r="18" spans="1:10" x14ac:dyDescent="0.2">
      <c r="A18" s="20" t="s">
        <v>123</v>
      </c>
      <c r="B18" s="55">
        <v>1</v>
      </c>
      <c r="C18" s="56">
        <v>2</v>
      </c>
      <c r="D18" s="55">
        <v>9</v>
      </c>
      <c r="E18" s="56">
        <v>17</v>
      </c>
      <c r="F18" s="57"/>
      <c r="G18" s="55">
        <f t="shared" si="0"/>
        <v>-1</v>
      </c>
      <c r="H18" s="56">
        <f t="shared" si="1"/>
        <v>-8</v>
      </c>
      <c r="I18" s="77">
        <f t="shared" si="2"/>
        <v>-0.5</v>
      </c>
      <c r="J18" s="78">
        <f t="shared" si="3"/>
        <v>-0.47058823529411764</v>
      </c>
    </row>
    <row r="19" spans="1:10" x14ac:dyDescent="0.2">
      <c r="A19" s="20" t="s">
        <v>124</v>
      </c>
      <c r="B19" s="55">
        <v>43</v>
      </c>
      <c r="C19" s="56">
        <v>46</v>
      </c>
      <c r="D19" s="55">
        <v>313</v>
      </c>
      <c r="E19" s="56">
        <v>171</v>
      </c>
      <c r="F19" s="57"/>
      <c r="G19" s="55">
        <f t="shared" si="0"/>
        <v>-3</v>
      </c>
      <c r="H19" s="56">
        <f t="shared" si="1"/>
        <v>142</v>
      </c>
      <c r="I19" s="77">
        <f t="shared" si="2"/>
        <v>-6.5217391304347824E-2</v>
      </c>
      <c r="J19" s="78">
        <f t="shared" si="3"/>
        <v>0.83040935672514615</v>
      </c>
    </row>
    <row r="20" spans="1:10" x14ac:dyDescent="0.2">
      <c r="A20" s="20" t="s">
        <v>125</v>
      </c>
      <c r="B20" s="55">
        <v>45</v>
      </c>
      <c r="C20" s="56">
        <v>31</v>
      </c>
      <c r="D20" s="55">
        <v>343</v>
      </c>
      <c r="E20" s="56">
        <v>259</v>
      </c>
      <c r="F20" s="57"/>
      <c r="G20" s="55">
        <f t="shared" si="0"/>
        <v>14</v>
      </c>
      <c r="H20" s="56">
        <f t="shared" si="1"/>
        <v>84</v>
      </c>
      <c r="I20" s="77">
        <f t="shared" si="2"/>
        <v>0.45161290322580644</v>
      </c>
      <c r="J20" s="78">
        <f t="shared" si="3"/>
        <v>0.32432432432432434</v>
      </c>
    </row>
    <row r="21" spans="1:10" x14ac:dyDescent="0.2">
      <c r="A21" s="20" t="s">
        <v>126</v>
      </c>
      <c r="B21" s="55">
        <v>71</v>
      </c>
      <c r="C21" s="56">
        <v>84</v>
      </c>
      <c r="D21" s="55">
        <v>352</v>
      </c>
      <c r="E21" s="56">
        <v>288</v>
      </c>
      <c r="F21" s="57"/>
      <c r="G21" s="55">
        <f t="shared" si="0"/>
        <v>-13</v>
      </c>
      <c r="H21" s="56">
        <f t="shared" si="1"/>
        <v>64</v>
      </c>
      <c r="I21" s="77">
        <f t="shared" si="2"/>
        <v>-0.15476190476190477</v>
      </c>
      <c r="J21" s="78">
        <f t="shared" si="3"/>
        <v>0.22222222222222221</v>
      </c>
    </row>
    <row r="22" spans="1:10" x14ac:dyDescent="0.2">
      <c r="A22" s="20" t="s">
        <v>127</v>
      </c>
      <c r="B22" s="55">
        <v>16</v>
      </c>
      <c r="C22" s="56">
        <v>2</v>
      </c>
      <c r="D22" s="55">
        <v>32</v>
      </c>
      <c r="E22" s="56">
        <v>19</v>
      </c>
      <c r="F22" s="57"/>
      <c r="G22" s="55">
        <f t="shared" si="0"/>
        <v>14</v>
      </c>
      <c r="H22" s="56">
        <f t="shared" si="1"/>
        <v>13</v>
      </c>
      <c r="I22" s="77">
        <f t="shared" si="2"/>
        <v>7</v>
      </c>
      <c r="J22" s="78">
        <f t="shared" si="3"/>
        <v>0.68421052631578949</v>
      </c>
    </row>
    <row r="23" spans="1:10" x14ac:dyDescent="0.2">
      <c r="A23" s="20" t="s">
        <v>128</v>
      </c>
      <c r="B23" s="55">
        <v>20</v>
      </c>
      <c r="C23" s="56">
        <v>16</v>
      </c>
      <c r="D23" s="55">
        <v>73</v>
      </c>
      <c r="E23" s="56">
        <v>54</v>
      </c>
      <c r="F23" s="57"/>
      <c r="G23" s="55">
        <f t="shared" si="0"/>
        <v>4</v>
      </c>
      <c r="H23" s="56">
        <f t="shared" si="1"/>
        <v>19</v>
      </c>
      <c r="I23" s="77">
        <f t="shared" si="2"/>
        <v>0.25</v>
      </c>
      <c r="J23" s="78">
        <f t="shared" si="3"/>
        <v>0.35185185185185186</v>
      </c>
    </row>
    <row r="24" spans="1:10" x14ac:dyDescent="0.2">
      <c r="A24" s="20" t="s">
        <v>129</v>
      </c>
      <c r="B24" s="55">
        <v>222</v>
      </c>
      <c r="C24" s="56">
        <v>165</v>
      </c>
      <c r="D24" s="55">
        <v>1101</v>
      </c>
      <c r="E24" s="56">
        <v>869</v>
      </c>
      <c r="F24" s="57"/>
      <c r="G24" s="55">
        <f t="shared" si="0"/>
        <v>57</v>
      </c>
      <c r="H24" s="56">
        <f t="shared" si="1"/>
        <v>232</v>
      </c>
      <c r="I24" s="77">
        <f t="shared" si="2"/>
        <v>0.34545454545454546</v>
      </c>
      <c r="J24" s="78">
        <f t="shared" si="3"/>
        <v>0.26697353279631758</v>
      </c>
    </row>
    <row r="25" spans="1:10" x14ac:dyDescent="0.2">
      <c r="A25" s="20" t="s">
        <v>130</v>
      </c>
      <c r="B25" s="55">
        <v>17</v>
      </c>
      <c r="C25" s="56">
        <v>14</v>
      </c>
      <c r="D25" s="55">
        <v>120</v>
      </c>
      <c r="E25" s="56">
        <v>70</v>
      </c>
      <c r="F25" s="57"/>
      <c r="G25" s="55">
        <f t="shared" si="0"/>
        <v>3</v>
      </c>
      <c r="H25" s="56">
        <f t="shared" si="1"/>
        <v>50</v>
      </c>
      <c r="I25" s="77">
        <f t="shared" si="2"/>
        <v>0.21428571428571427</v>
      </c>
      <c r="J25" s="78">
        <f t="shared" si="3"/>
        <v>0.7142857142857143</v>
      </c>
    </row>
    <row r="26" spans="1:10" x14ac:dyDescent="0.2">
      <c r="A26" s="20" t="s">
        <v>131</v>
      </c>
      <c r="B26" s="55">
        <v>13</v>
      </c>
      <c r="C26" s="56">
        <v>4</v>
      </c>
      <c r="D26" s="55">
        <v>93</v>
      </c>
      <c r="E26" s="56">
        <v>27</v>
      </c>
      <c r="F26" s="57"/>
      <c r="G26" s="55">
        <f t="shared" si="0"/>
        <v>9</v>
      </c>
      <c r="H26" s="56">
        <f t="shared" si="1"/>
        <v>66</v>
      </c>
      <c r="I26" s="77">
        <f t="shared" si="2"/>
        <v>2.25</v>
      </c>
      <c r="J26" s="78">
        <f t="shared" si="3"/>
        <v>2.4444444444444446</v>
      </c>
    </row>
    <row r="27" spans="1:10" x14ac:dyDescent="0.2">
      <c r="A27" s="20" t="s">
        <v>132</v>
      </c>
      <c r="B27" s="55">
        <v>7</v>
      </c>
      <c r="C27" s="56">
        <v>5</v>
      </c>
      <c r="D27" s="55">
        <v>29</v>
      </c>
      <c r="E27" s="56">
        <v>25</v>
      </c>
      <c r="F27" s="57"/>
      <c r="G27" s="55">
        <f t="shared" si="0"/>
        <v>2</v>
      </c>
      <c r="H27" s="56">
        <f t="shared" si="1"/>
        <v>4</v>
      </c>
      <c r="I27" s="77">
        <f t="shared" si="2"/>
        <v>0.4</v>
      </c>
      <c r="J27" s="78">
        <f t="shared" si="3"/>
        <v>0.16</v>
      </c>
    </row>
    <row r="28" spans="1:10" x14ac:dyDescent="0.2">
      <c r="A28" s="20" t="s">
        <v>133</v>
      </c>
      <c r="B28" s="55">
        <v>515</v>
      </c>
      <c r="C28" s="56">
        <v>515</v>
      </c>
      <c r="D28" s="55">
        <v>3621</v>
      </c>
      <c r="E28" s="56">
        <v>2767</v>
      </c>
      <c r="F28" s="57"/>
      <c r="G28" s="55">
        <f t="shared" si="0"/>
        <v>0</v>
      </c>
      <c r="H28" s="56">
        <f t="shared" si="1"/>
        <v>854</v>
      </c>
      <c r="I28" s="77">
        <f t="shared" si="2"/>
        <v>0</v>
      </c>
      <c r="J28" s="78">
        <f t="shared" si="3"/>
        <v>0.30863751355258401</v>
      </c>
    </row>
    <row r="29" spans="1:10" x14ac:dyDescent="0.2">
      <c r="A29" s="20" t="s">
        <v>134</v>
      </c>
      <c r="B29" s="55">
        <v>295</v>
      </c>
      <c r="C29" s="56">
        <v>215</v>
      </c>
      <c r="D29" s="55">
        <v>1606</v>
      </c>
      <c r="E29" s="56">
        <v>1192</v>
      </c>
      <c r="F29" s="57"/>
      <c r="G29" s="55">
        <f t="shared" si="0"/>
        <v>80</v>
      </c>
      <c r="H29" s="56">
        <f t="shared" si="1"/>
        <v>414</v>
      </c>
      <c r="I29" s="77">
        <f t="shared" si="2"/>
        <v>0.37209302325581395</v>
      </c>
      <c r="J29" s="78">
        <f t="shared" si="3"/>
        <v>0.34731543624161076</v>
      </c>
    </row>
    <row r="30" spans="1:10" x14ac:dyDescent="0.2">
      <c r="A30" s="20" t="s">
        <v>135</v>
      </c>
      <c r="B30" s="55">
        <v>33</v>
      </c>
      <c r="C30" s="56">
        <v>17</v>
      </c>
      <c r="D30" s="55">
        <v>121</v>
      </c>
      <c r="E30" s="56">
        <v>118</v>
      </c>
      <c r="F30" s="57"/>
      <c r="G30" s="55">
        <f t="shared" si="0"/>
        <v>16</v>
      </c>
      <c r="H30" s="56">
        <f t="shared" si="1"/>
        <v>3</v>
      </c>
      <c r="I30" s="77">
        <f t="shared" si="2"/>
        <v>0.94117647058823528</v>
      </c>
      <c r="J30" s="78">
        <f t="shared" si="3"/>
        <v>2.5423728813559324E-2</v>
      </c>
    </row>
    <row r="31" spans="1:10" x14ac:dyDescent="0.2">
      <c r="A31" s="20" t="s">
        <v>136</v>
      </c>
      <c r="B31" s="55">
        <v>12</v>
      </c>
      <c r="C31" s="56">
        <v>17</v>
      </c>
      <c r="D31" s="55">
        <v>68</v>
      </c>
      <c r="E31" s="56">
        <v>77</v>
      </c>
      <c r="F31" s="57"/>
      <c r="G31" s="55">
        <f t="shared" si="0"/>
        <v>-5</v>
      </c>
      <c r="H31" s="56">
        <f t="shared" si="1"/>
        <v>-9</v>
      </c>
      <c r="I31" s="77">
        <f t="shared" si="2"/>
        <v>-0.29411764705882354</v>
      </c>
      <c r="J31" s="78">
        <f t="shared" si="3"/>
        <v>-0.11688311688311688</v>
      </c>
    </row>
    <row r="32" spans="1:10" x14ac:dyDescent="0.2">
      <c r="A32" s="20" t="s">
        <v>137</v>
      </c>
      <c r="B32" s="55">
        <v>14</v>
      </c>
      <c r="C32" s="56">
        <v>9</v>
      </c>
      <c r="D32" s="55">
        <v>55</v>
      </c>
      <c r="E32" s="56">
        <v>28</v>
      </c>
      <c r="F32" s="57"/>
      <c r="G32" s="55">
        <f t="shared" si="0"/>
        <v>5</v>
      </c>
      <c r="H32" s="56">
        <f t="shared" si="1"/>
        <v>27</v>
      </c>
      <c r="I32" s="77">
        <f t="shared" si="2"/>
        <v>0.55555555555555558</v>
      </c>
      <c r="J32" s="78">
        <f t="shared" si="3"/>
        <v>0.9642857142857143</v>
      </c>
    </row>
    <row r="33" spans="1:10" x14ac:dyDescent="0.2">
      <c r="A33" s="20" t="s">
        <v>138</v>
      </c>
      <c r="B33" s="55">
        <v>45</v>
      </c>
      <c r="C33" s="56">
        <v>32</v>
      </c>
      <c r="D33" s="55">
        <v>176</v>
      </c>
      <c r="E33" s="56">
        <v>124</v>
      </c>
      <c r="F33" s="57"/>
      <c r="G33" s="55">
        <f t="shared" si="0"/>
        <v>13</v>
      </c>
      <c r="H33" s="56">
        <f t="shared" si="1"/>
        <v>52</v>
      </c>
      <c r="I33" s="77">
        <f t="shared" si="2"/>
        <v>0.40625</v>
      </c>
      <c r="J33" s="78">
        <f t="shared" si="3"/>
        <v>0.41935483870967744</v>
      </c>
    </row>
    <row r="34" spans="1:10" x14ac:dyDescent="0.2">
      <c r="A34" s="20" t="s">
        <v>139</v>
      </c>
      <c r="B34" s="55">
        <v>29</v>
      </c>
      <c r="C34" s="56">
        <v>10</v>
      </c>
      <c r="D34" s="55">
        <v>103</v>
      </c>
      <c r="E34" s="56">
        <v>67</v>
      </c>
      <c r="F34" s="57"/>
      <c r="G34" s="55">
        <f t="shared" si="0"/>
        <v>19</v>
      </c>
      <c r="H34" s="56">
        <f t="shared" si="1"/>
        <v>36</v>
      </c>
      <c r="I34" s="77">
        <f t="shared" si="2"/>
        <v>1.9</v>
      </c>
      <c r="J34" s="78">
        <f t="shared" si="3"/>
        <v>0.53731343283582089</v>
      </c>
    </row>
    <row r="35" spans="1:10" x14ac:dyDescent="0.2">
      <c r="A35" s="20" t="s">
        <v>140</v>
      </c>
      <c r="B35" s="55">
        <v>15</v>
      </c>
      <c r="C35" s="56">
        <v>9</v>
      </c>
      <c r="D35" s="55">
        <v>53</v>
      </c>
      <c r="E35" s="56">
        <v>56</v>
      </c>
      <c r="F35" s="57"/>
      <c r="G35" s="55">
        <f t="shared" si="0"/>
        <v>6</v>
      </c>
      <c r="H35" s="56">
        <f t="shared" si="1"/>
        <v>-3</v>
      </c>
      <c r="I35" s="77">
        <f t="shared" si="2"/>
        <v>0.66666666666666663</v>
      </c>
      <c r="J35" s="78">
        <f t="shared" si="3"/>
        <v>-5.3571428571428568E-2</v>
      </c>
    </row>
    <row r="36" spans="1:10" x14ac:dyDescent="0.2">
      <c r="A36" s="20" t="s">
        <v>141</v>
      </c>
      <c r="B36" s="55">
        <v>410</v>
      </c>
      <c r="C36" s="56">
        <v>415</v>
      </c>
      <c r="D36" s="55">
        <v>2248</v>
      </c>
      <c r="E36" s="56">
        <v>2011</v>
      </c>
      <c r="F36" s="57"/>
      <c r="G36" s="55">
        <f t="shared" si="0"/>
        <v>-5</v>
      </c>
      <c r="H36" s="56">
        <f t="shared" si="1"/>
        <v>237</v>
      </c>
      <c r="I36" s="77">
        <f t="shared" si="2"/>
        <v>-1.2048192771084338E-2</v>
      </c>
      <c r="J36" s="78">
        <f t="shared" si="3"/>
        <v>0.11785181501740427</v>
      </c>
    </row>
    <row r="37" spans="1:10" x14ac:dyDescent="0.2">
      <c r="A37" s="20" t="s">
        <v>142</v>
      </c>
      <c r="B37" s="55">
        <v>8</v>
      </c>
      <c r="C37" s="56">
        <v>7</v>
      </c>
      <c r="D37" s="55">
        <v>22</v>
      </c>
      <c r="E37" s="56">
        <v>21</v>
      </c>
      <c r="F37" s="57"/>
      <c r="G37" s="55">
        <f t="shared" si="0"/>
        <v>1</v>
      </c>
      <c r="H37" s="56">
        <f t="shared" si="1"/>
        <v>1</v>
      </c>
      <c r="I37" s="77">
        <f t="shared" si="2"/>
        <v>0.14285714285714285</v>
      </c>
      <c r="J37" s="78">
        <f t="shared" si="3"/>
        <v>4.7619047619047616E-2</v>
      </c>
    </row>
    <row r="38" spans="1:10" x14ac:dyDescent="0.2">
      <c r="A38" s="20" t="s">
        <v>143</v>
      </c>
      <c r="B38" s="55">
        <v>62</v>
      </c>
      <c r="C38" s="56">
        <v>70</v>
      </c>
      <c r="D38" s="55">
        <v>307</v>
      </c>
      <c r="E38" s="56">
        <v>306</v>
      </c>
      <c r="F38" s="57"/>
      <c r="G38" s="55">
        <f t="shared" si="0"/>
        <v>-8</v>
      </c>
      <c r="H38" s="56">
        <f t="shared" si="1"/>
        <v>1</v>
      </c>
      <c r="I38" s="77">
        <f t="shared" si="2"/>
        <v>-0.11428571428571428</v>
      </c>
      <c r="J38" s="78">
        <f t="shared" si="3"/>
        <v>3.2679738562091504E-3</v>
      </c>
    </row>
    <row r="39" spans="1:10" x14ac:dyDescent="0.2">
      <c r="A39" s="20" t="s">
        <v>144</v>
      </c>
      <c r="B39" s="55">
        <v>24</v>
      </c>
      <c r="C39" s="56">
        <v>10</v>
      </c>
      <c r="D39" s="55">
        <v>46</v>
      </c>
      <c r="E39" s="56">
        <v>45</v>
      </c>
      <c r="F39" s="57"/>
      <c r="G39" s="55">
        <f t="shared" si="0"/>
        <v>14</v>
      </c>
      <c r="H39" s="56">
        <f t="shared" si="1"/>
        <v>1</v>
      </c>
      <c r="I39" s="77">
        <f t="shared" si="2"/>
        <v>1.4</v>
      </c>
      <c r="J39" s="78">
        <f t="shared" si="3"/>
        <v>2.2222222222222223E-2</v>
      </c>
    </row>
    <row r="40" spans="1:10" x14ac:dyDescent="0.2">
      <c r="A40" s="20"/>
      <c r="B40" s="55"/>
      <c r="C40" s="56"/>
      <c r="D40" s="55"/>
      <c r="E40" s="56"/>
      <c r="F40" s="57"/>
      <c r="G40" s="55"/>
      <c r="H40" s="56"/>
      <c r="I40" s="77"/>
      <c r="J40" s="78"/>
    </row>
    <row r="41" spans="1:10" s="38" customFormat="1" x14ac:dyDescent="0.2">
      <c r="A41" s="12" t="s">
        <v>145</v>
      </c>
      <c r="B41" s="32">
        <f>SUM(B15:B40)</f>
        <v>1945</v>
      </c>
      <c r="C41" s="33">
        <f>SUM(C15:C40)</f>
        <v>1712</v>
      </c>
      <c r="D41" s="32">
        <f>SUM(D15:D40)</f>
        <v>11003</v>
      </c>
      <c r="E41" s="33">
        <f>SUM(E15:E40)</f>
        <v>8693</v>
      </c>
      <c r="F41" s="34"/>
      <c r="G41" s="32">
        <f>B41-C41</f>
        <v>233</v>
      </c>
      <c r="H41" s="33">
        <f>D41-E41</f>
        <v>2310</v>
      </c>
      <c r="I41" s="35">
        <f>IF(C41=0, "-", G41/C41)</f>
        <v>0.13609813084112149</v>
      </c>
      <c r="J41" s="36">
        <f>IF(E41=0, "-", H41/E41)</f>
        <v>0.26573104796963076</v>
      </c>
    </row>
    <row r="42" spans="1:10" s="38" customFormat="1" x14ac:dyDescent="0.2">
      <c r="A42" s="12" t="s">
        <v>7</v>
      </c>
      <c r="B42" s="32">
        <f>B11+B41</f>
        <v>1945</v>
      </c>
      <c r="C42" s="121">
        <f>C11+C41</f>
        <v>1712</v>
      </c>
      <c r="D42" s="32">
        <f>D11+D41</f>
        <v>11003</v>
      </c>
      <c r="E42" s="121">
        <f>E11+E41</f>
        <v>8693</v>
      </c>
      <c r="F42" s="34"/>
      <c r="G42" s="32">
        <f>B42-C42</f>
        <v>233</v>
      </c>
      <c r="H42" s="33">
        <f>D42-E42</f>
        <v>2310</v>
      </c>
      <c r="I42" s="35">
        <f>IF(C42=0, "-", G42/C42)</f>
        <v>0.13609813084112149</v>
      </c>
      <c r="J42" s="36">
        <f>IF(E42=0, "-", H42/E42)</f>
        <v>0.26573104796963076</v>
      </c>
    </row>
  </sheetData>
  <mergeCells count="5">
    <mergeCell ref="B1:J1"/>
    <mergeCell ref="B2:J2"/>
    <mergeCell ref="B4:C4"/>
    <mergeCell ref="D4:E4"/>
    <mergeCell ref="G4:J4"/>
  </mergeCells>
  <printOptions horizontalCentered="1"/>
  <pageMargins left="0.39370078740157483" right="0.39370078740157483" top="0.39370078740157483" bottom="0.59055118110236227" header="0.39370078740157483" footer="0.19685039370078741"/>
  <pageSetup paperSize="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BD5A8F-F393-4B59-96CB-3CCA709A9087}">
  <sheetPr>
    <pageSetUpPr fitToPage="1"/>
  </sheetPr>
  <dimension ref="A1:K229"/>
  <sheetViews>
    <sheetView tabSelected="1" workbookViewId="0">
      <selection activeCell="M1" sqref="M1"/>
    </sheetView>
  </sheetViews>
  <sheetFormatPr defaultRowHeight="12.75" x14ac:dyDescent="0.2"/>
  <cols>
    <col min="1" max="1" width="29" style="1" bestFit="1" customWidth="1"/>
    <col min="2" max="2" width="7.28515625" style="1" bestFit="1" customWidth="1"/>
    <col min="3" max="3" width="7.28515625" style="1" customWidth="1"/>
    <col min="4" max="4" width="7.28515625" style="1" bestFit="1" customWidth="1"/>
    <col min="5" max="5" width="7.28515625" style="1" customWidth="1"/>
    <col min="6" max="6" width="7.28515625" style="1" bestFit="1" customWidth="1"/>
    <col min="7" max="7" width="7.28515625" style="1" customWidth="1"/>
    <col min="8" max="8" width="7.28515625" style="1" bestFit="1" customWidth="1"/>
    <col min="9" max="9" width="7.28515625" style="1" customWidth="1"/>
    <col min="10" max="11" width="7.7109375" style="1" customWidth="1"/>
    <col min="12" max="256" width="8.7109375" style="1"/>
    <col min="257" max="257" width="34.7109375" style="1" customWidth="1"/>
    <col min="258" max="258" width="7.28515625" style="1" bestFit="1" customWidth="1"/>
    <col min="259" max="259" width="7.28515625" style="1" customWidth="1"/>
    <col min="260" max="260" width="7.28515625" style="1" bestFit="1" customWidth="1"/>
    <col min="261" max="261" width="7.28515625" style="1" customWidth="1"/>
    <col min="262" max="262" width="7.28515625" style="1" bestFit="1" customWidth="1"/>
    <col min="263" max="263" width="7.28515625" style="1" customWidth="1"/>
    <col min="264" max="264" width="7.28515625" style="1" bestFit="1" customWidth="1"/>
    <col min="265" max="265" width="7.28515625" style="1" customWidth="1"/>
    <col min="266" max="267" width="7.7109375" style="1" customWidth="1"/>
    <col min="268" max="512" width="8.7109375" style="1"/>
    <col min="513" max="513" width="34.7109375" style="1" customWidth="1"/>
    <col min="514" max="514" width="7.28515625" style="1" bestFit="1" customWidth="1"/>
    <col min="515" max="515" width="7.28515625" style="1" customWidth="1"/>
    <col min="516" max="516" width="7.28515625" style="1" bestFit="1" customWidth="1"/>
    <col min="517" max="517" width="7.28515625" style="1" customWidth="1"/>
    <col min="518" max="518" width="7.28515625" style="1" bestFit="1" customWidth="1"/>
    <col min="519" max="519" width="7.28515625" style="1" customWidth="1"/>
    <col min="520" max="520" width="7.28515625" style="1" bestFit="1" customWidth="1"/>
    <col min="521" max="521" width="7.28515625" style="1" customWidth="1"/>
    <col min="522" max="523" width="7.7109375" style="1" customWidth="1"/>
    <col min="524" max="768" width="8.7109375" style="1"/>
    <col min="769" max="769" width="34.7109375" style="1" customWidth="1"/>
    <col min="770" max="770" width="7.28515625" style="1" bestFit="1" customWidth="1"/>
    <col min="771" max="771" width="7.28515625" style="1" customWidth="1"/>
    <col min="772" max="772" width="7.28515625" style="1" bestFit="1" customWidth="1"/>
    <col min="773" max="773" width="7.28515625" style="1" customWidth="1"/>
    <col min="774" max="774" width="7.28515625" style="1" bestFit="1" customWidth="1"/>
    <col min="775" max="775" width="7.28515625" style="1" customWidth="1"/>
    <col min="776" max="776" width="7.28515625" style="1" bestFit="1" customWidth="1"/>
    <col min="777" max="777" width="7.28515625" style="1" customWidth="1"/>
    <col min="778" max="779" width="7.7109375" style="1" customWidth="1"/>
    <col min="780" max="1024" width="8.7109375" style="1"/>
    <col min="1025" max="1025" width="34.7109375" style="1" customWidth="1"/>
    <col min="1026" max="1026" width="7.28515625" style="1" bestFit="1" customWidth="1"/>
    <col min="1027" max="1027" width="7.28515625" style="1" customWidth="1"/>
    <col min="1028" max="1028" width="7.28515625" style="1" bestFit="1" customWidth="1"/>
    <col min="1029" max="1029" width="7.28515625" style="1" customWidth="1"/>
    <col min="1030" max="1030" width="7.28515625" style="1" bestFit="1" customWidth="1"/>
    <col min="1031" max="1031" width="7.28515625" style="1" customWidth="1"/>
    <col min="1032" max="1032" width="7.28515625" style="1" bestFit="1" customWidth="1"/>
    <col min="1033" max="1033" width="7.28515625" style="1" customWidth="1"/>
    <col min="1034" max="1035" width="7.7109375" style="1" customWidth="1"/>
    <col min="1036" max="1280" width="8.7109375" style="1"/>
    <col min="1281" max="1281" width="34.7109375" style="1" customWidth="1"/>
    <col min="1282" max="1282" width="7.28515625" style="1" bestFit="1" customWidth="1"/>
    <col min="1283" max="1283" width="7.28515625" style="1" customWidth="1"/>
    <col min="1284" max="1284" width="7.28515625" style="1" bestFit="1" customWidth="1"/>
    <col min="1285" max="1285" width="7.28515625" style="1" customWidth="1"/>
    <col min="1286" max="1286" width="7.28515625" style="1" bestFit="1" customWidth="1"/>
    <col min="1287" max="1287" width="7.28515625" style="1" customWidth="1"/>
    <col min="1288" max="1288" width="7.28515625" style="1" bestFit="1" customWidth="1"/>
    <col min="1289" max="1289" width="7.28515625" style="1" customWidth="1"/>
    <col min="1290" max="1291" width="7.7109375" style="1" customWidth="1"/>
    <col min="1292" max="1536" width="8.7109375" style="1"/>
    <col min="1537" max="1537" width="34.7109375" style="1" customWidth="1"/>
    <col min="1538" max="1538" width="7.28515625" style="1" bestFit="1" customWidth="1"/>
    <col min="1539" max="1539" width="7.28515625" style="1" customWidth="1"/>
    <col min="1540" max="1540" width="7.28515625" style="1" bestFit="1" customWidth="1"/>
    <col min="1541" max="1541" width="7.28515625" style="1" customWidth="1"/>
    <col min="1542" max="1542" width="7.28515625" style="1" bestFit="1" customWidth="1"/>
    <col min="1543" max="1543" width="7.28515625" style="1" customWidth="1"/>
    <col min="1544" max="1544" width="7.28515625" style="1" bestFit="1" customWidth="1"/>
    <col min="1545" max="1545" width="7.28515625" style="1" customWidth="1"/>
    <col min="1546" max="1547" width="7.7109375" style="1" customWidth="1"/>
    <col min="1548" max="1792" width="8.7109375" style="1"/>
    <col min="1793" max="1793" width="34.7109375" style="1" customWidth="1"/>
    <col min="1794" max="1794" width="7.28515625" style="1" bestFit="1" customWidth="1"/>
    <col min="1795" max="1795" width="7.28515625" style="1" customWidth="1"/>
    <col min="1796" max="1796" width="7.28515625" style="1" bestFit="1" customWidth="1"/>
    <col min="1797" max="1797" width="7.28515625" style="1" customWidth="1"/>
    <col min="1798" max="1798" width="7.28515625" style="1" bestFit="1" customWidth="1"/>
    <col min="1799" max="1799" width="7.28515625" style="1" customWidth="1"/>
    <col min="1800" max="1800" width="7.28515625" style="1" bestFit="1" customWidth="1"/>
    <col min="1801" max="1801" width="7.28515625" style="1" customWidth="1"/>
    <col min="1802" max="1803" width="7.7109375" style="1" customWidth="1"/>
    <col min="1804" max="2048" width="8.7109375" style="1"/>
    <col min="2049" max="2049" width="34.7109375" style="1" customWidth="1"/>
    <col min="2050" max="2050" width="7.28515625" style="1" bestFit="1" customWidth="1"/>
    <col min="2051" max="2051" width="7.28515625" style="1" customWidth="1"/>
    <col min="2052" max="2052" width="7.28515625" style="1" bestFit="1" customWidth="1"/>
    <col min="2053" max="2053" width="7.28515625" style="1" customWidth="1"/>
    <col min="2054" max="2054" width="7.28515625" style="1" bestFit="1" customWidth="1"/>
    <col min="2055" max="2055" width="7.28515625" style="1" customWidth="1"/>
    <col min="2056" max="2056" width="7.28515625" style="1" bestFit="1" customWidth="1"/>
    <col min="2057" max="2057" width="7.28515625" style="1" customWidth="1"/>
    <col min="2058" max="2059" width="7.7109375" style="1" customWidth="1"/>
    <col min="2060" max="2304" width="8.7109375" style="1"/>
    <col min="2305" max="2305" width="34.7109375" style="1" customWidth="1"/>
    <col min="2306" max="2306" width="7.28515625" style="1" bestFit="1" customWidth="1"/>
    <col min="2307" max="2307" width="7.28515625" style="1" customWidth="1"/>
    <col min="2308" max="2308" width="7.28515625" style="1" bestFit="1" customWidth="1"/>
    <col min="2309" max="2309" width="7.28515625" style="1" customWidth="1"/>
    <col min="2310" max="2310" width="7.28515625" style="1" bestFit="1" customWidth="1"/>
    <col min="2311" max="2311" width="7.28515625" style="1" customWidth="1"/>
    <col min="2312" max="2312" width="7.28515625" style="1" bestFit="1" customWidth="1"/>
    <col min="2313" max="2313" width="7.28515625" style="1" customWidth="1"/>
    <col min="2314" max="2315" width="7.7109375" style="1" customWidth="1"/>
    <col min="2316" max="2560" width="8.7109375" style="1"/>
    <col min="2561" max="2561" width="34.7109375" style="1" customWidth="1"/>
    <col min="2562" max="2562" width="7.28515625" style="1" bestFit="1" customWidth="1"/>
    <col min="2563" max="2563" width="7.28515625" style="1" customWidth="1"/>
    <col min="2564" max="2564" width="7.28515625" style="1" bestFit="1" customWidth="1"/>
    <col min="2565" max="2565" width="7.28515625" style="1" customWidth="1"/>
    <col min="2566" max="2566" width="7.28515625" style="1" bestFit="1" customWidth="1"/>
    <col min="2567" max="2567" width="7.28515625" style="1" customWidth="1"/>
    <col min="2568" max="2568" width="7.28515625" style="1" bestFit="1" customWidth="1"/>
    <col min="2569" max="2569" width="7.28515625" style="1" customWidth="1"/>
    <col min="2570" max="2571" width="7.7109375" style="1" customWidth="1"/>
    <col min="2572" max="2816" width="8.7109375" style="1"/>
    <col min="2817" max="2817" width="34.7109375" style="1" customWidth="1"/>
    <col min="2818" max="2818" width="7.28515625" style="1" bestFit="1" customWidth="1"/>
    <col min="2819" max="2819" width="7.28515625" style="1" customWidth="1"/>
    <col min="2820" max="2820" width="7.28515625" style="1" bestFit="1" customWidth="1"/>
    <col min="2821" max="2821" width="7.28515625" style="1" customWidth="1"/>
    <col min="2822" max="2822" width="7.28515625" style="1" bestFit="1" customWidth="1"/>
    <col min="2823" max="2823" width="7.28515625" style="1" customWidth="1"/>
    <col min="2824" max="2824" width="7.28515625" style="1" bestFit="1" customWidth="1"/>
    <col min="2825" max="2825" width="7.28515625" style="1" customWidth="1"/>
    <col min="2826" max="2827" width="7.7109375" style="1" customWidth="1"/>
    <col min="2828" max="3072" width="8.7109375" style="1"/>
    <col min="3073" max="3073" width="34.7109375" style="1" customWidth="1"/>
    <col min="3074" max="3074" width="7.28515625" style="1" bestFit="1" customWidth="1"/>
    <col min="3075" max="3075" width="7.28515625" style="1" customWidth="1"/>
    <col min="3076" max="3076" width="7.28515625" style="1" bestFit="1" customWidth="1"/>
    <col min="3077" max="3077" width="7.28515625" style="1" customWidth="1"/>
    <col min="3078" max="3078" width="7.28515625" style="1" bestFit="1" customWidth="1"/>
    <col min="3079" max="3079" width="7.28515625" style="1" customWidth="1"/>
    <col min="3080" max="3080" width="7.28515625" style="1" bestFit="1" customWidth="1"/>
    <col min="3081" max="3081" width="7.28515625" style="1" customWidth="1"/>
    <col min="3082" max="3083" width="7.7109375" style="1" customWidth="1"/>
    <col min="3084" max="3328" width="8.7109375" style="1"/>
    <col min="3329" max="3329" width="34.7109375" style="1" customWidth="1"/>
    <col min="3330" max="3330" width="7.28515625" style="1" bestFit="1" customWidth="1"/>
    <col min="3331" max="3331" width="7.28515625" style="1" customWidth="1"/>
    <col min="3332" max="3332" width="7.28515625" style="1" bestFit="1" customWidth="1"/>
    <col min="3333" max="3333" width="7.28515625" style="1" customWidth="1"/>
    <col min="3334" max="3334" width="7.28515625" style="1" bestFit="1" customWidth="1"/>
    <col min="3335" max="3335" width="7.28515625" style="1" customWidth="1"/>
    <col min="3336" max="3336" width="7.28515625" style="1" bestFit="1" customWidth="1"/>
    <col min="3337" max="3337" width="7.28515625" style="1" customWidth="1"/>
    <col min="3338" max="3339" width="7.7109375" style="1" customWidth="1"/>
    <col min="3340" max="3584" width="8.7109375" style="1"/>
    <col min="3585" max="3585" width="34.7109375" style="1" customWidth="1"/>
    <col min="3586" max="3586" width="7.28515625" style="1" bestFit="1" customWidth="1"/>
    <col min="3587" max="3587" width="7.28515625" style="1" customWidth="1"/>
    <col min="3588" max="3588" width="7.28515625" style="1" bestFit="1" customWidth="1"/>
    <col min="3589" max="3589" width="7.28515625" style="1" customWidth="1"/>
    <col min="3590" max="3590" width="7.28515625" style="1" bestFit="1" customWidth="1"/>
    <col min="3591" max="3591" width="7.28515625" style="1" customWidth="1"/>
    <col min="3592" max="3592" width="7.28515625" style="1" bestFit="1" customWidth="1"/>
    <col min="3593" max="3593" width="7.28515625" style="1" customWidth="1"/>
    <col min="3594" max="3595" width="7.7109375" style="1" customWidth="1"/>
    <col min="3596" max="3840" width="8.7109375" style="1"/>
    <col min="3841" max="3841" width="34.7109375" style="1" customWidth="1"/>
    <col min="3842" max="3842" width="7.28515625" style="1" bestFit="1" customWidth="1"/>
    <col min="3843" max="3843" width="7.28515625" style="1" customWidth="1"/>
    <col min="3844" max="3844" width="7.28515625" style="1" bestFit="1" customWidth="1"/>
    <col min="3845" max="3845" width="7.28515625" style="1" customWidth="1"/>
    <col min="3846" max="3846" width="7.28515625" style="1" bestFit="1" customWidth="1"/>
    <col min="3847" max="3847" width="7.28515625" style="1" customWidth="1"/>
    <col min="3848" max="3848" width="7.28515625" style="1" bestFit="1" customWidth="1"/>
    <col min="3849" max="3849" width="7.28515625" style="1" customWidth="1"/>
    <col min="3850" max="3851" width="7.7109375" style="1" customWidth="1"/>
    <col min="3852" max="4096" width="8.7109375" style="1"/>
    <col min="4097" max="4097" width="34.7109375" style="1" customWidth="1"/>
    <col min="4098" max="4098" width="7.28515625" style="1" bestFit="1" customWidth="1"/>
    <col min="4099" max="4099" width="7.28515625" style="1" customWidth="1"/>
    <col min="4100" max="4100" width="7.28515625" style="1" bestFit="1" customWidth="1"/>
    <col min="4101" max="4101" width="7.28515625" style="1" customWidth="1"/>
    <col min="4102" max="4102" width="7.28515625" style="1" bestFit="1" customWidth="1"/>
    <col min="4103" max="4103" width="7.28515625" style="1" customWidth="1"/>
    <col min="4104" max="4104" width="7.28515625" style="1" bestFit="1" customWidth="1"/>
    <col min="4105" max="4105" width="7.28515625" style="1" customWidth="1"/>
    <col min="4106" max="4107" width="7.7109375" style="1" customWidth="1"/>
    <col min="4108" max="4352" width="8.7109375" style="1"/>
    <col min="4353" max="4353" width="34.7109375" style="1" customWidth="1"/>
    <col min="4354" max="4354" width="7.28515625" style="1" bestFit="1" customWidth="1"/>
    <col min="4355" max="4355" width="7.28515625" style="1" customWidth="1"/>
    <col min="4356" max="4356" width="7.28515625" style="1" bestFit="1" customWidth="1"/>
    <col min="4357" max="4357" width="7.28515625" style="1" customWidth="1"/>
    <col min="4358" max="4358" width="7.28515625" style="1" bestFit="1" customWidth="1"/>
    <col min="4359" max="4359" width="7.28515625" style="1" customWidth="1"/>
    <col min="4360" max="4360" width="7.28515625" style="1" bestFit="1" customWidth="1"/>
    <col min="4361" max="4361" width="7.28515625" style="1" customWidth="1"/>
    <col min="4362" max="4363" width="7.7109375" style="1" customWidth="1"/>
    <col min="4364" max="4608" width="8.7109375" style="1"/>
    <col min="4609" max="4609" width="34.7109375" style="1" customWidth="1"/>
    <col min="4610" max="4610" width="7.28515625" style="1" bestFit="1" customWidth="1"/>
    <col min="4611" max="4611" width="7.28515625" style="1" customWidth="1"/>
    <col min="4612" max="4612" width="7.28515625" style="1" bestFit="1" customWidth="1"/>
    <col min="4613" max="4613" width="7.28515625" style="1" customWidth="1"/>
    <col min="4614" max="4614" width="7.28515625" style="1" bestFit="1" customWidth="1"/>
    <col min="4615" max="4615" width="7.28515625" style="1" customWidth="1"/>
    <col min="4616" max="4616" width="7.28515625" style="1" bestFit="1" customWidth="1"/>
    <col min="4617" max="4617" width="7.28515625" style="1" customWidth="1"/>
    <col min="4618" max="4619" width="7.7109375" style="1" customWidth="1"/>
    <col min="4620" max="4864" width="8.7109375" style="1"/>
    <col min="4865" max="4865" width="34.7109375" style="1" customWidth="1"/>
    <col min="4866" max="4866" width="7.28515625" style="1" bestFit="1" customWidth="1"/>
    <col min="4867" max="4867" width="7.28515625" style="1" customWidth="1"/>
    <col min="4868" max="4868" width="7.28515625" style="1" bestFit="1" customWidth="1"/>
    <col min="4869" max="4869" width="7.28515625" style="1" customWidth="1"/>
    <col min="4870" max="4870" width="7.28515625" style="1" bestFit="1" customWidth="1"/>
    <col min="4871" max="4871" width="7.28515625" style="1" customWidth="1"/>
    <col min="4872" max="4872" width="7.28515625" style="1" bestFit="1" customWidth="1"/>
    <col min="4873" max="4873" width="7.28515625" style="1" customWidth="1"/>
    <col min="4874" max="4875" width="7.7109375" style="1" customWidth="1"/>
    <col min="4876" max="5120" width="8.7109375" style="1"/>
    <col min="5121" max="5121" width="34.7109375" style="1" customWidth="1"/>
    <col min="5122" max="5122" width="7.28515625" style="1" bestFit="1" customWidth="1"/>
    <col min="5123" max="5123" width="7.28515625" style="1" customWidth="1"/>
    <col min="5124" max="5124" width="7.28515625" style="1" bestFit="1" customWidth="1"/>
    <col min="5125" max="5125" width="7.28515625" style="1" customWidth="1"/>
    <col min="5126" max="5126" width="7.28515625" style="1" bestFit="1" customWidth="1"/>
    <col min="5127" max="5127" width="7.28515625" style="1" customWidth="1"/>
    <col min="5128" max="5128" width="7.28515625" style="1" bestFit="1" customWidth="1"/>
    <col min="5129" max="5129" width="7.28515625" style="1" customWidth="1"/>
    <col min="5130" max="5131" width="7.7109375" style="1" customWidth="1"/>
    <col min="5132" max="5376" width="8.7109375" style="1"/>
    <col min="5377" max="5377" width="34.7109375" style="1" customWidth="1"/>
    <col min="5378" max="5378" width="7.28515625" style="1" bestFit="1" customWidth="1"/>
    <col min="5379" max="5379" width="7.28515625" style="1" customWidth="1"/>
    <col min="5380" max="5380" width="7.28515625" style="1" bestFit="1" customWidth="1"/>
    <col min="5381" max="5381" width="7.28515625" style="1" customWidth="1"/>
    <col min="5382" max="5382" width="7.28515625" style="1" bestFit="1" customWidth="1"/>
    <col min="5383" max="5383" width="7.28515625" style="1" customWidth="1"/>
    <col min="5384" max="5384" width="7.28515625" style="1" bestFit="1" customWidth="1"/>
    <col min="5385" max="5385" width="7.28515625" style="1" customWidth="1"/>
    <col min="5386" max="5387" width="7.7109375" style="1" customWidth="1"/>
    <col min="5388" max="5632" width="8.7109375" style="1"/>
    <col min="5633" max="5633" width="34.7109375" style="1" customWidth="1"/>
    <col min="5634" max="5634" width="7.28515625" style="1" bestFit="1" customWidth="1"/>
    <col min="5635" max="5635" width="7.28515625" style="1" customWidth="1"/>
    <col min="5636" max="5636" width="7.28515625" style="1" bestFit="1" customWidth="1"/>
    <col min="5637" max="5637" width="7.28515625" style="1" customWidth="1"/>
    <col min="5638" max="5638" width="7.28515625" style="1" bestFit="1" customWidth="1"/>
    <col min="5639" max="5639" width="7.28515625" style="1" customWidth="1"/>
    <col min="5640" max="5640" width="7.28515625" style="1" bestFit="1" customWidth="1"/>
    <col min="5641" max="5641" width="7.28515625" style="1" customWidth="1"/>
    <col min="5642" max="5643" width="7.7109375" style="1" customWidth="1"/>
    <col min="5644" max="5888" width="8.7109375" style="1"/>
    <col min="5889" max="5889" width="34.7109375" style="1" customWidth="1"/>
    <col min="5890" max="5890" width="7.28515625" style="1" bestFit="1" customWidth="1"/>
    <col min="5891" max="5891" width="7.28515625" style="1" customWidth="1"/>
    <col min="5892" max="5892" width="7.28515625" style="1" bestFit="1" customWidth="1"/>
    <col min="5893" max="5893" width="7.28515625" style="1" customWidth="1"/>
    <col min="5894" max="5894" width="7.28515625" style="1" bestFit="1" customWidth="1"/>
    <col min="5895" max="5895" width="7.28515625" style="1" customWidth="1"/>
    <col min="5896" max="5896" width="7.28515625" style="1" bestFit="1" customWidth="1"/>
    <col min="5897" max="5897" width="7.28515625" style="1" customWidth="1"/>
    <col min="5898" max="5899" width="7.7109375" style="1" customWidth="1"/>
    <col min="5900" max="6144" width="8.7109375" style="1"/>
    <col min="6145" max="6145" width="34.7109375" style="1" customWidth="1"/>
    <col min="6146" max="6146" width="7.28515625" style="1" bestFit="1" customWidth="1"/>
    <col min="6147" max="6147" width="7.28515625" style="1" customWidth="1"/>
    <col min="6148" max="6148" width="7.28515625" style="1" bestFit="1" customWidth="1"/>
    <col min="6149" max="6149" width="7.28515625" style="1" customWidth="1"/>
    <col min="6150" max="6150" width="7.28515625" style="1" bestFit="1" customWidth="1"/>
    <col min="6151" max="6151" width="7.28515625" style="1" customWidth="1"/>
    <col min="6152" max="6152" width="7.28515625" style="1" bestFit="1" customWidth="1"/>
    <col min="6153" max="6153" width="7.28515625" style="1" customWidth="1"/>
    <col min="6154" max="6155" width="7.7109375" style="1" customWidth="1"/>
    <col min="6156" max="6400" width="8.7109375" style="1"/>
    <col min="6401" max="6401" width="34.7109375" style="1" customWidth="1"/>
    <col min="6402" max="6402" width="7.28515625" style="1" bestFit="1" customWidth="1"/>
    <col min="6403" max="6403" width="7.28515625" style="1" customWidth="1"/>
    <col min="6404" max="6404" width="7.28515625" style="1" bestFit="1" customWidth="1"/>
    <col min="6405" max="6405" width="7.28515625" style="1" customWidth="1"/>
    <col min="6406" max="6406" width="7.28515625" style="1" bestFit="1" customWidth="1"/>
    <col min="6407" max="6407" width="7.28515625" style="1" customWidth="1"/>
    <col min="6408" max="6408" width="7.28515625" style="1" bestFit="1" customWidth="1"/>
    <col min="6409" max="6409" width="7.28515625" style="1" customWidth="1"/>
    <col min="6410" max="6411" width="7.7109375" style="1" customWidth="1"/>
    <col min="6412" max="6656" width="8.7109375" style="1"/>
    <col min="6657" max="6657" width="34.7109375" style="1" customWidth="1"/>
    <col min="6658" max="6658" width="7.28515625" style="1" bestFit="1" customWidth="1"/>
    <col min="6659" max="6659" width="7.28515625" style="1" customWidth="1"/>
    <col min="6660" max="6660" width="7.28515625" style="1" bestFit="1" customWidth="1"/>
    <col min="6661" max="6661" width="7.28515625" style="1" customWidth="1"/>
    <col min="6662" max="6662" width="7.28515625" style="1" bestFit="1" customWidth="1"/>
    <col min="6663" max="6663" width="7.28515625" style="1" customWidth="1"/>
    <col min="6664" max="6664" width="7.28515625" style="1" bestFit="1" customWidth="1"/>
    <col min="6665" max="6665" width="7.28515625" style="1" customWidth="1"/>
    <col min="6666" max="6667" width="7.7109375" style="1" customWidth="1"/>
    <col min="6668" max="6912" width="8.7109375" style="1"/>
    <col min="6913" max="6913" width="34.7109375" style="1" customWidth="1"/>
    <col min="6914" max="6914" width="7.28515625" style="1" bestFit="1" customWidth="1"/>
    <col min="6915" max="6915" width="7.28515625" style="1" customWidth="1"/>
    <col min="6916" max="6916" width="7.28515625" style="1" bestFit="1" customWidth="1"/>
    <col min="6917" max="6917" width="7.28515625" style="1" customWidth="1"/>
    <col min="6918" max="6918" width="7.28515625" style="1" bestFit="1" customWidth="1"/>
    <col min="6919" max="6919" width="7.28515625" style="1" customWidth="1"/>
    <col min="6920" max="6920" width="7.28515625" style="1" bestFit="1" customWidth="1"/>
    <col min="6921" max="6921" width="7.28515625" style="1" customWidth="1"/>
    <col min="6922" max="6923" width="7.7109375" style="1" customWidth="1"/>
    <col min="6924" max="7168" width="8.7109375" style="1"/>
    <col min="7169" max="7169" width="34.7109375" style="1" customWidth="1"/>
    <col min="7170" max="7170" width="7.28515625" style="1" bestFit="1" customWidth="1"/>
    <col min="7171" max="7171" width="7.28515625" style="1" customWidth="1"/>
    <col min="7172" max="7172" width="7.28515625" style="1" bestFit="1" customWidth="1"/>
    <col min="7173" max="7173" width="7.28515625" style="1" customWidth="1"/>
    <col min="7174" max="7174" width="7.28515625" style="1" bestFit="1" customWidth="1"/>
    <col min="7175" max="7175" width="7.28515625" style="1" customWidth="1"/>
    <col min="7176" max="7176" width="7.28515625" style="1" bestFit="1" customWidth="1"/>
    <col min="7177" max="7177" width="7.28515625" style="1" customWidth="1"/>
    <col min="7178" max="7179" width="7.7109375" style="1" customWidth="1"/>
    <col min="7180" max="7424" width="8.7109375" style="1"/>
    <col min="7425" max="7425" width="34.7109375" style="1" customWidth="1"/>
    <col min="7426" max="7426" width="7.28515625" style="1" bestFit="1" customWidth="1"/>
    <col min="7427" max="7427" width="7.28515625" style="1" customWidth="1"/>
    <col min="7428" max="7428" width="7.28515625" style="1" bestFit="1" customWidth="1"/>
    <col min="7429" max="7429" width="7.28515625" style="1" customWidth="1"/>
    <col min="7430" max="7430" width="7.28515625" style="1" bestFit="1" customWidth="1"/>
    <col min="7431" max="7431" width="7.28515625" style="1" customWidth="1"/>
    <col min="7432" max="7432" width="7.28515625" style="1" bestFit="1" customWidth="1"/>
    <col min="7433" max="7433" width="7.28515625" style="1" customWidth="1"/>
    <col min="7434" max="7435" width="7.7109375" style="1" customWidth="1"/>
    <col min="7436" max="7680" width="8.7109375" style="1"/>
    <col min="7681" max="7681" width="34.7109375" style="1" customWidth="1"/>
    <col min="7682" max="7682" width="7.28515625" style="1" bestFit="1" customWidth="1"/>
    <col min="7683" max="7683" width="7.28515625" style="1" customWidth="1"/>
    <col min="7684" max="7684" width="7.28515625" style="1" bestFit="1" customWidth="1"/>
    <col min="7685" max="7685" width="7.28515625" style="1" customWidth="1"/>
    <col min="7686" max="7686" width="7.28515625" style="1" bestFit="1" customWidth="1"/>
    <col min="7687" max="7687" width="7.28515625" style="1" customWidth="1"/>
    <col min="7688" max="7688" width="7.28515625" style="1" bestFit="1" customWidth="1"/>
    <col min="7689" max="7689" width="7.28515625" style="1" customWidth="1"/>
    <col min="7690" max="7691" width="7.7109375" style="1" customWidth="1"/>
    <col min="7692" max="7936" width="8.7109375" style="1"/>
    <col min="7937" max="7937" width="34.7109375" style="1" customWidth="1"/>
    <col min="7938" max="7938" width="7.28515625" style="1" bestFit="1" customWidth="1"/>
    <col min="7939" max="7939" width="7.28515625" style="1" customWidth="1"/>
    <col min="7940" max="7940" width="7.28515625" style="1" bestFit="1" customWidth="1"/>
    <col min="7941" max="7941" width="7.28515625" style="1" customWidth="1"/>
    <col min="7942" max="7942" width="7.28515625" style="1" bestFit="1" customWidth="1"/>
    <col min="7943" max="7943" width="7.28515625" style="1" customWidth="1"/>
    <col min="7944" max="7944" width="7.28515625" style="1" bestFit="1" customWidth="1"/>
    <col min="7945" max="7945" width="7.28515625" style="1" customWidth="1"/>
    <col min="7946" max="7947" width="7.7109375" style="1" customWidth="1"/>
    <col min="7948" max="8192" width="8.7109375" style="1"/>
    <col min="8193" max="8193" width="34.7109375" style="1" customWidth="1"/>
    <col min="8194" max="8194" width="7.28515625" style="1" bestFit="1" customWidth="1"/>
    <col min="8195" max="8195" width="7.28515625" style="1" customWidth="1"/>
    <col min="8196" max="8196" width="7.28515625" style="1" bestFit="1" customWidth="1"/>
    <col min="8197" max="8197" width="7.28515625" style="1" customWidth="1"/>
    <col min="8198" max="8198" width="7.28515625" style="1" bestFit="1" customWidth="1"/>
    <col min="8199" max="8199" width="7.28515625" style="1" customWidth="1"/>
    <col min="8200" max="8200" width="7.28515625" style="1" bestFit="1" customWidth="1"/>
    <col min="8201" max="8201" width="7.28515625" style="1" customWidth="1"/>
    <col min="8202" max="8203" width="7.7109375" style="1" customWidth="1"/>
    <col min="8204" max="8448" width="8.7109375" style="1"/>
    <col min="8449" max="8449" width="34.7109375" style="1" customWidth="1"/>
    <col min="8450" max="8450" width="7.28515625" style="1" bestFit="1" customWidth="1"/>
    <col min="8451" max="8451" width="7.28515625" style="1" customWidth="1"/>
    <col min="8452" max="8452" width="7.28515625" style="1" bestFit="1" customWidth="1"/>
    <col min="8453" max="8453" width="7.28515625" style="1" customWidth="1"/>
    <col min="8454" max="8454" width="7.28515625" style="1" bestFit="1" customWidth="1"/>
    <col min="8455" max="8455" width="7.28515625" style="1" customWidth="1"/>
    <col min="8456" max="8456" width="7.28515625" style="1" bestFit="1" customWidth="1"/>
    <col min="8457" max="8457" width="7.28515625" style="1" customWidth="1"/>
    <col min="8458" max="8459" width="7.7109375" style="1" customWidth="1"/>
    <col min="8460" max="8704" width="8.7109375" style="1"/>
    <col min="8705" max="8705" width="34.7109375" style="1" customWidth="1"/>
    <col min="8706" max="8706" width="7.28515625" style="1" bestFit="1" customWidth="1"/>
    <col min="8707" max="8707" width="7.28515625" style="1" customWidth="1"/>
    <col min="8708" max="8708" width="7.28515625" style="1" bestFit="1" customWidth="1"/>
    <col min="8709" max="8709" width="7.28515625" style="1" customWidth="1"/>
    <col min="8710" max="8710" width="7.28515625" style="1" bestFit="1" customWidth="1"/>
    <col min="8711" max="8711" width="7.28515625" style="1" customWidth="1"/>
    <col min="8712" max="8712" width="7.28515625" style="1" bestFit="1" customWidth="1"/>
    <col min="8713" max="8713" width="7.28515625" style="1" customWidth="1"/>
    <col min="8714" max="8715" width="7.7109375" style="1" customWidth="1"/>
    <col min="8716" max="8960" width="8.7109375" style="1"/>
    <col min="8961" max="8961" width="34.7109375" style="1" customWidth="1"/>
    <col min="8962" max="8962" width="7.28515625" style="1" bestFit="1" customWidth="1"/>
    <col min="8963" max="8963" width="7.28515625" style="1" customWidth="1"/>
    <col min="8964" max="8964" width="7.28515625" style="1" bestFit="1" customWidth="1"/>
    <col min="8965" max="8965" width="7.28515625" style="1" customWidth="1"/>
    <col min="8966" max="8966" width="7.28515625" style="1" bestFit="1" customWidth="1"/>
    <col min="8967" max="8967" width="7.28515625" style="1" customWidth="1"/>
    <col min="8968" max="8968" width="7.28515625" style="1" bestFit="1" customWidth="1"/>
    <col min="8969" max="8969" width="7.28515625" style="1" customWidth="1"/>
    <col min="8970" max="8971" width="7.7109375" style="1" customWidth="1"/>
    <col min="8972" max="9216" width="8.7109375" style="1"/>
    <col min="9217" max="9217" width="34.7109375" style="1" customWidth="1"/>
    <col min="9218" max="9218" width="7.28515625" style="1" bestFit="1" customWidth="1"/>
    <col min="9219" max="9219" width="7.28515625" style="1" customWidth="1"/>
    <col min="9220" max="9220" width="7.28515625" style="1" bestFit="1" customWidth="1"/>
    <col min="9221" max="9221" width="7.28515625" style="1" customWidth="1"/>
    <col min="9222" max="9222" width="7.28515625" style="1" bestFit="1" customWidth="1"/>
    <col min="9223" max="9223" width="7.28515625" style="1" customWidth="1"/>
    <col min="9224" max="9224" width="7.28515625" style="1" bestFit="1" customWidth="1"/>
    <col min="9225" max="9225" width="7.28515625" style="1" customWidth="1"/>
    <col min="9226" max="9227" width="7.7109375" style="1" customWidth="1"/>
    <col min="9228" max="9472" width="8.7109375" style="1"/>
    <col min="9473" max="9473" width="34.7109375" style="1" customWidth="1"/>
    <col min="9474" max="9474" width="7.28515625" style="1" bestFit="1" customWidth="1"/>
    <col min="9475" max="9475" width="7.28515625" style="1" customWidth="1"/>
    <col min="9476" max="9476" width="7.28515625" style="1" bestFit="1" customWidth="1"/>
    <col min="9477" max="9477" width="7.28515625" style="1" customWidth="1"/>
    <col min="9478" max="9478" width="7.28515625" style="1" bestFit="1" customWidth="1"/>
    <col min="9479" max="9479" width="7.28515625" style="1" customWidth="1"/>
    <col min="9480" max="9480" width="7.28515625" style="1" bestFit="1" customWidth="1"/>
    <col min="9481" max="9481" width="7.28515625" style="1" customWidth="1"/>
    <col min="9482" max="9483" width="7.7109375" style="1" customWidth="1"/>
    <col min="9484" max="9728" width="8.7109375" style="1"/>
    <col min="9729" max="9729" width="34.7109375" style="1" customWidth="1"/>
    <col min="9730" max="9730" width="7.28515625" style="1" bestFit="1" customWidth="1"/>
    <col min="9731" max="9731" width="7.28515625" style="1" customWidth="1"/>
    <col min="9732" max="9732" width="7.28515625" style="1" bestFit="1" customWidth="1"/>
    <col min="9733" max="9733" width="7.28515625" style="1" customWidth="1"/>
    <col min="9734" max="9734" width="7.28515625" style="1" bestFit="1" customWidth="1"/>
    <col min="9735" max="9735" width="7.28515625" style="1" customWidth="1"/>
    <col min="9736" max="9736" width="7.28515625" style="1" bestFit="1" customWidth="1"/>
    <col min="9737" max="9737" width="7.28515625" style="1" customWidth="1"/>
    <col min="9738" max="9739" width="7.7109375" style="1" customWidth="1"/>
    <col min="9740" max="9984" width="8.7109375" style="1"/>
    <col min="9985" max="9985" width="34.7109375" style="1" customWidth="1"/>
    <col min="9986" max="9986" width="7.28515625" style="1" bestFit="1" customWidth="1"/>
    <col min="9987" max="9987" width="7.28515625" style="1" customWidth="1"/>
    <col min="9988" max="9988" width="7.28515625" style="1" bestFit="1" customWidth="1"/>
    <col min="9989" max="9989" width="7.28515625" style="1" customWidth="1"/>
    <col min="9990" max="9990" width="7.28515625" style="1" bestFit="1" customWidth="1"/>
    <col min="9991" max="9991" width="7.28515625" style="1" customWidth="1"/>
    <col min="9992" max="9992" width="7.28515625" style="1" bestFit="1" customWidth="1"/>
    <col min="9993" max="9993" width="7.28515625" style="1" customWidth="1"/>
    <col min="9994" max="9995" width="7.7109375" style="1" customWidth="1"/>
    <col min="9996" max="10240" width="8.7109375" style="1"/>
    <col min="10241" max="10241" width="34.7109375" style="1" customWidth="1"/>
    <col min="10242" max="10242" width="7.28515625" style="1" bestFit="1" customWidth="1"/>
    <col min="10243" max="10243" width="7.28515625" style="1" customWidth="1"/>
    <col min="10244" max="10244" width="7.28515625" style="1" bestFit="1" customWidth="1"/>
    <col min="10245" max="10245" width="7.28515625" style="1" customWidth="1"/>
    <col min="10246" max="10246" width="7.28515625" style="1" bestFit="1" customWidth="1"/>
    <col min="10247" max="10247" width="7.28515625" style="1" customWidth="1"/>
    <col min="10248" max="10248" width="7.28515625" style="1" bestFit="1" customWidth="1"/>
    <col min="10249" max="10249" width="7.28515625" style="1" customWidth="1"/>
    <col min="10250" max="10251" width="7.7109375" style="1" customWidth="1"/>
    <col min="10252" max="10496" width="8.7109375" style="1"/>
    <col min="10497" max="10497" width="34.7109375" style="1" customWidth="1"/>
    <col min="10498" max="10498" width="7.28515625" style="1" bestFit="1" customWidth="1"/>
    <col min="10499" max="10499" width="7.28515625" style="1" customWidth="1"/>
    <col min="10500" max="10500" width="7.28515625" style="1" bestFit="1" customWidth="1"/>
    <col min="10501" max="10501" width="7.28515625" style="1" customWidth="1"/>
    <col min="10502" max="10502" width="7.28515625" style="1" bestFit="1" customWidth="1"/>
    <col min="10503" max="10503" width="7.28515625" style="1" customWidth="1"/>
    <col min="10504" max="10504" width="7.28515625" style="1" bestFit="1" customWidth="1"/>
    <col min="10505" max="10505" width="7.28515625" style="1" customWidth="1"/>
    <col min="10506" max="10507" width="7.7109375" style="1" customWidth="1"/>
    <col min="10508" max="10752" width="8.7109375" style="1"/>
    <col min="10753" max="10753" width="34.7109375" style="1" customWidth="1"/>
    <col min="10754" max="10754" width="7.28515625" style="1" bestFit="1" customWidth="1"/>
    <col min="10755" max="10755" width="7.28515625" style="1" customWidth="1"/>
    <col min="10756" max="10756" width="7.28515625" style="1" bestFit="1" customWidth="1"/>
    <col min="10757" max="10757" width="7.28515625" style="1" customWidth="1"/>
    <col min="10758" max="10758" width="7.28515625" style="1" bestFit="1" customWidth="1"/>
    <col min="10759" max="10759" width="7.28515625" style="1" customWidth="1"/>
    <col min="10760" max="10760" width="7.28515625" style="1" bestFit="1" customWidth="1"/>
    <col min="10761" max="10761" width="7.28515625" style="1" customWidth="1"/>
    <col min="10762" max="10763" width="7.7109375" style="1" customWidth="1"/>
    <col min="10764" max="11008" width="8.7109375" style="1"/>
    <col min="11009" max="11009" width="34.7109375" style="1" customWidth="1"/>
    <col min="11010" max="11010" width="7.28515625" style="1" bestFit="1" customWidth="1"/>
    <col min="11011" max="11011" width="7.28515625" style="1" customWidth="1"/>
    <col min="11012" max="11012" width="7.28515625" style="1" bestFit="1" customWidth="1"/>
    <col min="11013" max="11013" width="7.28515625" style="1" customWidth="1"/>
    <col min="11014" max="11014" width="7.28515625" style="1" bestFit="1" customWidth="1"/>
    <col min="11015" max="11015" width="7.28515625" style="1" customWidth="1"/>
    <col min="11016" max="11016" width="7.28515625" style="1" bestFit="1" customWidth="1"/>
    <col min="11017" max="11017" width="7.28515625" style="1" customWidth="1"/>
    <col min="11018" max="11019" width="7.7109375" style="1" customWidth="1"/>
    <col min="11020" max="11264" width="8.7109375" style="1"/>
    <col min="11265" max="11265" width="34.7109375" style="1" customWidth="1"/>
    <col min="11266" max="11266" width="7.28515625" style="1" bestFit="1" customWidth="1"/>
    <col min="11267" max="11267" width="7.28515625" style="1" customWidth="1"/>
    <col min="11268" max="11268" width="7.28515625" style="1" bestFit="1" customWidth="1"/>
    <col min="11269" max="11269" width="7.28515625" style="1" customWidth="1"/>
    <col min="11270" max="11270" width="7.28515625" style="1" bestFit="1" customWidth="1"/>
    <col min="11271" max="11271" width="7.28515625" style="1" customWidth="1"/>
    <col min="11272" max="11272" width="7.28515625" style="1" bestFit="1" customWidth="1"/>
    <col min="11273" max="11273" width="7.28515625" style="1" customWidth="1"/>
    <col min="11274" max="11275" width="7.7109375" style="1" customWidth="1"/>
    <col min="11276" max="11520" width="8.7109375" style="1"/>
    <col min="11521" max="11521" width="34.7109375" style="1" customWidth="1"/>
    <col min="11522" max="11522" width="7.28515625" style="1" bestFit="1" customWidth="1"/>
    <col min="11523" max="11523" width="7.28515625" style="1" customWidth="1"/>
    <col min="11524" max="11524" width="7.28515625" style="1" bestFit="1" customWidth="1"/>
    <col min="11525" max="11525" width="7.28515625" style="1" customWidth="1"/>
    <col min="11526" max="11526" width="7.28515625" style="1" bestFit="1" customWidth="1"/>
    <col min="11527" max="11527" width="7.28515625" style="1" customWidth="1"/>
    <col min="11528" max="11528" width="7.28515625" style="1" bestFit="1" customWidth="1"/>
    <col min="11529" max="11529" width="7.28515625" style="1" customWidth="1"/>
    <col min="11530" max="11531" width="7.7109375" style="1" customWidth="1"/>
    <col min="11532" max="11776" width="8.7109375" style="1"/>
    <col min="11777" max="11777" width="34.7109375" style="1" customWidth="1"/>
    <col min="11778" max="11778" width="7.28515625" style="1" bestFit="1" customWidth="1"/>
    <col min="11779" max="11779" width="7.28515625" style="1" customWidth="1"/>
    <col min="11780" max="11780" width="7.28515625" style="1" bestFit="1" customWidth="1"/>
    <col min="11781" max="11781" width="7.28515625" style="1" customWidth="1"/>
    <col min="11782" max="11782" width="7.28515625" style="1" bestFit="1" customWidth="1"/>
    <col min="11783" max="11783" width="7.28515625" style="1" customWidth="1"/>
    <col min="11784" max="11784" width="7.28515625" style="1" bestFit="1" customWidth="1"/>
    <col min="11785" max="11785" width="7.28515625" style="1" customWidth="1"/>
    <col min="11786" max="11787" width="7.7109375" style="1" customWidth="1"/>
    <col min="11788" max="12032" width="8.7109375" style="1"/>
    <col min="12033" max="12033" width="34.7109375" style="1" customWidth="1"/>
    <col min="12034" max="12034" width="7.28515625" style="1" bestFit="1" customWidth="1"/>
    <col min="12035" max="12035" width="7.28515625" style="1" customWidth="1"/>
    <col min="12036" max="12036" width="7.28515625" style="1" bestFit="1" customWidth="1"/>
    <col min="12037" max="12037" width="7.28515625" style="1" customWidth="1"/>
    <col min="12038" max="12038" width="7.28515625" style="1" bestFit="1" customWidth="1"/>
    <col min="12039" max="12039" width="7.28515625" style="1" customWidth="1"/>
    <col min="12040" max="12040" width="7.28515625" style="1" bestFit="1" customWidth="1"/>
    <col min="12041" max="12041" width="7.28515625" style="1" customWidth="1"/>
    <col min="12042" max="12043" width="7.7109375" style="1" customWidth="1"/>
    <col min="12044" max="12288" width="8.7109375" style="1"/>
    <col min="12289" max="12289" width="34.7109375" style="1" customWidth="1"/>
    <col min="12290" max="12290" width="7.28515625" style="1" bestFit="1" customWidth="1"/>
    <col min="12291" max="12291" width="7.28515625" style="1" customWidth="1"/>
    <col min="12292" max="12292" width="7.28515625" style="1" bestFit="1" customWidth="1"/>
    <col min="12293" max="12293" width="7.28515625" style="1" customWidth="1"/>
    <col min="12294" max="12294" width="7.28515625" style="1" bestFit="1" customWidth="1"/>
    <col min="12295" max="12295" width="7.28515625" style="1" customWidth="1"/>
    <col min="12296" max="12296" width="7.28515625" style="1" bestFit="1" customWidth="1"/>
    <col min="12297" max="12297" width="7.28515625" style="1" customWidth="1"/>
    <col min="12298" max="12299" width="7.7109375" style="1" customWidth="1"/>
    <col min="12300" max="12544" width="8.7109375" style="1"/>
    <col min="12545" max="12545" width="34.7109375" style="1" customWidth="1"/>
    <col min="12546" max="12546" width="7.28515625" style="1" bestFit="1" customWidth="1"/>
    <col min="12547" max="12547" width="7.28515625" style="1" customWidth="1"/>
    <col min="12548" max="12548" width="7.28515625" style="1" bestFit="1" customWidth="1"/>
    <col min="12549" max="12549" width="7.28515625" style="1" customWidth="1"/>
    <col min="12550" max="12550" width="7.28515625" style="1" bestFit="1" customWidth="1"/>
    <col min="12551" max="12551" width="7.28515625" style="1" customWidth="1"/>
    <col min="12552" max="12552" width="7.28515625" style="1" bestFit="1" customWidth="1"/>
    <col min="12553" max="12553" width="7.28515625" style="1" customWidth="1"/>
    <col min="12554" max="12555" width="7.7109375" style="1" customWidth="1"/>
    <col min="12556" max="12800" width="8.7109375" style="1"/>
    <col min="12801" max="12801" width="34.7109375" style="1" customWidth="1"/>
    <col min="12802" max="12802" width="7.28515625" style="1" bestFit="1" customWidth="1"/>
    <col min="12803" max="12803" width="7.28515625" style="1" customWidth="1"/>
    <col min="12804" max="12804" width="7.28515625" style="1" bestFit="1" customWidth="1"/>
    <col min="12805" max="12805" width="7.28515625" style="1" customWidth="1"/>
    <col min="12806" max="12806" width="7.28515625" style="1" bestFit="1" customWidth="1"/>
    <col min="12807" max="12807" width="7.28515625" style="1" customWidth="1"/>
    <col min="12808" max="12808" width="7.28515625" style="1" bestFit="1" customWidth="1"/>
    <col min="12809" max="12809" width="7.28515625" style="1" customWidth="1"/>
    <col min="12810" max="12811" width="7.7109375" style="1" customWidth="1"/>
    <col min="12812" max="13056" width="8.7109375" style="1"/>
    <col min="13057" max="13057" width="34.7109375" style="1" customWidth="1"/>
    <col min="13058" max="13058" width="7.28515625" style="1" bestFit="1" customWidth="1"/>
    <col min="13059" max="13059" width="7.28515625" style="1" customWidth="1"/>
    <col min="13060" max="13060" width="7.28515625" style="1" bestFit="1" customWidth="1"/>
    <col min="13061" max="13061" width="7.28515625" style="1" customWidth="1"/>
    <col min="13062" max="13062" width="7.28515625" style="1" bestFit="1" customWidth="1"/>
    <col min="13063" max="13063" width="7.28515625" style="1" customWidth="1"/>
    <col min="13064" max="13064" width="7.28515625" style="1" bestFit="1" customWidth="1"/>
    <col min="13065" max="13065" width="7.28515625" style="1" customWidth="1"/>
    <col min="13066" max="13067" width="7.7109375" style="1" customWidth="1"/>
    <col min="13068" max="13312" width="8.7109375" style="1"/>
    <col min="13313" max="13313" width="34.7109375" style="1" customWidth="1"/>
    <col min="13314" max="13314" width="7.28515625" style="1" bestFit="1" customWidth="1"/>
    <col min="13315" max="13315" width="7.28515625" style="1" customWidth="1"/>
    <col min="13316" max="13316" width="7.28515625" style="1" bestFit="1" customWidth="1"/>
    <col min="13317" max="13317" width="7.28515625" style="1" customWidth="1"/>
    <col min="13318" max="13318" width="7.28515625" style="1" bestFit="1" customWidth="1"/>
    <col min="13319" max="13319" width="7.28515625" style="1" customWidth="1"/>
    <col min="13320" max="13320" width="7.28515625" style="1" bestFit="1" customWidth="1"/>
    <col min="13321" max="13321" width="7.28515625" style="1" customWidth="1"/>
    <col min="13322" max="13323" width="7.7109375" style="1" customWidth="1"/>
    <col min="13324" max="13568" width="8.7109375" style="1"/>
    <col min="13569" max="13569" width="34.7109375" style="1" customWidth="1"/>
    <col min="13570" max="13570" width="7.28515625" style="1" bestFit="1" customWidth="1"/>
    <col min="13571" max="13571" width="7.28515625" style="1" customWidth="1"/>
    <col min="13572" max="13572" width="7.28515625" style="1" bestFit="1" customWidth="1"/>
    <col min="13573" max="13573" width="7.28515625" style="1" customWidth="1"/>
    <col min="13574" max="13574" width="7.28515625" style="1" bestFit="1" customWidth="1"/>
    <col min="13575" max="13575" width="7.28515625" style="1" customWidth="1"/>
    <col min="13576" max="13576" width="7.28515625" style="1" bestFit="1" customWidth="1"/>
    <col min="13577" max="13577" width="7.28515625" style="1" customWidth="1"/>
    <col min="13578" max="13579" width="7.7109375" style="1" customWidth="1"/>
    <col min="13580" max="13824" width="8.7109375" style="1"/>
    <col min="13825" max="13825" width="34.7109375" style="1" customWidth="1"/>
    <col min="13826" max="13826" width="7.28515625" style="1" bestFit="1" customWidth="1"/>
    <col min="13827" max="13827" width="7.28515625" style="1" customWidth="1"/>
    <col min="13828" max="13828" width="7.28515625" style="1" bestFit="1" customWidth="1"/>
    <col min="13829" max="13829" width="7.28515625" style="1" customWidth="1"/>
    <col min="13830" max="13830" width="7.28515625" style="1" bestFit="1" customWidth="1"/>
    <col min="13831" max="13831" width="7.28515625" style="1" customWidth="1"/>
    <col min="13832" max="13832" width="7.28515625" style="1" bestFit="1" customWidth="1"/>
    <col min="13833" max="13833" width="7.28515625" style="1" customWidth="1"/>
    <col min="13834" max="13835" width="7.7109375" style="1" customWidth="1"/>
    <col min="13836" max="14080" width="8.7109375" style="1"/>
    <col min="14081" max="14081" width="34.7109375" style="1" customWidth="1"/>
    <col min="14082" max="14082" width="7.28515625" style="1" bestFit="1" customWidth="1"/>
    <col min="14083" max="14083" width="7.28515625" style="1" customWidth="1"/>
    <col min="14084" max="14084" width="7.28515625" style="1" bestFit="1" customWidth="1"/>
    <col min="14085" max="14085" width="7.28515625" style="1" customWidth="1"/>
    <col min="14086" max="14086" width="7.28515625" style="1" bestFit="1" customWidth="1"/>
    <col min="14087" max="14087" width="7.28515625" style="1" customWidth="1"/>
    <col min="14088" max="14088" width="7.28515625" style="1" bestFit="1" customWidth="1"/>
    <col min="14089" max="14089" width="7.28515625" style="1" customWidth="1"/>
    <col min="14090" max="14091" width="7.7109375" style="1" customWidth="1"/>
    <col min="14092" max="14336" width="8.7109375" style="1"/>
    <col min="14337" max="14337" width="34.7109375" style="1" customWidth="1"/>
    <col min="14338" max="14338" width="7.28515625" style="1" bestFit="1" customWidth="1"/>
    <col min="14339" max="14339" width="7.28515625" style="1" customWidth="1"/>
    <col min="14340" max="14340" width="7.28515625" style="1" bestFit="1" customWidth="1"/>
    <col min="14341" max="14341" width="7.28515625" style="1" customWidth="1"/>
    <col min="14342" max="14342" width="7.28515625" style="1" bestFit="1" customWidth="1"/>
    <col min="14343" max="14343" width="7.28515625" style="1" customWidth="1"/>
    <col min="14344" max="14344" width="7.28515625" style="1" bestFit="1" customWidth="1"/>
    <col min="14345" max="14345" width="7.28515625" style="1" customWidth="1"/>
    <col min="14346" max="14347" width="7.7109375" style="1" customWidth="1"/>
    <col min="14348" max="14592" width="8.7109375" style="1"/>
    <col min="14593" max="14593" width="34.7109375" style="1" customWidth="1"/>
    <col min="14594" max="14594" width="7.28515625" style="1" bestFit="1" customWidth="1"/>
    <col min="14595" max="14595" width="7.28515625" style="1" customWidth="1"/>
    <col min="14596" max="14596" width="7.28515625" style="1" bestFit="1" customWidth="1"/>
    <col min="14597" max="14597" width="7.28515625" style="1" customWidth="1"/>
    <col min="14598" max="14598" width="7.28515625" style="1" bestFit="1" customWidth="1"/>
    <col min="14599" max="14599" width="7.28515625" style="1" customWidth="1"/>
    <col min="14600" max="14600" width="7.28515625" style="1" bestFit="1" customWidth="1"/>
    <col min="14601" max="14601" width="7.28515625" style="1" customWidth="1"/>
    <col min="14602" max="14603" width="7.7109375" style="1" customWidth="1"/>
    <col min="14604" max="14848" width="8.7109375" style="1"/>
    <col min="14849" max="14849" width="34.7109375" style="1" customWidth="1"/>
    <col min="14850" max="14850" width="7.28515625" style="1" bestFit="1" customWidth="1"/>
    <col min="14851" max="14851" width="7.28515625" style="1" customWidth="1"/>
    <col min="14852" max="14852" width="7.28515625" style="1" bestFit="1" customWidth="1"/>
    <col min="14853" max="14853" width="7.28515625" style="1" customWidth="1"/>
    <col min="14854" max="14854" width="7.28515625" style="1" bestFit="1" customWidth="1"/>
    <col min="14855" max="14855" width="7.28515625" style="1" customWidth="1"/>
    <col min="14856" max="14856" width="7.28515625" style="1" bestFit="1" customWidth="1"/>
    <col min="14857" max="14857" width="7.28515625" style="1" customWidth="1"/>
    <col min="14858" max="14859" width="7.7109375" style="1" customWidth="1"/>
    <col min="14860" max="15104" width="8.7109375" style="1"/>
    <col min="15105" max="15105" width="34.7109375" style="1" customWidth="1"/>
    <col min="15106" max="15106" width="7.28515625" style="1" bestFit="1" customWidth="1"/>
    <col min="15107" max="15107" width="7.28515625" style="1" customWidth="1"/>
    <col min="15108" max="15108" width="7.28515625" style="1" bestFit="1" customWidth="1"/>
    <col min="15109" max="15109" width="7.28515625" style="1" customWidth="1"/>
    <col min="15110" max="15110" width="7.28515625" style="1" bestFit="1" customWidth="1"/>
    <col min="15111" max="15111" width="7.28515625" style="1" customWidth="1"/>
    <col min="15112" max="15112" width="7.28515625" style="1" bestFit="1" customWidth="1"/>
    <col min="15113" max="15113" width="7.28515625" style="1" customWidth="1"/>
    <col min="15114" max="15115" width="7.7109375" style="1" customWidth="1"/>
    <col min="15116" max="15360" width="8.7109375" style="1"/>
    <col min="15361" max="15361" width="34.7109375" style="1" customWidth="1"/>
    <col min="15362" max="15362" width="7.28515625" style="1" bestFit="1" customWidth="1"/>
    <col min="15363" max="15363" width="7.28515625" style="1" customWidth="1"/>
    <col min="15364" max="15364" width="7.28515625" style="1" bestFit="1" customWidth="1"/>
    <col min="15365" max="15365" width="7.28515625" style="1" customWidth="1"/>
    <col min="15366" max="15366" width="7.28515625" style="1" bestFit="1" customWidth="1"/>
    <col min="15367" max="15367" width="7.28515625" style="1" customWidth="1"/>
    <col min="15368" max="15368" width="7.28515625" style="1" bestFit="1" customWidth="1"/>
    <col min="15369" max="15369" width="7.28515625" style="1" customWidth="1"/>
    <col min="15370" max="15371" width="7.7109375" style="1" customWidth="1"/>
    <col min="15372" max="15616" width="8.7109375" style="1"/>
    <col min="15617" max="15617" width="34.7109375" style="1" customWidth="1"/>
    <col min="15618" max="15618" width="7.28515625" style="1" bestFit="1" customWidth="1"/>
    <col min="15619" max="15619" width="7.28515625" style="1" customWidth="1"/>
    <col min="15620" max="15620" width="7.28515625" style="1" bestFit="1" customWidth="1"/>
    <col min="15621" max="15621" width="7.28515625" style="1" customWidth="1"/>
    <col min="15622" max="15622" width="7.28515625" style="1" bestFit="1" customWidth="1"/>
    <col min="15623" max="15623" width="7.28515625" style="1" customWidth="1"/>
    <col min="15624" max="15624" width="7.28515625" style="1" bestFit="1" customWidth="1"/>
    <col min="15625" max="15625" width="7.28515625" style="1" customWidth="1"/>
    <col min="15626" max="15627" width="7.7109375" style="1" customWidth="1"/>
    <col min="15628" max="15872" width="8.7109375" style="1"/>
    <col min="15873" max="15873" width="34.7109375" style="1" customWidth="1"/>
    <col min="15874" max="15874" width="7.28515625" style="1" bestFit="1" customWidth="1"/>
    <col min="15875" max="15875" width="7.28515625" style="1" customWidth="1"/>
    <col min="15876" max="15876" width="7.28515625" style="1" bestFit="1" customWidth="1"/>
    <col min="15877" max="15877" width="7.28515625" style="1" customWidth="1"/>
    <col min="15878" max="15878" width="7.28515625" style="1" bestFit="1" customWidth="1"/>
    <col min="15879" max="15879" width="7.28515625" style="1" customWidth="1"/>
    <col min="15880" max="15880" width="7.28515625" style="1" bestFit="1" customWidth="1"/>
    <col min="15881" max="15881" width="7.28515625" style="1" customWidth="1"/>
    <col min="15882" max="15883" width="7.7109375" style="1" customWidth="1"/>
    <col min="15884" max="16128" width="8.7109375" style="1"/>
    <col min="16129" max="16129" width="34.7109375" style="1" customWidth="1"/>
    <col min="16130" max="16130" width="7.28515625" style="1" bestFit="1" customWidth="1"/>
    <col min="16131" max="16131" width="7.28515625" style="1" customWidth="1"/>
    <col min="16132" max="16132" width="7.28515625" style="1" bestFit="1" customWidth="1"/>
    <col min="16133" max="16133" width="7.28515625" style="1" customWidth="1"/>
    <col min="16134" max="16134" width="7.28515625" style="1" bestFit="1" customWidth="1"/>
    <col min="16135" max="16135" width="7.28515625" style="1" customWidth="1"/>
    <col min="16136" max="16136" width="7.28515625" style="1" bestFit="1" customWidth="1"/>
    <col min="16137" max="16137" width="7.28515625" style="1" customWidth="1"/>
    <col min="16138" max="16139" width="7.7109375" style="1" customWidth="1"/>
    <col min="16140" max="16384" width="8.7109375" style="1"/>
  </cols>
  <sheetData>
    <row r="1" spans="1:11" s="44" customFormat="1" ht="20.25" x14ac:dyDescent="0.3">
      <c r="A1" s="52" t="s">
        <v>19</v>
      </c>
      <c r="B1" s="174" t="s">
        <v>146</v>
      </c>
      <c r="C1" s="174"/>
      <c r="D1" s="174"/>
      <c r="E1" s="175"/>
      <c r="F1" s="175"/>
      <c r="G1" s="175"/>
      <c r="H1" s="175"/>
      <c r="I1" s="175"/>
      <c r="J1" s="175"/>
      <c r="K1" s="175"/>
    </row>
    <row r="2" spans="1:11" s="44" customFormat="1" ht="20.25" x14ac:dyDescent="0.3">
      <c r="A2" s="52" t="s">
        <v>21</v>
      </c>
      <c r="B2" s="176" t="s">
        <v>3</v>
      </c>
      <c r="C2" s="174"/>
      <c r="D2" s="174"/>
      <c r="E2" s="177"/>
      <c r="F2" s="177"/>
      <c r="G2" s="177"/>
      <c r="H2" s="177"/>
      <c r="I2" s="177"/>
      <c r="J2" s="177"/>
      <c r="K2" s="177"/>
    </row>
    <row r="4" spans="1:11" ht="15.75" x14ac:dyDescent="0.25">
      <c r="A4" s="122" t="s">
        <v>27</v>
      </c>
      <c r="B4" s="170" t="s">
        <v>4</v>
      </c>
      <c r="C4" s="172"/>
      <c r="D4" s="172"/>
      <c r="E4" s="171"/>
      <c r="F4" s="170" t="s">
        <v>147</v>
      </c>
      <c r="G4" s="172"/>
      <c r="H4" s="172"/>
      <c r="I4" s="171"/>
      <c r="J4" s="170" t="s">
        <v>148</v>
      </c>
      <c r="K4" s="171"/>
    </row>
    <row r="5" spans="1:11" x14ac:dyDescent="0.2">
      <c r="A5" s="16"/>
      <c r="B5" s="170">
        <f>VALUE(RIGHT($B$2, 4))</f>
        <v>2020</v>
      </c>
      <c r="C5" s="171"/>
      <c r="D5" s="170">
        <f>B5-1</f>
        <v>2019</v>
      </c>
      <c r="E5" s="178"/>
      <c r="F5" s="170">
        <f>B5</f>
        <v>2020</v>
      </c>
      <c r="G5" s="178"/>
      <c r="H5" s="170">
        <f>D5</f>
        <v>2019</v>
      </c>
      <c r="I5" s="178"/>
      <c r="J5" s="13" t="s">
        <v>8</v>
      </c>
      <c r="K5" s="14" t="s">
        <v>5</v>
      </c>
    </row>
    <row r="6" spans="1:11" x14ac:dyDescent="0.2">
      <c r="A6" s="123" t="s">
        <v>27</v>
      </c>
      <c r="B6" s="124" t="s">
        <v>149</v>
      </c>
      <c r="C6" s="125" t="s">
        <v>150</v>
      </c>
      <c r="D6" s="124" t="s">
        <v>149</v>
      </c>
      <c r="E6" s="126" t="s">
        <v>150</v>
      </c>
      <c r="F6" s="125" t="s">
        <v>149</v>
      </c>
      <c r="G6" s="125" t="s">
        <v>150</v>
      </c>
      <c r="H6" s="124" t="s">
        <v>149</v>
      </c>
      <c r="I6" s="126" t="s">
        <v>150</v>
      </c>
      <c r="J6" s="124"/>
      <c r="K6" s="126"/>
    </row>
    <row r="7" spans="1:11" ht="15" x14ac:dyDescent="0.25">
      <c r="A7" s="20" t="s">
        <v>151</v>
      </c>
      <c r="B7" s="55">
        <v>0</v>
      </c>
      <c r="C7" s="127">
        <f>IF(B11=0, "-", B7/B11)</f>
        <v>0</v>
      </c>
      <c r="D7" s="55">
        <v>2</v>
      </c>
      <c r="E7" s="119">
        <f>IF(D11=0, "-", D7/D11)</f>
        <v>9.0909090909090912E-2</v>
      </c>
      <c r="F7" s="128">
        <v>12</v>
      </c>
      <c r="G7" s="127">
        <f>IF(F11=0, "-", F7/F11)</f>
        <v>0.13793103448275862</v>
      </c>
      <c r="H7" s="55">
        <v>15</v>
      </c>
      <c r="I7" s="119">
        <f>IF(H11=0, "-", H7/H11)</f>
        <v>0.17647058823529413</v>
      </c>
      <c r="J7" s="118">
        <f>IF(D7=0, "-", IF((B7-D7)/D7&lt;10, (B7-D7)/D7, "&gt;999%"))</f>
        <v>-1</v>
      </c>
      <c r="K7" s="119">
        <f>IF(H7=0, "-", IF((F7-H7)/H7&lt;10, (F7-H7)/H7, "&gt;999%"))</f>
        <v>-0.2</v>
      </c>
    </row>
    <row r="8" spans="1:11" ht="15" x14ac:dyDescent="0.25">
      <c r="A8" s="20" t="s">
        <v>152</v>
      </c>
      <c r="B8" s="55">
        <v>10</v>
      </c>
      <c r="C8" s="127">
        <f>IF(B11=0, "-", B8/B11)</f>
        <v>0.90909090909090906</v>
      </c>
      <c r="D8" s="55">
        <v>19</v>
      </c>
      <c r="E8" s="119">
        <f>IF(D11=0, "-", D8/D11)</f>
        <v>0.86363636363636365</v>
      </c>
      <c r="F8" s="128">
        <v>69</v>
      </c>
      <c r="G8" s="127">
        <f>IF(F11=0, "-", F8/F11)</f>
        <v>0.7931034482758621</v>
      </c>
      <c r="H8" s="55">
        <v>65</v>
      </c>
      <c r="I8" s="119">
        <f>IF(H11=0, "-", H8/H11)</f>
        <v>0.76470588235294112</v>
      </c>
      <c r="J8" s="118">
        <f>IF(D8=0, "-", IF((B8-D8)/D8&lt;10, (B8-D8)/D8, "&gt;999%"))</f>
        <v>-0.47368421052631576</v>
      </c>
      <c r="K8" s="119">
        <f>IF(H8=0, "-", IF((F8-H8)/H8&lt;10, (F8-H8)/H8, "&gt;999%"))</f>
        <v>6.1538461538461542E-2</v>
      </c>
    </row>
    <row r="9" spans="1:11" ht="15" x14ac:dyDescent="0.25">
      <c r="A9" s="20" t="s">
        <v>153</v>
      </c>
      <c r="B9" s="55">
        <v>1</v>
      </c>
      <c r="C9" s="127">
        <f>IF(B11=0, "-", B9/B11)</f>
        <v>9.0909090909090912E-2</v>
      </c>
      <c r="D9" s="55">
        <v>1</v>
      </c>
      <c r="E9" s="119">
        <f>IF(D11=0, "-", D9/D11)</f>
        <v>4.5454545454545456E-2</v>
      </c>
      <c r="F9" s="128">
        <v>6</v>
      </c>
      <c r="G9" s="127">
        <f>IF(F11=0, "-", F9/F11)</f>
        <v>6.8965517241379309E-2</v>
      </c>
      <c r="H9" s="55">
        <v>5</v>
      </c>
      <c r="I9" s="119">
        <f>IF(H11=0, "-", H9/H11)</f>
        <v>5.8823529411764705E-2</v>
      </c>
      <c r="J9" s="118">
        <f>IF(D9=0, "-", IF((B9-D9)/D9&lt;10, (B9-D9)/D9, "&gt;999%"))</f>
        <v>0</v>
      </c>
      <c r="K9" s="119">
        <f>IF(H9=0, "-", IF((F9-H9)/H9&lt;10, (F9-H9)/H9, "&gt;999%"))</f>
        <v>0.2</v>
      </c>
    </row>
    <row r="10" spans="1:11" x14ac:dyDescent="0.2">
      <c r="A10" s="129"/>
      <c r="B10" s="82"/>
      <c r="D10" s="82"/>
      <c r="E10" s="86"/>
      <c r="F10" s="130"/>
      <c r="H10" s="82"/>
      <c r="I10" s="86"/>
      <c r="J10" s="85"/>
      <c r="K10" s="86"/>
    </row>
    <row r="11" spans="1:11" s="38" customFormat="1" x14ac:dyDescent="0.2">
      <c r="A11" s="131" t="s">
        <v>154</v>
      </c>
      <c r="B11" s="32">
        <f>SUM(B7:B10)</f>
        <v>11</v>
      </c>
      <c r="C11" s="132">
        <f>B11/1945</f>
        <v>5.6555269922879178E-3</v>
      </c>
      <c r="D11" s="32">
        <f>SUM(D7:D10)</f>
        <v>22</v>
      </c>
      <c r="E11" s="133">
        <f>D11/1712</f>
        <v>1.2850467289719626E-2</v>
      </c>
      <c r="F11" s="121">
        <f>SUM(F7:F10)</f>
        <v>87</v>
      </c>
      <c r="G11" s="134">
        <f>F11/11003</f>
        <v>7.9069344724166137E-3</v>
      </c>
      <c r="H11" s="32">
        <f>SUM(H7:H10)</f>
        <v>85</v>
      </c>
      <c r="I11" s="133">
        <f>H11/8693</f>
        <v>9.777982284596802E-3</v>
      </c>
      <c r="J11" s="35">
        <f>IF(D11=0, "-", IF((B11-D11)/D11&lt;10, (B11-D11)/D11, "&gt;999%"))</f>
        <v>-0.5</v>
      </c>
      <c r="K11" s="36">
        <f>IF(H11=0, "-", IF((F11-H11)/H11&lt;10, (F11-H11)/H11, "&gt;999%"))</f>
        <v>2.3529411764705882E-2</v>
      </c>
    </row>
    <row r="12" spans="1:11" x14ac:dyDescent="0.2">
      <c r="B12" s="130"/>
      <c r="D12" s="130"/>
      <c r="F12" s="130"/>
      <c r="H12" s="130"/>
    </row>
    <row r="13" spans="1:11" s="38" customFormat="1" x14ac:dyDescent="0.2">
      <c r="A13" s="131" t="s">
        <v>154</v>
      </c>
      <c r="B13" s="32">
        <v>11</v>
      </c>
      <c r="C13" s="132">
        <f>B13/1945</f>
        <v>5.6555269922879178E-3</v>
      </c>
      <c r="D13" s="32">
        <v>22</v>
      </c>
      <c r="E13" s="133">
        <f>D13/1712</f>
        <v>1.2850467289719626E-2</v>
      </c>
      <c r="F13" s="121">
        <v>87</v>
      </c>
      <c r="G13" s="134">
        <f>F13/11003</f>
        <v>7.9069344724166137E-3</v>
      </c>
      <c r="H13" s="32">
        <v>85</v>
      </c>
      <c r="I13" s="133">
        <f>H13/8693</f>
        <v>9.777982284596802E-3</v>
      </c>
      <c r="J13" s="35">
        <f>IF(D13=0, "-", IF((B13-D13)/D13&lt;10, (B13-D13)/D13, "&gt;999%"))</f>
        <v>-0.5</v>
      </c>
      <c r="K13" s="36">
        <f>IF(H13=0, "-", IF((F13-H13)/H13&lt;10, (F13-H13)/H13, "&gt;999%"))</f>
        <v>2.3529411764705882E-2</v>
      </c>
    </row>
    <row r="14" spans="1:11" x14ac:dyDescent="0.2">
      <c r="B14" s="130"/>
      <c r="D14" s="130"/>
      <c r="F14" s="130"/>
      <c r="H14" s="130"/>
    </row>
    <row r="15" spans="1:11" ht="15.75" x14ac:dyDescent="0.25">
      <c r="A15" s="122" t="s">
        <v>28</v>
      </c>
      <c r="B15" s="170" t="s">
        <v>4</v>
      </c>
      <c r="C15" s="172"/>
      <c r="D15" s="172"/>
      <c r="E15" s="171"/>
      <c r="F15" s="170" t="s">
        <v>147</v>
      </c>
      <c r="G15" s="172"/>
      <c r="H15" s="172"/>
      <c r="I15" s="171"/>
      <c r="J15" s="170" t="s">
        <v>148</v>
      </c>
      <c r="K15" s="171"/>
    </row>
    <row r="16" spans="1:11" x14ac:dyDescent="0.2">
      <c r="A16" s="16"/>
      <c r="B16" s="170">
        <f>VALUE(RIGHT($B$2, 4))</f>
        <v>2020</v>
      </c>
      <c r="C16" s="171"/>
      <c r="D16" s="170">
        <f>B16-1</f>
        <v>2019</v>
      </c>
      <c r="E16" s="178"/>
      <c r="F16" s="170">
        <f>B16</f>
        <v>2020</v>
      </c>
      <c r="G16" s="178"/>
      <c r="H16" s="170">
        <f>D16</f>
        <v>2019</v>
      </c>
      <c r="I16" s="178"/>
      <c r="J16" s="13" t="s">
        <v>8</v>
      </c>
      <c r="K16" s="14" t="s">
        <v>5</v>
      </c>
    </row>
    <row r="17" spans="1:11" x14ac:dyDescent="0.2">
      <c r="A17" s="123" t="s">
        <v>155</v>
      </c>
      <c r="B17" s="124" t="s">
        <v>149</v>
      </c>
      <c r="C17" s="125" t="s">
        <v>150</v>
      </c>
      <c r="D17" s="124" t="s">
        <v>149</v>
      </c>
      <c r="E17" s="126" t="s">
        <v>150</v>
      </c>
      <c r="F17" s="125" t="s">
        <v>149</v>
      </c>
      <c r="G17" s="125" t="s">
        <v>150</v>
      </c>
      <c r="H17" s="124" t="s">
        <v>149</v>
      </c>
      <c r="I17" s="126" t="s">
        <v>150</v>
      </c>
      <c r="J17" s="124"/>
      <c r="K17" s="126"/>
    </row>
    <row r="18" spans="1:11" ht="15" x14ac:dyDescent="0.25">
      <c r="A18" s="20" t="s">
        <v>156</v>
      </c>
      <c r="B18" s="55">
        <v>2</v>
      </c>
      <c r="C18" s="127">
        <f>IF(B33=0, "-", B18/B33)</f>
        <v>1.7543859649122806E-2</v>
      </c>
      <c r="D18" s="55">
        <v>0</v>
      </c>
      <c r="E18" s="119">
        <f>IF(D33=0, "-", D18/D33)</f>
        <v>0</v>
      </c>
      <c r="F18" s="128">
        <v>2</v>
      </c>
      <c r="G18" s="127">
        <f>IF(F33=0, "-", F18/F33)</f>
        <v>2.4390243902439024E-3</v>
      </c>
      <c r="H18" s="55">
        <v>0</v>
      </c>
      <c r="I18" s="119">
        <f>IF(H33=0, "-", H18/H33)</f>
        <v>0</v>
      </c>
      <c r="J18" s="118" t="str">
        <f t="shared" ref="J18:J31" si="0">IF(D18=0, "-", IF((B18-D18)/D18&lt;10, (B18-D18)/D18, "&gt;999%"))</f>
        <v>-</v>
      </c>
      <c r="K18" s="119" t="str">
        <f t="shared" ref="K18:K31" si="1">IF(H18=0, "-", IF((F18-H18)/H18&lt;10, (F18-H18)/H18, "&gt;999%"))</f>
        <v>-</v>
      </c>
    </row>
    <row r="19" spans="1:11" ht="15" x14ac:dyDescent="0.25">
      <c r="A19" s="20" t="s">
        <v>157</v>
      </c>
      <c r="B19" s="55">
        <v>2</v>
      </c>
      <c r="C19" s="127">
        <f>IF(B33=0, "-", B19/B33)</f>
        <v>1.7543859649122806E-2</v>
      </c>
      <c r="D19" s="55">
        <v>6</v>
      </c>
      <c r="E19" s="119">
        <f>IF(D33=0, "-", D19/D33)</f>
        <v>4.6153846153846156E-2</v>
      </c>
      <c r="F19" s="128">
        <v>9</v>
      </c>
      <c r="G19" s="127">
        <f>IF(F33=0, "-", F19/F33)</f>
        <v>1.097560975609756E-2</v>
      </c>
      <c r="H19" s="55">
        <v>15</v>
      </c>
      <c r="I19" s="119">
        <f>IF(H33=0, "-", H19/H33)</f>
        <v>2.2556390977443608E-2</v>
      </c>
      <c r="J19" s="118">
        <f t="shared" si="0"/>
        <v>-0.66666666666666663</v>
      </c>
      <c r="K19" s="119">
        <f t="shared" si="1"/>
        <v>-0.4</v>
      </c>
    </row>
    <row r="20" spans="1:11" ht="15" x14ac:dyDescent="0.25">
      <c r="A20" s="20" t="s">
        <v>158</v>
      </c>
      <c r="B20" s="55">
        <v>8</v>
      </c>
      <c r="C20" s="127">
        <f>IF(B33=0, "-", B20/B33)</f>
        <v>7.0175438596491224E-2</v>
      </c>
      <c r="D20" s="55">
        <v>34</v>
      </c>
      <c r="E20" s="119">
        <f>IF(D33=0, "-", D20/D33)</f>
        <v>0.26153846153846155</v>
      </c>
      <c r="F20" s="128">
        <v>84</v>
      </c>
      <c r="G20" s="127">
        <f>IF(F33=0, "-", F20/F33)</f>
        <v>0.1024390243902439</v>
      </c>
      <c r="H20" s="55">
        <v>109</v>
      </c>
      <c r="I20" s="119">
        <f>IF(H33=0, "-", H20/H33)</f>
        <v>0.16390977443609023</v>
      </c>
      <c r="J20" s="118">
        <f t="shared" si="0"/>
        <v>-0.76470588235294112</v>
      </c>
      <c r="K20" s="119">
        <f t="shared" si="1"/>
        <v>-0.22935779816513763</v>
      </c>
    </row>
    <row r="21" spans="1:11" ht="15" x14ac:dyDescent="0.25">
      <c r="A21" s="20" t="s">
        <v>159</v>
      </c>
      <c r="B21" s="55">
        <v>0</v>
      </c>
      <c r="C21" s="127">
        <f>IF(B33=0, "-", B21/B33)</f>
        <v>0</v>
      </c>
      <c r="D21" s="55">
        <v>2</v>
      </c>
      <c r="E21" s="119">
        <f>IF(D33=0, "-", D21/D33)</f>
        <v>1.5384615384615385E-2</v>
      </c>
      <c r="F21" s="128">
        <v>3</v>
      </c>
      <c r="G21" s="127">
        <f>IF(F33=0, "-", F21/F33)</f>
        <v>3.6585365853658539E-3</v>
      </c>
      <c r="H21" s="55">
        <v>63</v>
      </c>
      <c r="I21" s="119">
        <f>IF(H33=0, "-", H21/H33)</f>
        <v>9.4736842105263161E-2</v>
      </c>
      <c r="J21" s="118">
        <f t="shared" si="0"/>
        <v>-1</v>
      </c>
      <c r="K21" s="119">
        <f t="shared" si="1"/>
        <v>-0.95238095238095233</v>
      </c>
    </row>
    <row r="22" spans="1:11" ht="15" x14ac:dyDescent="0.25">
      <c r="A22" s="20" t="s">
        <v>160</v>
      </c>
      <c r="B22" s="55">
        <v>23</v>
      </c>
      <c r="C22" s="127">
        <f>IF(B33=0, "-", B22/B33)</f>
        <v>0.20175438596491227</v>
      </c>
      <c r="D22" s="55">
        <v>15</v>
      </c>
      <c r="E22" s="119">
        <f>IF(D33=0, "-", D22/D33)</f>
        <v>0.11538461538461539</v>
      </c>
      <c r="F22" s="128">
        <v>65</v>
      </c>
      <c r="G22" s="127">
        <f>IF(F33=0, "-", F22/F33)</f>
        <v>7.926829268292683E-2</v>
      </c>
      <c r="H22" s="55">
        <v>55</v>
      </c>
      <c r="I22" s="119">
        <f>IF(H33=0, "-", H22/H33)</f>
        <v>8.2706766917293228E-2</v>
      </c>
      <c r="J22" s="118">
        <f t="shared" si="0"/>
        <v>0.53333333333333333</v>
      </c>
      <c r="K22" s="119">
        <f t="shared" si="1"/>
        <v>0.18181818181818182</v>
      </c>
    </row>
    <row r="23" spans="1:11" ht="15" x14ac:dyDescent="0.25">
      <c r="A23" s="20" t="s">
        <v>161</v>
      </c>
      <c r="B23" s="55">
        <v>9</v>
      </c>
      <c r="C23" s="127">
        <f>IF(B33=0, "-", B23/B33)</f>
        <v>7.8947368421052627E-2</v>
      </c>
      <c r="D23" s="55">
        <v>13</v>
      </c>
      <c r="E23" s="119">
        <f>IF(D33=0, "-", D23/D33)</f>
        <v>0.1</v>
      </c>
      <c r="F23" s="128">
        <v>75</v>
      </c>
      <c r="G23" s="127">
        <f>IF(F33=0, "-", F23/F33)</f>
        <v>9.1463414634146339E-2</v>
      </c>
      <c r="H23" s="55">
        <v>95</v>
      </c>
      <c r="I23" s="119">
        <f>IF(H33=0, "-", H23/H33)</f>
        <v>0.14285714285714285</v>
      </c>
      <c r="J23" s="118">
        <f t="shared" si="0"/>
        <v>-0.30769230769230771</v>
      </c>
      <c r="K23" s="119">
        <f t="shared" si="1"/>
        <v>-0.21052631578947367</v>
      </c>
    </row>
    <row r="24" spans="1:11" ht="15" x14ac:dyDescent="0.25">
      <c r="A24" s="20" t="s">
        <v>162</v>
      </c>
      <c r="B24" s="55">
        <v>13</v>
      </c>
      <c r="C24" s="127">
        <f>IF(B33=0, "-", B24/B33)</f>
        <v>0.11403508771929824</v>
      </c>
      <c r="D24" s="55">
        <v>11</v>
      </c>
      <c r="E24" s="119">
        <f>IF(D33=0, "-", D24/D33)</f>
        <v>8.461538461538462E-2</v>
      </c>
      <c r="F24" s="128">
        <v>130</v>
      </c>
      <c r="G24" s="127">
        <f>IF(F33=0, "-", F24/F33)</f>
        <v>0.15853658536585366</v>
      </c>
      <c r="H24" s="55">
        <v>51</v>
      </c>
      <c r="I24" s="119">
        <f>IF(H33=0, "-", H24/H33)</f>
        <v>7.6691729323308269E-2</v>
      </c>
      <c r="J24" s="118">
        <f t="shared" si="0"/>
        <v>0.18181818181818182</v>
      </c>
      <c r="K24" s="119">
        <f t="shared" si="1"/>
        <v>1.5490196078431373</v>
      </c>
    </row>
    <row r="25" spans="1:11" ht="15" x14ac:dyDescent="0.25">
      <c r="A25" s="20" t="s">
        <v>163</v>
      </c>
      <c r="B25" s="55">
        <v>0</v>
      </c>
      <c r="C25" s="127">
        <f>IF(B33=0, "-", B25/B33)</f>
        <v>0</v>
      </c>
      <c r="D25" s="55">
        <v>1</v>
      </c>
      <c r="E25" s="119">
        <f>IF(D33=0, "-", D25/D33)</f>
        <v>7.6923076923076927E-3</v>
      </c>
      <c r="F25" s="128">
        <v>0</v>
      </c>
      <c r="G25" s="127">
        <f>IF(F33=0, "-", F25/F33)</f>
        <v>0</v>
      </c>
      <c r="H25" s="55">
        <v>4</v>
      </c>
      <c r="I25" s="119">
        <f>IF(H33=0, "-", H25/H33)</f>
        <v>6.0150375939849628E-3</v>
      </c>
      <c r="J25" s="118">
        <f t="shared" si="0"/>
        <v>-1</v>
      </c>
      <c r="K25" s="119">
        <f t="shared" si="1"/>
        <v>-1</v>
      </c>
    </row>
    <row r="26" spans="1:11" ht="15" x14ac:dyDescent="0.25">
      <c r="A26" s="20" t="s">
        <v>164</v>
      </c>
      <c r="B26" s="55">
        <v>9</v>
      </c>
      <c r="C26" s="127">
        <f>IF(B33=0, "-", B26/B33)</f>
        <v>7.8947368421052627E-2</v>
      </c>
      <c r="D26" s="55">
        <v>2</v>
      </c>
      <c r="E26" s="119">
        <f>IF(D33=0, "-", D26/D33)</f>
        <v>1.5384615384615385E-2</v>
      </c>
      <c r="F26" s="128">
        <v>64</v>
      </c>
      <c r="G26" s="127">
        <f>IF(F33=0, "-", F26/F33)</f>
        <v>7.8048780487804878E-2</v>
      </c>
      <c r="H26" s="55">
        <v>18</v>
      </c>
      <c r="I26" s="119">
        <f>IF(H33=0, "-", H26/H33)</f>
        <v>2.7067669172932331E-2</v>
      </c>
      <c r="J26" s="118">
        <f t="shared" si="0"/>
        <v>3.5</v>
      </c>
      <c r="K26" s="119">
        <f t="shared" si="1"/>
        <v>2.5555555555555554</v>
      </c>
    </row>
    <row r="27" spans="1:11" ht="15" x14ac:dyDescent="0.25">
      <c r="A27" s="20" t="s">
        <v>165</v>
      </c>
      <c r="B27" s="55">
        <v>11</v>
      </c>
      <c r="C27" s="127">
        <f>IF(B33=0, "-", B27/B33)</f>
        <v>9.6491228070175433E-2</v>
      </c>
      <c r="D27" s="55">
        <v>2</v>
      </c>
      <c r="E27" s="119">
        <f>IF(D33=0, "-", D27/D33)</f>
        <v>1.5384615384615385E-2</v>
      </c>
      <c r="F27" s="128">
        <v>81</v>
      </c>
      <c r="G27" s="127">
        <f>IF(F33=0, "-", F27/F33)</f>
        <v>9.8780487804878053E-2</v>
      </c>
      <c r="H27" s="55">
        <v>13</v>
      </c>
      <c r="I27" s="119">
        <f>IF(H33=0, "-", H27/H33)</f>
        <v>1.9548872180451128E-2</v>
      </c>
      <c r="J27" s="118">
        <f t="shared" si="0"/>
        <v>4.5</v>
      </c>
      <c r="K27" s="119">
        <f t="shared" si="1"/>
        <v>5.2307692307692308</v>
      </c>
    </row>
    <row r="28" spans="1:11" ht="15" x14ac:dyDescent="0.25">
      <c r="A28" s="20" t="s">
        <v>166</v>
      </c>
      <c r="B28" s="55">
        <v>8</v>
      </c>
      <c r="C28" s="127">
        <f>IF(B33=0, "-", B28/B33)</f>
        <v>7.0175438596491224E-2</v>
      </c>
      <c r="D28" s="55">
        <v>7</v>
      </c>
      <c r="E28" s="119">
        <f>IF(D33=0, "-", D28/D33)</f>
        <v>5.3846153846153849E-2</v>
      </c>
      <c r="F28" s="128">
        <v>72</v>
      </c>
      <c r="G28" s="127">
        <f>IF(F33=0, "-", F28/F33)</f>
        <v>8.7804878048780483E-2</v>
      </c>
      <c r="H28" s="55">
        <v>49</v>
      </c>
      <c r="I28" s="119">
        <f>IF(H33=0, "-", H28/H33)</f>
        <v>7.3684210526315783E-2</v>
      </c>
      <c r="J28" s="118">
        <f t="shared" si="0"/>
        <v>0.14285714285714285</v>
      </c>
      <c r="K28" s="119">
        <f t="shared" si="1"/>
        <v>0.46938775510204084</v>
      </c>
    </row>
    <row r="29" spans="1:11" ht="15" x14ac:dyDescent="0.25">
      <c r="A29" s="20" t="s">
        <v>167</v>
      </c>
      <c r="B29" s="55">
        <v>0</v>
      </c>
      <c r="C29" s="127">
        <f>IF(B33=0, "-", B29/B33)</f>
        <v>0</v>
      </c>
      <c r="D29" s="55">
        <v>2</v>
      </c>
      <c r="E29" s="119">
        <f>IF(D33=0, "-", D29/D33)</f>
        <v>1.5384615384615385E-2</v>
      </c>
      <c r="F29" s="128">
        <v>2</v>
      </c>
      <c r="G29" s="127">
        <f>IF(F33=0, "-", F29/F33)</f>
        <v>2.4390243902439024E-3</v>
      </c>
      <c r="H29" s="55">
        <v>16</v>
      </c>
      <c r="I29" s="119">
        <f>IF(H33=0, "-", H29/H33)</f>
        <v>2.4060150375939851E-2</v>
      </c>
      <c r="J29" s="118">
        <f t="shared" si="0"/>
        <v>-1</v>
      </c>
      <c r="K29" s="119">
        <f t="shared" si="1"/>
        <v>-0.875</v>
      </c>
    </row>
    <row r="30" spans="1:11" ht="15" x14ac:dyDescent="0.25">
      <c r="A30" s="20" t="s">
        <v>168</v>
      </c>
      <c r="B30" s="55">
        <v>0</v>
      </c>
      <c r="C30" s="127">
        <f>IF(B33=0, "-", B30/B33)</f>
        <v>0</v>
      </c>
      <c r="D30" s="55">
        <v>14</v>
      </c>
      <c r="E30" s="119">
        <f>IF(D33=0, "-", D30/D33)</f>
        <v>0.1076923076923077</v>
      </c>
      <c r="F30" s="128">
        <v>86</v>
      </c>
      <c r="G30" s="127">
        <f>IF(F33=0, "-", F30/F33)</f>
        <v>0.1048780487804878</v>
      </c>
      <c r="H30" s="55">
        <v>95</v>
      </c>
      <c r="I30" s="119">
        <f>IF(H33=0, "-", H30/H33)</f>
        <v>0.14285714285714285</v>
      </c>
      <c r="J30" s="118">
        <f t="shared" si="0"/>
        <v>-1</v>
      </c>
      <c r="K30" s="119">
        <f t="shared" si="1"/>
        <v>-9.4736842105263161E-2</v>
      </c>
    </row>
    <row r="31" spans="1:11" ht="15" x14ac:dyDescent="0.25">
      <c r="A31" s="20" t="s">
        <v>169</v>
      </c>
      <c r="B31" s="55">
        <v>29</v>
      </c>
      <c r="C31" s="127">
        <f>IF(B33=0, "-", B31/B33)</f>
        <v>0.25438596491228072</v>
      </c>
      <c r="D31" s="55">
        <v>21</v>
      </c>
      <c r="E31" s="119">
        <f>IF(D33=0, "-", D31/D33)</f>
        <v>0.16153846153846155</v>
      </c>
      <c r="F31" s="128">
        <v>147</v>
      </c>
      <c r="G31" s="127">
        <f>IF(F33=0, "-", F31/F33)</f>
        <v>0.17926829268292682</v>
      </c>
      <c r="H31" s="55">
        <v>82</v>
      </c>
      <c r="I31" s="119">
        <f>IF(H33=0, "-", H31/H33)</f>
        <v>0.12330827067669173</v>
      </c>
      <c r="J31" s="118">
        <f t="shared" si="0"/>
        <v>0.38095238095238093</v>
      </c>
      <c r="K31" s="119">
        <f t="shared" si="1"/>
        <v>0.79268292682926833</v>
      </c>
    </row>
    <row r="32" spans="1:11" x14ac:dyDescent="0.2">
      <c r="A32" s="129"/>
      <c r="B32" s="82"/>
      <c r="D32" s="82"/>
      <c r="E32" s="86"/>
      <c r="F32" s="130"/>
      <c r="H32" s="82"/>
      <c r="I32" s="86"/>
      <c r="J32" s="85"/>
      <c r="K32" s="86"/>
    </row>
    <row r="33" spans="1:11" s="38" customFormat="1" x14ac:dyDescent="0.2">
      <c r="A33" s="131" t="s">
        <v>170</v>
      </c>
      <c r="B33" s="32">
        <f>SUM(B18:B32)</f>
        <v>114</v>
      </c>
      <c r="C33" s="132">
        <f>B33/1945</f>
        <v>5.8611825192802058E-2</v>
      </c>
      <c r="D33" s="32">
        <f>SUM(D18:D32)</f>
        <v>130</v>
      </c>
      <c r="E33" s="133">
        <f>D33/1712</f>
        <v>7.5934579439252331E-2</v>
      </c>
      <c r="F33" s="121">
        <f>SUM(F18:F32)</f>
        <v>820</v>
      </c>
      <c r="G33" s="134">
        <f>F33/11003</f>
        <v>7.4525129510133598E-2</v>
      </c>
      <c r="H33" s="32">
        <f>SUM(H18:H32)</f>
        <v>665</v>
      </c>
      <c r="I33" s="133">
        <f>H33/8693</f>
        <v>7.6498331991257329E-2</v>
      </c>
      <c r="J33" s="35">
        <f>IF(D33=0, "-", IF((B33-D33)/D33&lt;10, (B33-D33)/D33, "&gt;999%"))</f>
        <v>-0.12307692307692308</v>
      </c>
      <c r="K33" s="36">
        <f>IF(H33=0, "-", IF((F33-H33)/H33&lt;10, (F33-H33)/H33, "&gt;999%"))</f>
        <v>0.23308270676691728</v>
      </c>
    </row>
    <row r="34" spans="1:11" x14ac:dyDescent="0.2">
      <c r="B34" s="130"/>
      <c r="D34" s="130"/>
      <c r="F34" s="130"/>
      <c r="H34" s="130"/>
    </row>
    <row r="35" spans="1:11" x14ac:dyDescent="0.2">
      <c r="A35" s="123" t="s">
        <v>171</v>
      </c>
      <c r="B35" s="124" t="s">
        <v>149</v>
      </c>
      <c r="C35" s="125" t="s">
        <v>150</v>
      </c>
      <c r="D35" s="124" t="s">
        <v>149</v>
      </c>
      <c r="E35" s="126" t="s">
        <v>150</v>
      </c>
      <c r="F35" s="125" t="s">
        <v>149</v>
      </c>
      <c r="G35" s="125" t="s">
        <v>150</v>
      </c>
      <c r="H35" s="124" t="s">
        <v>149</v>
      </c>
      <c r="I35" s="126" t="s">
        <v>150</v>
      </c>
      <c r="J35" s="124"/>
      <c r="K35" s="126"/>
    </row>
    <row r="36" spans="1:11" ht="15" x14ac:dyDescent="0.25">
      <c r="A36" s="20" t="s">
        <v>172</v>
      </c>
      <c r="B36" s="55">
        <v>2</v>
      </c>
      <c r="C36" s="127">
        <f>IF(B41=0, "-", B36/B41)</f>
        <v>0.18181818181818182</v>
      </c>
      <c r="D36" s="55">
        <v>0</v>
      </c>
      <c r="E36" s="119">
        <f>IF(D41=0, "-", D36/D41)</f>
        <v>0</v>
      </c>
      <c r="F36" s="128">
        <v>12</v>
      </c>
      <c r="G36" s="127">
        <f>IF(F41=0, "-", F36/F41)</f>
        <v>0.26666666666666666</v>
      </c>
      <c r="H36" s="55">
        <v>4</v>
      </c>
      <c r="I36" s="119">
        <f>IF(H41=0, "-", H36/H41)</f>
        <v>0.13333333333333333</v>
      </c>
      <c r="J36" s="118" t="str">
        <f>IF(D36=0, "-", IF((B36-D36)/D36&lt;10, (B36-D36)/D36, "&gt;999%"))</f>
        <v>-</v>
      </c>
      <c r="K36" s="119">
        <f>IF(H36=0, "-", IF((F36-H36)/H36&lt;10, (F36-H36)/H36, "&gt;999%"))</f>
        <v>2</v>
      </c>
    </row>
    <row r="37" spans="1:11" ht="15" x14ac:dyDescent="0.25">
      <c r="A37" s="20" t="s">
        <v>173</v>
      </c>
      <c r="B37" s="55">
        <v>0</v>
      </c>
      <c r="C37" s="127">
        <f>IF(B41=0, "-", B37/B41)</f>
        <v>0</v>
      </c>
      <c r="D37" s="55">
        <v>0</v>
      </c>
      <c r="E37" s="119">
        <f>IF(D41=0, "-", D37/D41)</f>
        <v>0</v>
      </c>
      <c r="F37" s="128">
        <v>6</v>
      </c>
      <c r="G37" s="127">
        <f>IF(F41=0, "-", F37/F41)</f>
        <v>0.13333333333333333</v>
      </c>
      <c r="H37" s="55">
        <v>2</v>
      </c>
      <c r="I37" s="119">
        <f>IF(H41=0, "-", H37/H41)</f>
        <v>6.6666666666666666E-2</v>
      </c>
      <c r="J37" s="118" t="str">
        <f>IF(D37=0, "-", IF((B37-D37)/D37&lt;10, (B37-D37)/D37, "&gt;999%"))</f>
        <v>-</v>
      </c>
      <c r="K37" s="119">
        <f>IF(H37=0, "-", IF((F37-H37)/H37&lt;10, (F37-H37)/H37, "&gt;999%"))</f>
        <v>2</v>
      </c>
    </row>
    <row r="38" spans="1:11" ht="15" x14ac:dyDescent="0.25">
      <c r="A38" s="20" t="s">
        <v>174</v>
      </c>
      <c r="B38" s="55">
        <v>9</v>
      </c>
      <c r="C38" s="127">
        <f>IF(B41=0, "-", B38/B41)</f>
        <v>0.81818181818181823</v>
      </c>
      <c r="D38" s="55">
        <v>4</v>
      </c>
      <c r="E38" s="119">
        <f>IF(D41=0, "-", D38/D41)</f>
        <v>1</v>
      </c>
      <c r="F38" s="128">
        <v>27</v>
      </c>
      <c r="G38" s="127">
        <f>IF(F41=0, "-", F38/F41)</f>
        <v>0.6</v>
      </c>
      <c r="H38" s="55">
        <v>22</v>
      </c>
      <c r="I38" s="119">
        <f>IF(H41=0, "-", H38/H41)</f>
        <v>0.73333333333333328</v>
      </c>
      <c r="J38" s="118">
        <f>IF(D38=0, "-", IF((B38-D38)/D38&lt;10, (B38-D38)/D38, "&gt;999%"))</f>
        <v>1.25</v>
      </c>
      <c r="K38" s="119">
        <f>IF(H38=0, "-", IF((F38-H38)/H38&lt;10, (F38-H38)/H38, "&gt;999%"))</f>
        <v>0.22727272727272727</v>
      </c>
    </row>
    <row r="39" spans="1:11" ht="15" x14ac:dyDescent="0.25">
      <c r="A39" s="20" t="s">
        <v>175</v>
      </c>
      <c r="B39" s="55">
        <v>0</v>
      </c>
      <c r="C39" s="127">
        <f>IF(B41=0, "-", B39/B41)</f>
        <v>0</v>
      </c>
      <c r="D39" s="55">
        <v>0</v>
      </c>
      <c r="E39" s="119">
        <f>IF(D41=0, "-", D39/D41)</f>
        <v>0</v>
      </c>
      <c r="F39" s="128">
        <v>0</v>
      </c>
      <c r="G39" s="127">
        <f>IF(F41=0, "-", F39/F41)</f>
        <v>0</v>
      </c>
      <c r="H39" s="55">
        <v>2</v>
      </c>
      <c r="I39" s="119">
        <f>IF(H41=0, "-", H39/H41)</f>
        <v>6.6666666666666666E-2</v>
      </c>
      <c r="J39" s="118" t="str">
        <f>IF(D39=0, "-", IF((B39-D39)/D39&lt;10, (B39-D39)/D39, "&gt;999%"))</f>
        <v>-</v>
      </c>
      <c r="K39" s="119">
        <f>IF(H39=0, "-", IF((F39-H39)/H39&lt;10, (F39-H39)/H39, "&gt;999%"))</f>
        <v>-1</v>
      </c>
    </row>
    <row r="40" spans="1:11" x14ac:dyDescent="0.2">
      <c r="A40" s="129"/>
      <c r="B40" s="82"/>
      <c r="D40" s="82"/>
      <c r="E40" s="86"/>
      <c r="F40" s="130"/>
      <c r="H40" s="82"/>
      <c r="I40" s="86"/>
      <c r="J40" s="85"/>
      <c r="K40" s="86"/>
    </row>
    <row r="41" spans="1:11" s="38" customFormat="1" x14ac:dyDescent="0.2">
      <c r="A41" s="131" t="s">
        <v>176</v>
      </c>
      <c r="B41" s="32">
        <f>SUM(B36:B40)</f>
        <v>11</v>
      </c>
      <c r="C41" s="132">
        <f>B41/1945</f>
        <v>5.6555269922879178E-3</v>
      </c>
      <c r="D41" s="32">
        <f>SUM(D36:D40)</f>
        <v>4</v>
      </c>
      <c r="E41" s="133">
        <f>D41/1712</f>
        <v>2.3364485981308409E-3</v>
      </c>
      <c r="F41" s="121">
        <f>SUM(F36:F40)</f>
        <v>45</v>
      </c>
      <c r="G41" s="134">
        <f>F41/11003</f>
        <v>4.0897936926292833E-3</v>
      </c>
      <c r="H41" s="32">
        <f>SUM(H36:H40)</f>
        <v>30</v>
      </c>
      <c r="I41" s="133">
        <f>H41/8693</f>
        <v>3.4510525710341653E-3</v>
      </c>
      <c r="J41" s="35">
        <f>IF(D41=0, "-", IF((B41-D41)/D41&lt;10, (B41-D41)/D41, "&gt;999%"))</f>
        <v>1.75</v>
      </c>
      <c r="K41" s="36">
        <f>IF(H41=0, "-", IF((F41-H41)/H41&lt;10, (F41-H41)/H41, "&gt;999%"))</f>
        <v>0.5</v>
      </c>
    </row>
    <row r="42" spans="1:11" x14ac:dyDescent="0.2">
      <c r="B42" s="130"/>
      <c r="D42" s="130"/>
      <c r="F42" s="130"/>
      <c r="H42" s="130"/>
    </row>
    <row r="43" spans="1:11" s="38" customFormat="1" x14ac:dyDescent="0.2">
      <c r="A43" s="131" t="s">
        <v>177</v>
      </c>
      <c r="B43" s="32">
        <v>125</v>
      </c>
      <c r="C43" s="132">
        <f>B43/1945</f>
        <v>6.4267352185089971E-2</v>
      </c>
      <c r="D43" s="32">
        <v>134</v>
      </c>
      <c r="E43" s="133">
        <f>D43/1712</f>
        <v>7.8271028037383172E-2</v>
      </c>
      <c r="F43" s="121">
        <v>865</v>
      </c>
      <c r="G43" s="134">
        <f>F43/11003</f>
        <v>7.8614923202762879E-2</v>
      </c>
      <c r="H43" s="32">
        <v>695</v>
      </c>
      <c r="I43" s="133">
        <f>H43/8693</f>
        <v>7.9949384562291503E-2</v>
      </c>
      <c r="J43" s="35">
        <f>IF(D43=0, "-", IF((B43-D43)/D43&lt;10, (B43-D43)/D43, "&gt;999%"))</f>
        <v>-6.7164179104477612E-2</v>
      </c>
      <c r="K43" s="36">
        <f>IF(H43=0, "-", IF((F43-H43)/H43&lt;10, (F43-H43)/H43, "&gt;999%"))</f>
        <v>0.2446043165467626</v>
      </c>
    </row>
    <row r="44" spans="1:11" x14ac:dyDescent="0.2">
      <c r="B44" s="130"/>
      <c r="D44" s="130"/>
      <c r="F44" s="130"/>
      <c r="H44" s="130"/>
    </row>
    <row r="45" spans="1:11" ht="15.75" x14ac:dyDescent="0.25">
      <c r="A45" s="122" t="s">
        <v>29</v>
      </c>
      <c r="B45" s="170" t="s">
        <v>4</v>
      </c>
      <c r="C45" s="172"/>
      <c r="D45" s="172"/>
      <c r="E45" s="171"/>
      <c r="F45" s="170" t="s">
        <v>147</v>
      </c>
      <c r="G45" s="172"/>
      <c r="H45" s="172"/>
      <c r="I45" s="171"/>
      <c r="J45" s="170" t="s">
        <v>148</v>
      </c>
      <c r="K45" s="171"/>
    </row>
    <row r="46" spans="1:11" x14ac:dyDescent="0.2">
      <c r="A46" s="16"/>
      <c r="B46" s="170">
        <f>VALUE(RIGHT($B$2, 4))</f>
        <v>2020</v>
      </c>
      <c r="C46" s="171"/>
      <c r="D46" s="170">
        <f>B46-1</f>
        <v>2019</v>
      </c>
      <c r="E46" s="178"/>
      <c r="F46" s="170">
        <f>B46</f>
        <v>2020</v>
      </c>
      <c r="G46" s="178"/>
      <c r="H46" s="170">
        <f>D46</f>
        <v>2019</v>
      </c>
      <c r="I46" s="178"/>
      <c r="J46" s="13" t="s">
        <v>8</v>
      </c>
      <c r="K46" s="14" t="s">
        <v>5</v>
      </c>
    </row>
    <row r="47" spans="1:11" x14ac:dyDescent="0.2">
      <c r="A47" s="123" t="s">
        <v>178</v>
      </c>
      <c r="B47" s="124" t="s">
        <v>149</v>
      </c>
      <c r="C47" s="125" t="s">
        <v>150</v>
      </c>
      <c r="D47" s="124" t="s">
        <v>149</v>
      </c>
      <c r="E47" s="126" t="s">
        <v>150</v>
      </c>
      <c r="F47" s="125" t="s">
        <v>149</v>
      </c>
      <c r="G47" s="125" t="s">
        <v>150</v>
      </c>
      <c r="H47" s="124" t="s">
        <v>149</v>
      </c>
      <c r="I47" s="126" t="s">
        <v>150</v>
      </c>
      <c r="J47" s="124"/>
      <c r="K47" s="126"/>
    </row>
    <row r="48" spans="1:11" ht="15" x14ac:dyDescent="0.25">
      <c r="A48" s="20" t="s">
        <v>179</v>
      </c>
      <c r="B48" s="55">
        <v>0</v>
      </c>
      <c r="C48" s="127">
        <f>IF(B69=0, "-", B48/B69)</f>
        <v>0</v>
      </c>
      <c r="D48" s="55">
        <v>0</v>
      </c>
      <c r="E48" s="119">
        <f>IF(D69=0, "-", D48/D69)</f>
        <v>0</v>
      </c>
      <c r="F48" s="128">
        <v>1</v>
      </c>
      <c r="G48" s="127">
        <f>IF(F69=0, "-", F48/F69)</f>
        <v>4.2052144659377626E-4</v>
      </c>
      <c r="H48" s="55">
        <v>3</v>
      </c>
      <c r="I48" s="119">
        <f>IF(H69=0, "-", H48/H69)</f>
        <v>1.8656716417910447E-3</v>
      </c>
      <c r="J48" s="118" t="str">
        <f t="shared" ref="J48:J67" si="2">IF(D48=0, "-", IF((B48-D48)/D48&lt;10, (B48-D48)/D48, "&gt;999%"))</f>
        <v>-</v>
      </c>
      <c r="K48" s="119">
        <f t="shared" ref="K48:K67" si="3">IF(H48=0, "-", IF((F48-H48)/H48&lt;10, (F48-H48)/H48, "&gt;999%"))</f>
        <v>-0.66666666666666663</v>
      </c>
    </row>
    <row r="49" spans="1:11" ht="15" x14ac:dyDescent="0.25">
      <c r="A49" s="20" t="s">
        <v>180</v>
      </c>
      <c r="B49" s="55">
        <v>8</v>
      </c>
      <c r="C49" s="127">
        <f>IF(B69=0, "-", B49/B69)</f>
        <v>2.4242424242424242E-2</v>
      </c>
      <c r="D49" s="55">
        <v>5</v>
      </c>
      <c r="E49" s="119">
        <f>IF(D69=0, "-", D49/D69)</f>
        <v>1.7123287671232876E-2</v>
      </c>
      <c r="F49" s="128">
        <v>34</v>
      </c>
      <c r="G49" s="127">
        <f>IF(F69=0, "-", F49/F69)</f>
        <v>1.4297729184188394E-2</v>
      </c>
      <c r="H49" s="55">
        <v>25</v>
      </c>
      <c r="I49" s="119">
        <f>IF(H69=0, "-", H49/H69)</f>
        <v>1.554726368159204E-2</v>
      </c>
      <c r="J49" s="118">
        <f t="shared" si="2"/>
        <v>0.6</v>
      </c>
      <c r="K49" s="119">
        <f t="shared" si="3"/>
        <v>0.36</v>
      </c>
    </row>
    <row r="50" spans="1:11" ht="15" x14ac:dyDescent="0.25">
      <c r="A50" s="20" t="s">
        <v>181</v>
      </c>
      <c r="B50" s="55">
        <v>4</v>
      </c>
      <c r="C50" s="127">
        <f>IF(B69=0, "-", B50/B69)</f>
        <v>1.2121212121212121E-2</v>
      </c>
      <c r="D50" s="55">
        <v>5</v>
      </c>
      <c r="E50" s="119">
        <f>IF(D69=0, "-", D50/D69)</f>
        <v>1.7123287671232876E-2</v>
      </c>
      <c r="F50" s="128">
        <v>26</v>
      </c>
      <c r="G50" s="127">
        <f>IF(F69=0, "-", F50/F69)</f>
        <v>1.0933557611438183E-2</v>
      </c>
      <c r="H50" s="55">
        <v>66</v>
      </c>
      <c r="I50" s="119">
        <f>IF(H69=0, "-", H50/H69)</f>
        <v>4.1044776119402986E-2</v>
      </c>
      <c r="J50" s="118">
        <f t="shared" si="2"/>
        <v>-0.2</v>
      </c>
      <c r="K50" s="119">
        <f t="shared" si="3"/>
        <v>-0.60606060606060608</v>
      </c>
    </row>
    <row r="51" spans="1:11" ht="15" x14ac:dyDescent="0.25">
      <c r="A51" s="20" t="s">
        <v>182</v>
      </c>
      <c r="B51" s="55">
        <v>23</v>
      </c>
      <c r="C51" s="127">
        <f>IF(B69=0, "-", B51/B69)</f>
        <v>6.9696969696969702E-2</v>
      </c>
      <c r="D51" s="55">
        <v>44</v>
      </c>
      <c r="E51" s="119">
        <f>IF(D69=0, "-", D51/D69)</f>
        <v>0.15068493150684931</v>
      </c>
      <c r="F51" s="128">
        <v>242</v>
      </c>
      <c r="G51" s="127">
        <f>IF(F69=0, "-", F51/F69)</f>
        <v>0.10176619007569386</v>
      </c>
      <c r="H51" s="55">
        <v>151</v>
      </c>
      <c r="I51" s="119">
        <f>IF(H69=0, "-", H51/H69)</f>
        <v>9.3905472636815923E-2</v>
      </c>
      <c r="J51" s="118">
        <f t="shared" si="2"/>
        <v>-0.47727272727272729</v>
      </c>
      <c r="K51" s="119">
        <f t="shared" si="3"/>
        <v>0.60264900662251653</v>
      </c>
    </row>
    <row r="52" spans="1:11" ht="15" x14ac:dyDescent="0.25">
      <c r="A52" s="20" t="s">
        <v>183</v>
      </c>
      <c r="B52" s="55">
        <v>1</v>
      </c>
      <c r="C52" s="127">
        <f>IF(B69=0, "-", B52/B69)</f>
        <v>3.0303030303030303E-3</v>
      </c>
      <c r="D52" s="55">
        <v>4</v>
      </c>
      <c r="E52" s="119">
        <f>IF(D69=0, "-", D52/D69)</f>
        <v>1.3698630136986301E-2</v>
      </c>
      <c r="F52" s="128">
        <v>23</v>
      </c>
      <c r="G52" s="127">
        <f>IF(F69=0, "-", F52/F69)</f>
        <v>9.6719932716568553E-3</v>
      </c>
      <c r="H52" s="55">
        <v>28</v>
      </c>
      <c r="I52" s="119">
        <f>IF(H69=0, "-", H52/H69)</f>
        <v>1.7412935323383085E-2</v>
      </c>
      <c r="J52" s="118">
        <f t="shared" si="2"/>
        <v>-0.75</v>
      </c>
      <c r="K52" s="119">
        <f t="shared" si="3"/>
        <v>-0.17857142857142858</v>
      </c>
    </row>
    <row r="53" spans="1:11" ht="15" x14ac:dyDescent="0.25">
      <c r="A53" s="20" t="s">
        <v>184</v>
      </c>
      <c r="B53" s="55">
        <v>65</v>
      </c>
      <c r="C53" s="127">
        <f>IF(B69=0, "-", B53/B69)</f>
        <v>0.19696969696969696</v>
      </c>
      <c r="D53" s="55">
        <v>24</v>
      </c>
      <c r="E53" s="119">
        <f>IF(D69=0, "-", D53/D69)</f>
        <v>8.2191780821917804E-2</v>
      </c>
      <c r="F53" s="128">
        <v>403</v>
      </c>
      <c r="G53" s="127">
        <f>IF(F69=0, "-", F53/F69)</f>
        <v>0.16947014297729185</v>
      </c>
      <c r="H53" s="55">
        <v>202</v>
      </c>
      <c r="I53" s="119">
        <f>IF(H69=0, "-", H53/H69)</f>
        <v>0.12562189054726369</v>
      </c>
      <c r="J53" s="118">
        <f t="shared" si="2"/>
        <v>1.7083333333333333</v>
      </c>
      <c r="K53" s="119">
        <f t="shared" si="3"/>
        <v>0.99504950495049505</v>
      </c>
    </row>
    <row r="54" spans="1:11" ht="15" x14ac:dyDescent="0.25">
      <c r="A54" s="20" t="s">
        <v>185</v>
      </c>
      <c r="B54" s="55">
        <v>3</v>
      </c>
      <c r="C54" s="127">
        <f>IF(B69=0, "-", B54/B69)</f>
        <v>9.0909090909090905E-3</v>
      </c>
      <c r="D54" s="55">
        <v>0</v>
      </c>
      <c r="E54" s="119">
        <f>IF(D69=0, "-", D54/D69)</f>
        <v>0</v>
      </c>
      <c r="F54" s="128">
        <v>33</v>
      </c>
      <c r="G54" s="127">
        <f>IF(F69=0, "-", F54/F69)</f>
        <v>1.3877207737594618E-2</v>
      </c>
      <c r="H54" s="55">
        <v>14</v>
      </c>
      <c r="I54" s="119">
        <f>IF(H69=0, "-", H54/H69)</f>
        <v>8.7064676616915426E-3</v>
      </c>
      <c r="J54" s="118" t="str">
        <f t="shared" si="2"/>
        <v>-</v>
      </c>
      <c r="K54" s="119">
        <f t="shared" si="3"/>
        <v>1.3571428571428572</v>
      </c>
    </row>
    <row r="55" spans="1:11" ht="15" x14ac:dyDescent="0.25">
      <c r="A55" s="20" t="s">
        <v>186</v>
      </c>
      <c r="B55" s="55">
        <v>49</v>
      </c>
      <c r="C55" s="127">
        <f>IF(B69=0, "-", B55/B69)</f>
        <v>0.1484848484848485</v>
      </c>
      <c r="D55" s="55">
        <v>60</v>
      </c>
      <c r="E55" s="119">
        <f>IF(D69=0, "-", D55/D69)</f>
        <v>0.20547945205479451</v>
      </c>
      <c r="F55" s="128">
        <v>270</v>
      </c>
      <c r="G55" s="127">
        <f>IF(F69=0, "-", F55/F69)</f>
        <v>0.1135407905803196</v>
      </c>
      <c r="H55" s="55">
        <v>218</v>
      </c>
      <c r="I55" s="119">
        <f>IF(H69=0, "-", H55/H69)</f>
        <v>0.13557213930348258</v>
      </c>
      <c r="J55" s="118">
        <f t="shared" si="2"/>
        <v>-0.18333333333333332</v>
      </c>
      <c r="K55" s="119">
        <f t="shared" si="3"/>
        <v>0.23853211009174313</v>
      </c>
    </row>
    <row r="56" spans="1:11" ht="15" x14ac:dyDescent="0.25">
      <c r="A56" s="20" t="s">
        <v>187</v>
      </c>
      <c r="B56" s="55">
        <v>33</v>
      </c>
      <c r="C56" s="127">
        <f>IF(B69=0, "-", B56/B69)</f>
        <v>0.1</v>
      </c>
      <c r="D56" s="55">
        <v>48</v>
      </c>
      <c r="E56" s="119">
        <f>IF(D69=0, "-", D56/D69)</f>
        <v>0.16438356164383561</v>
      </c>
      <c r="F56" s="128">
        <v>361</v>
      </c>
      <c r="G56" s="127">
        <f>IF(F69=0, "-", F56/F69)</f>
        <v>0.15180824222035325</v>
      </c>
      <c r="H56" s="55">
        <v>344</v>
      </c>
      <c r="I56" s="119">
        <f>IF(H69=0, "-", H56/H69)</f>
        <v>0.21393034825870647</v>
      </c>
      <c r="J56" s="118">
        <f t="shared" si="2"/>
        <v>-0.3125</v>
      </c>
      <c r="K56" s="119">
        <f t="shared" si="3"/>
        <v>4.9418604651162788E-2</v>
      </c>
    </row>
    <row r="57" spans="1:11" ht="15" x14ac:dyDescent="0.25">
      <c r="A57" s="20" t="s">
        <v>188</v>
      </c>
      <c r="B57" s="55">
        <v>0</v>
      </c>
      <c r="C57" s="127">
        <f>IF(B69=0, "-", B57/B69)</f>
        <v>0</v>
      </c>
      <c r="D57" s="55">
        <v>0</v>
      </c>
      <c r="E57" s="119">
        <f>IF(D69=0, "-", D57/D69)</f>
        <v>0</v>
      </c>
      <c r="F57" s="128">
        <v>0</v>
      </c>
      <c r="G57" s="127">
        <f>IF(F69=0, "-", F57/F69)</f>
        <v>0</v>
      </c>
      <c r="H57" s="55">
        <v>10</v>
      </c>
      <c r="I57" s="119">
        <f>IF(H69=0, "-", H57/H69)</f>
        <v>6.2189054726368162E-3</v>
      </c>
      <c r="J57" s="118" t="str">
        <f t="shared" si="2"/>
        <v>-</v>
      </c>
      <c r="K57" s="119">
        <f t="shared" si="3"/>
        <v>-1</v>
      </c>
    </row>
    <row r="58" spans="1:11" ht="15" x14ac:dyDescent="0.25">
      <c r="A58" s="20" t="s">
        <v>189</v>
      </c>
      <c r="B58" s="55">
        <v>1</v>
      </c>
      <c r="C58" s="127">
        <f>IF(B69=0, "-", B58/B69)</f>
        <v>3.0303030303030303E-3</v>
      </c>
      <c r="D58" s="55">
        <v>1</v>
      </c>
      <c r="E58" s="119">
        <f>IF(D69=0, "-", D58/D69)</f>
        <v>3.4246575342465752E-3</v>
      </c>
      <c r="F58" s="128">
        <v>5</v>
      </c>
      <c r="G58" s="127">
        <f>IF(F69=0, "-", F58/F69)</f>
        <v>2.1026072329688814E-3</v>
      </c>
      <c r="H58" s="55">
        <v>5</v>
      </c>
      <c r="I58" s="119">
        <f>IF(H69=0, "-", H58/H69)</f>
        <v>3.1094527363184081E-3</v>
      </c>
      <c r="J58" s="118">
        <f t="shared" si="2"/>
        <v>0</v>
      </c>
      <c r="K58" s="119">
        <f t="shared" si="3"/>
        <v>0</v>
      </c>
    </row>
    <row r="59" spans="1:11" ht="15" x14ac:dyDescent="0.25">
      <c r="A59" s="20" t="s">
        <v>190</v>
      </c>
      <c r="B59" s="55">
        <v>0</v>
      </c>
      <c r="C59" s="127">
        <f>IF(B69=0, "-", B59/B69)</f>
        <v>0</v>
      </c>
      <c r="D59" s="55">
        <v>0</v>
      </c>
      <c r="E59" s="119">
        <f>IF(D69=0, "-", D59/D69)</f>
        <v>0</v>
      </c>
      <c r="F59" s="128">
        <v>3</v>
      </c>
      <c r="G59" s="127">
        <f>IF(F69=0, "-", F59/F69)</f>
        <v>1.2615643397813289E-3</v>
      </c>
      <c r="H59" s="55">
        <v>1</v>
      </c>
      <c r="I59" s="119">
        <f>IF(H69=0, "-", H59/H69)</f>
        <v>6.2189054726368158E-4</v>
      </c>
      <c r="J59" s="118" t="str">
        <f t="shared" si="2"/>
        <v>-</v>
      </c>
      <c r="K59" s="119">
        <f t="shared" si="3"/>
        <v>2</v>
      </c>
    </row>
    <row r="60" spans="1:11" ht="15" x14ac:dyDescent="0.25">
      <c r="A60" s="20" t="s">
        <v>191</v>
      </c>
      <c r="B60" s="55">
        <v>0</v>
      </c>
      <c r="C60" s="127">
        <f>IF(B69=0, "-", B60/B69)</f>
        <v>0</v>
      </c>
      <c r="D60" s="55">
        <v>0</v>
      </c>
      <c r="E60" s="119">
        <f>IF(D69=0, "-", D60/D69)</f>
        <v>0</v>
      </c>
      <c r="F60" s="128">
        <v>4</v>
      </c>
      <c r="G60" s="127">
        <f>IF(F69=0, "-", F60/F69)</f>
        <v>1.6820857863751051E-3</v>
      </c>
      <c r="H60" s="55">
        <v>5</v>
      </c>
      <c r="I60" s="119">
        <f>IF(H69=0, "-", H60/H69)</f>
        <v>3.1094527363184081E-3</v>
      </c>
      <c r="J60" s="118" t="str">
        <f t="shared" si="2"/>
        <v>-</v>
      </c>
      <c r="K60" s="119">
        <f t="shared" si="3"/>
        <v>-0.2</v>
      </c>
    </row>
    <row r="61" spans="1:11" ht="15" x14ac:dyDescent="0.25">
      <c r="A61" s="20" t="s">
        <v>192</v>
      </c>
      <c r="B61" s="55">
        <v>1</v>
      </c>
      <c r="C61" s="127">
        <f>IF(B69=0, "-", B61/B69)</f>
        <v>3.0303030303030303E-3</v>
      </c>
      <c r="D61" s="55">
        <v>0</v>
      </c>
      <c r="E61" s="119">
        <f>IF(D69=0, "-", D61/D69)</f>
        <v>0</v>
      </c>
      <c r="F61" s="128">
        <v>1</v>
      </c>
      <c r="G61" s="127">
        <f>IF(F69=0, "-", F61/F69)</f>
        <v>4.2052144659377626E-4</v>
      </c>
      <c r="H61" s="55">
        <v>0</v>
      </c>
      <c r="I61" s="119">
        <f>IF(H69=0, "-", H61/H69)</f>
        <v>0</v>
      </c>
      <c r="J61" s="118" t="str">
        <f t="shared" si="2"/>
        <v>-</v>
      </c>
      <c r="K61" s="119" t="str">
        <f t="shared" si="3"/>
        <v>-</v>
      </c>
    </row>
    <row r="62" spans="1:11" ht="15" x14ac:dyDescent="0.25">
      <c r="A62" s="20" t="s">
        <v>193</v>
      </c>
      <c r="B62" s="55">
        <v>15</v>
      </c>
      <c r="C62" s="127">
        <f>IF(B69=0, "-", B62/B69)</f>
        <v>4.5454545454545456E-2</v>
      </c>
      <c r="D62" s="55">
        <v>11</v>
      </c>
      <c r="E62" s="119">
        <f>IF(D69=0, "-", D62/D69)</f>
        <v>3.7671232876712327E-2</v>
      </c>
      <c r="F62" s="128">
        <v>118</v>
      </c>
      <c r="G62" s="127">
        <f>IF(F69=0, "-", F62/F69)</f>
        <v>4.9621530698065602E-2</v>
      </c>
      <c r="H62" s="55">
        <v>48</v>
      </c>
      <c r="I62" s="119">
        <f>IF(H69=0, "-", H62/H69)</f>
        <v>2.9850746268656716E-2</v>
      </c>
      <c r="J62" s="118">
        <f t="shared" si="2"/>
        <v>0.36363636363636365</v>
      </c>
      <c r="K62" s="119">
        <f t="shared" si="3"/>
        <v>1.4583333333333333</v>
      </c>
    </row>
    <row r="63" spans="1:11" ht="15" x14ac:dyDescent="0.25">
      <c r="A63" s="20" t="s">
        <v>194</v>
      </c>
      <c r="B63" s="55">
        <v>0</v>
      </c>
      <c r="C63" s="127">
        <f>IF(B69=0, "-", B63/B69)</f>
        <v>0</v>
      </c>
      <c r="D63" s="55">
        <v>4</v>
      </c>
      <c r="E63" s="119">
        <f>IF(D69=0, "-", D63/D69)</f>
        <v>1.3698630136986301E-2</v>
      </c>
      <c r="F63" s="128">
        <v>12</v>
      </c>
      <c r="G63" s="127">
        <f>IF(F69=0, "-", F63/F69)</f>
        <v>5.0462573591253156E-3</v>
      </c>
      <c r="H63" s="55">
        <v>12</v>
      </c>
      <c r="I63" s="119">
        <f>IF(H69=0, "-", H63/H69)</f>
        <v>7.462686567164179E-3</v>
      </c>
      <c r="J63" s="118">
        <f t="shared" si="2"/>
        <v>-1</v>
      </c>
      <c r="K63" s="119">
        <f t="shared" si="3"/>
        <v>0</v>
      </c>
    </row>
    <row r="64" spans="1:11" ht="15" x14ac:dyDescent="0.25">
      <c r="A64" s="20" t="s">
        <v>195</v>
      </c>
      <c r="B64" s="55">
        <v>71</v>
      </c>
      <c r="C64" s="127">
        <f>IF(B69=0, "-", B64/B69)</f>
        <v>0.21515151515151515</v>
      </c>
      <c r="D64" s="55">
        <v>42</v>
      </c>
      <c r="E64" s="119">
        <f>IF(D69=0, "-", D64/D69)</f>
        <v>0.14383561643835616</v>
      </c>
      <c r="F64" s="128">
        <v>470</v>
      </c>
      <c r="G64" s="127">
        <f>IF(F69=0, "-", F64/F69)</f>
        <v>0.19764507989907484</v>
      </c>
      <c r="H64" s="55">
        <v>254</v>
      </c>
      <c r="I64" s="119">
        <f>IF(H69=0, "-", H64/H69)</f>
        <v>0.15796019900497513</v>
      </c>
      <c r="J64" s="118">
        <f t="shared" si="2"/>
        <v>0.69047619047619047</v>
      </c>
      <c r="K64" s="119">
        <f t="shared" si="3"/>
        <v>0.85039370078740162</v>
      </c>
    </row>
    <row r="65" spans="1:11" ht="15" x14ac:dyDescent="0.25">
      <c r="A65" s="20" t="s">
        <v>196</v>
      </c>
      <c r="B65" s="55">
        <v>0</v>
      </c>
      <c r="C65" s="127">
        <f>IF(B69=0, "-", B65/B69)</f>
        <v>0</v>
      </c>
      <c r="D65" s="55">
        <v>0</v>
      </c>
      <c r="E65" s="119">
        <f>IF(D69=0, "-", D65/D69)</f>
        <v>0</v>
      </c>
      <c r="F65" s="128">
        <v>3</v>
      </c>
      <c r="G65" s="127">
        <f>IF(F69=0, "-", F65/F69)</f>
        <v>1.2615643397813289E-3</v>
      </c>
      <c r="H65" s="55">
        <v>3</v>
      </c>
      <c r="I65" s="119">
        <f>IF(H69=0, "-", H65/H69)</f>
        <v>1.8656716417910447E-3</v>
      </c>
      <c r="J65" s="118" t="str">
        <f t="shared" si="2"/>
        <v>-</v>
      </c>
      <c r="K65" s="119">
        <f t="shared" si="3"/>
        <v>0</v>
      </c>
    </row>
    <row r="66" spans="1:11" ht="15" x14ac:dyDescent="0.25">
      <c r="A66" s="20" t="s">
        <v>197</v>
      </c>
      <c r="B66" s="55">
        <v>0</v>
      </c>
      <c r="C66" s="127">
        <f>IF(B69=0, "-", B66/B69)</f>
        <v>0</v>
      </c>
      <c r="D66" s="55">
        <v>0</v>
      </c>
      <c r="E66" s="119">
        <f>IF(D69=0, "-", D66/D69)</f>
        <v>0</v>
      </c>
      <c r="F66" s="128">
        <v>1</v>
      </c>
      <c r="G66" s="127">
        <f>IF(F69=0, "-", F66/F69)</f>
        <v>4.2052144659377626E-4</v>
      </c>
      <c r="H66" s="55">
        <v>2</v>
      </c>
      <c r="I66" s="119">
        <f>IF(H69=0, "-", H66/H69)</f>
        <v>1.2437810945273632E-3</v>
      </c>
      <c r="J66" s="118" t="str">
        <f t="shared" si="2"/>
        <v>-</v>
      </c>
      <c r="K66" s="119">
        <f t="shared" si="3"/>
        <v>-0.5</v>
      </c>
    </row>
    <row r="67" spans="1:11" ht="15" x14ac:dyDescent="0.25">
      <c r="A67" s="20" t="s">
        <v>198</v>
      </c>
      <c r="B67" s="55">
        <v>56</v>
      </c>
      <c r="C67" s="127">
        <f>IF(B69=0, "-", B67/B69)</f>
        <v>0.16969696969696971</v>
      </c>
      <c r="D67" s="55">
        <v>44</v>
      </c>
      <c r="E67" s="119">
        <f>IF(D69=0, "-", D67/D69)</f>
        <v>0.15068493150684931</v>
      </c>
      <c r="F67" s="128">
        <v>368</v>
      </c>
      <c r="G67" s="127">
        <f>IF(F69=0, "-", F67/F69)</f>
        <v>0.15475189234650968</v>
      </c>
      <c r="H67" s="55">
        <v>217</v>
      </c>
      <c r="I67" s="119">
        <f>IF(H69=0, "-", H67/H69)</f>
        <v>0.13495024875621892</v>
      </c>
      <c r="J67" s="118">
        <f t="shared" si="2"/>
        <v>0.27272727272727271</v>
      </c>
      <c r="K67" s="119">
        <f t="shared" si="3"/>
        <v>0.69585253456221197</v>
      </c>
    </row>
    <row r="68" spans="1:11" x14ac:dyDescent="0.2">
      <c r="A68" s="129"/>
      <c r="B68" s="82"/>
      <c r="D68" s="82"/>
      <c r="E68" s="86"/>
      <c r="F68" s="130"/>
      <c r="H68" s="82"/>
      <c r="I68" s="86"/>
      <c r="J68" s="85"/>
      <c r="K68" s="86"/>
    </row>
    <row r="69" spans="1:11" s="38" customFormat="1" x14ac:dyDescent="0.2">
      <c r="A69" s="131" t="s">
        <v>199</v>
      </c>
      <c r="B69" s="32">
        <f>SUM(B48:B68)</f>
        <v>330</v>
      </c>
      <c r="C69" s="132">
        <f>B69/1945</f>
        <v>0.16966580976863754</v>
      </c>
      <c r="D69" s="32">
        <f>SUM(D48:D68)</f>
        <v>292</v>
      </c>
      <c r="E69" s="133">
        <f>D69/1712</f>
        <v>0.17056074766355139</v>
      </c>
      <c r="F69" s="121">
        <f>SUM(F48:F68)</f>
        <v>2378</v>
      </c>
      <c r="G69" s="134">
        <f>F69/11003</f>
        <v>0.21612287557938745</v>
      </c>
      <c r="H69" s="32">
        <f>SUM(H48:H68)</f>
        <v>1608</v>
      </c>
      <c r="I69" s="133">
        <f>H69/8693</f>
        <v>0.18497641780743126</v>
      </c>
      <c r="J69" s="35">
        <f>IF(D69=0, "-", IF((B69-D69)/D69&lt;10, (B69-D69)/D69, "&gt;999%"))</f>
        <v>0.13013698630136986</v>
      </c>
      <c r="K69" s="36">
        <f>IF(H69=0, "-", IF((F69-H69)/H69&lt;10, (F69-H69)/H69, "&gt;999%"))</f>
        <v>0.47885572139303484</v>
      </c>
    </row>
    <row r="70" spans="1:11" x14ac:dyDescent="0.2">
      <c r="B70" s="130"/>
      <c r="D70" s="130"/>
      <c r="F70" s="130"/>
      <c r="H70" s="130"/>
    </row>
    <row r="71" spans="1:11" x14ac:dyDescent="0.2">
      <c r="A71" s="123" t="s">
        <v>200</v>
      </c>
      <c r="B71" s="124" t="s">
        <v>149</v>
      </c>
      <c r="C71" s="125" t="s">
        <v>150</v>
      </c>
      <c r="D71" s="124" t="s">
        <v>149</v>
      </c>
      <c r="E71" s="126" t="s">
        <v>150</v>
      </c>
      <c r="F71" s="125" t="s">
        <v>149</v>
      </c>
      <c r="G71" s="125" t="s">
        <v>150</v>
      </c>
      <c r="H71" s="124" t="s">
        <v>149</v>
      </c>
      <c r="I71" s="126" t="s">
        <v>150</v>
      </c>
      <c r="J71" s="124"/>
      <c r="K71" s="126"/>
    </row>
    <row r="72" spans="1:11" ht="15" x14ac:dyDescent="0.25">
      <c r="A72" s="20" t="s">
        <v>201</v>
      </c>
      <c r="B72" s="55">
        <v>9</v>
      </c>
      <c r="C72" s="127">
        <f>IF(B82=0, "-", B72/B82)</f>
        <v>0.29032258064516131</v>
      </c>
      <c r="D72" s="55">
        <v>3</v>
      </c>
      <c r="E72" s="119">
        <f>IF(D82=0, "-", D72/D82)</f>
        <v>9.6774193548387094E-2</v>
      </c>
      <c r="F72" s="128">
        <v>53</v>
      </c>
      <c r="G72" s="127">
        <f>IF(F82=0, "-", F72/F82)</f>
        <v>0.26903553299492383</v>
      </c>
      <c r="H72" s="55">
        <v>38</v>
      </c>
      <c r="I72" s="119">
        <f>IF(H82=0, "-", H72/H82)</f>
        <v>0.29230769230769232</v>
      </c>
      <c r="J72" s="118">
        <f t="shared" ref="J72:J80" si="4">IF(D72=0, "-", IF((B72-D72)/D72&lt;10, (B72-D72)/D72, "&gt;999%"))</f>
        <v>2</v>
      </c>
      <c r="K72" s="119">
        <f t="shared" ref="K72:K80" si="5">IF(H72=0, "-", IF((F72-H72)/H72&lt;10, (F72-H72)/H72, "&gt;999%"))</f>
        <v>0.39473684210526316</v>
      </c>
    </row>
    <row r="73" spans="1:11" ht="15" x14ac:dyDescent="0.25">
      <c r="A73" s="20" t="s">
        <v>202</v>
      </c>
      <c r="B73" s="55">
        <v>9</v>
      </c>
      <c r="C73" s="127">
        <f>IF(B82=0, "-", B73/B82)</f>
        <v>0.29032258064516131</v>
      </c>
      <c r="D73" s="55">
        <v>7</v>
      </c>
      <c r="E73" s="119">
        <f>IF(D82=0, "-", D73/D82)</f>
        <v>0.22580645161290322</v>
      </c>
      <c r="F73" s="128">
        <v>43</v>
      </c>
      <c r="G73" s="127">
        <f>IF(F82=0, "-", F73/F82)</f>
        <v>0.21827411167512689</v>
      </c>
      <c r="H73" s="55">
        <v>28</v>
      </c>
      <c r="I73" s="119">
        <f>IF(H82=0, "-", H73/H82)</f>
        <v>0.2153846153846154</v>
      </c>
      <c r="J73" s="118">
        <f t="shared" si="4"/>
        <v>0.2857142857142857</v>
      </c>
      <c r="K73" s="119">
        <f t="shared" si="5"/>
        <v>0.5357142857142857</v>
      </c>
    </row>
    <row r="74" spans="1:11" ht="15" x14ac:dyDescent="0.25">
      <c r="A74" s="20" t="s">
        <v>203</v>
      </c>
      <c r="B74" s="55">
        <v>0</v>
      </c>
      <c r="C74" s="127">
        <f>IF(B82=0, "-", B74/B82)</f>
        <v>0</v>
      </c>
      <c r="D74" s="55">
        <v>0</v>
      </c>
      <c r="E74" s="119">
        <f>IF(D82=0, "-", D74/D82)</f>
        <v>0</v>
      </c>
      <c r="F74" s="128">
        <v>0</v>
      </c>
      <c r="G74" s="127">
        <f>IF(F82=0, "-", F74/F82)</f>
        <v>0</v>
      </c>
      <c r="H74" s="55">
        <v>1</v>
      </c>
      <c r="I74" s="119">
        <f>IF(H82=0, "-", H74/H82)</f>
        <v>7.6923076923076927E-3</v>
      </c>
      <c r="J74" s="118" t="str">
        <f t="shared" si="4"/>
        <v>-</v>
      </c>
      <c r="K74" s="119">
        <f t="shared" si="5"/>
        <v>-1</v>
      </c>
    </row>
    <row r="75" spans="1:11" ht="15" x14ac:dyDescent="0.25">
      <c r="A75" s="20" t="s">
        <v>204</v>
      </c>
      <c r="B75" s="55">
        <v>5</v>
      </c>
      <c r="C75" s="127">
        <f>IF(B82=0, "-", B75/B82)</f>
        <v>0.16129032258064516</v>
      </c>
      <c r="D75" s="55">
        <v>0</v>
      </c>
      <c r="E75" s="119">
        <f>IF(D82=0, "-", D75/D82)</f>
        <v>0</v>
      </c>
      <c r="F75" s="128">
        <v>13</v>
      </c>
      <c r="G75" s="127">
        <f>IF(F82=0, "-", F75/F82)</f>
        <v>6.5989847715736044E-2</v>
      </c>
      <c r="H75" s="55">
        <v>0</v>
      </c>
      <c r="I75" s="119">
        <f>IF(H82=0, "-", H75/H82)</f>
        <v>0</v>
      </c>
      <c r="J75" s="118" t="str">
        <f t="shared" si="4"/>
        <v>-</v>
      </c>
      <c r="K75" s="119" t="str">
        <f t="shared" si="5"/>
        <v>-</v>
      </c>
    </row>
    <row r="76" spans="1:11" ht="15" x14ac:dyDescent="0.25">
      <c r="A76" s="20" t="s">
        <v>205</v>
      </c>
      <c r="B76" s="55">
        <v>0</v>
      </c>
      <c r="C76" s="127">
        <f>IF(B82=0, "-", B76/B82)</f>
        <v>0</v>
      </c>
      <c r="D76" s="55">
        <v>1</v>
      </c>
      <c r="E76" s="119">
        <f>IF(D82=0, "-", D76/D82)</f>
        <v>3.2258064516129031E-2</v>
      </c>
      <c r="F76" s="128">
        <v>2</v>
      </c>
      <c r="G76" s="127">
        <f>IF(F82=0, "-", F76/F82)</f>
        <v>1.015228426395939E-2</v>
      </c>
      <c r="H76" s="55">
        <v>1</v>
      </c>
      <c r="I76" s="119">
        <f>IF(H82=0, "-", H76/H82)</f>
        <v>7.6923076923076927E-3</v>
      </c>
      <c r="J76" s="118">
        <f t="shared" si="4"/>
        <v>-1</v>
      </c>
      <c r="K76" s="119">
        <f t="shared" si="5"/>
        <v>1</v>
      </c>
    </row>
    <row r="77" spans="1:11" ht="15" x14ac:dyDescent="0.25">
      <c r="A77" s="20" t="s">
        <v>206</v>
      </c>
      <c r="B77" s="55">
        <v>6</v>
      </c>
      <c r="C77" s="127">
        <f>IF(B82=0, "-", B77/B82)</f>
        <v>0.19354838709677419</v>
      </c>
      <c r="D77" s="55">
        <v>16</v>
      </c>
      <c r="E77" s="119">
        <f>IF(D82=0, "-", D77/D82)</f>
        <v>0.5161290322580645</v>
      </c>
      <c r="F77" s="128">
        <v>59</v>
      </c>
      <c r="G77" s="127">
        <f>IF(F82=0, "-", F77/F82)</f>
        <v>0.29949238578680204</v>
      </c>
      <c r="H77" s="55">
        <v>52</v>
      </c>
      <c r="I77" s="119">
        <f>IF(H82=0, "-", H77/H82)</f>
        <v>0.4</v>
      </c>
      <c r="J77" s="118">
        <f t="shared" si="4"/>
        <v>-0.625</v>
      </c>
      <c r="K77" s="119">
        <f t="shared" si="5"/>
        <v>0.13461538461538461</v>
      </c>
    </row>
    <row r="78" spans="1:11" ht="15" x14ac:dyDescent="0.25">
      <c r="A78" s="20" t="s">
        <v>207</v>
      </c>
      <c r="B78" s="55">
        <v>1</v>
      </c>
      <c r="C78" s="127">
        <f>IF(B82=0, "-", B78/B82)</f>
        <v>3.2258064516129031E-2</v>
      </c>
      <c r="D78" s="55">
        <v>3</v>
      </c>
      <c r="E78" s="119">
        <f>IF(D82=0, "-", D78/D82)</f>
        <v>9.6774193548387094E-2</v>
      </c>
      <c r="F78" s="128">
        <v>4</v>
      </c>
      <c r="G78" s="127">
        <f>IF(F82=0, "-", F78/F82)</f>
        <v>2.030456852791878E-2</v>
      </c>
      <c r="H78" s="55">
        <v>6</v>
      </c>
      <c r="I78" s="119">
        <f>IF(H82=0, "-", H78/H82)</f>
        <v>4.6153846153846156E-2</v>
      </c>
      <c r="J78" s="118">
        <f t="shared" si="4"/>
        <v>-0.66666666666666663</v>
      </c>
      <c r="K78" s="119">
        <f t="shared" si="5"/>
        <v>-0.33333333333333331</v>
      </c>
    </row>
    <row r="79" spans="1:11" ht="15" x14ac:dyDescent="0.25">
      <c r="A79" s="20" t="s">
        <v>208</v>
      </c>
      <c r="B79" s="55">
        <v>1</v>
      </c>
      <c r="C79" s="127">
        <f>IF(B82=0, "-", B79/B82)</f>
        <v>3.2258064516129031E-2</v>
      </c>
      <c r="D79" s="55">
        <v>1</v>
      </c>
      <c r="E79" s="119">
        <f>IF(D82=0, "-", D79/D82)</f>
        <v>3.2258064516129031E-2</v>
      </c>
      <c r="F79" s="128">
        <v>4</v>
      </c>
      <c r="G79" s="127">
        <f>IF(F82=0, "-", F79/F82)</f>
        <v>2.030456852791878E-2</v>
      </c>
      <c r="H79" s="55">
        <v>4</v>
      </c>
      <c r="I79" s="119">
        <f>IF(H82=0, "-", H79/H82)</f>
        <v>3.0769230769230771E-2</v>
      </c>
      <c r="J79" s="118">
        <f t="shared" si="4"/>
        <v>0</v>
      </c>
      <c r="K79" s="119">
        <f t="shared" si="5"/>
        <v>0</v>
      </c>
    </row>
    <row r="80" spans="1:11" ht="15" x14ac:dyDescent="0.25">
      <c r="A80" s="20" t="s">
        <v>209</v>
      </c>
      <c r="B80" s="55">
        <v>0</v>
      </c>
      <c r="C80" s="127">
        <f>IF(B82=0, "-", B80/B82)</f>
        <v>0</v>
      </c>
      <c r="D80" s="55">
        <v>0</v>
      </c>
      <c r="E80" s="119">
        <f>IF(D82=0, "-", D80/D82)</f>
        <v>0</v>
      </c>
      <c r="F80" s="128">
        <v>19</v>
      </c>
      <c r="G80" s="127">
        <f>IF(F82=0, "-", F80/F82)</f>
        <v>9.6446700507614211E-2</v>
      </c>
      <c r="H80" s="55">
        <v>0</v>
      </c>
      <c r="I80" s="119">
        <f>IF(H82=0, "-", H80/H82)</f>
        <v>0</v>
      </c>
      <c r="J80" s="118" t="str">
        <f t="shared" si="4"/>
        <v>-</v>
      </c>
      <c r="K80" s="119" t="str">
        <f t="shared" si="5"/>
        <v>-</v>
      </c>
    </row>
    <row r="81" spans="1:11" x14ac:dyDescent="0.2">
      <c r="A81" s="129"/>
      <c r="B81" s="82"/>
      <c r="D81" s="82"/>
      <c r="E81" s="86"/>
      <c r="F81" s="130"/>
      <c r="H81" s="82"/>
      <c r="I81" s="86"/>
      <c r="J81" s="85"/>
      <c r="K81" s="86"/>
    </row>
    <row r="82" spans="1:11" s="38" customFormat="1" x14ac:dyDescent="0.2">
      <c r="A82" s="131" t="s">
        <v>210</v>
      </c>
      <c r="B82" s="32">
        <f>SUM(B72:B81)</f>
        <v>31</v>
      </c>
      <c r="C82" s="132">
        <f>B82/1945</f>
        <v>1.5938303341902313E-2</v>
      </c>
      <c r="D82" s="32">
        <f>SUM(D72:D81)</f>
        <v>31</v>
      </c>
      <c r="E82" s="133">
        <f>D82/1712</f>
        <v>1.8107476635514017E-2</v>
      </c>
      <c r="F82" s="121">
        <f>SUM(F72:F81)</f>
        <v>197</v>
      </c>
      <c r="G82" s="134">
        <f>F82/11003</f>
        <v>1.7904207943288192E-2</v>
      </c>
      <c r="H82" s="32">
        <f>SUM(H72:H81)</f>
        <v>130</v>
      </c>
      <c r="I82" s="133">
        <f>H82/8693</f>
        <v>1.495456114114805E-2</v>
      </c>
      <c r="J82" s="35">
        <f>IF(D82=0, "-", IF((B82-D82)/D82&lt;10, (B82-D82)/D82, "&gt;999%"))</f>
        <v>0</v>
      </c>
      <c r="K82" s="36">
        <f>IF(H82=0, "-", IF((F82-H82)/H82&lt;10, (F82-H82)/H82, "&gt;999%"))</f>
        <v>0.51538461538461533</v>
      </c>
    </row>
    <row r="83" spans="1:11" x14ac:dyDescent="0.2">
      <c r="B83" s="130"/>
      <c r="D83" s="130"/>
      <c r="F83" s="130"/>
      <c r="H83" s="130"/>
    </row>
    <row r="84" spans="1:11" s="38" customFormat="1" x14ac:dyDescent="0.2">
      <c r="A84" s="131" t="s">
        <v>211</v>
      </c>
      <c r="B84" s="32">
        <v>361</v>
      </c>
      <c r="C84" s="132">
        <f>B84/1945</f>
        <v>0.18560411311053984</v>
      </c>
      <c r="D84" s="32">
        <v>323</v>
      </c>
      <c r="E84" s="133">
        <f>D84/1712</f>
        <v>0.18866822429906541</v>
      </c>
      <c r="F84" s="121">
        <v>2575</v>
      </c>
      <c r="G84" s="134">
        <f>F84/11003</f>
        <v>0.23402708352267562</v>
      </c>
      <c r="H84" s="32">
        <v>1738</v>
      </c>
      <c r="I84" s="133">
        <f>H84/8693</f>
        <v>0.19993097894857931</v>
      </c>
      <c r="J84" s="35">
        <f>IF(D84=0, "-", IF((B84-D84)/D84&lt;10, (B84-D84)/D84, "&gt;999%"))</f>
        <v>0.11764705882352941</v>
      </c>
      <c r="K84" s="36">
        <f>IF(H84=0, "-", IF((F84-H84)/H84&lt;10, (F84-H84)/H84, "&gt;999%"))</f>
        <v>0.4815880322209436</v>
      </c>
    </row>
    <row r="85" spans="1:11" x14ac:dyDescent="0.2">
      <c r="B85" s="130"/>
      <c r="D85" s="130"/>
      <c r="F85" s="130"/>
      <c r="H85" s="130"/>
    </row>
    <row r="86" spans="1:11" ht="15.75" x14ac:dyDescent="0.25">
      <c r="A86" s="122" t="s">
        <v>30</v>
      </c>
      <c r="B86" s="170" t="s">
        <v>4</v>
      </c>
      <c r="C86" s="172"/>
      <c r="D86" s="172"/>
      <c r="E86" s="171"/>
      <c r="F86" s="170" t="s">
        <v>147</v>
      </c>
      <c r="G86" s="172"/>
      <c r="H86" s="172"/>
      <c r="I86" s="171"/>
      <c r="J86" s="170" t="s">
        <v>148</v>
      </c>
      <c r="K86" s="171"/>
    </row>
    <row r="87" spans="1:11" x14ac:dyDescent="0.2">
      <c r="A87" s="16"/>
      <c r="B87" s="170">
        <f>VALUE(RIGHT($B$2, 4))</f>
        <v>2020</v>
      </c>
      <c r="C87" s="171"/>
      <c r="D87" s="170">
        <f>B87-1</f>
        <v>2019</v>
      </c>
      <c r="E87" s="178"/>
      <c r="F87" s="170">
        <f>B87</f>
        <v>2020</v>
      </c>
      <c r="G87" s="178"/>
      <c r="H87" s="170">
        <f>D87</f>
        <v>2019</v>
      </c>
      <c r="I87" s="178"/>
      <c r="J87" s="13" t="s">
        <v>8</v>
      </c>
      <c r="K87" s="14" t="s">
        <v>5</v>
      </c>
    </row>
    <row r="88" spans="1:11" x14ac:dyDescent="0.2">
      <c r="A88" s="123" t="s">
        <v>212</v>
      </c>
      <c r="B88" s="124" t="s">
        <v>149</v>
      </c>
      <c r="C88" s="125" t="s">
        <v>150</v>
      </c>
      <c r="D88" s="124" t="s">
        <v>149</v>
      </c>
      <c r="E88" s="126" t="s">
        <v>150</v>
      </c>
      <c r="F88" s="125" t="s">
        <v>149</v>
      </c>
      <c r="G88" s="125" t="s">
        <v>150</v>
      </c>
      <c r="H88" s="124" t="s">
        <v>149</v>
      </c>
      <c r="I88" s="126" t="s">
        <v>150</v>
      </c>
      <c r="J88" s="124"/>
      <c r="K88" s="126"/>
    </row>
    <row r="89" spans="1:11" ht="15" x14ac:dyDescent="0.25">
      <c r="A89" s="20" t="s">
        <v>213</v>
      </c>
      <c r="B89" s="55">
        <v>0</v>
      </c>
      <c r="C89" s="127">
        <f>IF(B100=0, "-", B89/B100)</f>
        <v>0</v>
      </c>
      <c r="D89" s="55">
        <v>0</v>
      </c>
      <c r="E89" s="119">
        <f>IF(D100=0, "-", D89/D100)</f>
        <v>0</v>
      </c>
      <c r="F89" s="128">
        <v>0</v>
      </c>
      <c r="G89" s="127">
        <f>IF(F100=0, "-", F89/F100)</f>
        <v>0</v>
      </c>
      <c r="H89" s="55">
        <v>5</v>
      </c>
      <c r="I89" s="119">
        <f>IF(H100=0, "-", H89/H100)</f>
        <v>2.2831050228310501E-2</v>
      </c>
      <c r="J89" s="118" t="str">
        <f t="shared" ref="J89:J98" si="6">IF(D89=0, "-", IF((B89-D89)/D89&lt;10, (B89-D89)/D89, "&gt;999%"))</f>
        <v>-</v>
      </c>
      <c r="K89" s="119">
        <f t="shared" ref="K89:K98" si="7">IF(H89=0, "-", IF((F89-H89)/H89&lt;10, (F89-H89)/H89, "&gt;999%"))</f>
        <v>-1</v>
      </c>
    </row>
    <row r="90" spans="1:11" ht="15" x14ac:dyDescent="0.25">
      <c r="A90" s="20" t="s">
        <v>214</v>
      </c>
      <c r="B90" s="55">
        <v>1</v>
      </c>
      <c r="C90" s="127">
        <f>IF(B100=0, "-", B90/B100)</f>
        <v>2.564102564102564E-2</v>
      </c>
      <c r="D90" s="55">
        <v>3</v>
      </c>
      <c r="E90" s="119">
        <f>IF(D100=0, "-", D90/D100)</f>
        <v>7.3170731707317069E-2</v>
      </c>
      <c r="F90" s="128">
        <v>6</v>
      </c>
      <c r="G90" s="127">
        <f>IF(F100=0, "-", F90/F100)</f>
        <v>1.834862385321101E-2</v>
      </c>
      <c r="H90" s="55">
        <v>5</v>
      </c>
      <c r="I90" s="119">
        <f>IF(H100=0, "-", H90/H100)</f>
        <v>2.2831050228310501E-2</v>
      </c>
      <c r="J90" s="118">
        <f t="shared" si="6"/>
        <v>-0.66666666666666663</v>
      </c>
      <c r="K90" s="119">
        <f t="shared" si="7"/>
        <v>0.2</v>
      </c>
    </row>
    <row r="91" spans="1:11" ht="15" x14ac:dyDescent="0.25">
      <c r="A91" s="20" t="s">
        <v>215</v>
      </c>
      <c r="B91" s="55">
        <v>0</v>
      </c>
      <c r="C91" s="127">
        <f>IF(B100=0, "-", B91/B100)</f>
        <v>0</v>
      </c>
      <c r="D91" s="55">
        <v>0</v>
      </c>
      <c r="E91" s="119">
        <f>IF(D100=0, "-", D91/D100)</f>
        <v>0</v>
      </c>
      <c r="F91" s="128">
        <v>0</v>
      </c>
      <c r="G91" s="127">
        <f>IF(F100=0, "-", F91/F100)</f>
        <v>0</v>
      </c>
      <c r="H91" s="55">
        <v>1</v>
      </c>
      <c r="I91" s="119">
        <f>IF(H100=0, "-", H91/H100)</f>
        <v>4.5662100456621002E-3</v>
      </c>
      <c r="J91" s="118" t="str">
        <f t="shared" si="6"/>
        <v>-</v>
      </c>
      <c r="K91" s="119">
        <f t="shared" si="7"/>
        <v>-1</v>
      </c>
    </row>
    <row r="92" spans="1:11" ht="15" x14ac:dyDescent="0.25">
      <c r="A92" s="20" t="s">
        <v>216</v>
      </c>
      <c r="B92" s="55">
        <v>4</v>
      </c>
      <c r="C92" s="127">
        <f>IF(B100=0, "-", B92/B100)</f>
        <v>0.10256410256410256</v>
      </c>
      <c r="D92" s="55">
        <v>12</v>
      </c>
      <c r="E92" s="119">
        <f>IF(D100=0, "-", D92/D100)</f>
        <v>0.29268292682926828</v>
      </c>
      <c r="F92" s="128">
        <v>49</v>
      </c>
      <c r="G92" s="127">
        <f>IF(F100=0, "-", F92/F100)</f>
        <v>0.14984709480122324</v>
      </c>
      <c r="H92" s="55">
        <v>44</v>
      </c>
      <c r="I92" s="119">
        <f>IF(H100=0, "-", H92/H100)</f>
        <v>0.20091324200913241</v>
      </c>
      <c r="J92" s="118">
        <f t="shared" si="6"/>
        <v>-0.66666666666666663</v>
      </c>
      <c r="K92" s="119">
        <f t="shared" si="7"/>
        <v>0.11363636363636363</v>
      </c>
    </row>
    <row r="93" spans="1:11" ht="15" x14ac:dyDescent="0.25">
      <c r="A93" s="20" t="s">
        <v>217</v>
      </c>
      <c r="B93" s="55">
        <v>0</v>
      </c>
      <c r="C93" s="127">
        <f>IF(B100=0, "-", B93/B100)</f>
        <v>0</v>
      </c>
      <c r="D93" s="55">
        <v>0</v>
      </c>
      <c r="E93" s="119">
        <f>IF(D100=0, "-", D93/D100)</f>
        <v>0</v>
      </c>
      <c r="F93" s="128">
        <v>3</v>
      </c>
      <c r="G93" s="127">
        <f>IF(F100=0, "-", F93/F100)</f>
        <v>9.1743119266055051E-3</v>
      </c>
      <c r="H93" s="55">
        <v>0</v>
      </c>
      <c r="I93" s="119">
        <f>IF(H100=0, "-", H93/H100)</f>
        <v>0</v>
      </c>
      <c r="J93" s="118" t="str">
        <f t="shared" si="6"/>
        <v>-</v>
      </c>
      <c r="K93" s="119" t="str">
        <f t="shared" si="7"/>
        <v>-</v>
      </c>
    </row>
    <row r="94" spans="1:11" ht="15" x14ac:dyDescent="0.25">
      <c r="A94" s="20" t="s">
        <v>218</v>
      </c>
      <c r="B94" s="55">
        <v>6</v>
      </c>
      <c r="C94" s="127">
        <f>IF(B100=0, "-", B94/B100)</f>
        <v>0.15384615384615385</v>
      </c>
      <c r="D94" s="55">
        <v>5</v>
      </c>
      <c r="E94" s="119">
        <f>IF(D100=0, "-", D94/D100)</f>
        <v>0.12195121951219512</v>
      </c>
      <c r="F94" s="128">
        <v>78</v>
      </c>
      <c r="G94" s="127">
        <f>IF(F100=0, "-", F94/F100)</f>
        <v>0.23853211009174313</v>
      </c>
      <c r="H94" s="55">
        <v>30</v>
      </c>
      <c r="I94" s="119">
        <f>IF(H100=0, "-", H94/H100)</f>
        <v>0.13698630136986301</v>
      </c>
      <c r="J94" s="118">
        <f t="shared" si="6"/>
        <v>0.2</v>
      </c>
      <c r="K94" s="119">
        <f t="shared" si="7"/>
        <v>1.6</v>
      </c>
    </row>
    <row r="95" spans="1:11" ht="15" x14ac:dyDescent="0.25">
      <c r="A95" s="20" t="s">
        <v>219</v>
      </c>
      <c r="B95" s="55">
        <v>0</v>
      </c>
      <c r="C95" s="127">
        <f>IF(B100=0, "-", B95/B100)</f>
        <v>0</v>
      </c>
      <c r="D95" s="55">
        <v>1</v>
      </c>
      <c r="E95" s="119">
        <f>IF(D100=0, "-", D95/D100)</f>
        <v>2.4390243902439025E-2</v>
      </c>
      <c r="F95" s="128">
        <v>4</v>
      </c>
      <c r="G95" s="127">
        <f>IF(F100=0, "-", F95/F100)</f>
        <v>1.2232415902140673E-2</v>
      </c>
      <c r="H95" s="55">
        <v>1</v>
      </c>
      <c r="I95" s="119">
        <f>IF(H100=0, "-", H95/H100)</f>
        <v>4.5662100456621002E-3</v>
      </c>
      <c r="J95" s="118">
        <f t="shared" si="6"/>
        <v>-1</v>
      </c>
      <c r="K95" s="119">
        <f t="shared" si="7"/>
        <v>3</v>
      </c>
    </row>
    <row r="96" spans="1:11" ht="15" x14ac:dyDescent="0.25">
      <c r="A96" s="20" t="s">
        <v>220</v>
      </c>
      <c r="B96" s="55">
        <v>3</v>
      </c>
      <c r="C96" s="127">
        <f>IF(B100=0, "-", B96/B100)</f>
        <v>7.6923076923076927E-2</v>
      </c>
      <c r="D96" s="55">
        <v>0</v>
      </c>
      <c r="E96" s="119">
        <f>IF(D100=0, "-", D96/D100)</f>
        <v>0</v>
      </c>
      <c r="F96" s="128">
        <v>22</v>
      </c>
      <c r="G96" s="127">
        <f>IF(F100=0, "-", F96/F100)</f>
        <v>6.7278287461773695E-2</v>
      </c>
      <c r="H96" s="55">
        <v>5</v>
      </c>
      <c r="I96" s="119">
        <f>IF(H100=0, "-", H96/H100)</f>
        <v>2.2831050228310501E-2</v>
      </c>
      <c r="J96" s="118" t="str">
        <f t="shared" si="6"/>
        <v>-</v>
      </c>
      <c r="K96" s="119">
        <f t="shared" si="7"/>
        <v>3.4</v>
      </c>
    </row>
    <row r="97" spans="1:11" ht="15" x14ac:dyDescent="0.25">
      <c r="A97" s="20" t="s">
        <v>221</v>
      </c>
      <c r="B97" s="55">
        <v>20</v>
      </c>
      <c r="C97" s="127">
        <f>IF(B100=0, "-", B97/B100)</f>
        <v>0.51282051282051277</v>
      </c>
      <c r="D97" s="55">
        <v>17</v>
      </c>
      <c r="E97" s="119">
        <f>IF(D100=0, "-", D97/D100)</f>
        <v>0.41463414634146339</v>
      </c>
      <c r="F97" s="128">
        <v>148</v>
      </c>
      <c r="G97" s="127">
        <f>IF(F100=0, "-", F97/F100)</f>
        <v>0.45259938837920488</v>
      </c>
      <c r="H97" s="55">
        <v>116</v>
      </c>
      <c r="I97" s="119">
        <f>IF(H100=0, "-", H97/H100)</f>
        <v>0.52968036529680362</v>
      </c>
      <c r="J97" s="118">
        <f t="shared" si="6"/>
        <v>0.17647058823529413</v>
      </c>
      <c r="K97" s="119">
        <f t="shared" si="7"/>
        <v>0.27586206896551724</v>
      </c>
    </row>
    <row r="98" spans="1:11" ht="15" x14ac:dyDescent="0.25">
      <c r="A98" s="20" t="s">
        <v>222</v>
      </c>
      <c r="B98" s="55">
        <v>5</v>
      </c>
      <c r="C98" s="127">
        <f>IF(B100=0, "-", B98/B100)</f>
        <v>0.12820512820512819</v>
      </c>
      <c r="D98" s="55">
        <v>3</v>
      </c>
      <c r="E98" s="119">
        <f>IF(D100=0, "-", D98/D100)</f>
        <v>7.3170731707317069E-2</v>
      </c>
      <c r="F98" s="128">
        <v>17</v>
      </c>
      <c r="G98" s="127">
        <f>IF(F100=0, "-", F98/F100)</f>
        <v>5.1987767584097858E-2</v>
      </c>
      <c r="H98" s="55">
        <v>12</v>
      </c>
      <c r="I98" s="119">
        <f>IF(H100=0, "-", H98/H100)</f>
        <v>5.4794520547945202E-2</v>
      </c>
      <c r="J98" s="118">
        <f t="shared" si="6"/>
        <v>0.66666666666666663</v>
      </c>
      <c r="K98" s="119">
        <f t="shared" si="7"/>
        <v>0.41666666666666669</v>
      </c>
    </row>
    <row r="99" spans="1:11" x14ac:dyDescent="0.2">
      <c r="A99" s="129"/>
      <c r="B99" s="82"/>
      <c r="D99" s="82"/>
      <c r="E99" s="86"/>
      <c r="F99" s="130"/>
      <c r="H99" s="82"/>
      <c r="I99" s="86"/>
      <c r="J99" s="85"/>
      <c r="K99" s="86"/>
    </row>
    <row r="100" spans="1:11" s="38" customFormat="1" x14ac:dyDescent="0.2">
      <c r="A100" s="131" t="s">
        <v>223</v>
      </c>
      <c r="B100" s="32">
        <f>SUM(B89:B99)</f>
        <v>39</v>
      </c>
      <c r="C100" s="132">
        <f>B100/1945</f>
        <v>2.0051413881748071E-2</v>
      </c>
      <c r="D100" s="32">
        <f>SUM(D89:D99)</f>
        <v>41</v>
      </c>
      <c r="E100" s="133">
        <f>D100/1712</f>
        <v>2.3948598130841121E-2</v>
      </c>
      <c r="F100" s="121">
        <f>SUM(F89:F99)</f>
        <v>327</v>
      </c>
      <c r="G100" s="134">
        <f>F100/11003</f>
        <v>2.971916749977279E-2</v>
      </c>
      <c r="H100" s="32">
        <f>SUM(H89:H99)</f>
        <v>219</v>
      </c>
      <c r="I100" s="133">
        <f>H100/8693</f>
        <v>2.5192683768549409E-2</v>
      </c>
      <c r="J100" s="35">
        <f>IF(D100=0, "-", IF((B100-D100)/D100&lt;10, (B100-D100)/D100, "&gt;999%"))</f>
        <v>-4.878048780487805E-2</v>
      </c>
      <c r="K100" s="36">
        <f>IF(H100=0, "-", IF((F100-H100)/H100&lt;10, (F100-H100)/H100, "&gt;999%"))</f>
        <v>0.49315068493150682</v>
      </c>
    </row>
    <row r="101" spans="1:11" x14ac:dyDescent="0.2">
      <c r="B101" s="130"/>
      <c r="D101" s="130"/>
      <c r="F101" s="130"/>
      <c r="H101" s="130"/>
    </row>
    <row r="102" spans="1:11" x14ac:dyDescent="0.2">
      <c r="A102" s="123" t="s">
        <v>224</v>
      </c>
      <c r="B102" s="124" t="s">
        <v>149</v>
      </c>
      <c r="C102" s="125" t="s">
        <v>150</v>
      </c>
      <c r="D102" s="124" t="s">
        <v>149</v>
      </c>
      <c r="E102" s="126" t="s">
        <v>150</v>
      </c>
      <c r="F102" s="125" t="s">
        <v>149</v>
      </c>
      <c r="G102" s="125" t="s">
        <v>150</v>
      </c>
      <c r="H102" s="124" t="s">
        <v>149</v>
      </c>
      <c r="I102" s="126" t="s">
        <v>150</v>
      </c>
      <c r="J102" s="124"/>
      <c r="K102" s="126"/>
    </row>
    <row r="103" spans="1:11" ht="15" x14ac:dyDescent="0.25">
      <c r="A103" s="20" t="s">
        <v>225</v>
      </c>
      <c r="B103" s="55">
        <v>1</v>
      </c>
      <c r="C103" s="127">
        <f>IF(B117=0, "-", B103/B117)</f>
        <v>2.3255813953488372E-2</v>
      </c>
      <c r="D103" s="55">
        <v>1</v>
      </c>
      <c r="E103" s="119">
        <f>IF(D117=0, "-", D103/D117)</f>
        <v>3.7037037037037035E-2</v>
      </c>
      <c r="F103" s="128">
        <v>4</v>
      </c>
      <c r="G103" s="127">
        <f>IF(F117=0, "-", F103/F117)</f>
        <v>2.5974025974025976E-2</v>
      </c>
      <c r="H103" s="55">
        <v>9</v>
      </c>
      <c r="I103" s="119">
        <f>IF(H117=0, "-", H103/H117)</f>
        <v>6.0810810810810814E-2</v>
      </c>
      <c r="J103" s="118">
        <f t="shared" ref="J103:J115" si="8">IF(D103=0, "-", IF((B103-D103)/D103&lt;10, (B103-D103)/D103, "&gt;999%"))</f>
        <v>0</v>
      </c>
      <c r="K103" s="119">
        <f t="shared" ref="K103:K115" si="9">IF(H103=0, "-", IF((F103-H103)/H103&lt;10, (F103-H103)/H103, "&gt;999%"))</f>
        <v>-0.55555555555555558</v>
      </c>
    </row>
    <row r="104" spans="1:11" ht="15" x14ac:dyDescent="0.25">
      <c r="A104" s="20" t="s">
        <v>226</v>
      </c>
      <c r="B104" s="55">
        <v>1</v>
      </c>
      <c r="C104" s="127">
        <f>IF(B117=0, "-", B104/B117)</f>
        <v>2.3255813953488372E-2</v>
      </c>
      <c r="D104" s="55">
        <v>0</v>
      </c>
      <c r="E104" s="119">
        <f>IF(D117=0, "-", D104/D117)</f>
        <v>0</v>
      </c>
      <c r="F104" s="128">
        <v>10</v>
      </c>
      <c r="G104" s="127">
        <f>IF(F117=0, "-", F104/F117)</f>
        <v>6.4935064935064929E-2</v>
      </c>
      <c r="H104" s="55">
        <v>13</v>
      </c>
      <c r="I104" s="119">
        <f>IF(H117=0, "-", H104/H117)</f>
        <v>8.7837837837837843E-2</v>
      </c>
      <c r="J104" s="118" t="str">
        <f t="shared" si="8"/>
        <v>-</v>
      </c>
      <c r="K104" s="119">
        <f t="shared" si="9"/>
        <v>-0.23076923076923078</v>
      </c>
    </row>
    <row r="105" spans="1:11" ht="15" x14ac:dyDescent="0.25">
      <c r="A105" s="20" t="s">
        <v>227</v>
      </c>
      <c r="B105" s="55">
        <v>2</v>
      </c>
      <c r="C105" s="127">
        <f>IF(B117=0, "-", B105/B117)</f>
        <v>4.6511627906976744E-2</v>
      </c>
      <c r="D105" s="55">
        <v>2</v>
      </c>
      <c r="E105" s="119">
        <f>IF(D117=0, "-", D105/D117)</f>
        <v>7.407407407407407E-2</v>
      </c>
      <c r="F105" s="128">
        <v>6</v>
      </c>
      <c r="G105" s="127">
        <f>IF(F117=0, "-", F105/F117)</f>
        <v>3.896103896103896E-2</v>
      </c>
      <c r="H105" s="55">
        <v>8</v>
      </c>
      <c r="I105" s="119">
        <f>IF(H117=0, "-", H105/H117)</f>
        <v>5.4054054054054057E-2</v>
      </c>
      <c r="J105" s="118">
        <f t="shared" si="8"/>
        <v>0</v>
      </c>
      <c r="K105" s="119">
        <f t="shared" si="9"/>
        <v>-0.25</v>
      </c>
    </row>
    <row r="106" spans="1:11" ht="15" x14ac:dyDescent="0.25">
      <c r="A106" s="20" t="s">
        <v>228</v>
      </c>
      <c r="B106" s="55">
        <v>17</v>
      </c>
      <c r="C106" s="127">
        <f>IF(B117=0, "-", B106/B117)</f>
        <v>0.39534883720930231</v>
      </c>
      <c r="D106" s="55">
        <v>4</v>
      </c>
      <c r="E106" s="119">
        <f>IF(D117=0, "-", D106/D117)</f>
        <v>0.14814814814814814</v>
      </c>
      <c r="F106" s="128">
        <v>67</v>
      </c>
      <c r="G106" s="127">
        <f>IF(F117=0, "-", F106/F117)</f>
        <v>0.43506493506493504</v>
      </c>
      <c r="H106" s="55">
        <v>33</v>
      </c>
      <c r="I106" s="119">
        <f>IF(H117=0, "-", H106/H117)</f>
        <v>0.22297297297297297</v>
      </c>
      <c r="J106" s="118">
        <f t="shared" si="8"/>
        <v>3.25</v>
      </c>
      <c r="K106" s="119">
        <f t="shared" si="9"/>
        <v>1.0303030303030303</v>
      </c>
    </row>
    <row r="107" spans="1:11" ht="15" x14ac:dyDescent="0.25">
      <c r="A107" s="20" t="s">
        <v>229</v>
      </c>
      <c r="B107" s="55">
        <v>0</v>
      </c>
      <c r="C107" s="127">
        <f>IF(B117=0, "-", B107/B117)</f>
        <v>0</v>
      </c>
      <c r="D107" s="55">
        <v>1</v>
      </c>
      <c r="E107" s="119">
        <f>IF(D117=0, "-", D107/D117)</f>
        <v>3.7037037037037035E-2</v>
      </c>
      <c r="F107" s="128">
        <v>0</v>
      </c>
      <c r="G107" s="127">
        <f>IF(F117=0, "-", F107/F117)</f>
        <v>0</v>
      </c>
      <c r="H107" s="55">
        <v>3</v>
      </c>
      <c r="I107" s="119">
        <f>IF(H117=0, "-", H107/H117)</f>
        <v>2.0270270270270271E-2</v>
      </c>
      <c r="J107" s="118">
        <f t="shared" si="8"/>
        <v>-1</v>
      </c>
      <c r="K107" s="119">
        <f t="shared" si="9"/>
        <v>-1</v>
      </c>
    </row>
    <row r="108" spans="1:11" ht="15" x14ac:dyDescent="0.25">
      <c r="A108" s="20" t="s">
        <v>230</v>
      </c>
      <c r="B108" s="55">
        <v>1</v>
      </c>
      <c r="C108" s="127">
        <f>IF(B117=0, "-", B108/B117)</f>
        <v>2.3255813953488372E-2</v>
      </c>
      <c r="D108" s="55">
        <v>3</v>
      </c>
      <c r="E108" s="119">
        <f>IF(D117=0, "-", D108/D117)</f>
        <v>0.1111111111111111</v>
      </c>
      <c r="F108" s="128">
        <v>8</v>
      </c>
      <c r="G108" s="127">
        <f>IF(F117=0, "-", F108/F117)</f>
        <v>5.1948051948051951E-2</v>
      </c>
      <c r="H108" s="55">
        <v>4</v>
      </c>
      <c r="I108" s="119">
        <f>IF(H117=0, "-", H108/H117)</f>
        <v>2.7027027027027029E-2</v>
      </c>
      <c r="J108" s="118">
        <f t="shared" si="8"/>
        <v>-0.66666666666666663</v>
      </c>
      <c r="K108" s="119">
        <f t="shared" si="9"/>
        <v>1</v>
      </c>
    </row>
    <row r="109" spans="1:11" ht="15" x14ac:dyDescent="0.25">
      <c r="A109" s="20" t="s">
        <v>231</v>
      </c>
      <c r="B109" s="55">
        <v>3</v>
      </c>
      <c r="C109" s="127">
        <f>IF(B117=0, "-", B109/B117)</f>
        <v>6.9767441860465115E-2</v>
      </c>
      <c r="D109" s="55">
        <v>0</v>
      </c>
      <c r="E109" s="119">
        <f>IF(D117=0, "-", D109/D117)</f>
        <v>0</v>
      </c>
      <c r="F109" s="128">
        <v>17</v>
      </c>
      <c r="G109" s="127">
        <f>IF(F117=0, "-", F109/F117)</f>
        <v>0.11038961038961038</v>
      </c>
      <c r="H109" s="55">
        <v>8</v>
      </c>
      <c r="I109" s="119">
        <f>IF(H117=0, "-", H109/H117)</f>
        <v>5.4054054054054057E-2</v>
      </c>
      <c r="J109" s="118" t="str">
        <f t="shared" si="8"/>
        <v>-</v>
      </c>
      <c r="K109" s="119">
        <f t="shared" si="9"/>
        <v>1.125</v>
      </c>
    </row>
    <row r="110" spans="1:11" ht="15" x14ac:dyDescent="0.25">
      <c r="A110" s="20" t="s">
        <v>232</v>
      </c>
      <c r="B110" s="55">
        <v>2</v>
      </c>
      <c r="C110" s="127">
        <f>IF(B117=0, "-", B110/B117)</f>
        <v>4.6511627906976744E-2</v>
      </c>
      <c r="D110" s="55">
        <v>4</v>
      </c>
      <c r="E110" s="119">
        <f>IF(D117=0, "-", D110/D117)</f>
        <v>0.14814814814814814</v>
      </c>
      <c r="F110" s="128">
        <v>5</v>
      </c>
      <c r="G110" s="127">
        <f>IF(F117=0, "-", F110/F117)</f>
        <v>3.2467532467532464E-2</v>
      </c>
      <c r="H110" s="55">
        <v>8</v>
      </c>
      <c r="I110" s="119">
        <f>IF(H117=0, "-", H110/H117)</f>
        <v>5.4054054054054057E-2</v>
      </c>
      <c r="J110" s="118">
        <f t="shared" si="8"/>
        <v>-0.5</v>
      </c>
      <c r="K110" s="119">
        <f t="shared" si="9"/>
        <v>-0.375</v>
      </c>
    </row>
    <row r="111" spans="1:11" ht="15" x14ac:dyDescent="0.25">
      <c r="A111" s="20" t="s">
        <v>233</v>
      </c>
      <c r="B111" s="55">
        <v>9</v>
      </c>
      <c r="C111" s="127">
        <f>IF(B117=0, "-", B111/B117)</f>
        <v>0.20930232558139536</v>
      </c>
      <c r="D111" s="55">
        <v>11</v>
      </c>
      <c r="E111" s="119">
        <f>IF(D117=0, "-", D111/D117)</f>
        <v>0.40740740740740738</v>
      </c>
      <c r="F111" s="128">
        <v>18</v>
      </c>
      <c r="G111" s="127">
        <f>IF(F117=0, "-", F111/F117)</f>
        <v>0.11688311688311688</v>
      </c>
      <c r="H111" s="55">
        <v>46</v>
      </c>
      <c r="I111" s="119">
        <f>IF(H117=0, "-", H111/H117)</f>
        <v>0.3108108108108108</v>
      </c>
      <c r="J111" s="118">
        <f t="shared" si="8"/>
        <v>-0.18181818181818182</v>
      </c>
      <c r="K111" s="119">
        <f t="shared" si="9"/>
        <v>-0.60869565217391308</v>
      </c>
    </row>
    <row r="112" spans="1:11" ht="15" x14ac:dyDescent="0.25">
      <c r="A112" s="20" t="s">
        <v>234</v>
      </c>
      <c r="B112" s="55">
        <v>2</v>
      </c>
      <c r="C112" s="127">
        <f>IF(B117=0, "-", B112/B117)</f>
        <v>4.6511627906976744E-2</v>
      </c>
      <c r="D112" s="55">
        <v>1</v>
      </c>
      <c r="E112" s="119">
        <f>IF(D117=0, "-", D112/D117)</f>
        <v>3.7037037037037035E-2</v>
      </c>
      <c r="F112" s="128">
        <v>12</v>
      </c>
      <c r="G112" s="127">
        <f>IF(F117=0, "-", F112/F117)</f>
        <v>7.792207792207792E-2</v>
      </c>
      <c r="H112" s="55">
        <v>10</v>
      </c>
      <c r="I112" s="119">
        <f>IF(H117=0, "-", H112/H117)</f>
        <v>6.7567567567567571E-2</v>
      </c>
      <c r="J112" s="118">
        <f t="shared" si="8"/>
        <v>1</v>
      </c>
      <c r="K112" s="119">
        <f t="shared" si="9"/>
        <v>0.2</v>
      </c>
    </row>
    <row r="113" spans="1:11" ht="15" x14ac:dyDescent="0.25">
      <c r="A113" s="20" t="s">
        <v>235</v>
      </c>
      <c r="B113" s="55">
        <v>0</v>
      </c>
      <c r="C113" s="127">
        <f>IF(B117=0, "-", B113/B117)</f>
        <v>0</v>
      </c>
      <c r="D113" s="55">
        <v>0</v>
      </c>
      <c r="E113" s="119">
        <f>IF(D117=0, "-", D113/D117)</f>
        <v>0</v>
      </c>
      <c r="F113" s="128">
        <v>1</v>
      </c>
      <c r="G113" s="127">
        <f>IF(F117=0, "-", F113/F117)</f>
        <v>6.4935064935064939E-3</v>
      </c>
      <c r="H113" s="55">
        <v>6</v>
      </c>
      <c r="I113" s="119">
        <f>IF(H117=0, "-", H113/H117)</f>
        <v>4.0540540540540543E-2</v>
      </c>
      <c r="J113" s="118" t="str">
        <f t="shared" si="8"/>
        <v>-</v>
      </c>
      <c r="K113" s="119">
        <f t="shared" si="9"/>
        <v>-0.83333333333333337</v>
      </c>
    </row>
    <row r="114" spans="1:11" ht="15" x14ac:dyDescent="0.25">
      <c r="A114" s="20" t="s">
        <v>236</v>
      </c>
      <c r="B114" s="55">
        <v>1</v>
      </c>
      <c r="C114" s="127">
        <f>IF(B117=0, "-", B114/B117)</f>
        <v>2.3255813953488372E-2</v>
      </c>
      <c r="D114" s="55">
        <v>0</v>
      </c>
      <c r="E114" s="119">
        <f>IF(D117=0, "-", D114/D117)</f>
        <v>0</v>
      </c>
      <c r="F114" s="128">
        <v>1</v>
      </c>
      <c r="G114" s="127">
        <f>IF(F117=0, "-", F114/F117)</f>
        <v>6.4935064935064939E-3</v>
      </c>
      <c r="H114" s="55">
        <v>0</v>
      </c>
      <c r="I114" s="119">
        <f>IF(H117=0, "-", H114/H117)</f>
        <v>0</v>
      </c>
      <c r="J114" s="118" t="str">
        <f t="shared" si="8"/>
        <v>-</v>
      </c>
      <c r="K114" s="119" t="str">
        <f t="shared" si="9"/>
        <v>-</v>
      </c>
    </row>
    <row r="115" spans="1:11" ht="15" x14ac:dyDescent="0.25">
      <c r="A115" s="20" t="s">
        <v>237</v>
      </c>
      <c r="B115" s="55">
        <v>4</v>
      </c>
      <c r="C115" s="127">
        <f>IF(B117=0, "-", B115/B117)</f>
        <v>9.3023255813953487E-2</v>
      </c>
      <c r="D115" s="55">
        <v>0</v>
      </c>
      <c r="E115" s="119">
        <f>IF(D117=0, "-", D115/D117)</f>
        <v>0</v>
      </c>
      <c r="F115" s="128">
        <v>5</v>
      </c>
      <c r="G115" s="127">
        <f>IF(F117=0, "-", F115/F117)</f>
        <v>3.2467532467532464E-2</v>
      </c>
      <c r="H115" s="55">
        <v>0</v>
      </c>
      <c r="I115" s="119">
        <f>IF(H117=0, "-", H115/H117)</f>
        <v>0</v>
      </c>
      <c r="J115" s="118" t="str">
        <f t="shared" si="8"/>
        <v>-</v>
      </c>
      <c r="K115" s="119" t="str">
        <f t="shared" si="9"/>
        <v>-</v>
      </c>
    </row>
    <row r="116" spans="1:11" x14ac:dyDescent="0.2">
      <c r="A116" s="129"/>
      <c r="B116" s="82"/>
      <c r="D116" s="82"/>
      <c r="E116" s="86"/>
      <c r="F116" s="130"/>
      <c r="H116" s="82"/>
      <c r="I116" s="86"/>
      <c r="J116" s="85"/>
      <c r="K116" s="86"/>
    </row>
    <row r="117" spans="1:11" s="38" customFormat="1" x14ac:dyDescent="0.2">
      <c r="A117" s="131" t="s">
        <v>238</v>
      </c>
      <c r="B117" s="32">
        <f>SUM(B103:B116)</f>
        <v>43</v>
      </c>
      <c r="C117" s="132">
        <f>B117/1945</f>
        <v>2.2107969151670952E-2</v>
      </c>
      <c r="D117" s="32">
        <f>SUM(D103:D116)</f>
        <v>27</v>
      </c>
      <c r="E117" s="133">
        <f>D117/1712</f>
        <v>1.5771028037383176E-2</v>
      </c>
      <c r="F117" s="121">
        <f>SUM(F103:F116)</f>
        <v>154</v>
      </c>
      <c r="G117" s="134">
        <f>F117/11003</f>
        <v>1.3996182859220213E-2</v>
      </c>
      <c r="H117" s="32">
        <f>SUM(H103:H116)</f>
        <v>148</v>
      </c>
      <c r="I117" s="133">
        <f>H117/8693</f>
        <v>1.702519268376855E-2</v>
      </c>
      <c r="J117" s="35">
        <f>IF(D117=0, "-", IF((B117-D117)/D117&lt;10, (B117-D117)/D117, "&gt;999%"))</f>
        <v>0.59259259259259256</v>
      </c>
      <c r="K117" s="36">
        <f>IF(H117=0, "-", IF((F117-H117)/H117&lt;10, (F117-H117)/H117, "&gt;999%"))</f>
        <v>4.0540540540540543E-2</v>
      </c>
    </row>
    <row r="118" spans="1:11" x14ac:dyDescent="0.2">
      <c r="B118" s="130"/>
      <c r="D118" s="130"/>
      <c r="F118" s="130"/>
      <c r="H118" s="130"/>
    </row>
    <row r="119" spans="1:11" s="38" customFormat="1" x14ac:dyDescent="0.2">
      <c r="A119" s="131" t="s">
        <v>239</v>
      </c>
      <c r="B119" s="32">
        <v>82</v>
      </c>
      <c r="C119" s="132">
        <f>B119/1945</f>
        <v>4.2159383033419026E-2</v>
      </c>
      <c r="D119" s="32">
        <v>68</v>
      </c>
      <c r="E119" s="133">
        <f>D119/1712</f>
        <v>3.9719626168224297E-2</v>
      </c>
      <c r="F119" s="121">
        <v>481</v>
      </c>
      <c r="G119" s="134">
        <f>F119/11003</f>
        <v>4.3715350358993002E-2</v>
      </c>
      <c r="H119" s="32">
        <v>367</v>
      </c>
      <c r="I119" s="133">
        <f>H119/8693</f>
        <v>4.2217876452317955E-2</v>
      </c>
      <c r="J119" s="35">
        <f>IF(D119=0, "-", IF((B119-D119)/D119&lt;10, (B119-D119)/D119, "&gt;999%"))</f>
        <v>0.20588235294117646</v>
      </c>
      <c r="K119" s="36">
        <f>IF(H119=0, "-", IF((F119-H119)/H119&lt;10, (F119-H119)/H119, "&gt;999%"))</f>
        <v>0.31062670299727518</v>
      </c>
    </row>
    <row r="120" spans="1:11" x14ac:dyDescent="0.2">
      <c r="B120" s="130"/>
      <c r="D120" s="130"/>
      <c r="F120" s="130"/>
      <c r="H120" s="130"/>
    </row>
    <row r="121" spans="1:11" ht="15.75" x14ac:dyDescent="0.25">
      <c r="A121" s="122" t="s">
        <v>31</v>
      </c>
      <c r="B121" s="170" t="s">
        <v>4</v>
      </c>
      <c r="C121" s="172"/>
      <c r="D121" s="172"/>
      <c r="E121" s="171"/>
      <c r="F121" s="170" t="s">
        <v>147</v>
      </c>
      <c r="G121" s="172"/>
      <c r="H121" s="172"/>
      <c r="I121" s="171"/>
      <c r="J121" s="170" t="s">
        <v>148</v>
      </c>
      <c r="K121" s="171"/>
    </row>
    <row r="122" spans="1:11" x14ac:dyDescent="0.2">
      <c r="A122" s="16"/>
      <c r="B122" s="170">
        <f>VALUE(RIGHT($B$2, 4))</f>
        <v>2020</v>
      </c>
      <c r="C122" s="171"/>
      <c r="D122" s="170">
        <f>B122-1</f>
        <v>2019</v>
      </c>
      <c r="E122" s="178"/>
      <c r="F122" s="170">
        <f>B122</f>
        <v>2020</v>
      </c>
      <c r="G122" s="178"/>
      <c r="H122" s="170">
        <f>D122</f>
        <v>2019</v>
      </c>
      <c r="I122" s="178"/>
      <c r="J122" s="13" t="s">
        <v>8</v>
      </c>
      <c r="K122" s="14" t="s">
        <v>5</v>
      </c>
    </row>
    <row r="123" spans="1:11" x14ac:dyDescent="0.2">
      <c r="A123" s="123" t="s">
        <v>240</v>
      </c>
      <c r="B123" s="124" t="s">
        <v>149</v>
      </c>
      <c r="C123" s="125" t="s">
        <v>150</v>
      </c>
      <c r="D123" s="124" t="s">
        <v>149</v>
      </c>
      <c r="E123" s="126" t="s">
        <v>150</v>
      </c>
      <c r="F123" s="125" t="s">
        <v>149</v>
      </c>
      <c r="G123" s="125" t="s">
        <v>150</v>
      </c>
      <c r="H123" s="124" t="s">
        <v>149</v>
      </c>
      <c r="I123" s="126" t="s">
        <v>150</v>
      </c>
      <c r="J123" s="124"/>
      <c r="K123" s="126"/>
    </row>
    <row r="124" spans="1:11" ht="15" x14ac:dyDescent="0.25">
      <c r="A124" s="20" t="s">
        <v>241</v>
      </c>
      <c r="B124" s="55">
        <v>0</v>
      </c>
      <c r="C124" s="127">
        <f>IF(B128=0, "-", B124/B128)</f>
        <v>0</v>
      </c>
      <c r="D124" s="55">
        <v>0</v>
      </c>
      <c r="E124" s="119">
        <f>IF(D128=0, "-", D124/D128)</f>
        <v>0</v>
      </c>
      <c r="F124" s="128">
        <v>9</v>
      </c>
      <c r="G124" s="127">
        <f>IF(F128=0, "-", F124/F128)</f>
        <v>0.23076923076923078</v>
      </c>
      <c r="H124" s="55">
        <v>27</v>
      </c>
      <c r="I124" s="119">
        <f>IF(H128=0, "-", H124/H128)</f>
        <v>0.38028169014084506</v>
      </c>
      <c r="J124" s="118" t="str">
        <f>IF(D124=0, "-", IF((B124-D124)/D124&lt;10, (B124-D124)/D124, "&gt;999%"))</f>
        <v>-</v>
      </c>
      <c r="K124" s="119">
        <f>IF(H124=0, "-", IF((F124-H124)/H124&lt;10, (F124-H124)/H124, "&gt;999%"))</f>
        <v>-0.66666666666666663</v>
      </c>
    </row>
    <row r="125" spans="1:11" ht="15" x14ac:dyDescent="0.25">
      <c r="A125" s="20" t="s">
        <v>242</v>
      </c>
      <c r="B125" s="55">
        <v>4</v>
      </c>
      <c r="C125" s="127">
        <f>IF(B128=0, "-", B125/B128)</f>
        <v>0.66666666666666663</v>
      </c>
      <c r="D125" s="55">
        <v>4</v>
      </c>
      <c r="E125" s="119">
        <f>IF(D128=0, "-", D125/D128)</f>
        <v>0.8</v>
      </c>
      <c r="F125" s="128">
        <v>22</v>
      </c>
      <c r="G125" s="127">
        <f>IF(F128=0, "-", F125/F128)</f>
        <v>0.5641025641025641</v>
      </c>
      <c r="H125" s="55">
        <v>26</v>
      </c>
      <c r="I125" s="119">
        <f>IF(H128=0, "-", H125/H128)</f>
        <v>0.36619718309859156</v>
      </c>
      <c r="J125" s="118">
        <f>IF(D125=0, "-", IF((B125-D125)/D125&lt;10, (B125-D125)/D125, "&gt;999%"))</f>
        <v>0</v>
      </c>
      <c r="K125" s="119">
        <f>IF(H125=0, "-", IF((F125-H125)/H125&lt;10, (F125-H125)/H125, "&gt;999%"))</f>
        <v>-0.15384615384615385</v>
      </c>
    </row>
    <row r="126" spans="1:11" ht="15" x14ac:dyDescent="0.25">
      <c r="A126" s="20" t="s">
        <v>243</v>
      </c>
      <c r="B126" s="55">
        <v>2</v>
      </c>
      <c r="C126" s="127">
        <f>IF(B128=0, "-", B126/B128)</f>
        <v>0.33333333333333331</v>
      </c>
      <c r="D126" s="55">
        <v>1</v>
      </c>
      <c r="E126" s="119">
        <f>IF(D128=0, "-", D126/D128)</f>
        <v>0.2</v>
      </c>
      <c r="F126" s="128">
        <v>8</v>
      </c>
      <c r="G126" s="127">
        <f>IF(F128=0, "-", F126/F128)</f>
        <v>0.20512820512820512</v>
      </c>
      <c r="H126" s="55">
        <v>18</v>
      </c>
      <c r="I126" s="119">
        <f>IF(H128=0, "-", H126/H128)</f>
        <v>0.25352112676056338</v>
      </c>
      <c r="J126" s="118">
        <f>IF(D126=0, "-", IF((B126-D126)/D126&lt;10, (B126-D126)/D126, "&gt;999%"))</f>
        <v>1</v>
      </c>
      <c r="K126" s="119">
        <f>IF(H126=0, "-", IF((F126-H126)/H126&lt;10, (F126-H126)/H126, "&gt;999%"))</f>
        <v>-0.55555555555555558</v>
      </c>
    </row>
    <row r="127" spans="1:11" x14ac:dyDescent="0.2">
      <c r="A127" s="129"/>
      <c r="B127" s="82"/>
      <c r="D127" s="82"/>
      <c r="E127" s="86"/>
      <c r="F127" s="130"/>
      <c r="H127" s="82"/>
      <c r="I127" s="86"/>
      <c r="J127" s="85"/>
      <c r="K127" s="86"/>
    </row>
    <row r="128" spans="1:11" s="38" customFormat="1" x14ac:dyDescent="0.2">
      <c r="A128" s="131" t="s">
        <v>244</v>
      </c>
      <c r="B128" s="32">
        <f>SUM(B124:B127)</f>
        <v>6</v>
      </c>
      <c r="C128" s="132">
        <f>B128/1945</f>
        <v>3.084832904884319E-3</v>
      </c>
      <c r="D128" s="32">
        <f>SUM(D124:D127)</f>
        <v>5</v>
      </c>
      <c r="E128" s="133">
        <f>D128/1712</f>
        <v>2.9205607476635513E-3</v>
      </c>
      <c r="F128" s="121">
        <f>SUM(F124:F127)</f>
        <v>39</v>
      </c>
      <c r="G128" s="134">
        <f>F128/11003</f>
        <v>3.5444878669453786E-3</v>
      </c>
      <c r="H128" s="32">
        <f>SUM(H124:H127)</f>
        <v>71</v>
      </c>
      <c r="I128" s="133">
        <f>H128/8693</f>
        <v>8.1674910847808584E-3</v>
      </c>
      <c r="J128" s="35">
        <f>IF(D128=0, "-", IF((B128-D128)/D128&lt;10, (B128-D128)/D128, "&gt;999%"))</f>
        <v>0.2</v>
      </c>
      <c r="K128" s="36">
        <f>IF(H128=0, "-", IF((F128-H128)/H128&lt;10, (F128-H128)/H128, "&gt;999%"))</f>
        <v>-0.45070422535211269</v>
      </c>
    </row>
    <row r="129" spans="1:11" x14ac:dyDescent="0.2">
      <c r="B129" s="130"/>
      <c r="D129" s="130"/>
      <c r="F129" s="130"/>
      <c r="H129" s="130"/>
    </row>
    <row r="130" spans="1:11" x14ac:dyDescent="0.2">
      <c r="A130" s="123" t="s">
        <v>245</v>
      </c>
      <c r="B130" s="124" t="s">
        <v>149</v>
      </c>
      <c r="C130" s="125" t="s">
        <v>150</v>
      </c>
      <c r="D130" s="124" t="s">
        <v>149</v>
      </c>
      <c r="E130" s="126" t="s">
        <v>150</v>
      </c>
      <c r="F130" s="125" t="s">
        <v>149</v>
      </c>
      <c r="G130" s="125" t="s">
        <v>150</v>
      </c>
      <c r="H130" s="124" t="s">
        <v>149</v>
      </c>
      <c r="I130" s="126" t="s">
        <v>150</v>
      </c>
      <c r="J130" s="124"/>
      <c r="K130" s="126"/>
    </row>
    <row r="131" spans="1:11" ht="15" x14ac:dyDescent="0.25">
      <c r="A131" s="20" t="s">
        <v>246</v>
      </c>
      <c r="B131" s="55">
        <v>0</v>
      </c>
      <c r="C131" s="127">
        <f>IF(B140=0, "-", B131/B140)</f>
        <v>0</v>
      </c>
      <c r="D131" s="55">
        <v>0</v>
      </c>
      <c r="E131" s="119">
        <f>IF(D140=0, "-", D131/D140)</f>
        <v>0</v>
      </c>
      <c r="F131" s="128">
        <v>1</v>
      </c>
      <c r="G131" s="127">
        <f>IF(F140=0, "-", F131/F140)</f>
        <v>4.7619047619047616E-2</v>
      </c>
      <c r="H131" s="55">
        <v>0</v>
      </c>
      <c r="I131" s="119">
        <f>IF(H140=0, "-", H131/H140)</f>
        <v>0</v>
      </c>
      <c r="J131" s="118" t="str">
        <f t="shared" ref="J131:J138" si="10">IF(D131=0, "-", IF((B131-D131)/D131&lt;10, (B131-D131)/D131, "&gt;999%"))</f>
        <v>-</v>
      </c>
      <c r="K131" s="119" t="str">
        <f t="shared" ref="K131:K138" si="11">IF(H131=0, "-", IF((F131-H131)/H131&lt;10, (F131-H131)/H131, "&gt;999%"))</f>
        <v>-</v>
      </c>
    </row>
    <row r="132" spans="1:11" ht="15" x14ac:dyDescent="0.25">
      <c r="A132" s="20" t="s">
        <v>247</v>
      </c>
      <c r="B132" s="55">
        <v>0</v>
      </c>
      <c r="C132" s="127">
        <f>IF(B140=0, "-", B132/B140)</f>
        <v>0</v>
      </c>
      <c r="D132" s="55">
        <v>0</v>
      </c>
      <c r="E132" s="119">
        <f>IF(D140=0, "-", D132/D140)</f>
        <v>0</v>
      </c>
      <c r="F132" s="128">
        <v>0</v>
      </c>
      <c r="G132" s="127">
        <f>IF(F140=0, "-", F132/F140)</f>
        <v>0</v>
      </c>
      <c r="H132" s="55">
        <v>2</v>
      </c>
      <c r="I132" s="119">
        <f>IF(H140=0, "-", H132/H140)</f>
        <v>8.6956521739130432E-2</v>
      </c>
      <c r="J132" s="118" t="str">
        <f t="shared" si="10"/>
        <v>-</v>
      </c>
      <c r="K132" s="119">
        <f t="shared" si="11"/>
        <v>-1</v>
      </c>
    </row>
    <row r="133" spans="1:11" ht="15" x14ac:dyDescent="0.25">
      <c r="A133" s="20" t="s">
        <v>248</v>
      </c>
      <c r="B133" s="55">
        <v>2</v>
      </c>
      <c r="C133" s="127">
        <f>IF(B140=0, "-", B133/B140)</f>
        <v>0.33333333333333331</v>
      </c>
      <c r="D133" s="55">
        <v>2</v>
      </c>
      <c r="E133" s="119">
        <f>IF(D140=0, "-", D133/D140)</f>
        <v>1</v>
      </c>
      <c r="F133" s="128">
        <v>5</v>
      </c>
      <c r="G133" s="127">
        <f>IF(F140=0, "-", F133/F140)</f>
        <v>0.23809523809523808</v>
      </c>
      <c r="H133" s="55">
        <v>12</v>
      </c>
      <c r="I133" s="119">
        <f>IF(H140=0, "-", H133/H140)</f>
        <v>0.52173913043478259</v>
      </c>
      <c r="J133" s="118">
        <f t="shared" si="10"/>
        <v>0</v>
      </c>
      <c r="K133" s="119">
        <f t="shared" si="11"/>
        <v>-0.58333333333333337</v>
      </c>
    </row>
    <row r="134" spans="1:11" ht="15" x14ac:dyDescent="0.25">
      <c r="A134" s="20" t="s">
        <v>249</v>
      </c>
      <c r="B134" s="55">
        <v>0</v>
      </c>
      <c r="C134" s="127">
        <f>IF(B140=0, "-", B134/B140)</f>
        <v>0</v>
      </c>
      <c r="D134" s="55">
        <v>0</v>
      </c>
      <c r="E134" s="119">
        <f>IF(D140=0, "-", D134/D140)</f>
        <v>0</v>
      </c>
      <c r="F134" s="128">
        <v>1</v>
      </c>
      <c r="G134" s="127">
        <f>IF(F140=0, "-", F134/F140)</f>
        <v>4.7619047619047616E-2</v>
      </c>
      <c r="H134" s="55">
        <v>0</v>
      </c>
      <c r="I134" s="119">
        <f>IF(H140=0, "-", H134/H140)</f>
        <v>0</v>
      </c>
      <c r="J134" s="118" t="str">
        <f t="shared" si="10"/>
        <v>-</v>
      </c>
      <c r="K134" s="119" t="str">
        <f t="shared" si="11"/>
        <v>-</v>
      </c>
    </row>
    <row r="135" spans="1:11" ht="15" x14ac:dyDescent="0.25">
      <c r="A135" s="20" t="s">
        <v>250</v>
      </c>
      <c r="B135" s="55">
        <v>0</v>
      </c>
      <c r="C135" s="127">
        <f>IF(B140=0, "-", B135/B140)</f>
        <v>0</v>
      </c>
      <c r="D135" s="55">
        <v>0</v>
      </c>
      <c r="E135" s="119">
        <f>IF(D140=0, "-", D135/D140)</f>
        <v>0</v>
      </c>
      <c r="F135" s="128">
        <v>1</v>
      </c>
      <c r="G135" s="127">
        <f>IF(F140=0, "-", F135/F140)</f>
        <v>4.7619047619047616E-2</v>
      </c>
      <c r="H135" s="55">
        <v>0</v>
      </c>
      <c r="I135" s="119">
        <f>IF(H140=0, "-", H135/H140)</f>
        <v>0</v>
      </c>
      <c r="J135" s="118" t="str">
        <f t="shared" si="10"/>
        <v>-</v>
      </c>
      <c r="K135" s="119" t="str">
        <f t="shared" si="11"/>
        <v>-</v>
      </c>
    </row>
    <row r="136" spans="1:11" ht="15" x14ac:dyDescent="0.25">
      <c r="A136" s="20" t="s">
        <v>251</v>
      </c>
      <c r="B136" s="55">
        <v>0</v>
      </c>
      <c r="C136" s="127">
        <f>IF(B140=0, "-", B136/B140)</f>
        <v>0</v>
      </c>
      <c r="D136" s="55">
        <v>0</v>
      </c>
      <c r="E136" s="119">
        <f>IF(D140=0, "-", D136/D140)</f>
        <v>0</v>
      </c>
      <c r="F136" s="128">
        <v>3</v>
      </c>
      <c r="G136" s="127">
        <f>IF(F140=0, "-", F136/F140)</f>
        <v>0.14285714285714285</v>
      </c>
      <c r="H136" s="55">
        <v>1</v>
      </c>
      <c r="I136" s="119">
        <f>IF(H140=0, "-", H136/H140)</f>
        <v>4.3478260869565216E-2</v>
      </c>
      <c r="J136" s="118" t="str">
        <f t="shared" si="10"/>
        <v>-</v>
      </c>
      <c r="K136" s="119">
        <f t="shared" si="11"/>
        <v>2</v>
      </c>
    </row>
    <row r="137" spans="1:11" ht="15" x14ac:dyDescent="0.25">
      <c r="A137" s="20" t="s">
        <v>252</v>
      </c>
      <c r="B137" s="55">
        <v>1</v>
      </c>
      <c r="C137" s="127">
        <f>IF(B140=0, "-", B137/B140)</f>
        <v>0.16666666666666666</v>
      </c>
      <c r="D137" s="55">
        <v>0</v>
      </c>
      <c r="E137" s="119">
        <f>IF(D140=0, "-", D137/D140)</f>
        <v>0</v>
      </c>
      <c r="F137" s="128">
        <v>2</v>
      </c>
      <c r="G137" s="127">
        <f>IF(F140=0, "-", F137/F140)</f>
        <v>9.5238095238095233E-2</v>
      </c>
      <c r="H137" s="55">
        <v>2</v>
      </c>
      <c r="I137" s="119">
        <f>IF(H140=0, "-", H137/H140)</f>
        <v>8.6956521739130432E-2</v>
      </c>
      <c r="J137" s="118" t="str">
        <f t="shared" si="10"/>
        <v>-</v>
      </c>
      <c r="K137" s="119">
        <f t="shared" si="11"/>
        <v>0</v>
      </c>
    </row>
    <row r="138" spans="1:11" ht="15" x14ac:dyDescent="0.25">
      <c r="A138" s="20" t="s">
        <v>253</v>
      </c>
      <c r="B138" s="55">
        <v>3</v>
      </c>
      <c r="C138" s="127">
        <f>IF(B140=0, "-", B138/B140)</f>
        <v>0.5</v>
      </c>
      <c r="D138" s="55">
        <v>0</v>
      </c>
      <c r="E138" s="119">
        <f>IF(D140=0, "-", D138/D140)</f>
        <v>0</v>
      </c>
      <c r="F138" s="128">
        <v>8</v>
      </c>
      <c r="G138" s="127">
        <f>IF(F140=0, "-", F138/F140)</f>
        <v>0.38095238095238093</v>
      </c>
      <c r="H138" s="55">
        <v>6</v>
      </c>
      <c r="I138" s="119">
        <f>IF(H140=0, "-", H138/H140)</f>
        <v>0.2608695652173913</v>
      </c>
      <c r="J138" s="118" t="str">
        <f t="shared" si="10"/>
        <v>-</v>
      </c>
      <c r="K138" s="119">
        <f t="shared" si="11"/>
        <v>0.33333333333333331</v>
      </c>
    </row>
    <row r="139" spans="1:11" x14ac:dyDescent="0.2">
      <c r="A139" s="129"/>
      <c r="B139" s="82"/>
      <c r="D139" s="82"/>
      <c r="E139" s="86"/>
      <c r="F139" s="130"/>
      <c r="H139" s="82"/>
      <c r="I139" s="86"/>
      <c r="J139" s="85"/>
      <c r="K139" s="86"/>
    </row>
    <row r="140" spans="1:11" s="38" customFormat="1" x14ac:dyDescent="0.2">
      <c r="A140" s="131" t="s">
        <v>254</v>
      </c>
      <c r="B140" s="32">
        <f>SUM(B131:B139)</f>
        <v>6</v>
      </c>
      <c r="C140" s="132">
        <f>B140/1945</f>
        <v>3.084832904884319E-3</v>
      </c>
      <c r="D140" s="32">
        <f>SUM(D131:D139)</f>
        <v>2</v>
      </c>
      <c r="E140" s="133">
        <f>D140/1712</f>
        <v>1.1682242990654205E-3</v>
      </c>
      <c r="F140" s="121">
        <f>SUM(F131:F139)</f>
        <v>21</v>
      </c>
      <c r="G140" s="134">
        <f>F140/11003</f>
        <v>1.9085703898936654E-3</v>
      </c>
      <c r="H140" s="32">
        <f>SUM(H131:H139)</f>
        <v>23</v>
      </c>
      <c r="I140" s="133">
        <f>H140/8693</f>
        <v>2.6458069711261935E-3</v>
      </c>
      <c r="J140" s="35">
        <f>IF(D140=0, "-", IF((B140-D140)/D140&lt;10, (B140-D140)/D140, "&gt;999%"))</f>
        <v>2</v>
      </c>
      <c r="K140" s="36">
        <f>IF(H140=0, "-", IF((F140-H140)/H140&lt;10, (F140-H140)/H140, "&gt;999%"))</f>
        <v>-8.6956521739130432E-2</v>
      </c>
    </row>
    <row r="141" spans="1:11" x14ac:dyDescent="0.2">
      <c r="B141" s="130"/>
      <c r="D141" s="130"/>
      <c r="F141" s="130"/>
      <c r="H141" s="130"/>
    </row>
    <row r="142" spans="1:11" s="38" customFormat="1" x14ac:dyDescent="0.2">
      <c r="A142" s="131" t="s">
        <v>255</v>
      </c>
      <c r="B142" s="32">
        <v>12</v>
      </c>
      <c r="C142" s="132">
        <f>B142/1945</f>
        <v>6.169665809768638E-3</v>
      </c>
      <c r="D142" s="32">
        <v>7</v>
      </c>
      <c r="E142" s="133">
        <f>D142/1712</f>
        <v>4.0887850467289715E-3</v>
      </c>
      <c r="F142" s="121">
        <v>60</v>
      </c>
      <c r="G142" s="134">
        <f>F142/11003</f>
        <v>5.4530582568390442E-3</v>
      </c>
      <c r="H142" s="32">
        <v>94</v>
      </c>
      <c r="I142" s="133">
        <f>H142/8693</f>
        <v>1.0813298055907052E-2</v>
      </c>
      <c r="J142" s="35">
        <f>IF(D142=0, "-", IF((B142-D142)/D142&lt;10, (B142-D142)/D142, "&gt;999%"))</f>
        <v>0.7142857142857143</v>
      </c>
      <c r="K142" s="36">
        <f>IF(H142=0, "-", IF((F142-H142)/H142&lt;10, (F142-H142)/H142, "&gt;999%"))</f>
        <v>-0.36170212765957449</v>
      </c>
    </row>
    <row r="143" spans="1:11" x14ac:dyDescent="0.2">
      <c r="B143" s="130"/>
      <c r="D143" s="130"/>
      <c r="F143" s="130"/>
      <c r="H143" s="130"/>
    </row>
    <row r="144" spans="1:11" ht="15.75" x14ac:dyDescent="0.25">
      <c r="A144" s="122" t="s">
        <v>32</v>
      </c>
      <c r="B144" s="170" t="s">
        <v>4</v>
      </c>
      <c r="C144" s="172"/>
      <c r="D144" s="172"/>
      <c r="E144" s="171"/>
      <c r="F144" s="170" t="s">
        <v>147</v>
      </c>
      <c r="G144" s="172"/>
      <c r="H144" s="172"/>
      <c r="I144" s="171"/>
      <c r="J144" s="170" t="s">
        <v>148</v>
      </c>
      <c r="K144" s="171"/>
    </row>
    <row r="145" spans="1:11" x14ac:dyDescent="0.2">
      <c r="A145" s="16"/>
      <c r="B145" s="170">
        <f>VALUE(RIGHT($B$2, 4))</f>
        <v>2020</v>
      </c>
      <c r="C145" s="171"/>
      <c r="D145" s="170">
        <f>B145-1</f>
        <v>2019</v>
      </c>
      <c r="E145" s="178"/>
      <c r="F145" s="170">
        <f>B145</f>
        <v>2020</v>
      </c>
      <c r="G145" s="178"/>
      <c r="H145" s="170">
        <f>D145</f>
        <v>2019</v>
      </c>
      <c r="I145" s="178"/>
      <c r="J145" s="13" t="s">
        <v>8</v>
      </c>
      <c r="K145" s="14" t="s">
        <v>5</v>
      </c>
    </row>
    <row r="146" spans="1:11" x14ac:dyDescent="0.2">
      <c r="A146" s="123" t="s">
        <v>256</v>
      </c>
      <c r="B146" s="124" t="s">
        <v>149</v>
      </c>
      <c r="C146" s="125" t="s">
        <v>150</v>
      </c>
      <c r="D146" s="124" t="s">
        <v>149</v>
      </c>
      <c r="E146" s="126" t="s">
        <v>150</v>
      </c>
      <c r="F146" s="125" t="s">
        <v>149</v>
      </c>
      <c r="G146" s="125" t="s">
        <v>150</v>
      </c>
      <c r="H146" s="124" t="s">
        <v>149</v>
      </c>
      <c r="I146" s="126" t="s">
        <v>150</v>
      </c>
      <c r="J146" s="124"/>
      <c r="K146" s="126"/>
    </row>
    <row r="147" spans="1:11" ht="15" x14ac:dyDescent="0.25">
      <c r="A147" s="20" t="s">
        <v>257</v>
      </c>
      <c r="B147" s="55">
        <v>0</v>
      </c>
      <c r="C147" s="127" t="str">
        <f>IF(B149=0, "-", B147/B149)</f>
        <v>-</v>
      </c>
      <c r="D147" s="55">
        <v>1</v>
      </c>
      <c r="E147" s="119">
        <f>IF(D149=0, "-", D147/D149)</f>
        <v>1</v>
      </c>
      <c r="F147" s="128">
        <v>1</v>
      </c>
      <c r="G147" s="127">
        <f>IF(F149=0, "-", F147/F149)</f>
        <v>1</v>
      </c>
      <c r="H147" s="55">
        <v>4</v>
      </c>
      <c r="I147" s="119">
        <f>IF(H149=0, "-", H147/H149)</f>
        <v>1</v>
      </c>
      <c r="J147" s="118">
        <f>IF(D147=0, "-", IF((B147-D147)/D147&lt;10, (B147-D147)/D147, "&gt;999%"))</f>
        <v>-1</v>
      </c>
      <c r="K147" s="119">
        <f>IF(H147=0, "-", IF((F147-H147)/H147&lt;10, (F147-H147)/H147, "&gt;999%"))</f>
        <v>-0.75</v>
      </c>
    </row>
    <row r="148" spans="1:11" x14ac:dyDescent="0.2">
      <c r="A148" s="129"/>
      <c r="B148" s="82"/>
      <c r="D148" s="82"/>
      <c r="E148" s="86"/>
      <c r="F148" s="130"/>
      <c r="H148" s="82"/>
      <c r="I148" s="86"/>
      <c r="J148" s="85"/>
      <c r="K148" s="86"/>
    </row>
    <row r="149" spans="1:11" s="38" customFormat="1" x14ac:dyDescent="0.2">
      <c r="A149" s="131" t="s">
        <v>258</v>
      </c>
      <c r="B149" s="32">
        <f>SUM(B147:B148)</f>
        <v>0</v>
      </c>
      <c r="C149" s="132">
        <f>B149/1945</f>
        <v>0</v>
      </c>
      <c r="D149" s="32">
        <f>SUM(D147:D148)</f>
        <v>1</v>
      </c>
      <c r="E149" s="133">
        <f>D149/1712</f>
        <v>5.8411214953271024E-4</v>
      </c>
      <c r="F149" s="121">
        <f>SUM(F147:F148)</f>
        <v>1</v>
      </c>
      <c r="G149" s="134">
        <f>F149/11003</f>
        <v>9.0884304280650731E-5</v>
      </c>
      <c r="H149" s="32">
        <f>SUM(H147:H148)</f>
        <v>4</v>
      </c>
      <c r="I149" s="133">
        <f>H149/8693</f>
        <v>4.6014034280455541E-4</v>
      </c>
      <c r="J149" s="35">
        <f>IF(D149=0, "-", IF((B149-D149)/D149&lt;10, (B149-D149)/D149, "&gt;999%"))</f>
        <v>-1</v>
      </c>
      <c r="K149" s="36">
        <f>IF(H149=0, "-", IF((F149-H149)/H149&lt;10, (F149-H149)/H149, "&gt;999%"))</f>
        <v>-0.75</v>
      </c>
    </row>
    <row r="150" spans="1:11" x14ac:dyDescent="0.2">
      <c r="B150" s="130"/>
      <c r="D150" s="130"/>
      <c r="F150" s="130"/>
      <c r="H150" s="130"/>
    </row>
    <row r="151" spans="1:11" x14ac:dyDescent="0.2">
      <c r="A151" s="123" t="s">
        <v>259</v>
      </c>
      <c r="B151" s="124" t="s">
        <v>149</v>
      </c>
      <c r="C151" s="125" t="s">
        <v>150</v>
      </c>
      <c r="D151" s="124" t="s">
        <v>149</v>
      </c>
      <c r="E151" s="126" t="s">
        <v>150</v>
      </c>
      <c r="F151" s="125" t="s">
        <v>149</v>
      </c>
      <c r="G151" s="125" t="s">
        <v>150</v>
      </c>
      <c r="H151" s="124" t="s">
        <v>149</v>
      </c>
      <c r="I151" s="126" t="s">
        <v>150</v>
      </c>
      <c r="J151" s="124"/>
      <c r="K151" s="126"/>
    </row>
    <row r="152" spans="1:11" ht="15" x14ac:dyDescent="0.25">
      <c r="A152" s="20" t="s">
        <v>260</v>
      </c>
      <c r="B152" s="55">
        <v>0</v>
      </c>
      <c r="C152" s="127">
        <f>IF(B155=0, "-", B152/B155)</f>
        <v>0</v>
      </c>
      <c r="D152" s="55">
        <v>0</v>
      </c>
      <c r="E152" s="119">
        <f>IF(D155=0, "-", D152/D155)</f>
        <v>0</v>
      </c>
      <c r="F152" s="128">
        <v>1</v>
      </c>
      <c r="G152" s="127">
        <f>IF(F155=0, "-", F152/F155)</f>
        <v>0.5</v>
      </c>
      <c r="H152" s="55">
        <v>0</v>
      </c>
      <c r="I152" s="119">
        <f>IF(H155=0, "-", H152/H155)</f>
        <v>0</v>
      </c>
      <c r="J152" s="118" t="str">
        <f>IF(D152=0, "-", IF((B152-D152)/D152&lt;10, (B152-D152)/D152, "&gt;999%"))</f>
        <v>-</v>
      </c>
      <c r="K152" s="119" t="str">
        <f>IF(H152=0, "-", IF((F152-H152)/H152&lt;10, (F152-H152)/H152, "&gt;999%"))</f>
        <v>-</v>
      </c>
    </row>
    <row r="153" spans="1:11" ht="15" x14ac:dyDescent="0.25">
      <c r="A153" s="20" t="s">
        <v>261</v>
      </c>
      <c r="B153" s="55">
        <v>1</v>
      </c>
      <c r="C153" s="127">
        <f>IF(B155=0, "-", B153/B155)</f>
        <v>1</v>
      </c>
      <c r="D153" s="55">
        <v>1</v>
      </c>
      <c r="E153" s="119">
        <f>IF(D155=0, "-", D153/D155)</f>
        <v>1</v>
      </c>
      <c r="F153" s="128">
        <v>1</v>
      </c>
      <c r="G153" s="127">
        <f>IF(F155=0, "-", F153/F155)</f>
        <v>0.5</v>
      </c>
      <c r="H153" s="55">
        <v>1</v>
      </c>
      <c r="I153" s="119">
        <f>IF(H155=0, "-", H153/H155)</f>
        <v>1</v>
      </c>
      <c r="J153" s="118">
        <f>IF(D153=0, "-", IF((B153-D153)/D153&lt;10, (B153-D153)/D153, "&gt;999%"))</f>
        <v>0</v>
      </c>
      <c r="K153" s="119">
        <f>IF(H153=0, "-", IF((F153-H153)/H153&lt;10, (F153-H153)/H153, "&gt;999%"))</f>
        <v>0</v>
      </c>
    </row>
    <row r="154" spans="1:11" x14ac:dyDescent="0.2">
      <c r="A154" s="129"/>
      <c r="B154" s="82"/>
      <c r="D154" s="82"/>
      <c r="E154" s="86"/>
      <c r="F154" s="130"/>
      <c r="H154" s="82"/>
      <c r="I154" s="86"/>
      <c r="J154" s="85"/>
      <c r="K154" s="86"/>
    </row>
    <row r="155" spans="1:11" s="38" customFormat="1" x14ac:dyDescent="0.2">
      <c r="A155" s="131" t="s">
        <v>262</v>
      </c>
      <c r="B155" s="32">
        <f>SUM(B152:B154)</f>
        <v>1</v>
      </c>
      <c r="C155" s="132">
        <f>B155/1945</f>
        <v>5.1413881748071976E-4</v>
      </c>
      <c r="D155" s="32">
        <f>SUM(D152:D154)</f>
        <v>1</v>
      </c>
      <c r="E155" s="133">
        <f>D155/1712</f>
        <v>5.8411214953271024E-4</v>
      </c>
      <c r="F155" s="121">
        <f>SUM(F152:F154)</f>
        <v>2</v>
      </c>
      <c r="G155" s="134">
        <f>F155/11003</f>
        <v>1.8176860856130146E-4</v>
      </c>
      <c r="H155" s="32">
        <f>SUM(H152:H154)</f>
        <v>1</v>
      </c>
      <c r="I155" s="133">
        <f>H155/8693</f>
        <v>1.1503508570113885E-4</v>
      </c>
      <c r="J155" s="35">
        <f>IF(D155=0, "-", IF((B155-D155)/D155&lt;10, (B155-D155)/D155, "&gt;999%"))</f>
        <v>0</v>
      </c>
      <c r="K155" s="36">
        <f>IF(H155=0, "-", IF((F155-H155)/H155&lt;10, (F155-H155)/H155, "&gt;999%"))</f>
        <v>1</v>
      </c>
    </row>
    <row r="156" spans="1:11" x14ac:dyDescent="0.2">
      <c r="B156" s="130"/>
      <c r="D156" s="130"/>
      <c r="F156" s="130"/>
      <c r="H156" s="130"/>
    </row>
    <row r="157" spans="1:11" s="38" customFormat="1" x14ac:dyDescent="0.2">
      <c r="A157" s="131" t="s">
        <v>263</v>
      </c>
      <c r="B157" s="32">
        <v>1</v>
      </c>
      <c r="C157" s="132">
        <f>B157/1945</f>
        <v>5.1413881748071976E-4</v>
      </c>
      <c r="D157" s="32">
        <v>2</v>
      </c>
      <c r="E157" s="133">
        <f>D157/1712</f>
        <v>1.1682242990654205E-3</v>
      </c>
      <c r="F157" s="121">
        <v>3</v>
      </c>
      <c r="G157" s="134">
        <f>F157/11003</f>
        <v>2.7265291284195222E-4</v>
      </c>
      <c r="H157" s="32">
        <v>5</v>
      </c>
      <c r="I157" s="133">
        <f>H157/8693</f>
        <v>5.7517542850569429E-4</v>
      </c>
      <c r="J157" s="35">
        <f>IF(D157=0, "-", IF((B157-D157)/D157&lt;10, (B157-D157)/D157, "&gt;999%"))</f>
        <v>-0.5</v>
      </c>
      <c r="K157" s="36">
        <f>IF(H157=0, "-", IF((F157-H157)/H157&lt;10, (F157-H157)/H157, "&gt;999%"))</f>
        <v>-0.4</v>
      </c>
    </row>
    <row r="158" spans="1:11" x14ac:dyDescent="0.2">
      <c r="B158" s="130"/>
      <c r="D158" s="130"/>
      <c r="F158" s="130"/>
      <c r="H158" s="130"/>
    </row>
    <row r="159" spans="1:11" ht="15.75" x14ac:dyDescent="0.25">
      <c r="A159" s="122" t="s">
        <v>33</v>
      </c>
      <c r="B159" s="170" t="s">
        <v>4</v>
      </c>
      <c r="C159" s="172"/>
      <c r="D159" s="172"/>
      <c r="E159" s="171"/>
      <c r="F159" s="170" t="s">
        <v>147</v>
      </c>
      <c r="G159" s="172"/>
      <c r="H159" s="172"/>
      <c r="I159" s="171"/>
      <c r="J159" s="170" t="s">
        <v>148</v>
      </c>
      <c r="K159" s="171"/>
    </row>
    <row r="160" spans="1:11" x14ac:dyDescent="0.2">
      <c r="A160" s="16"/>
      <c r="B160" s="170">
        <f>VALUE(RIGHT($B$2, 4))</f>
        <v>2020</v>
      </c>
      <c r="C160" s="171"/>
      <c r="D160" s="170">
        <f>B160-1</f>
        <v>2019</v>
      </c>
      <c r="E160" s="178"/>
      <c r="F160" s="170">
        <f>B160</f>
        <v>2020</v>
      </c>
      <c r="G160" s="178"/>
      <c r="H160" s="170">
        <f>D160</f>
        <v>2019</v>
      </c>
      <c r="I160" s="178"/>
      <c r="J160" s="13" t="s">
        <v>8</v>
      </c>
      <c r="K160" s="14" t="s">
        <v>5</v>
      </c>
    </row>
    <row r="161" spans="1:11" x14ac:dyDescent="0.2">
      <c r="A161" s="123" t="s">
        <v>264</v>
      </c>
      <c r="B161" s="124" t="s">
        <v>149</v>
      </c>
      <c r="C161" s="125" t="s">
        <v>150</v>
      </c>
      <c r="D161" s="124" t="s">
        <v>149</v>
      </c>
      <c r="E161" s="126" t="s">
        <v>150</v>
      </c>
      <c r="F161" s="125" t="s">
        <v>149</v>
      </c>
      <c r="G161" s="125" t="s">
        <v>150</v>
      </c>
      <c r="H161" s="124" t="s">
        <v>149</v>
      </c>
      <c r="I161" s="126" t="s">
        <v>150</v>
      </c>
      <c r="J161" s="124"/>
      <c r="K161" s="126"/>
    </row>
    <row r="162" spans="1:11" ht="15" x14ac:dyDescent="0.25">
      <c r="A162" s="20" t="s">
        <v>265</v>
      </c>
      <c r="B162" s="55">
        <v>1</v>
      </c>
      <c r="C162" s="127">
        <f>IF(B171=0, "-", B162/B171)</f>
        <v>8.3333333333333329E-2</v>
      </c>
      <c r="D162" s="55">
        <v>5</v>
      </c>
      <c r="E162" s="119">
        <f>IF(D171=0, "-", D162/D171)</f>
        <v>0.20833333333333334</v>
      </c>
      <c r="F162" s="128">
        <v>12</v>
      </c>
      <c r="G162" s="127">
        <f>IF(F171=0, "-", F162/F171)</f>
        <v>0.21818181818181817</v>
      </c>
      <c r="H162" s="55">
        <v>29</v>
      </c>
      <c r="I162" s="119">
        <f>IF(H171=0, "-", H162/H171)</f>
        <v>0.26363636363636361</v>
      </c>
      <c r="J162" s="118">
        <f t="shared" ref="J162:J169" si="12">IF(D162=0, "-", IF((B162-D162)/D162&lt;10, (B162-D162)/D162, "&gt;999%"))</f>
        <v>-0.8</v>
      </c>
      <c r="K162" s="119">
        <f t="shared" ref="K162:K169" si="13">IF(H162=0, "-", IF((F162-H162)/H162&lt;10, (F162-H162)/H162, "&gt;999%"))</f>
        <v>-0.58620689655172409</v>
      </c>
    </row>
    <row r="163" spans="1:11" ht="15" x14ac:dyDescent="0.25">
      <c r="A163" s="20" t="s">
        <v>266</v>
      </c>
      <c r="B163" s="55">
        <v>2</v>
      </c>
      <c r="C163" s="127">
        <f>IF(B171=0, "-", B163/B171)</f>
        <v>0.16666666666666666</v>
      </c>
      <c r="D163" s="55">
        <v>0</v>
      </c>
      <c r="E163" s="119">
        <f>IF(D171=0, "-", D163/D171)</f>
        <v>0</v>
      </c>
      <c r="F163" s="128">
        <v>7</v>
      </c>
      <c r="G163" s="127">
        <f>IF(F171=0, "-", F163/F171)</f>
        <v>0.12727272727272726</v>
      </c>
      <c r="H163" s="55">
        <v>9</v>
      </c>
      <c r="I163" s="119">
        <f>IF(H171=0, "-", H163/H171)</f>
        <v>8.1818181818181818E-2</v>
      </c>
      <c r="J163" s="118" t="str">
        <f t="shared" si="12"/>
        <v>-</v>
      </c>
      <c r="K163" s="119">
        <f t="shared" si="13"/>
        <v>-0.22222222222222221</v>
      </c>
    </row>
    <row r="164" spans="1:11" ht="15" x14ac:dyDescent="0.25">
      <c r="A164" s="20" t="s">
        <v>267</v>
      </c>
      <c r="B164" s="55">
        <v>5</v>
      </c>
      <c r="C164" s="127">
        <f>IF(B171=0, "-", B164/B171)</f>
        <v>0.41666666666666669</v>
      </c>
      <c r="D164" s="55">
        <v>16</v>
      </c>
      <c r="E164" s="119">
        <f>IF(D171=0, "-", D164/D171)</f>
        <v>0.66666666666666663</v>
      </c>
      <c r="F164" s="128">
        <v>25</v>
      </c>
      <c r="G164" s="127">
        <f>IF(F171=0, "-", F164/F171)</f>
        <v>0.45454545454545453</v>
      </c>
      <c r="H164" s="55">
        <v>47</v>
      </c>
      <c r="I164" s="119">
        <f>IF(H171=0, "-", H164/H171)</f>
        <v>0.42727272727272725</v>
      </c>
      <c r="J164" s="118">
        <f t="shared" si="12"/>
        <v>-0.6875</v>
      </c>
      <c r="K164" s="119">
        <f t="shared" si="13"/>
        <v>-0.46808510638297873</v>
      </c>
    </row>
    <row r="165" spans="1:11" ht="15" x14ac:dyDescent="0.25">
      <c r="A165" s="20" t="s">
        <v>268</v>
      </c>
      <c r="B165" s="55">
        <v>1</v>
      </c>
      <c r="C165" s="127">
        <f>IF(B171=0, "-", B165/B171)</f>
        <v>8.3333333333333329E-2</v>
      </c>
      <c r="D165" s="55">
        <v>0</v>
      </c>
      <c r="E165" s="119">
        <f>IF(D171=0, "-", D165/D171)</f>
        <v>0</v>
      </c>
      <c r="F165" s="128">
        <v>1</v>
      </c>
      <c r="G165" s="127">
        <f>IF(F171=0, "-", F165/F171)</f>
        <v>1.8181818181818181E-2</v>
      </c>
      <c r="H165" s="55">
        <v>4</v>
      </c>
      <c r="I165" s="119">
        <f>IF(H171=0, "-", H165/H171)</f>
        <v>3.6363636363636362E-2</v>
      </c>
      <c r="J165" s="118" t="str">
        <f t="shared" si="12"/>
        <v>-</v>
      </c>
      <c r="K165" s="119">
        <f t="shared" si="13"/>
        <v>-0.75</v>
      </c>
    </row>
    <row r="166" spans="1:11" ht="15" x14ac:dyDescent="0.25">
      <c r="A166" s="20" t="s">
        <v>269</v>
      </c>
      <c r="B166" s="55">
        <v>1</v>
      </c>
      <c r="C166" s="127">
        <f>IF(B171=0, "-", B166/B171)</f>
        <v>8.3333333333333329E-2</v>
      </c>
      <c r="D166" s="55">
        <v>0</v>
      </c>
      <c r="E166" s="119">
        <f>IF(D171=0, "-", D166/D171)</f>
        <v>0</v>
      </c>
      <c r="F166" s="128">
        <v>2</v>
      </c>
      <c r="G166" s="127">
        <f>IF(F171=0, "-", F166/F171)</f>
        <v>3.6363636363636362E-2</v>
      </c>
      <c r="H166" s="55">
        <v>1</v>
      </c>
      <c r="I166" s="119">
        <f>IF(H171=0, "-", H166/H171)</f>
        <v>9.0909090909090905E-3</v>
      </c>
      <c r="J166" s="118" t="str">
        <f t="shared" si="12"/>
        <v>-</v>
      </c>
      <c r="K166" s="119">
        <f t="shared" si="13"/>
        <v>1</v>
      </c>
    </row>
    <row r="167" spans="1:11" ht="15" x14ac:dyDescent="0.25">
      <c r="A167" s="20" t="s">
        <v>270</v>
      </c>
      <c r="B167" s="55">
        <v>1</v>
      </c>
      <c r="C167" s="127">
        <f>IF(B171=0, "-", B167/B171)</f>
        <v>8.3333333333333329E-2</v>
      </c>
      <c r="D167" s="55">
        <v>1</v>
      </c>
      <c r="E167" s="119">
        <f>IF(D171=0, "-", D167/D171)</f>
        <v>4.1666666666666664E-2</v>
      </c>
      <c r="F167" s="128">
        <v>3</v>
      </c>
      <c r="G167" s="127">
        <f>IF(F171=0, "-", F167/F171)</f>
        <v>5.4545454545454543E-2</v>
      </c>
      <c r="H167" s="55">
        <v>7</v>
      </c>
      <c r="I167" s="119">
        <f>IF(H171=0, "-", H167/H171)</f>
        <v>6.363636363636363E-2</v>
      </c>
      <c r="J167" s="118">
        <f t="shared" si="12"/>
        <v>0</v>
      </c>
      <c r="K167" s="119">
        <f t="shared" si="13"/>
        <v>-0.5714285714285714</v>
      </c>
    </row>
    <row r="168" spans="1:11" ht="15" x14ac:dyDescent="0.25">
      <c r="A168" s="20" t="s">
        <v>271</v>
      </c>
      <c r="B168" s="55">
        <v>0</v>
      </c>
      <c r="C168" s="127">
        <f>IF(B171=0, "-", B168/B171)</f>
        <v>0</v>
      </c>
      <c r="D168" s="55">
        <v>1</v>
      </c>
      <c r="E168" s="119">
        <f>IF(D171=0, "-", D168/D171)</f>
        <v>4.1666666666666664E-2</v>
      </c>
      <c r="F168" s="128">
        <v>0</v>
      </c>
      <c r="G168" s="127">
        <f>IF(F171=0, "-", F168/F171)</f>
        <v>0</v>
      </c>
      <c r="H168" s="55">
        <v>2</v>
      </c>
      <c r="I168" s="119">
        <f>IF(H171=0, "-", H168/H171)</f>
        <v>1.8181818181818181E-2</v>
      </c>
      <c r="J168" s="118">
        <f t="shared" si="12"/>
        <v>-1</v>
      </c>
      <c r="K168" s="119">
        <f t="shared" si="13"/>
        <v>-1</v>
      </c>
    </row>
    <row r="169" spans="1:11" ht="15" x14ac:dyDescent="0.25">
      <c r="A169" s="20" t="s">
        <v>272</v>
      </c>
      <c r="B169" s="55">
        <v>1</v>
      </c>
      <c r="C169" s="127">
        <f>IF(B171=0, "-", B169/B171)</f>
        <v>8.3333333333333329E-2</v>
      </c>
      <c r="D169" s="55">
        <v>1</v>
      </c>
      <c r="E169" s="119">
        <f>IF(D171=0, "-", D169/D171)</f>
        <v>4.1666666666666664E-2</v>
      </c>
      <c r="F169" s="128">
        <v>5</v>
      </c>
      <c r="G169" s="127">
        <f>IF(F171=0, "-", F169/F171)</f>
        <v>9.0909090909090912E-2</v>
      </c>
      <c r="H169" s="55">
        <v>11</v>
      </c>
      <c r="I169" s="119">
        <f>IF(H171=0, "-", H169/H171)</f>
        <v>0.1</v>
      </c>
      <c r="J169" s="118">
        <f t="shared" si="12"/>
        <v>0</v>
      </c>
      <c r="K169" s="119">
        <f t="shared" si="13"/>
        <v>-0.54545454545454541</v>
      </c>
    </row>
    <row r="170" spans="1:11" x14ac:dyDescent="0.2">
      <c r="A170" s="129"/>
      <c r="B170" s="82"/>
      <c r="D170" s="82"/>
      <c r="E170" s="86"/>
      <c r="F170" s="130"/>
      <c r="H170" s="82"/>
      <c r="I170" s="86"/>
      <c r="J170" s="85"/>
      <c r="K170" s="86"/>
    </row>
    <row r="171" spans="1:11" s="38" customFormat="1" x14ac:dyDescent="0.2">
      <c r="A171" s="131" t="s">
        <v>273</v>
      </c>
      <c r="B171" s="32">
        <f>SUM(B162:B170)</f>
        <v>12</v>
      </c>
      <c r="C171" s="132">
        <f>B171/1945</f>
        <v>6.169665809768638E-3</v>
      </c>
      <c r="D171" s="32">
        <f>SUM(D162:D170)</f>
        <v>24</v>
      </c>
      <c r="E171" s="133">
        <f>D171/1712</f>
        <v>1.4018691588785047E-2</v>
      </c>
      <c r="F171" s="121">
        <f>SUM(F162:F170)</f>
        <v>55</v>
      </c>
      <c r="G171" s="134">
        <f>F171/11003</f>
        <v>4.9986367354357903E-3</v>
      </c>
      <c r="H171" s="32">
        <f>SUM(H162:H170)</f>
        <v>110</v>
      </c>
      <c r="I171" s="133">
        <f>H171/8693</f>
        <v>1.2653859427125273E-2</v>
      </c>
      <c r="J171" s="35">
        <f>IF(D171=0, "-", IF((B171-D171)/D171&lt;10, (B171-D171)/D171, "&gt;999%"))</f>
        <v>-0.5</v>
      </c>
      <c r="K171" s="36">
        <f>IF(H171=0, "-", IF((F171-H171)/H171&lt;10, (F171-H171)/H171, "&gt;999%"))</f>
        <v>-0.5</v>
      </c>
    </row>
    <row r="172" spans="1:11" x14ac:dyDescent="0.2">
      <c r="B172" s="130"/>
      <c r="D172" s="130"/>
      <c r="F172" s="130"/>
      <c r="H172" s="130"/>
    </row>
    <row r="173" spans="1:11" x14ac:dyDescent="0.2">
      <c r="A173" s="123" t="s">
        <v>274</v>
      </c>
      <c r="B173" s="124" t="s">
        <v>149</v>
      </c>
      <c r="C173" s="125" t="s">
        <v>150</v>
      </c>
      <c r="D173" s="124" t="s">
        <v>149</v>
      </c>
      <c r="E173" s="126" t="s">
        <v>150</v>
      </c>
      <c r="F173" s="125" t="s">
        <v>149</v>
      </c>
      <c r="G173" s="125" t="s">
        <v>150</v>
      </c>
      <c r="H173" s="124" t="s">
        <v>149</v>
      </c>
      <c r="I173" s="126" t="s">
        <v>150</v>
      </c>
      <c r="J173" s="124"/>
      <c r="K173" s="126"/>
    </row>
    <row r="174" spans="1:11" ht="15" x14ac:dyDescent="0.25">
      <c r="A174" s="20" t="s">
        <v>275</v>
      </c>
      <c r="B174" s="55">
        <v>3</v>
      </c>
      <c r="C174" s="127">
        <f>IF(B177=0, "-", B174/B177)</f>
        <v>0.75</v>
      </c>
      <c r="D174" s="55">
        <v>0</v>
      </c>
      <c r="E174" s="119" t="str">
        <f>IF(D177=0, "-", D174/D177)</f>
        <v>-</v>
      </c>
      <c r="F174" s="128">
        <v>4</v>
      </c>
      <c r="G174" s="127">
        <f>IF(F177=0, "-", F174/F177)</f>
        <v>0.44444444444444442</v>
      </c>
      <c r="H174" s="55">
        <v>1</v>
      </c>
      <c r="I174" s="119">
        <f>IF(H177=0, "-", H174/H177)</f>
        <v>1</v>
      </c>
      <c r="J174" s="118" t="str">
        <f>IF(D174=0, "-", IF((B174-D174)/D174&lt;10, (B174-D174)/D174, "&gt;999%"))</f>
        <v>-</v>
      </c>
      <c r="K174" s="119">
        <f>IF(H174=0, "-", IF((F174-H174)/H174&lt;10, (F174-H174)/H174, "&gt;999%"))</f>
        <v>3</v>
      </c>
    </row>
    <row r="175" spans="1:11" ht="15" x14ac:dyDescent="0.25">
      <c r="A175" s="20" t="s">
        <v>276</v>
      </c>
      <c r="B175" s="55">
        <v>1</v>
      </c>
      <c r="C175" s="127">
        <f>IF(B177=0, "-", B175/B177)</f>
        <v>0.25</v>
      </c>
      <c r="D175" s="55">
        <v>0</v>
      </c>
      <c r="E175" s="119" t="str">
        <f>IF(D177=0, "-", D175/D177)</f>
        <v>-</v>
      </c>
      <c r="F175" s="128">
        <v>5</v>
      </c>
      <c r="G175" s="127">
        <f>IF(F177=0, "-", F175/F177)</f>
        <v>0.55555555555555558</v>
      </c>
      <c r="H175" s="55">
        <v>0</v>
      </c>
      <c r="I175" s="119">
        <f>IF(H177=0, "-", H175/H177)</f>
        <v>0</v>
      </c>
      <c r="J175" s="118" t="str">
        <f>IF(D175=0, "-", IF((B175-D175)/D175&lt;10, (B175-D175)/D175, "&gt;999%"))</f>
        <v>-</v>
      </c>
      <c r="K175" s="119" t="str">
        <f>IF(H175=0, "-", IF((F175-H175)/H175&lt;10, (F175-H175)/H175, "&gt;999%"))</f>
        <v>-</v>
      </c>
    </row>
    <row r="176" spans="1:11" x14ac:dyDescent="0.2">
      <c r="A176" s="129"/>
      <c r="B176" s="82"/>
      <c r="D176" s="82"/>
      <c r="E176" s="86"/>
      <c r="F176" s="130"/>
      <c r="H176" s="82"/>
      <c r="I176" s="86"/>
      <c r="J176" s="85"/>
      <c r="K176" s="86"/>
    </row>
    <row r="177" spans="1:11" s="38" customFormat="1" x14ac:dyDescent="0.2">
      <c r="A177" s="131" t="s">
        <v>277</v>
      </c>
      <c r="B177" s="32">
        <f>SUM(B174:B176)</f>
        <v>4</v>
      </c>
      <c r="C177" s="132">
        <f>B177/1945</f>
        <v>2.056555269922879E-3</v>
      </c>
      <c r="D177" s="32">
        <f>SUM(D174:D176)</f>
        <v>0</v>
      </c>
      <c r="E177" s="133">
        <f>D177/1712</f>
        <v>0</v>
      </c>
      <c r="F177" s="121">
        <f>SUM(F174:F176)</f>
        <v>9</v>
      </c>
      <c r="G177" s="134">
        <f>F177/11003</f>
        <v>8.179587385258566E-4</v>
      </c>
      <c r="H177" s="32">
        <f>SUM(H174:H176)</f>
        <v>1</v>
      </c>
      <c r="I177" s="133">
        <f>H177/8693</f>
        <v>1.1503508570113885E-4</v>
      </c>
      <c r="J177" s="35" t="str">
        <f>IF(D177=0, "-", IF((B177-D177)/D177&lt;10, (B177-D177)/D177, "&gt;999%"))</f>
        <v>-</v>
      </c>
      <c r="K177" s="36">
        <f>IF(H177=0, "-", IF((F177-H177)/H177&lt;10, (F177-H177)/H177, "&gt;999%"))</f>
        <v>8</v>
      </c>
    </row>
    <row r="178" spans="1:11" x14ac:dyDescent="0.2">
      <c r="B178" s="130"/>
      <c r="D178" s="130"/>
      <c r="F178" s="130"/>
      <c r="H178" s="130"/>
    </row>
    <row r="179" spans="1:11" s="38" customFormat="1" x14ac:dyDescent="0.2">
      <c r="A179" s="131" t="s">
        <v>278</v>
      </c>
      <c r="B179" s="32">
        <v>16</v>
      </c>
      <c r="C179" s="132">
        <f>B179/1945</f>
        <v>8.2262210796915161E-3</v>
      </c>
      <c r="D179" s="32">
        <v>24</v>
      </c>
      <c r="E179" s="133">
        <f>D179/1712</f>
        <v>1.4018691588785047E-2</v>
      </c>
      <c r="F179" s="121">
        <v>64</v>
      </c>
      <c r="G179" s="134">
        <f>F179/11003</f>
        <v>5.8165954739616468E-3</v>
      </c>
      <c r="H179" s="32">
        <v>111</v>
      </c>
      <c r="I179" s="133">
        <f>H179/8693</f>
        <v>1.2768894512826413E-2</v>
      </c>
      <c r="J179" s="35">
        <f>IF(D179=0, "-", IF((B179-D179)/D179&lt;10, (B179-D179)/D179, "&gt;999%"))</f>
        <v>-0.33333333333333331</v>
      </c>
      <c r="K179" s="36">
        <f>IF(H179=0, "-", IF((F179-H179)/H179&lt;10, (F179-H179)/H179, "&gt;999%"))</f>
        <v>-0.42342342342342343</v>
      </c>
    </row>
    <row r="180" spans="1:11" x14ac:dyDescent="0.2">
      <c r="B180" s="130"/>
      <c r="D180" s="130"/>
      <c r="F180" s="130"/>
      <c r="H180" s="130"/>
    </row>
    <row r="181" spans="1:11" ht="15.75" x14ac:dyDescent="0.25">
      <c r="A181" s="122" t="s">
        <v>34</v>
      </c>
      <c r="B181" s="170" t="s">
        <v>4</v>
      </c>
      <c r="C181" s="172"/>
      <c r="D181" s="172"/>
      <c r="E181" s="171"/>
      <c r="F181" s="170" t="s">
        <v>147</v>
      </c>
      <c r="G181" s="172"/>
      <c r="H181" s="172"/>
      <c r="I181" s="171"/>
      <c r="J181" s="170" t="s">
        <v>148</v>
      </c>
      <c r="K181" s="171"/>
    </row>
    <row r="182" spans="1:11" x14ac:dyDescent="0.2">
      <c r="A182" s="16"/>
      <c r="B182" s="170">
        <f>VALUE(RIGHT($B$2, 4))</f>
        <v>2020</v>
      </c>
      <c r="C182" s="171"/>
      <c r="D182" s="170">
        <f>B182-1</f>
        <v>2019</v>
      </c>
      <c r="E182" s="178"/>
      <c r="F182" s="170">
        <f>B182</f>
        <v>2020</v>
      </c>
      <c r="G182" s="178"/>
      <c r="H182" s="170">
        <f>D182</f>
        <v>2019</v>
      </c>
      <c r="I182" s="178"/>
      <c r="J182" s="13" t="s">
        <v>8</v>
      </c>
      <c r="K182" s="14" t="s">
        <v>5</v>
      </c>
    </row>
    <row r="183" spans="1:11" x14ac:dyDescent="0.2">
      <c r="A183" s="123" t="s">
        <v>279</v>
      </c>
      <c r="B183" s="124" t="s">
        <v>149</v>
      </c>
      <c r="C183" s="125" t="s">
        <v>150</v>
      </c>
      <c r="D183" s="124" t="s">
        <v>149</v>
      </c>
      <c r="E183" s="126" t="s">
        <v>150</v>
      </c>
      <c r="F183" s="125" t="s">
        <v>149</v>
      </c>
      <c r="G183" s="125" t="s">
        <v>150</v>
      </c>
      <c r="H183" s="124" t="s">
        <v>149</v>
      </c>
      <c r="I183" s="126" t="s">
        <v>150</v>
      </c>
      <c r="J183" s="124"/>
      <c r="K183" s="126"/>
    </row>
    <row r="184" spans="1:11" ht="15" x14ac:dyDescent="0.25">
      <c r="A184" s="20" t="s">
        <v>280</v>
      </c>
      <c r="B184" s="55">
        <v>0</v>
      </c>
      <c r="C184" s="127">
        <f>IF(B195=0, "-", B184/B195)</f>
        <v>0</v>
      </c>
      <c r="D184" s="55">
        <v>0</v>
      </c>
      <c r="E184" s="119">
        <f>IF(D195=0, "-", D184/D195)</f>
        <v>0</v>
      </c>
      <c r="F184" s="128">
        <v>2</v>
      </c>
      <c r="G184" s="127">
        <f>IF(F195=0, "-", F184/F195)</f>
        <v>3.7735849056603772E-2</v>
      </c>
      <c r="H184" s="55">
        <v>2</v>
      </c>
      <c r="I184" s="119">
        <f>IF(H195=0, "-", H184/H195)</f>
        <v>2.3255813953488372E-2</v>
      </c>
      <c r="J184" s="118" t="str">
        <f t="shared" ref="J184:J193" si="14">IF(D184=0, "-", IF((B184-D184)/D184&lt;10, (B184-D184)/D184, "&gt;999%"))</f>
        <v>-</v>
      </c>
      <c r="K184" s="119">
        <f t="shared" ref="K184:K193" si="15">IF(H184=0, "-", IF((F184-H184)/H184&lt;10, (F184-H184)/H184, "&gt;999%"))</f>
        <v>0</v>
      </c>
    </row>
    <row r="185" spans="1:11" ht="15" x14ac:dyDescent="0.25">
      <c r="A185" s="20" t="s">
        <v>281</v>
      </c>
      <c r="B185" s="55">
        <v>0</v>
      </c>
      <c r="C185" s="127">
        <f>IF(B195=0, "-", B185/B195)</f>
        <v>0</v>
      </c>
      <c r="D185" s="55">
        <v>1</v>
      </c>
      <c r="E185" s="119">
        <f>IF(D195=0, "-", D185/D195)</f>
        <v>7.1428571428571425E-2</v>
      </c>
      <c r="F185" s="128">
        <v>0</v>
      </c>
      <c r="G185" s="127">
        <f>IF(F195=0, "-", F185/F195)</f>
        <v>0</v>
      </c>
      <c r="H185" s="55">
        <v>2</v>
      </c>
      <c r="I185" s="119">
        <f>IF(H195=0, "-", H185/H195)</f>
        <v>2.3255813953488372E-2</v>
      </c>
      <c r="J185" s="118">
        <f t="shared" si="14"/>
        <v>-1</v>
      </c>
      <c r="K185" s="119">
        <f t="shared" si="15"/>
        <v>-1</v>
      </c>
    </row>
    <row r="186" spans="1:11" ht="15" x14ac:dyDescent="0.25">
      <c r="A186" s="20" t="s">
        <v>282</v>
      </c>
      <c r="B186" s="55">
        <v>0</v>
      </c>
      <c r="C186" s="127">
        <f>IF(B195=0, "-", B186/B195)</f>
        <v>0</v>
      </c>
      <c r="D186" s="55">
        <v>2</v>
      </c>
      <c r="E186" s="119">
        <f>IF(D195=0, "-", D186/D195)</f>
        <v>0.14285714285714285</v>
      </c>
      <c r="F186" s="128">
        <v>5</v>
      </c>
      <c r="G186" s="127">
        <f>IF(F195=0, "-", F186/F195)</f>
        <v>9.4339622641509441E-2</v>
      </c>
      <c r="H186" s="55">
        <v>10</v>
      </c>
      <c r="I186" s="119">
        <f>IF(H195=0, "-", H186/H195)</f>
        <v>0.11627906976744186</v>
      </c>
      <c r="J186" s="118">
        <f t="shared" si="14"/>
        <v>-1</v>
      </c>
      <c r="K186" s="119">
        <f t="shared" si="15"/>
        <v>-0.5</v>
      </c>
    </row>
    <row r="187" spans="1:11" ht="15" x14ac:dyDescent="0.25">
      <c r="A187" s="20" t="s">
        <v>283</v>
      </c>
      <c r="B187" s="55">
        <v>5</v>
      </c>
      <c r="C187" s="127">
        <f>IF(B195=0, "-", B187/B195)</f>
        <v>0.45454545454545453</v>
      </c>
      <c r="D187" s="55">
        <v>7</v>
      </c>
      <c r="E187" s="119">
        <f>IF(D195=0, "-", D187/D195)</f>
        <v>0.5</v>
      </c>
      <c r="F187" s="128">
        <v>22</v>
      </c>
      <c r="G187" s="127">
        <f>IF(F195=0, "-", F187/F195)</f>
        <v>0.41509433962264153</v>
      </c>
      <c r="H187" s="55">
        <v>47</v>
      </c>
      <c r="I187" s="119">
        <f>IF(H195=0, "-", H187/H195)</f>
        <v>0.54651162790697672</v>
      </c>
      <c r="J187" s="118">
        <f t="shared" si="14"/>
        <v>-0.2857142857142857</v>
      </c>
      <c r="K187" s="119">
        <f t="shared" si="15"/>
        <v>-0.53191489361702127</v>
      </c>
    </row>
    <row r="188" spans="1:11" ht="15" x14ac:dyDescent="0.25">
      <c r="A188" s="20" t="s">
        <v>284</v>
      </c>
      <c r="B188" s="55">
        <v>2</v>
      </c>
      <c r="C188" s="127">
        <f>IF(B195=0, "-", B188/B195)</f>
        <v>0.18181818181818182</v>
      </c>
      <c r="D188" s="55">
        <v>0</v>
      </c>
      <c r="E188" s="119">
        <f>IF(D195=0, "-", D188/D195)</f>
        <v>0</v>
      </c>
      <c r="F188" s="128">
        <v>5</v>
      </c>
      <c r="G188" s="127">
        <f>IF(F195=0, "-", F188/F195)</f>
        <v>9.4339622641509441E-2</v>
      </c>
      <c r="H188" s="55">
        <v>0</v>
      </c>
      <c r="I188" s="119">
        <f>IF(H195=0, "-", H188/H195)</f>
        <v>0</v>
      </c>
      <c r="J188" s="118" t="str">
        <f t="shared" si="14"/>
        <v>-</v>
      </c>
      <c r="K188" s="119" t="str">
        <f t="shared" si="15"/>
        <v>-</v>
      </c>
    </row>
    <row r="189" spans="1:11" ht="15" x14ac:dyDescent="0.25">
      <c r="A189" s="20" t="s">
        <v>285</v>
      </c>
      <c r="B189" s="55">
        <v>1</v>
      </c>
      <c r="C189" s="127">
        <f>IF(B195=0, "-", B189/B195)</f>
        <v>9.0909090909090912E-2</v>
      </c>
      <c r="D189" s="55">
        <v>1</v>
      </c>
      <c r="E189" s="119">
        <f>IF(D195=0, "-", D189/D195)</f>
        <v>7.1428571428571425E-2</v>
      </c>
      <c r="F189" s="128">
        <v>6</v>
      </c>
      <c r="G189" s="127">
        <f>IF(F195=0, "-", F189/F195)</f>
        <v>0.11320754716981132</v>
      </c>
      <c r="H189" s="55">
        <v>7</v>
      </c>
      <c r="I189" s="119">
        <f>IF(H195=0, "-", H189/H195)</f>
        <v>8.1395348837209308E-2</v>
      </c>
      <c r="J189" s="118">
        <f t="shared" si="14"/>
        <v>0</v>
      </c>
      <c r="K189" s="119">
        <f t="shared" si="15"/>
        <v>-0.14285714285714285</v>
      </c>
    </row>
    <row r="190" spans="1:11" ht="15" x14ac:dyDescent="0.25">
      <c r="A190" s="20" t="s">
        <v>286</v>
      </c>
      <c r="B190" s="55">
        <v>1</v>
      </c>
      <c r="C190" s="127">
        <f>IF(B195=0, "-", B190/B195)</f>
        <v>9.0909090909090912E-2</v>
      </c>
      <c r="D190" s="55">
        <v>0</v>
      </c>
      <c r="E190" s="119">
        <f>IF(D195=0, "-", D190/D195)</f>
        <v>0</v>
      </c>
      <c r="F190" s="128">
        <v>3</v>
      </c>
      <c r="G190" s="127">
        <f>IF(F195=0, "-", F190/F195)</f>
        <v>5.6603773584905662E-2</v>
      </c>
      <c r="H190" s="55">
        <v>3</v>
      </c>
      <c r="I190" s="119">
        <f>IF(H195=0, "-", H190/H195)</f>
        <v>3.4883720930232558E-2</v>
      </c>
      <c r="J190" s="118" t="str">
        <f t="shared" si="14"/>
        <v>-</v>
      </c>
      <c r="K190" s="119">
        <f t="shared" si="15"/>
        <v>0</v>
      </c>
    </row>
    <row r="191" spans="1:11" ht="15" x14ac:dyDescent="0.25">
      <c r="A191" s="20" t="s">
        <v>287</v>
      </c>
      <c r="B191" s="55">
        <v>0</v>
      </c>
      <c r="C191" s="127">
        <f>IF(B195=0, "-", B191/B195)</f>
        <v>0</v>
      </c>
      <c r="D191" s="55">
        <v>0</v>
      </c>
      <c r="E191" s="119">
        <f>IF(D195=0, "-", D191/D195)</f>
        <v>0</v>
      </c>
      <c r="F191" s="128">
        <v>0</v>
      </c>
      <c r="G191" s="127">
        <f>IF(F195=0, "-", F191/F195)</f>
        <v>0</v>
      </c>
      <c r="H191" s="55">
        <v>2</v>
      </c>
      <c r="I191" s="119">
        <f>IF(H195=0, "-", H191/H195)</f>
        <v>2.3255813953488372E-2</v>
      </c>
      <c r="J191" s="118" t="str">
        <f t="shared" si="14"/>
        <v>-</v>
      </c>
      <c r="K191" s="119">
        <f t="shared" si="15"/>
        <v>-1</v>
      </c>
    </row>
    <row r="192" spans="1:11" ht="15" x14ac:dyDescent="0.25">
      <c r="A192" s="20" t="s">
        <v>288</v>
      </c>
      <c r="B192" s="55">
        <v>1</v>
      </c>
      <c r="C192" s="127">
        <f>IF(B195=0, "-", B192/B195)</f>
        <v>9.0909090909090912E-2</v>
      </c>
      <c r="D192" s="55">
        <v>0</v>
      </c>
      <c r="E192" s="119">
        <f>IF(D195=0, "-", D192/D195)</f>
        <v>0</v>
      </c>
      <c r="F192" s="128">
        <v>4</v>
      </c>
      <c r="G192" s="127">
        <f>IF(F195=0, "-", F192/F195)</f>
        <v>7.5471698113207544E-2</v>
      </c>
      <c r="H192" s="55">
        <v>4</v>
      </c>
      <c r="I192" s="119">
        <f>IF(H195=0, "-", H192/H195)</f>
        <v>4.6511627906976744E-2</v>
      </c>
      <c r="J192" s="118" t="str">
        <f t="shared" si="14"/>
        <v>-</v>
      </c>
      <c r="K192" s="119">
        <f t="shared" si="15"/>
        <v>0</v>
      </c>
    </row>
    <row r="193" spans="1:11" ht="15" x14ac:dyDescent="0.25">
      <c r="A193" s="20" t="s">
        <v>289</v>
      </c>
      <c r="B193" s="55">
        <v>1</v>
      </c>
      <c r="C193" s="127">
        <f>IF(B195=0, "-", B193/B195)</f>
        <v>9.0909090909090912E-2</v>
      </c>
      <c r="D193" s="55">
        <v>3</v>
      </c>
      <c r="E193" s="119">
        <f>IF(D195=0, "-", D193/D195)</f>
        <v>0.21428571428571427</v>
      </c>
      <c r="F193" s="128">
        <v>6</v>
      </c>
      <c r="G193" s="127">
        <f>IF(F195=0, "-", F193/F195)</f>
        <v>0.11320754716981132</v>
      </c>
      <c r="H193" s="55">
        <v>9</v>
      </c>
      <c r="I193" s="119">
        <f>IF(H195=0, "-", H193/H195)</f>
        <v>0.10465116279069768</v>
      </c>
      <c r="J193" s="118">
        <f t="shared" si="14"/>
        <v>-0.66666666666666663</v>
      </c>
      <c r="K193" s="119">
        <f t="shared" si="15"/>
        <v>-0.33333333333333331</v>
      </c>
    </row>
    <row r="194" spans="1:11" x14ac:dyDescent="0.2">
      <c r="A194" s="129"/>
      <c r="B194" s="82"/>
      <c r="D194" s="82"/>
      <c r="E194" s="86"/>
      <c r="F194" s="130"/>
      <c r="H194" s="82"/>
      <c r="I194" s="86"/>
      <c r="J194" s="85"/>
      <c r="K194" s="86"/>
    </row>
    <row r="195" spans="1:11" s="38" customFormat="1" x14ac:dyDescent="0.2">
      <c r="A195" s="131" t="s">
        <v>290</v>
      </c>
      <c r="B195" s="32">
        <f>SUM(B184:B194)</f>
        <v>11</v>
      </c>
      <c r="C195" s="132">
        <f>B195/1945</f>
        <v>5.6555269922879178E-3</v>
      </c>
      <c r="D195" s="32">
        <f>SUM(D184:D194)</f>
        <v>14</v>
      </c>
      <c r="E195" s="133">
        <f>D195/1712</f>
        <v>8.1775700934579431E-3</v>
      </c>
      <c r="F195" s="121">
        <f>SUM(F184:F194)</f>
        <v>53</v>
      </c>
      <c r="G195" s="134">
        <f>F195/11003</f>
        <v>4.8168681268744885E-3</v>
      </c>
      <c r="H195" s="32">
        <f>SUM(H184:H194)</f>
        <v>86</v>
      </c>
      <c r="I195" s="133">
        <f>H195/8693</f>
        <v>9.8930173702979404E-3</v>
      </c>
      <c r="J195" s="35">
        <f>IF(D195=0, "-", IF((B195-D195)/D195&lt;10, (B195-D195)/D195, "&gt;999%"))</f>
        <v>-0.21428571428571427</v>
      </c>
      <c r="K195" s="36">
        <f>IF(H195=0, "-", IF((F195-H195)/H195&lt;10, (F195-H195)/H195, "&gt;999%"))</f>
        <v>-0.38372093023255816</v>
      </c>
    </row>
    <row r="196" spans="1:11" x14ac:dyDescent="0.2">
      <c r="B196" s="130"/>
      <c r="D196" s="130"/>
      <c r="F196" s="130"/>
      <c r="H196" s="130"/>
    </row>
    <row r="197" spans="1:11" x14ac:dyDescent="0.2">
      <c r="A197" s="123" t="s">
        <v>291</v>
      </c>
      <c r="B197" s="124" t="s">
        <v>149</v>
      </c>
      <c r="C197" s="125" t="s">
        <v>150</v>
      </c>
      <c r="D197" s="124" t="s">
        <v>149</v>
      </c>
      <c r="E197" s="126" t="s">
        <v>150</v>
      </c>
      <c r="F197" s="125" t="s">
        <v>149</v>
      </c>
      <c r="G197" s="125" t="s">
        <v>150</v>
      </c>
      <c r="H197" s="124" t="s">
        <v>149</v>
      </c>
      <c r="I197" s="126" t="s">
        <v>150</v>
      </c>
      <c r="J197" s="124"/>
      <c r="K197" s="126"/>
    </row>
    <row r="198" spans="1:11" ht="15" x14ac:dyDescent="0.25">
      <c r="A198" s="20" t="s">
        <v>292</v>
      </c>
      <c r="B198" s="55">
        <v>0</v>
      </c>
      <c r="C198" s="127">
        <f>IF(B213=0, "-", B198/B213)</f>
        <v>0</v>
      </c>
      <c r="D198" s="55">
        <v>0</v>
      </c>
      <c r="E198" s="119">
        <f>IF(D213=0, "-", D198/D213)</f>
        <v>0</v>
      </c>
      <c r="F198" s="128">
        <v>1</v>
      </c>
      <c r="G198" s="127">
        <f>IF(F213=0, "-", F198/F213)</f>
        <v>4.5454545454545456E-2</v>
      </c>
      <c r="H198" s="55">
        <v>0</v>
      </c>
      <c r="I198" s="119">
        <f>IF(H213=0, "-", H198/H213)</f>
        <v>0</v>
      </c>
      <c r="J198" s="118" t="str">
        <f t="shared" ref="J198:J211" si="16">IF(D198=0, "-", IF((B198-D198)/D198&lt;10, (B198-D198)/D198, "&gt;999%"))</f>
        <v>-</v>
      </c>
      <c r="K198" s="119" t="str">
        <f t="shared" ref="K198:K211" si="17">IF(H198=0, "-", IF((F198-H198)/H198&lt;10, (F198-H198)/H198, "&gt;999%"))</f>
        <v>-</v>
      </c>
    </row>
    <row r="199" spans="1:11" ht="15" x14ac:dyDescent="0.25">
      <c r="A199" s="20" t="s">
        <v>293</v>
      </c>
      <c r="B199" s="55">
        <v>0</v>
      </c>
      <c r="C199" s="127">
        <f>IF(B213=0, "-", B199/B213)</f>
        <v>0</v>
      </c>
      <c r="D199" s="55">
        <v>0</v>
      </c>
      <c r="E199" s="119">
        <f>IF(D213=0, "-", D199/D213)</f>
        <v>0</v>
      </c>
      <c r="F199" s="128">
        <v>0</v>
      </c>
      <c r="G199" s="127">
        <f>IF(F213=0, "-", F199/F213)</f>
        <v>0</v>
      </c>
      <c r="H199" s="55">
        <v>1</v>
      </c>
      <c r="I199" s="119">
        <f>IF(H213=0, "-", H199/H213)</f>
        <v>3.2258064516129031E-2</v>
      </c>
      <c r="J199" s="118" t="str">
        <f t="shared" si="16"/>
        <v>-</v>
      </c>
      <c r="K199" s="119">
        <f t="shared" si="17"/>
        <v>-1</v>
      </c>
    </row>
    <row r="200" spans="1:11" ht="15" x14ac:dyDescent="0.25">
      <c r="A200" s="20" t="s">
        <v>294</v>
      </c>
      <c r="B200" s="55">
        <v>1</v>
      </c>
      <c r="C200" s="127">
        <f>IF(B213=0, "-", B200/B213)</f>
        <v>0.125</v>
      </c>
      <c r="D200" s="55">
        <v>0</v>
      </c>
      <c r="E200" s="119">
        <f>IF(D213=0, "-", D200/D213)</f>
        <v>0</v>
      </c>
      <c r="F200" s="128">
        <v>1</v>
      </c>
      <c r="G200" s="127">
        <f>IF(F213=0, "-", F200/F213)</f>
        <v>4.5454545454545456E-2</v>
      </c>
      <c r="H200" s="55">
        <v>2</v>
      </c>
      <c r="I200" s="119">
        <f>IF(H213=0, "-", H200/H213)</f>
        <v>6.4516129032258063E-2</v>
      </c>
      <c r="J200" s="118" t="str">
        <f t="shared" si="16"/>
        <v>-</v>
      </c>
      <c r="K200" s="119">
        <f t="shared" si="17"/>
        <v>-0.5</v>
      </c>
    </row>
    <row r="201" spans="1:11" ht="15" x14ac:dyDescent="0.25">
      <c r="A201" s="20" t="s">
        <v>295</v>
      </c>
      <c r="B201" s="55">
        <v>1</v>
      </c>
      <c r="C201" s="127">
        <f>IF(B213=0, "-", B201/B213)</f>
        <v>0.125</v>
      </c>
      <c r="D201" s="55">
        <v>0</v>
      </c>
      <c r="E201" s="119">
        <f>IF(D213=0, "-", D201/D213)</f>
        <v>0</v>
      </c>
      <c r="F201" s="128">
        <v>1</v>
      </c>
      <c r="G201" s="127">
        <f>IF(F213=0, "-", F201/F213)</f>
        <v>4.5454545454545456E-2</v>
      </c>
      <c r="H201" s="55">
        <v>0</v>
      </c>
      <c r="I201" s="119">
        <f>IF(H213=0, "-", H201/H213)</f>
        <v>0</v>
      </c>
      <c r="J201" s="118" t="str">
        <f t="shared" si="16"/>
        <v>-</v>
      </c>
      <c r="K201" s="119" t="str">
        <f t="shared" si="17"/>
        <v>-</v>
      </c>
    </row>
    <row r="202" spans="1:11" ht="15" x14ac:dyDescent="0.25">
      <c r="A202" s="20" t="s">
        <v>296</v>
      </c>
      <c r="B202" s="55">
        <v>1</v>
      </c>
      <c r="C202" s="127">
        <f>IF(B213=0, "-", B202/B213)</f>
        <v>0.125</v>
      </c>
      <c r="D202" s="55">
        <v>1</v>
      </c>
      <c r="E202" s="119">
        <f>IF(D213=0, "-", D202/D213)</f>
        <v>0.16666666666666666</v>
      </c>
      <c r="F202" s="128">
        <v>2</v>
      </c>
      <c r="G202" s="127">
        <f>IF(F213=0, "-", F202/F213)</f>
        <v>9.0909090909090912E-2</v>
      </c>
      <c r="H202" s="55">
        <v>2</v>
      </c>
      <c r="I202" s="119">
        <f>IF(H213=0, "-", H202/H213)</f>
        <v>6.4516129032258063E-2</v>
      </c>
      <c r="J202" s="118">
        <f t="shared" si="16"/>
        <v>0</v>
      </c>
      <c r="K202" s="119">
        <f t="shared" si="17"/>
        <v>0</v>
      </c>
    </row>
    <row r="203" spans="1:11" ht="15" x14ac:dyDescent="0.25">
      <c r="A203" s="20" t="s">
        <v>297</v>
      </c>
      <c r="B203" s="55">
        <v>1</v>
      </c>
      <c r="C203" s="127">
        <f>IF(B213=0, "-", B203/B213)</f>
        <v>0.125</v>
      </c>
      <c r="D203" s="55">
        <v>0</v>
      </c>
      <c r="E203" s="119">
        <f>IF(D213=0, "-", D203/D213)</f>
        <v>0</v>
      </c>
      <c r="F203" s="128">
        <v>1</v>
      </c>
      <c r="G203" s="127">
        <f>IF(F213=0, "-", F203/F213)</f>
        <v>4.5454545454545456E-2</v>
      </c>
      <c r="H203" s="55">
        <v>0</v>
      </c>
      <c r="I203" s="119">
        <f>IF(H213=0, "-", H203/H213)</f>
        <v>0</v>
      </c>
      <c r="J203" s="118" t="str">
        <f t="shared" si="16"/>
        <v>-</v>
      </c>
      <c r="K203" s="119" t="str">
        <f t="shared" si="17"/>
        <v>-</v>
      </c>
    </row>
    <row r="204" spans="1:11" ht="15" x14ac:dyDescent="0.25">
      <c r="A204" s="20" t="s">
        <v>298</v>
      </c>
      <c r="B204" s="55">
        <v>0</v>
      </c>
      <c r="C204" s="127">
        <f>IF(B213=0, "-", B204/B213)</f>
        <v>0</v>
      </c>
      <c r="D204" s="55">
        <v>0</v>
      </c>
      <c r="E204" s="119">
        <f>IF(D213=0, "-", D204/D213)</f>
        <v>0</v>
      </c>
      <c r="F204" s="128">
        <v>0</v>
      </c>
      <c r="G204" s="127">
        <f>IF(F213=0, "-", F204/F213)</f>
        <v>0</v>
      </c>
      <c r="H204" s="55">
        <v>1</v>
      </c>
      <c r="I204" s="119">
        <f>IF(H213=0, "-", H204/H213)</f>
        <v>3.2258064516129031E-2</v>
      </c>
      <c r="J204" s="118" t="str">
        <f t="shared" si="16"/>
        <v>-</v>
      </c>
      <c r="K204" s="119">
        <f t="shared" si="17"/>
        <v>-1</v>
      </c>
    </row>
    <row r="205" spans="1:11" ht="15" x14ac:dyDescent="0.25">
      <c r="A205" s="20" t="s">
        <v>299</v>
      </c>
      <c r="B205" s="55">
        <v>0</v>
      </c>
      <c r="C205" s="127">
        <f>IF(B213=0, "-", B205/B213)</f>
        <v>0</v>
      </c>
      <c r="D205" s="55">
        <v>0</v>
      </c>
      <c r="E205" s="119">
        <f>IF(D213=0, "-", D205/D213)</f>
        <v>0</v>
      </c>
      <c r="F205" s="128">
        <v>0</v>
      </c>
      <c r="G205" s="127">
        <f>IF(F213=0, "-", F205/F213)</f>
        <v>0</v>
      </c>
      <c r="H205" s="55">
        <v>1</v>
      </c>
      <c r="I205" s="119">
        <f>IF(H213=0, "-", H205/H213)</f>
        <v>3.2258064516129031E-2</v>
      </c>
      <c r="J205" s="118" t="str">
        <f t="shared" si="16"/>
        <v>-</v>
      </c>
      <c r="K205" s="119">
        <f t="shared" si="17"/>
        <v>-1</v>
      </c>
    </row>
    <row r="206" spans="1:11" ht="15" x14ac:dyDescent="0.25">
      <c r="A206" s="20" t="s">
        <v>300</v>
      </c>
      <c r="B206" s="55">
        <v>0</v>
      </c>
      <c r="C206" s="127">
        <f>IF(B213=0, "-", B206/B213)</f>
        <v>0</v>
      </c>
      <c r="D206" s="55">
        <v>0</v>
      </c>
      <c r="E206" s="119">
        <f>IF(D213=0, "-", D206/D213)</f>
        <v>0</v>
      </c>
      <c r="F206" s="128">
        <v>0</v>
      </c>
      <c r="G206" s="127">
        <f>IF(F213=0, "-", F206/F213)</f>
        <v>0</v>
      </c>
      <c r="H206" s="55">
        <v>1</v>
      </c>
      <c r="I206" s="119">
        <f>IF(H213=0, "-", H206/H213)</f>
        <v>3.2258064516129031E-2</v>
      </c>
      <c r="J206" s="118" t="str">
        <f t="shared" si="16"/>
        <v>-</v>
      </c>
      <c r="K206" s="119">
        <f t="shared" si="17"/>
        <v>-1</v>
      </c>
    </row>
    <row r="207" spans="1:11" ht="15" x14ac:dyDescent="0.25">
      <c r="A207" s="20" t="s">
        <v>301</v>
      </c>
      <c r="B207" s="55">
        <v>0</v>
      </c>
      <c r="C207" s="127">
        <f>IF(B213=0, "-", B207/B213)</f>
        <v>0</v>
      </c>
      <c r="D207" s="55">
        <v>0</v>
      </c>
      <c r="E207" s="119">
        <f>IF(D213=0, "-", D207/D213)</f>
        <v>0</v>
      </c>
      <c r="F207" s="128">
        <v>3</v>
      </c>
      <c r="G207" s="127">
        <f>IF(F213=0, "-", F207/F213)</f>
        <v>0.13636363636363635</v>
      </c>
      <c r="H207" s="55">
        <v>0</v>
      </c>
      <c r="I207" s="119">
        <f>IF(H213=0, "-", H207/H213)</f>
        <v>0</v>
      </c>
      <c r="J207" s="118" t="str">
        <f t="shared" si="16"/>
        <v>-</v>
      </c>
      <c r="K207" s="119" t="str">
        <f t="shared" si="17"/>
        <v>-</v>
      </c>
    </row>
    <row r="208" spans="1:11" ht="15" x14ac:dyDescent="0.25">
      <c r="A208" s="20" t="s">
        <v>302</v>
      </c>
      <c r="B208" s="55">
        <v>2</v>
      </c>
      <c r="C208" s="127">
        <f>IF(B213=0, "-", B208/B213)</f>
        <v>0.25</v>
      </c>
      <c r="D208" s="55">
        <v>4</v>
      </c>
      <c r="E208" s="119">
        <f>IF(D213=0, "-", D208/D213)</f>
        <v>0.66666666666666663</v>
      </c>
      <c r="F208" s="128">
        <v>8</v>
      </c>
      <c r="G208" s="127">
        <f>IF(F213=0, "-", F208/F213)</f>
        <v>0.36363636363636365</v>
      </c>
      <c r="H208" s="55">
        <v>18</v>
      </c>
      <c r="I208" s="119">
        <f>IF(H213=0, "-", H208/H213)</f>
        <v>0.58064516129032262</v>
      </c>
      <c r="J208" s="118">
        <f t="shared" si="16"/>
        <v>-0.5</v>
      </c>
      <c r="K208" s="119">
        <f t="shared" si="17"/>
        <v>-0.55555555555555558</v>
      </c>
    </row>
    <row r="209" spans="1:11" ht="15" x14ac:dyDescent="0.25">
      <c r="A209" s="20" t="s">
        <v>303</v>
      </c>
      <c r="B209" s="55">
        <v>2</v>
      </c>
      <c r="C209" s="127">
        <f>IF(B213=0, "-", B209/B213)</f>
        <v>0.25</v>
      </c>
      <c r="D209" s="55">
        <v>0</v>
      </c>
      <c r="E209" s="119">
        <f>IF(D213=0, "-", D209/D213)</f>
        <v>0</v>
      </c>
      <c r="F209" s="128">
        <v>2</v>
      </c>
      <c r="G209" s="127">
        <f>IF(F213=0, "-", F209/F213)</f>
        <v>9.0909090909090912E-2</v>
      </c>
      <c r="H209" s="55">
        <v>3</v>
      </c>
      <c r="I209" s="119">
        <f>IF(H213=0, "-", H209/H213)</f>
        <v>9.6774193548387094E-2</v>
      </c>
      <c r="J209" s="118" t="str">
        <f t="shared" si="16"/>
        <v>-</v>
      </c>
      <c r="K209" s="119">
        <f t="shared" si="17"/>
        <v>-0.33333333333333331</v>
      </c>
    </row>
    <row r="210" spans="1:11" ht="15" x14ac:dyDescent="0.25">
      <c r="A210" s="20" t="s">
        <v>304</v>
      </c>
      <c r="B210" s="55">
        <v>0</v>
      </c>
      <c r="C210" s="127">
        <f>IF(B213=0, "-", B210/B213)</f>
        <v>0</v>
      </c>
      <c r="D210" s="55">
        <v>0</v>
      </c>
      <c r="E210" s="119">
        <f>IF(D213=0, "-", D210/D213)</f>
        <v>0</v>
      </c>
      <c r="F210" s="128">
        <v>2</v>
      </c>
      <c r="G210" s="127">
        <f>IF(F213=0, "-", F210/F213)</f>
        <v>9.0909090909090912E-2</v>
      </c>
      <c r="H210" s="55">
        <v>0</v>
      </c>
      <c r="I210" s="119">
        <f>IF(H213=0, "-", H210/H213)</f>
        <v>0</v>
      </c>
      <c r="J210" s="118" t="str">
        <f t="shared" si="16"/>
        <v>-</v>
      </c>
      <c r="K210" s="119" t="str">
        <f t="shared" si="17"/>
        <v>-</v>
      </c>
    </row>
    <row r="211" spans="1:11" ht="15" x14ac:dyDescent="0.25">
      <c r="A211" s="20" t="s">
        <v>305</v>
      </c>
      <c r="B211" s="55">
        <v>0</v>
      </c>
      <c r="C211" s="127">
        <f>IF(B213=0, "-", B211/B213)</f>
        <v>0</v>
      </c>
      <c r="D211" s="55">
        <v>1</v>
      </c>
      <c r="E211" s="119">
        <f>IF(D213=0, "-", D211/D213)</f>
        <v>0.16666666666666666</v>
      </c>
      <c r="F211" s="128">
        <v>1</v>
      </c>
      <c r="G211" s="127">
        <f>IF(F213=0, "-", F211/F213)</f>
        <v>4.5454545454545456E-2</v>
      </c>
      <c r="H211" s="55">
        <v>2</v>
      </c>
      <c r="I211" s="119">
        <f>IF(H213=0, "-", H211/H213)</f>
        <v>6.4516129032258063E-2</v>
      </c>
      <c r="J211" s="118">
        <f t="shared" si="16"/>
        <v>-1</v>
      </c>
      <c r="K211" s="119">
        <f t="shared" si="17"/>
        <v>-0.5</v>
      </c>
    </row>
    <row r="212" spans="1:11" x14ac:dyDescent="0.2">
      <c r="A212" s="129"/>
      <c r="B212" s="82"/>
      <c r="D212" s="82"/>
      <c r="E212" s="86"/>
      <c r="F212" s="130"/>
      <c r="H212" s="82"/>
      <c r="I212" s="86"/>
      <c r="J212" s="85"/>
      <c r="K212" s="86"/>
    </row>
    <row r="213" spans="1:11" s="38" customFormat="1" x14ac:dyDescent="0.2">
      <c r="A213" s="131" t="s">
        <v>306</v>
      </c>
      <c r="B213" s="32">
        <f>SUM(B198:B212)</f>
        <v>8</v>
      </c>
      <c r="C213" s="132">
        <f>B213/1945</f>
        <v>4.1131105398457581E-3</v>
      </c>
      <c r="D213" s="32">
        <f>SUM(D198:D212)</f>
        <v>6</v>
      </c>
      <c r="E213" s="133">
        <f>D213/1712</f>
        <v>3.5046728971962616E-3</v>
      </c>
      <c r="F213" s="121">
        <f>SUM(F198:F212)</f>
        <v>22</v>
      </c>
      <c r="G213" s="134">
        <f>F213/11003</f>
        <v>1.999454694174316E-3</v>
      </c>
      <c r="H213" s="32">
        <f>SUM(H198:H212)</f>
        <v>31</v>
      </c>
      <c r="I213" s="133">
        <f>H213/8693</f>
        <v>3.5660876567353041E-3</v>
      </c>
      <c r="J213" s="35">
        <f>IF(D213=0, "-", IF((B213-D213)/D213&lt;10, (B213-D213)/D213, "&gt;999%"))</f>
        <v>0.33333333333333331</v>
      </c>
      <c r="K213" s="36">
        <f>IF(H213=0, "-", IF((F213-H213)/H213&lt;10, (F213-H213)/H213, "&gt;999%"))</f>
        <v>-0.29032258064516131</v>
      </c>
    </row>
    <row r="214" spans="1:11" x14ac:dyDescent="0.2">
      <c r="B214" s="130"/>
      <c r="D214" s="130"/>
      <c r="F214" s="130"/>
      <c r="H214" s="130"/>
    </row>
    <row r="215" spans="1:11" x14ac:dyDescent="0.2">
      <c r="A215" s="123" t="s">
        <v>307</v>
      </c>
      <c r="B215" s="124" t="s">
        <v>149</v>
      </c>
      <c r="C215" s="125" t="s">
        <v>150</v>
      </c>
      <c r="D215" s="124" t="s">
        <v>149</v>
      </c>
      <c r="E215" s="126" t="s">
        <v>150</v>
      </c>
      <c r="F215" s="125" t="s">
        <v>149</v>
      </c>
      <c r="G215" s="125" t="s">
        <v>150</v>
      </c>
      <c r="H215" s="124" t="s">
        <v>149</v>
      </c>
      <c r="I215" s="126" t="s">
        <v>150</v>
      </c>
      <c r="J215" s="124"/>
      <c r="K215" s="126"/>
    </row>
    <row r="216" spans="1:11" ht="15" x14ac:dyDescent="0.25">
      <c r="A216" s="20" t="s">
        <v>308</v>
      </c>
      <c r="B216" s="55">
        <v>1</v>
      </c>
      <c r="C216" s="127">
        <f>IF(B221=0, "-", B216/B221)</f>
        <v>1</v>
      </c>
      <c r="D216" s="55">
        <v>0</v>
      </c>
      <c r="E216" s="119">
        <f>IF(D221=0, "-", D216/D221)</f>
        <v>0</v>
      </c>
      <c r="F216" s="128">
        <v>2</v>
      </c>
      <c r="G216" s="127">
        <f>IF(F221=0, "-", F216/F221)</f>
        <v>0.5</v>
      </c>
      <c r="H216" s="55">
        <v>1</v>
      </c>
      <c r="I216" s="119">
        <f>IF(H221=0, "-", H216/H221)</f>
        <v>0.1111111111111111</v>
      </c>
      <c r="J216" s="118" t="str">
        <f>IF(D216=0, "-", IF((B216-D216)/D216&lt;10, (B216-D216)/D216, "&gt;999%"))</f>
        <v>-</v>
      </c>
      <c r="K216" s="119">
        <f>IF(H216=0, "-", IF((F216-H216)/H216&lt;10, (F216-H216)/H216, "&gt;999%"))</f>
        <v>1</v>
      </c>
    </row>
    <row r="217" spans="1:11" ht="15" x14ac:dyDescent="0.25">
      <c r="A217" s="20" t="s">
        <v>309</v>
      </c>
      <c r="B217" s="55">
        <v>0</v>
      </c>
      <c r="C217" s="127">
        <f>IF(B221=0, "-", B217/B221)</f>
        <v>0</v>
      </c>
      <c r="D217" s="55">
        <v>0</v>
      </c>
      <c r="E217" s="119">
        <f>IF(D221=0, "-", D217/D221)</f>
        <v>0</v>
      </c>
      <c r="F217" s="128">
        <v>0</v>
      </c>
      <c r="G217" s="127">
        <f>IF(F221=0, "-", F217/F221)</f>
        <v>0</v>
      </c>
      <c r="H217" s="55">
        <v>1</v>
      </c>
      <c r="I217" s="119">
        <f>IF(H221=0, "-", H217/H221)</f>
        <v>0.1111111111111111</v>
      </c>
      <c r="J217" s="118" t="str">
        <f>IF(D217=0, "-", IF((B217-D217)/D217&lt;10, (B217-D217)/D217, "&gt;999%"))</f>
        <v>-</v>
      </c>
      <c r="K217" s="119">
        <f>IF(H217=0, "-", IF((F217-H217)/H217&lt;10, (F217-H217)/H217, "&gt;999%"))</f>
        <v>-1</v>
      </c>
    </row>
    <row r="218" spans="1:11" ht="15" x14ac:dyDescent="0.25">
      <c r="A218" s="20" t="s">
        <v>310</v>
      </c>
      <c r="B218" s="55">
        <v>0</v>
      </c>
      <c r="C218" s="127">
        <f>IF(B221=0, "-", B218/B221)</f>
        <v>0</v>
      </c>
      <c r="D218" s="55">
        <v>0</v>
      </c>
      <c r="E218" s="119">
        <f>IF(D221=0, "-", D218/D221)</f>
        <v>0</v>
      </c>
      <c r="F218" s="128">
        <v>0</v>
      </c>
      <c r="G218" s="127">
        <f>IF(F221=0, "-", F218/F221)</f>
        <v>0</v>
      </c>
      <c r="H218" s="55">
        <v>1</v>
      </c>
      <c r="I218" s="119">
        <f>IF(H221=0, "-", H218/H221)</f>
        <v>0.1111111111111111</v>
      </c>
      <c r="J218" s="118" t="str">
        <f>IF(D218=0, "-", IF((B218-D218)/D218&lt;10, (B218-D218)/D218, "&gt;999%"))</f>
        <v>-</v>
      </c>
      <c r="K218" s="119">
        <f>IF(H218=0, "-", IF((F218-H218)/H218&lt;10, (F218-H218)/H218, "&gt;999%"))</f>
        <v>-1</v>
      </c>
    </row>
    <row r="219" spans="1:11" ht="15" x14ac:dyDescent="0.25">
      <c r="A219" s="20" t="s">
        <v>311</v>
      </c>
      <c r="B219" s="55">
        <v>0</v>
      </c>
      <c r="C219" s="127">
        <f>IF(B221=0, "-", B219/B221)</f>
        <v>0</v>
      </c>
      <c r="D219" s="55">
        <v>2</v>
      </c>
      <c r="E219" s="119">
        <f>IF(D221=0, "-", D219/D221)</f>
        <v>1</v>
      </c>
      <c r="F219" s="128">
        <v>2</v>
      </c>
      <c r="G219" s="127">
        <f>IF(F221=0, "-", F219/F221)</f>
        <v>0.5</v>
      </c>
      <c r="H219" s="55">
        <v>6</v>
      </c>
      <c r="I219" s="119">
        <f>IF(H221=0, "-", H219/H221)</f>
        <v>0.66666666666666663</v>
      </c>
      <c r="J219" s="118">
        <f>IF(D219=0, "-", IF((B219-D219)/D219&lt;10, (B219-D219)/D219, "&gt;999%"))</f>
        <v>-1</v>
      </c>
      <c r="K219" s="119">
        <f>IF(H219=0, "-", IF((F219-H219)/H219&lt;10, (F219-H219)/H219, "&gt;999%"))</f>
        <v>-0.66666666666666663</v>
      </c>
    </row>
    <row r="220" spans="1:11" x14ac:dyDescent="0.2">
      <c r="A220" s="129"/>
      <c r="B220" s="82"/>
      <c r="D220" s="82"/>
      <c r="E220" s="86"/>
      <c r="F220" s="130"/>
      <c r="H220" s="82"/>
      <c r="I220" s="86"/>
      <c r="J220" s="85"/>
      <c r="K220" s="86"/>
    </row>
    <row r="221" spans="1:11" s="38" customFormat="1" x14ac:dyDescent="0.2">
      <c r="A221" s="131" t="s">
        <v>312</v>
      </c>
      <c r="B221" s="32">
        <f>SUM(B216:B220)</f>
        <v>1</v>
      </c>
      <c r="C221" s="132">
        <f>B221/1945</f>
        <v>5.1413881748071976E-4</v>
      </c>
      <c r="D221" s="32">
        <f>SUM(D216:D220)</f>
        <v>2</v>
      </c>
      <c r="E221" s="133">
        <f>D221/1712</f>
        <v>1.1682242990654205E-3</v>
      </c>
      <c r="F221" s="121">
        <f>SUM(F216:F220)</f>
        <v>4</v>
      </c>
      <c r="G221" s="134">
        <f>F221/11003</f>
        <v>3.6353721712260292E-4</v>
      </c>
      <c r="H221" s="32">
        <f>SUM(H216:H220)</f>
        <v>9</v>
      </c>
      <c r="I221" s="133">
        <f>H221/8693</f>
        <v>1.0353157713102496E-3</v>
      </c>
      <c r="J221" s="35">
        <f>IF(D221=0, "-", IF((B221-D221)/D221&lt;10, (B221-D221)/D221, "&gt;999%"))</f>
        <v>-0.5</v>
      </c>
      <c r="K221" s="36">
        <f>IF(H221=0, "-", IF((F221-H221)/H221&lt;10, (F221-H221)/H221, "&gt;999%"))</f>
        <v>-0.55555555555555558</v>
      </c>
    </row>
    <row r="222" spans="1:11" x14ac:dyDescent="0.2">
      <c r="B222" s="130"/>
      <c r="D222" s="130"/>
      <c r="F222" s="130"/>
      <c r="H222" s="130"/>
    </row>
    <row r="223" spans="1:11" s="38" customFormat="1" x14ac:dyDescent="0.2">
      <c r="A223" s="131" t="s">
        <v>313</v>
      </c>
      <c r="B223" s="32">
        <v>20</v>
      </c>
      <c r="C223" s="132">
        <f>B223/1945</f>
        <v>1.0282776349614395E-2</v>
      </c>
      <c r="D223" s="32">
        <v>22</v>
      </c>
      <c r="E223" s="133">
        <f>D223/1712</f>
        <v>1.2850467289719626E-2</v>
      </c>
      <c r="F223" s="121">
        <v>79</v>
      </c>
      <c r="G223" s="134">
        <f>F223/11003</f>
        <v>7.1798600381714076E-3</v>
      </c>
      <c r="H223" s="32">
        <v>126</v>
      </c>
      <c r="I223" s="133">
        <f>H223/8693</f>
        <v>1.4494420798343495E-2</v>
      </c>
      <c r="J223" s="35">
        <f>IF(D223=0, "-", IF((B223-D223)/D223&lt;10, (B223-D223)/D223, "&gt;999%"))</f>
        <v>-9.0909090909090912E-2</v>
      </c>
      <c r="K223" s="36">
        <f>IF(H223=0, "-", IF((F223-H223)/H223&lt;10, (F223-H223)/H223, "&gt;999%"))</f>
        <v>-0.37301587301587302</v>
      </c>
    </row>
    <row r="224" spans="1:11" x14ac:dyDescent="0.2">
      <c r="B224" s="130"/>
      <c r="D224" s="130"/>
      <c r="F224" s="130"/>
      <c r="H224" s="130"/>
    </row>
    <row r="225" spans="1:11" x14ac:dyDescent="0.2">
      <c r="A225" s="12" t="s">
        <v>314</v>
      </c>
      <c r="B225" s="32">
        <f>B229-B227</f>
        <v>523</v>
      </c>
      <c r="C225" s="132">
        <f>B225/1945</f>
        <v>0.26889460154241646</v>
      </c>
      <c r="D225" s="32">
        <f>D229-D227</f>
        <v>529</v>
      </c>
      <c r="E225" s="133">
        <f>D225/1712</f>
        <v>0.30899532710280375</v>
      </c>
      <c r="F225" s="121">
        <f>F229-F227</f>
        <v>3760</v>
      </c>
      <c r="G225" s="134">
        <f>F225/11003</f>
        <v>0.34172498409524676</v>
      </c>
      <c r="H225" s="32">
        <f>H229-H227</f>
        <v>2848</v>
      </c>
      <c r="I225" s="133">
        <f>H225/8693</f>
        <v>0.32761992407684343</v>
      </c>
      <c r="J225" s="35">
        <f>IF(D225=0, "-", IF((B225-D225)/D225&lt;10, (B225-D225)/D225, "&gt;999%"))</f>
        <v>-1.1342155009451797E-2</v>
      </c>
      <c r="K225" s="36">
        <f>IF(H225=0, "-", IF((F225-H225)/H225&lt;10, (F225-H225)/H225, "&gt;999%"))</f>
        <v>0.3202247191011236</v>
      </c>
    </row>
    <row r="226" spans="1:11" x14ac:dyDescent="0.2">
      <c r="A226" s="12"/>
      <c r="B226" s="32"/>
      <c r="C226" s="132"/>
      <c r="D226" s="32"/>
      <c r="E226" s="133"/>
      <c r="F226" s="121"/>
      <c r="G226" s="134"/>
      <c r="H226" s="32"/>
      <c r="I226" s="133"/>
      <c r="J226" s="35"/>
      <c r="K226" s="36"/>
    </row>
    <row r="227" spans="1:11" x14ac:dyDescent="0.2">
      <c r="A227" s="12" t="s">
        <v>315</v>
      </c>
      <c r="B227" s="32">
        <v>105</v>
      </c>
      <c r="C227" s="132">
        <f>B227/1945</f>
        <v>5.3984575835475578E-2</v>
      </c>
      <c r="D227" s="32">
        <v>73</v>
      </c>
      <c r="E227" s="133">
        <f>D227/1712</f>
        <v>4.2640186915887848E-2</v>
      </c>
      <c r="F227" s="121">
        <v>454</v>
      </c>
      <c r="G227" s="134">
        <f>F227/11003</f>
        <v>4.1261474143415432E-2</v>
      </c>
      <c r="H227" s="32">
        <v>373</v>
      </c>
      <c r="I227" s="133">
        <f>H227/8693</f>
        <v>4.2908086966524789E-2</v>
      </c>
      <c r="J227" s="35">
        <f>IF(D227=0, "-", IF((B227-D227)/D227&lt;10, (B227-D227)/D227, "&gt;999%"))</f>
        <v>0.43835616438356162</v>
      </c>
      <c r="K227" s="36">
        <f>IF(H227=0, "-", IF((F227-H227)/H227&lt;10, (F227-H227)/H227, "&gt;999%"))</f>
        <v>0.21715817694369974</v>
      </c>
    </row>
    <row r="228" spans="1:11" x14ac:dyDescent="0.2">
      <c r="A228" s="12"/>
      <c r="B228" s="32"/>
      <c r="C228" s="132"/>
      <c r="D228" s="32"/>
      <c r="E228" s="133"/>
      <c r="F228" s="121"/>
      <c r="G228" s="134"/>
      <c r="H228" s="32"/>
      <c r="I228" s="133"/>
      <c r="J228" s="35"/>
      <c r="K228" s="36"/>
    </row>
    <row r="229" spans="1:11" x14ac:dyDescent="0.2">
      <c r="A229" s="12" t="s">
        <v>316</v>
      </c>
      <c r="B229" s="32">
        <v>628</v>
      </c>
      <c r="C229" s="132">
        <f>B229/1945</f>
        <v>0.32287917737789201</v>
      </c>
      <c r="D229" s="32">
        <v>602</v>
      </c>
      <c r="E229" s="133">
        <f>D229/1712</f>
        <v>0.35163551401869159</v>
      </c>
      <c r="F229" s="121">
        <v>4214</v>
      </c>
      <c r="G229" s="134">
        <f>F229/11003</f>
        <v>0.38298645823866218</v>
      </c>
      <c r="H229" s="32">
        <v>3221</v>
      </c>
      <c r="I229" s="133">
        <f>H229/8693</f>
        <v>0.37052801104336824</v>
      </c>
      <c r="J229" s="35">
        <f>IF(D229=0, "-", IF((B229-D229)/D229&lt;10, (B229-D229)/D229, "&gt;999%"))</f>
        <v>4.3189368770764118E-2</v>
      </c>
      <c r="K229" s="36">
        <f>IF(H229=0, "-", IF((F229-H229)/H229&lt;10, (F229-H229)/H229, "&gt;999%"))</f>
        <v>0.30828935113318845</v>
      </c>
    </row>
  </sheetData>
  <mergeCells count="58">
    <mergeCell ref="B5:C5"/>
    <mergeCell ref="D5:E5"/>
    <mergeCell ref="F5:G5"/>
    <mergeCell ref="H5:I5"/>
    <mergeCell ref="B1:K1"/>
    <mergeCell ref="B2:K2"/>
    <mergeCell ref="B4:E4"/>
    <mergeCell ref="F4:I4"/>
    <mergeCell ref="J4:K4"/>
    <mergeCell ref="B15:E15"/>
    <mergeCell ref="F15:I15"/>
    <mergeCell ref="J15:K15"/>
    <mergeCell ref="B16:C16"/>
    <mergeCell ref="D16:E16"/>
    <mergeCell ref="F16:G16"/>
    <mergeCell ref="H16:I16"/>
    <mergeCell ref="B45:E45"/>
    <mergeCell ref="F45:I45"/>
    <mergeCell ref="J45:K45"/>
    <mergeCell ref="B46:C46"/>
    <mergeCell ref="D46:E46"/>
    <mergeCell ref="F46:G46"/>
    <mergeCell ref="H46:I46"/>
    <mergeCell ref="B86:E86"/>
    <mergeCell ref="F86:I86"/>
    <mergeCell ref="J86:K86"/>
    <mergeCell ref="B87:C87"/>
    <mergeCell ref="D87:E87"/>
    <mergeCell ref="F87:G87"/>
    <mergeCell ref="H87:I87"/>
    <mergeCell ref="B121:E121"/>
    <mergeCell ref="F121:I121"/>
    <mergeCell ref="J121:K121"/>
    <mergeCell ref="B122:C122"/>
    <mergeCell ref="D122:E122"/>
    <mergeCell ref="F122:G122"/>
    <mergeCell ref="H122:I122"/>
    <mergeCell ref="B144:E144"/>
    <mergeCell ref="F144:I144"/>
    <mergeCell ref="J144:K144"/>
    <mergeCell ref="B145:C145"/>
    <mergeCell ref="D145:E145"/>
    <mergeCell ref="F145:G145"/>
    <mergeCell ref="H145:I145"/>
    <mergeCell ref="B159:E159"/>
    <mergeCell ref="F159:I159"/>
    <mergeCell ref="J159:K159"/>
    <mergeCell ref="B160:C160"/>
    <mergeCell ref="D160:E160"/>
    <mergeCell ref="F160:G160"/>
    <mergeCell ref="H160:I160"/>
    <mergeCell ref="B181:E181"/>
    <mergeCell ref="F181:I181"/>
    <mergeCell ref="J181:K181"/>
    <mergeCell ref="B182:C182"/>
    <mergeCell ref="D182:E182"/>
    <mergeCell ref="F182:G182"/>
    <mergeCell ref="H182:I182"/>
  </mergeCells>
  <printOptions horizontalCentered="1"/>
  <pageMargins left="0.39370078740157483" right="0.39370078740157483" top="0.39370078740157483" bottom="0.59055118110236227" header="0.39370078740157483" footer="0.19685039370078741"/>
  <pageSetup paperSize="9" scale="92" fitToHeight="0" orientation="portrait" r:id="rId1"/>
  <headerFooter alignWithMargins="0">
    <oddFooter>&amp;L&amp;"Arial,Bold"&amp;9©Reproduction of VFACTS reports in whole or part, without prior permission is strictly forbidden
 &amp;C 
&amp;"Arial,Bold"Page &amp;P&amp;R&amp;"Arial,Bold" 
&amp;D</oddFooter>
  </headerFooter>
  <rowBreaks count="5" manualBreakCount="5">
    <brk id="44" max="16383" man="1"/>
    <brk id="85" max="16383" man="1"/>
    <brk id="120" max="16383" man="1"/>
    <brk id="158" max="16383" man="1"/>
    <brk id="180" max="16383"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0A6352-6C87-42AB-8756-0FAFDAB573CF}">
  <sheetPr>
    <pageSetUpPr fitToPage="1"/>
  </sheetPr>
  <dimension ref="A1:K43"/>
  <sheetViews>
    <sheetView tabSelected="1" workbookViewId="0">
      <selection activeCell="M1" sqref="M1"/>
    </sheetView>
  </sheetViews>
  <sheetFormatPr defaultRowHeight="12.75" x14ac:dyDescent="0.2"/>
  <cols>
    <col min="1" max="1" width="18.140625" style="1" bestFit="1" customWidth="1"/>
    <col min="2" max="11" width="8.42578125" style="1" customWidth="1"/>
    <col min="12" max="256" width="8.7109375" style="1"/>
    <col min="257" max="257" width="24.7109375" style="1" customWidth="1"/>
    <col min="258" max="267" width="8.42578125" style="1" customWidth="1"/>
    <col min="268" max="512" width="8.7109375" style="1"/>
    <col min="513" max="513" width="24.7109375" style="1" customWidth="1"/>
    <col min="514" max="523" width="8.42578125" style="1" customWidth="1"/>
    <col min="524" max="768" width="8.7109375" style="1"/>
    <col min="769" max="769" width="24.7109375" style="1" customWidth="1"/>
    <col min="770" max="779" width="8.42578125" style="1" customWidth="1"/>
    <col min="780" max="1024" width="8.7109375" style="1"/>
    <col min="1025" max="1025" width="24.7109375" style="1" customWidth="1"/>
    <col min="1026" max="1035" width="8.42578125" style="1" customWidth="1"/>
    <col min="1036" max="1280" width="8.7109375" style="1"/>
    <col min="1281" max="1281" width="24.7109375" style="1" customWidth="1"/>
    <col min="1282" max="1291" width="8.42578125" style="1" customWidth="1"/>
    <col min="1292" max="1536" width="8.7109375" style="1"/>
    <col min="1537" max="1537" width="24.7109375" style="1" customWidth="1"/>
    <col min="1538" max="1547" width="8.42578125" style="1" customWidth="1"/>
    <col min="1548" max="1792" width="8.7109375" style="1"/>
    <col min="1793" max="1793" width="24.7109375" style="1" customWidth="1"/>
    <col min="1794" max="1803" width="8.42578125" style="1" customWidth="1"/>
    <col min="1804" max="2048" width="8.7109375" style="1"/>
    <col min="2049" max="2049" width="24.7109375" style="1" customWidth="1"/>
    <col min="2050" max="2059" width="8.42578125" style="1" customWidth="1"/>
    <col min="2060" max="2304" width="8.7109375" style="1"/>
    <col min="2305" max="2305" width="24.7109375" style="1" customWidth="1"/>
    <col min="2306" max="2315" width="8.42578125" style="1" customWidth="1"/>
    <col min="2316" max="2560" width="8.7109375" style="1"/>
    <col min="2561" max="2561" width="24.7109375" style="1" customWidth="1"/>
    <col min="2562" max="2571" width="8.42578125" style="1" customWidth="1"/>
    <col min="2572" max="2816" width="8.7109375" style="1"/>
    <col min="2817" max="2817" width="24.7109375" style="1" customWidth="1"/>
    <col min="2818" max="2827" width="8.42578125" style="1" customWidth="1"/>
    <col min="2828" max="3072" width="8.7109375" style="1"/>
    <col min="3073" max="3073" width="24.7109375" style="1" customWidth="1"/>
    <col min="3074" max="3083" width="8.42578125" style="1" customWidth="1"/>
    <col min="3084" max="3328" width="8.7109375" style="1"/>
    <col min="3329" max="3329" width="24.7109375" style="1" customWidth="1"/>
    <col min="3330" max="3339" width="8.42578125" style="1" customWidth="1"/>
    <col min="3340" max="3584" width="8.7109375" style="1"/>
    <col min="3585" max="3585" width="24.7109375" style="1" customWidth="1"/>
    <col min="3586" max="3595" width="8.42578125" style="1" customWidth="1"/>
    <col min="3596" max="3840" width="8.7109375" style="1"/>
    <col min="3841" max="3841" width="24.7109375" style="1" customWidth="1"/>
    <col min="3842" max="3851" width="8.42578125" style="1" customWidth="1"/>
    <col min="3852" max="4096" width="8.7109375" style="1"/>
    <col min="4097" max="4097" width="24.7109375" style="1" customWidth="1"/>
    <col min="4098" max="4107" width="8.42578125" style="1" customWidth="1"/>
    <col min="4108" max="4352" width="8.7109375" style="1"/>
    <col min="4353" max="4353" width="24.7109375" style="1" customWidth="1"/>
    <col min="4354" max="4363" width="8.42578125" style="1" customWidth="1"/>
    <col min="4364" max="4608" width="8.7109375" style="1"/>
    <col min="4609" max="4609" width="24.7109375" style="1" customWidth="1"/>
    <col min="4610" max="4619" width="8.42578125" style="1" customWidth="1"/>
    <col min="4620" max="4864" width="8.7109375" style="1"/>
    <col min="4865" max="4865" width="24.7109375" style="1" customWidth="1"/>
    <col min="4866" max="4875" width="8.42578125" style="1" customWidth="1"/>
    <col min="4876" max="5120" width="8.7109375" style="1"/>
    <col min="5121" max="5121" width="24.7109375" style="1" customWidth="1"/>
    <col min="5122" max="5131" width="8.42578125" style="1" customWidth="1"/>
    <col min="5132" max="5376" width="8.7109375" style="1"/>
    <col min="5377" max="5377" width="24.7109375" style="1" customWidth="1"/>
    <col min="5378" max="5387" width="8.42578125" style="1" customWidth="1"/>
    <col min="5388" max="5632" width="8.7109375" style="1"/>
    <col min="5633" max="5633" width="24.7109375" style="1" customWidth="1"/>
    <col min="5634" max="5643" width="8.42578125" style="1" customWidth="1"/>
    <col min="5644" max="5888" width="8.7109375" style="1"/>
    <col min="5889" max="5889" width="24.7109375" style="1" customWidth="1"/>
    <col min="5890" max="5899" width="8.42578125" style="1" customWidth="1"/>
    <col min="5900" max="6144" width="8.7109375" style="1"/>
    <col min="6145" max="6145" width="24.7109375" style="1" customWidth="1"/>
    <col min="6146" max="6155" width="8.42578125" style="1" customWidth="1"/>
    <col min="6156" max="6400" width="8.7109375" style="1"/>
    <col min="6401" max="6401" width="24.7109375" style="1" customWidth="1"/>
    <col min="6402" max="6411" width="8.42578125" style="1" customWidth="1"/>
    <col min="6412" max="6656" width="8.7109375" style="1"/>
    <col min="6657" max="6657" width="24.7109375" style="1" customWidth="1"/>
    <col min="6658" max="6667" width="8.42578125" style="1" customWidth="1"/>
    <col min="6668" max="6912" width="8.7109375" style="1"/>
    <col min="6913" max="6913" width="24.7109375" style="1" customWidth="1"/>
    <col min="6914" max="6923" width="8.42578125" style="1" customWidth="1"/>
    <col min="6924" max="7168" width="8.7109375" style="1"/>
    <col min="7169" max="7169" width="24.7109375" style="1" customWidth="1"/>
    <col min="7170" max="7179" width="8.42578125" style="1" customWidth="1"/>
    <col min="7180" max="7424" width="8.7109375" style="1"/>
    <col min="7425" max="7425" width="24.7109375" style="1" customWidth="1"/>
    <col min="7426" max="7435" width="8.42578125" style="1" customWidth="1"/>
    <col min="7436" max="7680" width="8.7109375" style="1"/>
    <col min="7681" max="7681" width="24.7109375" style="1" customWidth="1"/>
    <col min="7682" max="7691" width="8.42578125" style="1" customWidth="1"/>
    <col min="7692" max="7936" width="8.7109375" style="1"/>
    <col min="7937" max="7937" width="24.7109375" style="1" customWidth="1"/>
    <col min="7938" max="7947" width="8.42578125" style="1" customWidth="1"/>
    <col min="7948" max="8192" width="8.7109375" style="1"/>
    <col min="8193" max="8193" width="24.7109375" style="1" customWidth="1"/>
    <col min="8194" max="8203" width="8.42578125" style="1" customWidth="1"/>
    <col min="8204" max="8448" width="8.7109375" style="1"/>
    <col min="8449" max="8449" width="24.7109375" style="1" customWidth="1"/>
    <col min="8450" max="8459" width="8.42578125" style="1" customWidth="1"/>
    <col min="8460" max="8704" width="8.7109375" style="1"/>
    <col min="8705" max="8705" width="24.7109375" style="1" customWidth="1"/>
    <col min="8706" max="8715" width="8.42578125" style="1" customWidth="1"/>
    <col min="8716" max="8960" width="8.7109375" style="1"/>
    <col min="8961" max="8961" width="24.7109375" style="1" customWidth="1"/>
    <col min="8962" max="8971" width="8.42578125" style="1" customWidth="1"/>
    <col min="8972" max="9216" width="8.7109375" style="1"/>
    <col min="9217" max="9217" width="24.7109375" style="1" customWidth="1"/>
    <col min="9218" max="9227" width="8.42578125" style="1" customWidth="1"/>
    <col min="9228" max="9472" width="8.7109375" style="1"/>
    <col min="9473" max="9473" width="24.7109375" style="1" customWidth="1"/>
    <col min="9474" max="9483" width="8.42578125" style="1" customWidth="1"/>
    <col min="9484" max="9728" width="8.7109375" style="1"/>
    <col min="9729" max="9729" width="24.7109375" style="1" customWidth="1"/>
    <col min="9730" max="9739" width="8.42578125" style="1" customWidth="1"/>
    <col min="9740" max="9984" width="8.7109375" style="1"/>
    <col min="9985" max="9985" width="24.7109375" style="1" customWidth="1"/>
    <col min="9986" max="9995" width="8.42578125" style="1" customWidth="1"/>
    <col min="9996" max="10240" width="8.7109375" style="1"/>
    <col min="10241" max="10241" width="24.7109375" style="1" customWidth="1"/>
    <col min="10242" max="10251" width="8.42578125" style="1" customWidth="1"/>
    <col min="10252" max="10496" width="8.7109375" style="1"/>
    <col min="10497" max="10497" width="24.7109375" style="1" customWidth="1"/>
    <col min="10498" max="10507" width="8.42578125" style="1" customWidth="1"/>
    <col min="10508" max="10752" width="8.7109375" style="1"/>
    <col min="10753" max="10753" width="24.7109375" style="1" customWidth="1"/>
    <col min="10754" max="10763" width="8.42578125" style="1" customWidth="1"/>
    <col min="10764" max="11008" width="8.7109375" style="1"/>
    <col min="11009" max="11009" width="24.7109375" style="1" customWidth="1"/>
    <col min="11010" max="11019" width="8.42578125" style="1" customWidth="1"/>
    <col min="11020" max="11264" width="8.7109375" style="1"/>
    <col min="11265" max="11265" width="24.7109375" style="1" customWidth="1"/>
    <col min="11266" max="11275" width="8.42578125" style="1" customWidth="1"/>
    <col min="11276" max="11520" width="8.7109375" style="1"/>
    <col min="11521" max="11521" width="24.7109375" style="1" customWidth="1"/>
    <col min="11522" max="11531" width="8.42578125" style="1" customWidth="1"/>
    <col min="11532" max="11776" width="8.7109375" style="1"/>
    <col min="11777" max="11777" width="24.7109375" style="1" customWidth="1"/>
    <col min="11778" max="11787" width="8.42578125" style="1" customWidth="1"/>
    <col min="11788" max="12032" width="8.7109375" style="1"/>
    <col min="12033" max="12033" width="24.7109375" style="1" customWidth="1"/>
    <col min="12034" max="12043" width="8.42578125" style="1" customWidth="1"/>
    <col min="12044" max="12288" width="8.7109375" style="1"/>
    <col min="12289" max="12289" width="24.7109375" style="1" customWidth="1"/>
    <col min="12290" max="12299" width="8.42578125" style="1" customWidth="1"/>
    <col min="12300" max="12544" width="8.7109375" style="1"/>
    <col min="12545" max="12545" width="24.7109375" style="1" customWidth="1"/>
    <col min="12546" max="12555" width="8.42578125" style="1" customWidth="1"/>
    <col min="12556" max="12800" width="8.7109375" style="1"/>
    <col min="12801" max="12801" width="24.7109375" style="1" customWidth="1"/>
    <col min="12802" max="12811" width="8.42578125" style="1" customWidth="1"/>
    <col min="12812" max="13056" width="8.7109375" style="1"/>
    <col min="13057" max="13057" width="24.7109375" style="1" customWidth="1"/>
    <col min="13058" max="13067" width="8.42578125" style="1" customWidth="1"/>
    <col min="13068" max="13312" width="8.7109375" style="1"/>
    <col min="13313" max="13313" width="24.7109375" style="1" customWidth="1"/>
    <col min="13314" max="13323" width="8.42578125" style="1" customWidth="1"/>
    <col min="13324" max="13568" width="8.7109375" style="1"/>
    <col min="13569" max="13569" width="24.7109375" style="1" customWidth="1"/>
    <col min="13570" max="13579" width="8.42578125" style="1" customWidth="1"/>
    <col min="13580" max="13824" width="8.7109375" style="1"/>
    <col min="13825" max="13825" width="24.7109375" style="1" customWidth="1"/>
    <col min="13826" max="13835" width="8.42578125" style="1" customWidth="1"/>
    <col min="13836" max="14080" width="8.7109375" style="1"/>
    <col min="14081" max="14081" width="24.7109375" style="1" customWidth="1"/>
    <col min="14082" max="14091" width="8.42578125" style="1" customWidth="1"/>
    <col min="14092" max="14336" width="8.7109375" style="1"/>
    <col min="14337" max="14337" width="24.7109375" style="1" customWidth="1"/>
    <col min="14338" max="14347" width="8.42578125" style="1" customWidth="1"/>
    <col min="14348" max="14592" width="8.7109375" style="1"/>
    <col min="14593" max="14593" width="24.7109375" style="1" customWidth="1"/>
    <col min="14594" max="14603" width="8.42578125" style="1" customWidth="1"/>
    <col min="14604" max="14848" width="8.7109375" style="1"/>
    <col min="14849" max="14849" width="24.7109375" style="1" customWidth="1"/>
    <col min="14850" max="14859" width="8.42578125" style="1" customWidth="1"/>
    <col min="14860" max="15104" width="8.7109375" style="1"/>
    <col min="15105" max="15105" width="24.7109375" style="1" customWidth="1"/>
    <col min="15106" max="15115" width="8.42578125" style="1" customWidth="1"/>
    <col min="15116" max="15360" width="8.7109375" style="1"/>
    <col min="15361" max="15361" width="24.7109375" style="1" customWidth="1"/>
    <col min="15362" max="15371" width="8.42578125" style="1" customWidth="1"/>
    <col min="15372" max="15616" width="8.7109375" style="1"/>
    <col min="15617" max="15617" width="24.7109375" style="1" customWidth="1"/>
    <col min="15618" max="15627" width="8.42578125" style="1" customWidth="1"/>
    <col min="15628" max="15872" width="8.7109375" style="1"/>
    <col min="15873" max="15873" width="24.7109375" style="1" customWidth="1"/>
    <col min="15874" max="15883" width="8.42578125" style="1" customWidth="1"/>
    <col min="15884" max="16128" width="8.7109375" style="1"/>
    <col min="16129" max="16129" width="24.7109375" style="1" customWidth="1"/>
    <col min="16130" max="16139" width="8.42578125" style="1" customWidth="1"/>
    <col min="16140" max="16384" width="8.7109375" style="1"/>
  </cols>
  <sheetData>
    <row r="1" spans="1:11" s="44" customFormat="1" ht="20.25" x14ac:dyDescent="0.3">
      <c r="A1" s="52" t="s">
        <v>19</v>
      </c>
      <c r="B1" s="174" t="s">
        <v>317</v>
      </c>
      <c r="C1" s="174"/>
      <c r="D1" s="174"/>
      <c r="E1" s="175"/>
      <c r="F1" s="175"/>
      <c r="G1" s="175"/>
      <c r="H1" s="175"/>
      <c r="I1" s="175"/>
      <c r="J1" s="175"/>
      <c r="K1" s="175"/>
    </row>
    <row r="2" spans="1:11" s="44" customFormat="1" ht="20.25" x14ac:dyDescent="0.3">
      <c r="A2" s="52" t="s">
        <v>21</v>
      </c>
      <c r="B2" s="176" t="s">
        <v>3</v>
      </c>
      <c r="C2" s="174"/>
      <c r="D2" s="174"/>
      <c r="E2" s="177"/>
      <c r="F2" s="177"/>
      <c r="G2" s="177"/>
      <c r="H2" s="177"/>
      <c r="I2" s="177"/>
      <c r="J2" s="177"/>
      <c r="K2" s="177"/>
    </row>
    <row r="4" spans="1:11" ht="15.75" x14ac:dyDescent="0.25">
      <c r="A4" s="135"/>
      <c r="B4" s="170" t="s">
        <v>4</v>
      </c>
      <c r="C4" s="172"/>
      <c r="D4" s="172"/>
      <c r="E4" s="171"/>
      <c r="F4" s="170" t="s">
        <v>147</v>
      </c>
      <c r="G4" s="172"/>
      <c r="H4" s="172"/>
      <c r="I4" s="171"/>
      <c r="J4" s="170" t="s">
        <v>148</v>
      </c>
      <c r="K4" s="171"/>
    </row>
    <row r="5" spans="1:11" x14ac:dyDescent="0.2">
      <c r="A5" s="12"/>
      <c r="B5" s="170">
        <f>VALUE(RIGHT($B$2, 4))</f>
        <v>2020</v>
      </c>
      <c r="C5" s="171"/>
      <c r="D5" s="170">
        <f>B5-1</f>
        <v>2019</v>
      </c>
      <c r="E5" s="178"/>
      <c r="F5" s="170">
        <f>B5</f>
        <v>2020</v>
      </c>
      <c r="G5" s="178"/>
      <c r="H5" s="170">
        <f>D5</f>
        <v>2019</v>
      </c>
      <c r="I5" s="178"/>
      <c r="J5" s="13" t="s">
        <v>8</v>
      </c>
      <c r="K5" s="14" t="s">
        <v>5</v>
      </c>
    </row>
    <row r="6" spans="1:11" x14ac:dyDescent="0.2">
      <c r="A6" s="16"/>
      <c r="B6" s="124" t="s">
        <v>149</v>
      </c>
      <c r="C6" s="125" t="s">
        <v>150</v>
      </c>
      <c r="D6" s="124" t="s">
        <v>149</v>
      </c>
      <c r="E6" s="126" t="s">
        <v>150</v>
      </c>
      <c r="F6" s="136" t="s">
        <v>149</v>
      </c>
      <c r="G6" s="125" t="s">
        <v>150</v>
      </c>
      <c r="H6" s="137" t="s">
        <v>149</v>
      </c>
      <c r="I6" s="126" t="s">
        <v>150</v>
      </c>
      <c r="J6" s="124"/>
      <c r="K6" s="126"/>
    </row>
    <row r="7" spans="1:11" x14ac:dyDescent="0.2">
      <c r="A7" s="20" t="s">
        <v>49</v>
      </c>
      <c r="B7" s="55">
        <v>1</v>
      </c>
      <c r="C7" s="138">
        <f>IF(B43=0, "-", B7/B43)</f>
        <v>1.5923566878980893E-3</v>
      </c>
      <c r="D7" s="55">
        <v>1</v>
      </c>
      <c r="E7" s="78">
        <f>IF(D43=0, "-", D7/D43)</f>
        <v>1.6611295681063123E-3</v>
      </c>
      <c r="F7" s="128">
        <v>6</v>
      </c>
      <c r="G7" s="138">
        <f>IF(F43=0, "-", F7/F43)</f>
        <v>1.4238253440911248E-3</v>
      </c>
      <c r="H7" s="55">
        <v>12</v>
      </c>
      <c r="I7" s="78">
        <f>IF(H43=0, "-", H7/H43)</f>
        <v>3.7255510710959331E-3</v>
      </c>
      <c r="J7" s="77">
        <f t="shared" ref="J7:J41" si="0">IF(D7=0, "-", IF((B7-D7)/D7&lt;10, (B7-D7)/D7, "&gt;999%"))</f>
        <v>0</v>
      </c>
      <c r="K7" s="78">
        <f t="shared" ref="K7:K41" si="1">IF(H7=0, "-", IF((F7-H7)/H7&lt;10, (F7-H7)/H7, "&gt;999%"))</f>
        <v>-0.5</v>
      </c>
    </row>
    <row r="8" spans="1:11" x14ac:dyDescent="0.2">
      <c r="A8" s="20" t="s">
        <v>50</v>
      </c>
      <c r="B8" s="55">
        <v>0</v>
      </c>
      <c r="C8" s="138">
        <f>IF(B43=0, "-", B8/B43)</f>
        <v>0</v>
      </c>
      <c r="D8" s="55">
        <v>0</v>
      </c>
      <c r="E8" s="78">
        <f>IF(D43=0, "-", D8/D43)</f>
        <v>0</v>
      </c>
      <c r="F8" s="128">
        <v>0</v>
      </c>
      <c r="G8" s="138">
        <f>IF(F43=0, "-", F8/F43)</f>
        <v>0</v>
      </c>
      <c r="H8" s="55">
        <v>1</v>
      </c>
      <c r="I8" s="78">
        <f>IF(H43=0, "-", H8/H43)</f>
        <v>3.1046258925799441E-4</v>
      </c>
      <c r="J8" s="77" t="str">
        <f t="shared" si="0"/>
        <v>-</v>
      </c>
      <c r="K8" s="78">
        <f t="shared" si="1"/>
        <v>-1</v>
      </c>
    </row>
    <row r="9" spans="1:11" x14ac:dyDescent="0.2">
      <c r="A9" s="20" t="s">
        <v>51</v>
      </c>
      <c r="B9" s="55">
        <v>16</v>
      </c>
      <c r="C9" s="138">
        <f>IF(B43=0, "-", B9/B43)</f>
        <v>2.5477707006369428E-2</v>
      </c>
      <c r="D9" s="55">
        <v>6</v>
      </c>
      <c r="E9" s="78">
        <f>IF(D43=0, "-", D9/D43)</f>
        <v>9.9667774086378731E-3</v>
      </c>
      <c r="F9" s="128">
        <v>84</v>
      </c>
      <c r="G9" s="138">
        <f>IF(F43=0, "-", F9/F43)</f>
        <v>1.9933554817275746E-2</v>
      </c>
      <c r="H9" s="55">
        <v>69</v>
      </c>
      <c r="I9" s="78">
        <f>IF(H43=0, "-", H9/H43)</f>
        <v>2.1421918658801616E-2</v>
      </c>
      <c r="J9" s="77">
        <f t="shared" si="0"/>
        <v>1.6666666666666667</v>
      </c>
      <c r="K9" s="78">
        <f t="shared" si="1"/>
        <v>0.21739130434782608</v>
      </c>
    </row>
    <row r="10" spans="1:11" x14ac:dyDescent="0.2">
      <c r="A10" s="20" t="s">
        <v>52</v>
      </c>
      <c r="B10" s="55">
        <v>37</v>
      </c>
      <c r="C10" s="138">
        <f>IF(B43=0, "-", B10/B43)</f>
        <v>5.89171974522293E-2</v>
      </c>
      <c r="D10" s="55">
        <v>18</v>
      </c>
      <c r="E10" s="78">
        <f>IF(D43=0, "-", D10/D43)</f>
        <v>2.9900332225913623E-2</v>
      </c>
      <c r="F10" s="128">
        <v>140</v>
      </c>
      <c r="G10" s="138">
        <f>IF(F43=0, "-", F10/F43)</f>
        <v>3.3222591362126248E-2</v>
      </c>
      <c r="H10" s="55">
        <v>92</v>
      </c>
      <c r="I10" s="78">
        <f>IF(H43=0, "-", H10/H43)</f>
        <v>2.8562558211735485E-2</v>
      </c>
      <c r="J10" s="77">
        <f t="shared" si="0"/>
        <v>1.0555555555555556</v>
      </c>
      <c r="K10" s="78">
        <f t="shared" si="1"/>
        <v>0.52173913043478259</v>
      </c>
    </row>
    <row r="11" spans="1:11" x14ac:dyDescent="0.2">
      <c r="A11" s="20" t="s">
        <v>53</v>
      </c>
      <c r="B11" s="55">
        <v>0</v>
      </c>
      <c r="C11" s="138">
        <f>IF(B43=0, "-", B11/B43)</f>
        <v>0</v>
      </c>
      <c r="D11" s="55">
        <v>1</v>
      </c>
      <c r="E11" s="78">
        <f>IF(D43=0, "-", D11/D43)</f>
        <v>1.6611295681063123E-3</v>
      </c>
      <c r="F11" s="128">
        <v>1</v>
      </c>
      <c r="G11" s="138">
        <f>IF(F43=0, "-", F11/F43)</f>
        <v>2.3730422401518748E-4</v>
      </c>
      <c r="H11" s="55">
        <v>4</v>
      </c>
      <c r="I11" s="78">
        <f>IF(H43=0, "-", H11/H43)</f>
        <v>1.2418503570319776E-3</v>
      </c>
      <c r="J11" s="77">
        <f t="shared" si="0"/>
        <v>-1</v>
      </c>
      <c r="K11" s="78">
        <f t="shared" si="1"/>
        <v>-0.75</v>
      </c>
    </row>
    <row r="12" spans="1:11" x14ac:dyDescent="0.2">
      <c r="A12" s="20" t="s">
        <v>54</v>
      </c>
      <c r="B12" s="55">
        <v>0</v>
      </c>
      <c r="C12" s="138">
        <f>IF(B43=0, "-", B12/B43)</f>
        <v>0</v>
      </c>
      <c r="D12" s="55">
        <v>0</v>
      </c>
      <c r="E12" s="78">
        <f>IF(D43=0, "-", D12/D43)</f>
        <v>0</v>
      </c>
      <c r="F12" s="128">
        <v>6</v>
      </c>
      <c r="G12" s="138">
        <f>IF(F43=0, "-", F12/F43)</f>
        <v>1.4238253440911248E-3</v>
      </c>
      <c r="H12" s="55">
        <v>2</v>
      </c>
      <c r="I12" s="78">
        <f>IF(H43=0, "-", H12/H43)</f>
        <v>6.2092517851598881E-4</v>
      </c>
      <c r="J12" s="77" t="str">
        <f t="shared" si="0"/>
        <v>-</v>
      </c>
      <c r="K12" s="78">
        <f t="shared" si="1"/>
        <v>2</v>
      </c>
    </row>
    <row r="13" spans="1:11" x14ac:dyDescent="0.2">
      <c r="A13" s="20" t="s">
        <v>55</v>
      </c>
      <c r="B13" s="55">
        <v>0</v>
      </c>
      <c r="C13" s="138">
        <f>IF(B43=0, "-", B13/B43)</f>
        <v>0</v>
      </c>
      <c r="D13" s="55">
        <v>0</v>
      </c>
      <c r="E13" s="78">
        <f>IF(D43=0, "-", D13/D43)</f>
        <v>0</v>
      </c>
      <c r="F13" s="128">
        <v>0</v>
      </c>
      <c r="G13" s="138">
        <f>IF(F43=0, "-", F13/F43)</f>
        <v>0</v>
      </c>
      <c r="H13" s="55">
        <v>1</v>
      </c>
      <c r="I13" s="78">
        <f>IF(H43=0, "-", H13/H43)</f>
        <v>3.1046258925799441E-4</v>
      </c>
      <c r="J13" s="77" t="str">
        <f t="shared" si="0"/>
        <v>-</v>
      </c>
      <c r="K13" s="78">
        <f t="shared" si="1"/>
        <v>-1</v>
      </c>
    </row>
    <row r="14" spans="1:11" x14ac:dyDescent="0.2">
      <c r="A14" s="20" t="s">
        <v>56</v>
      </c>
      <c r="B14" s="55">
        <v>0</v>
      </c>
      <c r="C14" s="138">
        <f>IF(B43=0, "-", B14/B43)</f>
        <v>0</v>
      </c>
      <c r="D14" s="55">
        <v>2</v>
      </c>
      <c r="E14" s="78">
        <f>IF(D43=0, "-", D14/D43)</f>
        <v>3.3222591362126247E-3</v>
      </c>
      <c r="F14" s="128">
        <v>14</v>
      </c>
      <c r="G14" s="138">
        <f>IF(F43=0, "-", F14/F43)</f>
        <v>3.3222591362126247E-3</v>
      </c>
      <c r="H14" s="55">
        <v>17</v>
      </c>
      <c r="I14" s="78">
        <f>IF(H43=0, "-", H14/H43)</f>
        <v>5.2778640173859054E-3</v>
      </c>
      <c r="J14" s="77">
        <f t="shared" si="0"/>
        <v>-1</v>
      </c>
      <c r="K14" s="78">
        <f t="shared" si="1"/>
        <v>-0.17647058823529413</v>
      </c>
    </row>
    <row r="15" spans="1:11" x14ac:dyDescent="0.2">
      <c r="A15" s="20" t="s">
        <v>58</v>
      </c>
      <c r="B15" s="55">
        <v>15</v>
      </c>
      <c r="C15" s="138">
        <f>IF(B43=0, "-", B15/B43)</f>
        <v>2.3885350318471339E-2</v>
      </c>
      <c r="D15" s="55">
        <v>12</v>
      </c>
      <c r="E15" s="78">
        <f>IF(D43=0, "-", D15/D43)</f>
        <v>1.9933554817275746E-2</v>
      </c>
      <c r="F15" s="128">
        <v>58</v>
      </c>
      <c r="G15" s="138">
        <f>IF(F43=0, "-", F15/F43)</f>
        <v>1.3763644992880873E-2</v>
      </c>
      <c r="H15" s="55">
        <v>77</v>
      </c>
      <c r="I15" s="78">
        <f>IF(H43=0, "-", H15/H43)</f>
        <v>2.3905619372865571E-2</v>
      </c>
      <c r="J15" s="77">
        <f t="shared" si="0"/>
        <v>0.25</v>
      </c>
      <c r="K15" s="78">
        <f t="shared" si="1"/>
        <v>-0.24675324675324675</v>
      </c>
    </row>
    <row r="16" spans="1:11" x14ac:dyDescent="0.2">
      <c r="A16" s="20" t="s">
        <v>59</v>
      </c>
      <c r="B16" s="55">
        <v>0</v>
      </c>
      <c r="C16" s="138">
        <f>IF(B43=0, "-", B16/B43)</f>
        <v>0</v>
      </c>
      <c r="D16" s="55">
        <v>0</v>
      </c>
      <c r="E16" s="78">
        <f>IF(D43=0, "-", D16/D43)</f>
        <v>0</v>
      </c>
      <c r="F16" s="128">
        <v>1</v>
      </c>
      <c r="G16" s="138">
        <f>IF(F43=0, "-", F16/F43)</f>
        <v>2.3730422401518748E-4</v>
      </c>
      <c r="H16" s="55">
        <v>0</v>
      </c>
      <c r="I16" s="78">
        <f>IF(H43=0, "-", H16/H43)</f>
        <v>0</v>
      </c>
      <c r="J16" s="77" t="str">
        <f t="shared" si="0"/>
        <v>-</v>
      </c>
      <c r="K16" s="78" t="str">
        <f t="shared" si="1"/>
        <v>-</v>
      </c>
    </row>
    <row r="17" spans="1:11" x14ac:dyDescent="0.2">
      <c r="A17" s="20" t="s">
        <v>62</v>
      </c>
      <c r="B17" s="55">
        <v>4</v>
      </c>
      <c r="C17" s="138">
        <f>IF(B43=0, "-", B17/B43)</f>
        <v>6.369426751592357E-3</v>
      </c>
      <c r="D17" s="55">
        <v>5</v>
      </c>
      <c r="E17" s="78">
        <f>IF(D43=0, "-", D17/D43)</f>
        <v>8.3056478405315621E-3</v>
      </c>
      <c r="F17" s="128">
        <v>35</v>
      </c>
      <c r="G17" s="138">
        <f>IF(F43=0, "-", F17/F43)</f>
        <v>8.3056478405315621E-3</v>
      </c>
      <c r="H17" s="55">
        <v>93</v>
      </c>
      <c r="I17" s="78">
        <f>IF(H43=0, "-", H17/H43)</f>
        <v>2.8873020800993479E-2</v>
      </c>
      <c r="J17" s="77">
        <f t="shared" si="0"/>
        <v>-0.2</v>
      </c>
      <c r="K17" s="78">
        <f t="shared" si="1"/>
        <v>-0.62365591397849462</v>
      </c>
    </row>
    <row r="18" spans="1:11" x14ac:dyDescent="0.2">
      <c r="A18" s="20" t="s">
        <v>63</v>
      </c>
      <c r="B18" s="55">
        <v>35</v>
      </c>
      <c r="C18" s="138">
        <f>IF(B43=0, "-", B18/B43)</f>
        <v>5.5732484076433123E-2</v>
      </c>
      <c r="D18" s="55">
        <v>92</v>
      </c>
      <c r="E18" s="78">
        <f>IF(D43=0, "-", D18/D43)</f>
        <v>0.15282392026578073</v>
      </c>
      <c r="F18" s="128">
        <v>353</v>
      </c>
      <c r="G18" s="138">
        <f>IF(F43=0, "-", F18/F43)</f>
        <v>8.3768391077361171E-2</v>
      </c>
      <c r="H18" s="55">
        <v>309</v>
      </c>
      <c r="I18" s="78">
        <f>IF(H43=0, "-", H18/H43)</f>
        <v>9.5932940080720272E-2</v>
      </c>
      <c r="J18" s="77">
        <f t="shared" si="0"/>
        <v>-0.61956521739130432</v>
      </c>
      <c r="K18" s="78">
        <f t="shared" si="1"/>
        <v>0.14239482200647249</v>
      </c>
    </row>
    <row r="19" spans="1:11" x14ac:dyDescent="0.2">
      <c r="A19" s="20" t="s">
        <v>64</v>
      </c>
      <c r="B19" s="55">
        <v>73</v>
      </c>
      <c r="C19" s="138">
        <f>IF(B43=0, "-", B19/B43)</f>
        <v>0.11624203821656051</v>
      </c>
      <c r="D19" s="55">
        <v>30</v>
      </c>
      <c r="E19" s="78">
        <f>IF(D43=0, "-", D19/D43)</f>
        <v>4.9833887043189369E-2</v>
      </c>
      <c r="F19" s="128">
        <v>474</v>
      </c>
      <c r="G19" s="138">
        <f>IF(F43=0, "-", F19/F43)</f>
        <v>0.11248220218319886</v>
      </c>
      <c r="H19" s="55">
        <v>317</v>
      </c>
      <c r="I19" s="78">
        <f>IF(H43=0, "-", H19/H43)</f>
        <v>9.8416640794784224E-2</v>
      </c>
      <c r="J19" s="77">
        <f t="shared" si="0"/>
        <v>1.4333333333333333</v>
      </c>
      <c r="K19" s="78">
        <f t="shared" si="1"/>
        <v>0.4952681388012618</v>
      </c>
    </row>
    <row r="20" spans="1:11" x14ac:dyDescent="0.2">
      <c r="A20" s="20" t="s">
        <v>65</v>
      </c>
      <c r="B20" s="55">
        <v>0</v>
      </c>
      <c r="C20" s="138">
        <f>IF(B43=0, "-", B20/B43)</f>
        <v>0</v>
      </c>
      <c r="D20" s="55">
        <v>0</v>
      </c>
      <c r="E20" s="78">
        <f>IF(D43=0, "-", D20/D43)</f>
        <v>0</v>
      </c>
      <c r="F20" s="128">
        <v>0</v>
      </c>
      <c r="G20" s="138">
        <f>IF(F43=0, "-", F20/F43)</f>
        <v>0</v>
      </c>
      <c r="H20" s="55">
        <v>1</v>
      </c>
      <c r="I20" s="78">
        <f>IF(H43=0, "-", H20/H43)</f>
        <v>3.1046258925799441E-4</v>
      </c>
      <c r="J20" s="77" t="str">
        <f t="shared" si="0"/>
        <v>-</v>
      </c>
      <c r="K20" s="78">
        <f t="shared" si="1"/>
        <v>-1</v>
      </c>
    </row>
    <row r="21" spans="1:11" x14ac:dyDescent="0.2">
      <c r="A21" s="20" t="s">
        <v>67</v>
      </c>
      <c r="B21" s="55">
        <v>1</v>
      </c>
      <c r="C21" s="138">
        <f>IF(B43=0, "-", B21/B43)</f>
        <v>1.5923566878980893E-3</v>
      </c>
      <c r="D21" s="55">
        <v>3</v>
      </c>
      <c r="E21" s="78">
        <f>IF(D43=0, "-", D21/D43)</f>
        <v>4.9833887043189366E-3</v>
      </c>
      <c r="F21" s="128">
        <v>8</v>
      </c>
      <c r="G21" s="138">
        <f>IF(F43=0, "-", F21/F43)</f>
        <v>1.8984337921214998E-3</v>
      </c>
      <c r="H21" s="55">
        <v>5</v>
      </c>
      <c r="I21" s="78">
        <f>IF(H43=0, "-", H21/H43)</f>
        <v>1.5523129462899721E-3</v>
      </c>
      <c r="J21" s="77">
        <f t="shared" si="0"/>
        <v>-0.66666666666666663</v>
      </c>
      <c r="K21" s="78">
        <f t="shared" si="1"/>
        <v>0.6</v>
      </c>
    </row>
    <row r="22" spans="1:11" x14ac:dyDescent="0.2">
      <c r="A22" s="20" t="s">
        <v>69</v>
      </c>
      <c r="B22" s="55">
        <v>91</v>
      </c>
      <c r="C22" s="138">
        <f>IF(B43=0, "-", B22/B43)</f>
        <v>0.14490445859872611</v>
      </c>
      <c r="D22" s="55">
        <v>114</v>
      </c>
      <c r="E22" s="78">
        <f>IF(D43=0, "-", D22/D43)</f>
        <v>0.18936877076411959</v>
      </c>
      <c r="F22" s="128">
        <v>451</v>
      </c>
      <c r="G22" s="138">
        <f>IF(F43=0, "-", F22/F43)</f>
        <v>0.10702420503084954</v>
      </c>
      <c r="H22" s="55">
        <v>411</v>
      </c>
      <c r="I22" s="78">
        <f>IF(H43=0, "-", H22/H43)</f>
        <v>0.12760012418503569</v>
      </c>
      <c r="J22" s="77">
        <f t="shared" si="0"/>
        <v>-0.20175438596491227</v>
      </c>
      <c r="K22" s="78">
        <f t="shared" si="1"/>
        <v>9.7323600973236016E-2</v>
      </c>
    </row>
    <row r="23" spans="1:11" x14ac:dyDescent="0.2">
      <c r="A23" s="20" t="s">
        <v>71</v>
      </c>
      <c r="B23" s="55">
        <v>1</v>
      </c>
      <c r="C23" s="138">
        <f>IF(B43=0, "-", B23/B43)</f>
        <v>1.5923566878980893E-3</v>
      </c>
      <c r="D23" s="55">
        <v>0</v>
      </c>
      <c r="E23" s="78">
        <f>IF(D43=0, "-", D23/D43)</f>
        <v>0</v>
      </c>
      <c r="F23" s="128">
        <v>1</v>
      </c>
      <c r="G23" s="138">
        <f>IF(F43=0, "-", F23/F43)</f>
        <v>2.3730422401518748E-4</v>
      </c>
      <c r="H23" s="55">
        <v>4</v>
      </c>
      <c r="I23" s="78">
        <f>IF(H43=0, "-", H23/H43)</f>
        <v>1.2418503570319776E-3</v>
      </c>
      <c r="J23" s="77" t="str">
        <f t="shared" si="0"/>
        <v>-</v>
      </c>
      <c r="K23" s="78">
        <f t="shared" si="1"/>
        <v>-0.75</v>
      </c>
    </row>
    <row r="24" spans="1:11" x14ac:dyDescent="0.2">
      <c r="A24" s="20" t="s">
        <v>72</v>
      </c>
      <c r="B24" s="55">
        <v>5</v>
      </c>
      <c r="C24" s="138">
        <f>IF(B43=0, "-", B24/B43)</f>
        <v>7.9617834394904458E-3</v>
      </c>
      <c r="D24" s="55">
        <v>5</v>
      </c>
      <c r="E24" s="78">
        <f>IF(D43=0, "-", D24/D43)</f>
        <v>8.3056478405315621E-3</v>
      </c>
      <c r="F24" s="128">
        <v>28</v>
      </c>
      <c r="G24" s="138">
        <f>IF(F43=0, "-", F24/F43)</f>
        <v>6.6445182724252493E-3</v>
      </c>
      <c r="H24" s="55">
        <v>18</v>
      </c>
      <c r="I24" s="78">
        <f>IF(H43=0, "-", H24/H43)</f>
        <v>5.5883266066438994E-3</v>
      </c>
      <c r="J24" s="77">
        <f t="shared" si="0"/>
        <v>0</v>
      </c>
      <c r="K24" s="78">
        <f t="shared" si="1"/>
        <v>0.55555555555555558</v>
      </c>
    </row>
    <row r="25" spans="1:11" x14ac:dyDescent="0.2">
      <c r="A25" s="20" t="s">
        <v>73</v>
      </c>
      <c r="B25" s="55">
        <v>0</v>
      </c>
      <c r="C25" s="138">
        <f>IF(B43=0, "-", B25/B43)</f>
        <v>0</v>
      </c>
      <c r="D25" s="55">
        <v>0</v>
      </c>
      <c r="E25" s="78">
        <f>IF(D43=0, "-", D25/D43)</f>
        <v>0</v>
      </c>
      <c r="F25" s="128">
        <v>3</v>
      </c>
      <c r="G25" s="138">
        <f>IF(F43=0, "-", F25/F43)</f>
        <v>7.1191267204556241E-4</v>
      </c>
      <c r="H25" s="55">
        <v>1</v>
      </c>
      <c r="I25" s="78">
        <f>IF(H43=0, "-", H25/H43)</f>
        <v>3.1046258925799441E-4</v>
      </c>
      <c r="J25" s="77" t="str">
        <f t="shared" si="0"/>
        <v>-</v>
      </c>
      <c r="K25" s="78">
        <f t="shared" si="1"/>
        <v>2</v>
      </c>
    </row>
    <row r="26" spans="1:11" x14ac:dyDescent="0.2">
      <c r="A26" s="20" t="s">
        <v>74</v>
      </c>
      <c r="B26" s="55">
        <v>47</v>
      </c>
      <c r="C26" s="138">
        <f>IF(B43=0, "-", B26/B43)</f>
        <v>7.4840764331210188E-2</v>
      </c>
      <c r="D26" s="55">
        <v>74</v>
      </c>
      <c r="E26" s="78">
        <f>IF(D43=0, "-", D26/D43)</f>
        <v>0.12292358803986711</v>
      </c>
      <c r="F26" s="128">
        <v>491</v>
      </c>
      <c r="G26" s="138">
        <f>IF(F43=0, "-", F26/F43)</f>
        <v>0.11651637399145705</v>
      </c>
      <c r="H26" s="55">
        <v>490</v>
      </c>
      <c r="I26" s="78">
        <f>IF(H43=0, "-", H26/H43)</f>
        <v>0.15212666873641725</v>
      </c>
      <c r="J26" s="77">
        <f t="shared" si="0"/>
        <v>-0.36486486486486486</v>
      </c>
      <c r="K26" s="78">
        <f t="shared" si="1"/>
        <v>2.0408163265306124E-3</v>
      </c>
    </row>
    <row r="27" spans="1:11" x14ac:dyDescent="0.2">
      <c r="A27" s="20" t="s">
        <v>75</v>
      </c>
      <c r="B27" s="55">
        <v>26</v>
      </c>
      <c r="C27" s="138">
        <f>IF(B43=0, "-", B27/B43)</f>
        <v>4.1401273885350316E-2</v>
      </c>
      <c r="D27" s="55">
        <v>35</v>
      </c>
      <c r="E27" s="78">
        <f>IF(D43=0, "-", D27/D43)</f>
        <v>5.8139534883720929E-2</v>
      </c>
      <c r="F27" s="128">
        <v>113</v>
      </c>
      <c r="G27" s="138">
        <f>IF(F43=0, "-", F27/F43)</f>
        <v>2.6815377313716183E-2</v>
      </c>
      <c r="H27" s="55">
        <v>143</v>
      </c>
      <c r="I27" s="78">
        <f>IF(H43=0, "-", H27/H43)</f>
        <v>4.4396150263893201E-2</v>
      </c>
      <c r="J27" s="77">
        <f t="shared" si="0"/>
        <v>-0.25714285714285712</v>
      </c>
      <c r="K27" s="78">
        <f t="shared" si="1"/>
        <v>-0.20979020979020979</v>
      </c>
    </row>
    <row r="28" spans="1:11" x14ac:dyDescent="0.2">
      <c r="A28" s="20" t="s">
        <v>76</v>
      </c>
      <c r="B28" s="55">
        <v>3</v>
      </c>
      <c r="C28" s="138">
        <f>IF(B43=0, "-", B28/B43)</f>
        <v>4.7770700636942673E-3</v>
      </c>
      <c r="D28" s="55">
        <v>0</v>
      </c>
      <c r="E28" s="78">
        <f>IF(D43=0, "-", D28/D43)</f>
        <v>0</v>
      </c>
      <c r="F28" s="128">
        <v>4</v>
      </c>
      <c r="G28" s="138">
        <f>IF(F43=0, "-", F28/F43)</f>
        <v>9.4921689606074992E-4</v>
      </c>
      <c r="H28" s="55">
        <v>1</v>
      </c>
      <c r="I28" s="78">
        <f>IF(H43=0, "-", H28/H43)</f>
        <v>3.1046258925799441E-4</v>
      </c>
      <c r="J28" s="77" t="str">
        <f t="shared" si="0"/>
        <v>-</v>
      </c>
      <c r="K28" s="78">
        <f t="shared" si="1"/>
        <v>3</v>
      </c>
    </row>
    <row r="29" spans="1:11" x14ac:dyDescent="0.2">
      <c r="A29" s="20" t="s">
        <v>77</v>
      </c>
      <c r="B29" s="55">
        <v>13</v>
      </c>
      <c r="C29" s="138">
        <f>IF(B43=0, "-", B29/B43)</f>
        <v>2.0700636942675158E-2</v>
      </c>
      <c r="D29" s="55">
        <v>11</v>
      </c>
      <c r="E29" s="78">
        <f>IF(D43=0, "-", D29/D43)</f>
        <v>1.8272425249169437E-2</v>
      </c>
      <c r="F29" s="128">
        <v>130</v>
      </c>
      <c r="G29" s="138">
        <f>IF(F43=0, "-", F29/F43)</f>
        <v>3.0849549121974372E-2</v>
      </c>
      <c r="H29" s="55">
        <v>51</v>
      </c>
      <c r="I29" s="78">
        <f>IF(H43=0, "-", H29/H43)</f>
        <v>1.5833592052157716E-2</v>
      </c>
      <c r="J29" s="77">
        <f t="shared" si="0"/>
        <v>0.18181818181818182</v>
      </c>
      <c r="K29" s="78">
        <f t="shared" si="1"/>
        <v>1.5490196078431373</v>
      </c>
    </row>
    <row r="30" spans="1:11" x14ac:dyDescent="0.2">
      <c r="A30" s="20" t="s">
        <v>78</v>
      </c>
      <c r="B30" s="55">
        <v>11</v>
      </c>
      <c r="C30" s="138">
        <f>IF(B43=0, "-", B30/B43)</f>
        <v>1.751592356687898E-2</v>
      </c>
      <c r="D30" s="55">
        <v>5</v>
      </c>
      <c r="E30" s="78">
        <f>IF(D43=0, "-", D30/D43)</f>
        <v>8.3056478405315621E-3</v>
      </c>
      <c r="F30" s="128">
        <v>34</v>
      </c>
      <c r="G30" s="138">
        <f>IF(F43=0, "-", F30/F43)</f>
        <v>8.0683436165163748E-3</v>
      </c>
      <c r="H30" s="55">
        <v>29</v>
      </c>
      <c r="I30" s="78">
        <f>IF(H43=0, "-", H30/H43)</f>
        <v>9.0034150884818372E-3</v>
      </c>
      <c r="J30" s="77">
        <f t="shared" si="0"/>
        <v>1.2</v>
      </c>
      <c r="K30" s="78">
        <f t="shared" si="1"/>
        <v>0.17241379310344829</v>
      </c>
    </row>
    <row r="31" spans="1:11" x14ac:dyDescent="0.2">
      <c r="A31" s="20" t="s">
        <v>79</v>
      </c>
      <c r="B31" s="55">
        <v>1</v>
      </c>
      <c r="C31" s="138">
        <f>IF(B43=0, "-", B31/B43)</f>
        <v>1.5923566878980893E-3</v>
      </c>
      <c r="D31" s="55">
        <v>1</v>
      </c>
      <c r="E31" s="78">
        <f>IF(D43=0, "-", D31/D43)</f>
        <v>1.6611295681063123E-3</v>
      </c>
      <c r="F31" s="128">
        <v>6</v>
      </c>
      <c r="G31" s="138">
        <f>IF(F43=0, "-", F31/F43)</f>
        <v>1.4238253440911248E-3</v>
      </c>
      <c r="H31" s="55">
        <v>15</v>
      </c>
      <c r="I31" s="78">
        <f>IF(H43=0, "-", H31/H43)</f>
        <v>4.6569388388699165E-3</v>
      </c>
      <c r="J31" s="77">
        <f t="shared" si="0"/>
        <v>0</v>
      </c>
      <c r="K31" s="78">
        <f t="shared" si="1"/>
        <v>-0.6</v>
      </c>
    </row>
    <row r="32" spans="1:11" x14ac:dyDescent="0.2">
      <c r="A32" s="20" t="s">
        <v>80</v>
      </c>
      <c r="B32" s="55">
        <v>0</v>
      </c>
      <c r="C32" s="138">
        <f>IF(B43=0, "-", B32/B43)</f>
        <v>0</v>
      </c>
      <c r="D32" s="55">
        <v>0</v>
      </c>
      <c r="E32" s="78">
        <f>IF(D43=0, "-", D32/D43)</f>
        <v>0</v>
      </c>
      <c r="F32" s="128">
        <v>19</v>
      </c>
      <c r="G32" s="138">
        <f>IF(F43=0, "-", F32/F43)</f>
        <v>4.508780256288562E-3</v>
      </c>
      <c r="H32" s="55">
        <v>2</v>
      </c>
      <c r="I32" s="78">
        <f>IF(H43=0, "-", H32/H43)</f>
        <v>6.2092517851598881E-4</v>
      </c>
      <c r="J32" s="77" t="str">
        <f t="shared" si="0"/>
        <v>-</v>
      </c>
      <c r="K32" s="78">
        <f t="shared" si="1"/>
        <v>8.5</v>
      </c>
    </row>
    <row r="33" spans="1:11" x14ac:dyDescent="0.2">
      <c r="A33" s="20" t="s">
        <v>81</v>
      </c>
      <c r="B33" s="55">
        <v>1</v>
      </c>
      <c r="C33" s="138">
        <f>IF(B43=0, "-", B33/B43)</f>
        <v>1.5923566878980893E-3</v>
      </c>
      <c r="D33" s="55">
        <v>1</v>
      </c>
      <c r="E33" s="78">
        <f>IF(D43=0, "-", D33/D43)</f>
        <v>1.6611295681063123E-3</v>
      </c>
      <c r="F33" s="128">
        <v>8</v>
      </c>
      <c r="G33" s="138">
        <f>IF(F43=0, "-", F33/F43)</f>
        <v>1.8984337921214998E-3</v>
      </c>
      <c r="H33" s="55">
        <v>7</v>
      </c>
      <c r="I33" s="78">
        <f>IF(H43=0, "-", H33/H43)</f>
        <v>2.1732381248059608E-3</v>
      </c>
      <c r="J33" s="77">
        <f t="shared" si="0"/>
        <v>0</v>
      </c>
      <c r="K33" s="78">
        <f t="shared" si="1"/>
        <v>0.14285714285714285</v>
      </c>
    </row>
    <row r="34" spans="1:11" x14ac:dyDescent="0.2">
      <c r="A34" s="20" t="s">
        <v>82</v>
      </c>
      <c r="B34" s="55">
        <v>0</v>
      </c>
      <c r="C34" s="138">
        <f>IF(B43=0, "-", B34/B43)</f>
        <v>0</v>
      </c>
      <c r="D34" s="55">
        <v>3</v>
      </c>
      <c r="E34" s="78">
        <f>IF(D43=0, "-", D34/D43)</f>
        <v>4.9833887043189366E-3</v>
      </c>
      <c r="F34" s="128">
        <v>5</v>
      </c>
      <c r="G34" s="138">
        <f>IF(F43=0, "-", F34/F43)</f>
        <v>1.1865211200759373E-3</v>
      </c>
      <c r="H34" s="55">
        <v>8</v>
      </c>
      <c r="I34" s="78">
        <f>IF(H43=0, "-", H34/H43)</f>
        <v>2.4837007140639552E-3</v>
      </c>
      <c r="J34" s="77">
        <f t="shared" si="0"/>
        <v>-1</v>
      </c>
      <c r="K34" s="78">
        <f t="shared" si="1"/>
        <v>-0.375</v>
      </c>
    </row>
    <row r="35" spans="1:11" x14ac:dyDescent="0.2">
      <c r="A35" s="20" t="s">
        <v>84</v>
      </c>
      <c r="B35" s="55">
        <v>0</v>
      </c>
      <c r="C35" s="138">
        <f>IF(B43=0, "-", B35/B43)</f>
        <v>0</v>
      </c>
      <c r="D35" s="55">
        <v>1</v>
      </c>
      <c r="E35" s="78">
        <f>IF(D43=0, "-", D35/D43)</f>
        <v>1.6611295681063123E-3</v>
      </c>
      <c r="F35" s="128">
        <v>3</v>
      </c>
      <c r="G35" s="138">
        <f>IF(F43=0, "-", F35/F43)</f>
        <v>7.1191267204556241E-4</v>
      </c>
      <c r="H35" s="55">
        <v>5</v>
      </c>
      <c r="I35" s="78">
        <f>IF(H43=0, "-", H35/H43)</f>
        <v>1.5523129462899721E-3</v>
      </c>
      <c r="J35" s="77">
        <f t="shared" si="0"/>
        <v>-1</v>
      </c>
      <c r="K35" s="78">
        <f t="shared" si="1"/>
        <v>-0.4</v>
      </c>
    </row>
    <row r="36" spans="1:11" x14ac:dyDescent="0.2">
      <c r="A36" s="20" t="s">
        <v>85</v>
      </c>
      <c r="B36" s="55">
        <v>18</v>
      </c>
      <c r="C36" s="138">
        <f>IF(B43=0, "-", B36/B43)</f>
        <v>2.8662420382165606E-2</v>
      </c>
      <c r="D36" s="55">
        <v>8</v>
      </c>
      <c r="E36" s="78">
        <f>IF(D43=0, "-", D36/D43)</f>
        <v>1.3289036544850499E-2</v>
      </c>
      <c r="F36" s="128">
        <v>155</v>
      </c>
      <c r="G36" s="138">
        <f>IF(F43=0, "-", F36/F43)</f>
        <v>3.6782154722354056E-2</v>
      </c>
      <c r="H36" s="55">
        <v>71</v>
      </c>
      <c r="I36" s="78">
        <f>IF(H43=0, "-", H36/H43)</f>
        <v>2.2042843837317604E-2</v>
      </c>
      <c r="J36" s="77">
        <f t="shared" si="0"/>
        <v>1.25</v>
      </c>
      <c r="K36" s="78">
        <f t="shared" si="1"/>
        <v>1.1830985915492958</v>
      </c>
    </row>
    <row r="37" spans="1:11" x14ac:dyDescent="0.2">
      <c r="A37" s="20" t="s">
        <v>87</v>
      </c>
      <c r="B37" s="55">
        <v>19</v>
      </c>
      <c r="C37" s="138">
        <f>IF(B43=0, "-", B37/B43)</f>
        <v>3.0254777070063694E-2</v>
      </c>
      <c r="D37" s="55">
        <v>16</v>
      </c>
      <c r="E37" s="78">
        <f>IF(D43=0, "-", D37/D43)</f>
        <v>2.6578073089700997E-2</v>
      </c>
      <c r="F37" s="128">
        <v>160</v>
      </c>
      <c r="G37" s="138">
        <f>IF(F43=0, "-", F37/F43)</f>
        <v>3.7968675842429994E-2</v>
      </c>
      <c r="H37" s="55">
        <v>70</v>
      </c>
      <c r="I37" s="78">
        <f>IF(H43=0, "-", H37/H43)</f>
        <v>2.173238124805961E-2</v>
      </c>
      <c r="J37" s="77">
        <f t="shared" si="0"/>
        <v>0.1875</v>
      </c>
      <c r="K37" s="78">
        <f t="shared" si="1"/>
        <v>1.2857142857142858</v>
      </c>
    </row>
    <row r="38" spans="1:11" x14ac:dyDescent="0.2">
      <c r="A38" s="20" t="s">
        <v>88</v>
      </c>
      <c r="B38" s="55">
        <v>19</v>
      </c>
      <c r="C38" s="138">
        <f>IF(B43=0, "-", B38/B43)</f>
        <v>3.0254777070063694E-2</v>
      </c>
      <c r="D38" s="55">
        <v>9</v>
      </c>
      <c r="E38" s="78">
        <f>IF(D43=0, "-", D38/D43)</f>
        <v>1.4950166112956811E-2</v>
      </c>
      <c r="F38" s="128">
        <v>153</v>
      </c>
      <c r="G38" s="138">
        <f>IF(F43=0, "-", F38/F43)</f>
        <v>3.6307546274323685E-2</v>
      </c>
      <c r="H38" s="55">
        <v>62</v>
      </c>
      <c r="I38" s="78">
        <f>IF(H43=0, "-", H38/H43)</f>
        <v>1.9248680533995654E-2</v>
      </c>
      <c r="J38" s="77">
        <f t="shared" si="0"/>
        <v>1.1111111111111112</v>
      </c>
      <c r="K38" s="78">
        <f t="shared" si="1"/>
        <v>1.467741935483871</v>
      </c>
    </row>
    <row r="39" spans="1:11" x14ac:dyDescent="0.2">
      <c r="A39" s="20" t="s">
        <v>89</v>
      </c>
      <c r="B39" s="55">
        <v>94</v>
      </c>
      <c r="C39" s="138">
        <f>IF(B43=0, "-", B39/B43)</f>
        <v>0.14968152866242038</v>
      </c>
      <c r="D39" s="55">
        <v>78</v>
      </c>
      <c r="E39" s="78">
        <f>IF(D43=0, "-", D39/D43)</f>
        <v>0.12956810631229235</v>
      </c>
      <c r="F39" s="128">
        <v>723</v>
      </c>
      <c r="G39" s="138">
        <f>IF(F43=0, "-", F39/F43)</f>
        <v>0.17157095396298055</v>
      </c>
      <c r="H39" s="55">
        <v>496</v>
      </c>
      <c r="I39" s="78">
        <f>IF(H43=0, "-", H39/H43)</f>
        <v>0.15398944427196523</v>
      </c>
      <c r="J39" s="77">
        <f t="shared" si="0"/>
        <v>0.20512820512820512</v>
      </c>
      <c r="K39" s="78">
        <f t="shared" si="1"/>
        <v>0.45766129032258063</v>
      </c>
    </row>
    <row r="40" spans="1:11" x14ac:dyDescent="0.2">
      <c r="A40" s="20" t="s">
        <v>90</v>
      </c>
      <c r="B40" s="55">
        <v>92</v>
      </c>
      <c r="C40" s="138">
        <f>IF(B43=0, "-", B40/B43)</f>
        <v>0.1464968152866242</v>
      </c>
      <c r="D40" s="55">
        <v>71</v>
      </c>
      <c r="E40" s="78">
        <f>IF(D43=0, "-", D40/D43)</f>
        <v>0.11794019933554817</v>
      </c>
      <c r="F40" s="128">
        <v>541</v>
      </c>
      <c r="G40" s="138">
        <f>IF(F43=0, "-", F40/F43)</f>
        <v>0.12838158519221643</v>
      </c>
      <c r="H40" s="55">
        <v>337</v>
      </c>
      <c r="I40" s="78">
        <f>IF(H43=0, "-", H40/H43)</f>
        <v>0.10462589257994412</v>
      </c>
      <c r="J40" s="77">
        <f t="shared" si="0"/>
        <v>0.29577464788732394</v>
      </c>
      <c r="K40" s="78">
        <f t="shared" si="1"/>
        <v>0.60534124629080122</v>
      </c>
    </row>
    <row r="41" spans="1:11" x14ac:dyDescent="0.2">
      <c r="A41" s="20" t="s">
        <v>91</v>
      </c>
      <c r="B41" s="55">
        <v>5</v>
      </c>
      <c r="C41" s="138">
        <f>IF(B43=0, "-", B41/B43)</f>
        <v>7.9617834394904458E-3</v>
      </c>
      <c r="D41" s="55">
        <v>0</v>
      </c>
      <c r="E41" s="78">
        <f>IF(D43=0, "-", D41/D43)</f>
        <v>0</v>
      </c>
      <c r="F41" s="128">
        <v>6</v>
      </c>
      <c r="G41" s="138">
        <f>IF(F43=0, "-", F41/F43)</f>
        <v>1.4238253440911248E-3</v>
      </c>
      <c r="H41" s="55">
        <v>0</v>
      </c>
      <c r="I41" s="78">
        <f>IF(H43=0, "-", H41/H43)</f>
        <v>0</v>
      </c>
      <c r="J41" s="77" t="str">
        <f t="shared" si="0"/>
        <v>-</v>
      </c>
      <c r="K41" s="78" t="str">
        <f t="shared" si="1"/>
        <v>-</v>
      </c>
    </row>
    <row r="42" spans="1:11" x14ac:dyDescent="0.2">
      <c r="A42" s="129"/>
      <c r="B42" s="82"/>
      <c r="D42" s="82"/>
      <c r="E42" s="86"/>
      <c r="F42" s="130"/>
      <c r="H42" s="82"/>
      <c r="I42" s="86"/>
      <c r="J42" s="85"/>
      <c r="K42" s="86"/>
    </row>
    <row r="43" spans="1:11" s="38" customFormat="1" x14ac:dyDescent="0.2">
      <c r="A43" s="131" t="s">
        <v>316</v>
      </c>
      <c r="B43" s="32">
        <f>SUM(B7:B42)</f>
        <v>628</v>
      </c>
      <c r="C43" s="132">
        <v>1</v>
      </c>
      <c r="D43" s="32">
        <f>SUM(D7:D42)</f>
        <v>602</v>
      </c>
      <c r="E43" s="133">
        <v>1</v>
      </c>
      <c r="F43" s="121">
        <f>SUM(F7:F42)</f>
        <v>4214</v>
      </c>
      <c r="G43" s="134">
        <v>1</v>
      </c>
      <c r="H43" s="32">
        <f>SUM(H7:H42)</f>
        <v>3221</v>
      </c>
      <c r="I43" s="133">
        <v>1</v>
      </c>
      <c r="J43" s="35">
        <f>IF(D43=0, "-", (B43-D43)/D43)</f>
        <v>4.3189368770764118E-2</v>
      </c>
      <c r="K43" s="36">
        <f>IF(H43=0, "-", (F43-H43)/H43)</f>
        <v>0.30828935113318845</v>
      </c>
    </row>
  </sheetData>
  <mergeCells count="9">
    <mergeCell ref="B5:C5"/>
    <mergeCell ref="D5:E5"/>
    <mergeCell ref="F5:G5"/>
    <mergeCell ref="H5:I5"/>
    <mergeCell ref="B1:K1"/>
    <mergeCell ref="B2:K2"/>
    <mergeCell ref="B4:E4"/>
    <mergeCell ref="F4:I4"/>
    <mergeCell ref="J4:K4"/>
  </mergeCells>
  <printOptions horizontalCentered="1"/>
  <pageMargins left="0.39370078740157483" right="0.39370078740157483" top="0.39370078740157483" bottom="0.59055118110236227" header="0.39370078740157483" footer="0.19685039370078741"/>
  <pageSetup paperSize="9" scale="92" fitToHeight="0" orientation="portrait" r:id="rId1"/>
  <headerFooter alignWithMargins="0">
    <oddFooter>&amp;L&amp;"Arial,Bold"&amp;9©Reproduction of VFACTS reports in whole or part, without prior permission is strictly forbidden
 &amp;C
&amp;"Arial,Bold"Page &amp;P&amp;R&amp;"Arial,Bold" 
&amp;D</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03C9938197EFC24D9860597EC2A6A2CF" ma:contentTypeVersion="13" ma:contentTypeDescription="Create a new document." ma:contentTypeScope="" ma:versionID="0da577be5c72d6cd3a35c90e238e4bf7">
  <xsd:schema xmlns:xsd="http://www.w3.org/2001/XMLSchema" xmlns:xs="http://www.w3.org/2001/XMLSchema" xmlns:p="http://schemas.microsoft.com/office/2006/metadata/properties" xmlns:ns3="a90f223c-de9c-4a7a-bd9d-6b268339a28e" xmlns:ns4="3e3b34f0-8fd3-42bd-a4f3-c1eb9d1adf1e" targetNamespace="http://schemas.microsoft.com/office/2006/metadata/properties" ma:root="true" ma:fieldsID="67a6bc31ed5ed145b55deedb4048aecf" ns3:_="" ns4:_="">
    <xsd:import namespace="a90f223c-de9c-4a7a-bd9d-6b268339a28e"/>
    <xsd:import namespace="3e3b34f0-8fd3-42bd-a4f3-c1eb9d1adf1e"/>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AutoTags" minOccurs="0"/>
                <xsd:element ref="ns3:MediaServiceGenerationTime" minOccurs="0"/>
                <xsd:element ref="ns3:MediaServiceEventHashCode" minOccurs="0"/>
                <xsd:element ref="ns3:MediaServiceAutoKeyPoints" minOccurs="0"/>
                <xsd:element ref="ns3:MediaServiceKeyPoints" minOccurs="0"/>
                <xsd:element ref="ns3:MediaServiceOCR" minOccurs="0"/>
                <xsd:element ref="ns3:MediaServiceLocation" minOccurs="0"/>
                <xsd:element ref="ns3: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90f223c-de9c-4a7a-bd9d-6b268339a28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element name="MediaServiceDateTaken" ma:index="20"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3e3b34f0-8fd3-42bd-a4f3-c1eb9d1adf1e"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844CE45-06CF-4409-A1EF-BB43B04E7468}">
  <ds:schemaRefs>
    <ds:schemaRef ds:uri="http://schemas.microsoft.com/office/infopath/2007/PartnerControls"/>
    <ds:schemaRef ds:uri="http://purl.org/dc/elements/1.1/"/>
    <ds:schemaRef ds:uri="http://schemas.microsoft.com/office/2006/metadata/properties"/>
    <ds:schemaRef ds:uri="a90f223c-de9c-4a7a-bd9d-6b268339a28e"/>
    <ds:schemaRef ds:uri="http://purl.org/dc/terms/"/>
    <ds:schemaRef ds:uri="http://schemas.openxmlformats.org/package/2006/metadata/core-properties"/>
    <ds:schemaRef ds:uri="3e3b34f0-8fd3-42bd-a4f3-c1eb9d1adf1e"/>
    <ds:schemaRef ds:uri="http://schemas.microsoft.com/office/2006/documentManagement/types"/>
    <ds:schemaRef ds:uri="http://www.w3.org/XML/1998/namespace"/>
    <ds:schemaRef ds:uri="http://purl.org/dc/dcmitype/"/>
  </ds:schemaRefs>
</ds:datastoreItem>
</file>

<file path=customXml/itemProps2.xml><?xml version="1.0" encoding="utf-8"?>
<ds:datastoreItem xmlns:ds="http://schemas.openxmlformats.org/officeDocument/2006/customXml" ds:itemID="{7DABB070-15F2-46EF-BF2A-10BD587FFE76}">
  <ds:schemaRefs>
    <ds:schemaRef ds:uri="http://schemas.microsoft.com/sharepoint/v3/contenttype/forms"/>
  </ds:schemaRefs>
</ds:datastoreItem>
</file>

<file path=customXml/itemProps3.xml><?xml version="1.0" encoding="utf-8"?>
<ds:datastoreItem xmlns:ds="http://schemas.openxmlformats.org/officeDocument/2006/customXml" ds:itemID="{AFB7D634-EEF8-48B0-B133-886FD12D633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90f223c-de9c-4a7a-bd9d-6b268339a28e"/>
    <ds:schemaRef ds:uri="3e3b34f0-8fd3-42bd-a4f3-c1eb9d1adf1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10</vt:i4>
      </vt:variant>
    </vt:vector>
  </HeadingPairs>
  <TitlesOfParts>
    <vt:vector size="26" baseType="lpstr">
      <vt:lpstr>Retail Sales By State</vt:lpstr>
      <vt:lpstr>Total Market Segmentation</vt:lpstr>
      <vt:lpstr>Retail Sales By Marque</vt:lpstr>
      <vt:lpstr>Retail Share By Marque</vt:lpstr>
      <vt:lpstr>Retail Sales By Buyer Type</vt:lpstr>
      <vt:lpstr>Retail Sales By Buyer Type Fuel</vt:lpstr>
      <vt:lpstr>Retail Sales By Country Of Orig</vt:lpstr>
      <vt:lpstr>Segment Model Passenger</vt:lpstr>
      <vt:lpstr>Marque Passenger</vt:lpstr>
      <vt:lpstr>Segment Model SUV</vt:lpstr>
      <vt:lpstr>Marque SUV</vt:lpstr>
      <vt:lpstr>Segment Model Light Commercial</vt:lpstr>
      <vt:lpstr>Marque Light Commercial</vt:lpstr>
      <vt:lpstr>Segment Model Heavy Commercial</vt:lpstr>
      <vt:lpstr>Marque Heavy Commercial</vt:lpstr>
      <vt:lpstr>Retail Sales By Marque &amp; Model</vt:lpstr>
      <vt:lpstr>'Retail Sales By State'!Print_Area</vt:lpstr>
      <vt:lpstr>'Marque Heavy Commercial'!Print_Titles</vt:lpstr>
      <vt:lpstr>'Marque Light Commercial'!Print_Titles</vt:lpstr>
      <vt:lpstr>'Marque Passenger'!Print_Titles</vt:lpstr>
      <vt:lpstr>'Marque SUV'!Print_Titles</vt:lpstr>
      <vt:lpstr>'Retail Sales By Marque &amp; Model'!Print_Titles</vt:lpstr>
      <vt:lpstr>'Segment Model Heavy Commercial'!Print_Titles</vt:lpstr>
      <vt:lpstr>'Segment Model Light Commercial'!Print_Titles</vt:lpstr>
      <vt:lpstr>'Segment Model Passenger'!Print_Titles</vt:lpstr>
      <vt:lpstr>'Segment Model SUV'!Print_Titles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Adam Poole</dc:creator>
  <cp:lastModifiedBy>Packham, Linda</cp:lastModifiedBy>
  <dcterms:created xsi:type="dcterms:W3CDTF">2020-07-02T21:02:13Z</dcterms:created>
  <dcterms:modified xsi:type="dcterms:W3CDTF">2020-07-02T22:15:31Z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0x01010003C9938197EFC24D9860597EC2A6A2CF</vt:lpwstr>
  </property>
</Properties>
</file>