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EC3CF754-2ED7-4C43-B08E-D9063F61DF6D}" xr6:coauthVersionLast="45" xr6:coauthVersionMax="45" xr10:uidLastSave="{00000000-0000-0000-0000-000000000000}"/>
  <bookViews>
    <workbookView xWindow="390" yWindow="390" windowWidth="24165" windowHeight="143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H15" i="49"/>
  <c r="J15" i="49" s="1"/>
  <c r="G15" i="49"/>
  <c r="I15" i="49" s="1"/>
  <c r="H16" i="49"/>
  <c r="J16" i="49" s="1"/>
  <c r="G16" i="49"/>
  <c r="I16" i="49" s="1"/>
  <c r="H17" i="49"/>
  <c r="J17" i="49" s="1"/>
  <c r="G17" i="49"/>
  <c r="I17" i="49" s="1"/>
  <c r="H18" i="49"/>
  <c r="J18" i="49" s="1"/>
  <c r="G18" i="49"/>
  <c r="I18" i="49" s="1"/>
  <c r="H19" i="49"/>
  <c r="J19" i="49" s="1"/>
  <c r="G19" i="49"/>
  <c r="I19" i="49" s="1"/>
  <c r="I20" i="49"/>
  <c r="H20" i="49"/>
  <c r="J20" i="49" s="1"/>
  <c r="G20" i="49"/>
  <c r="J21" i="49"/>
  <c r="I21" i="49"/>
  <c r="H21" i="49"/>
  <c r="G21" i="49"/>
  <c r="H22" i="49"/>
  <c r="J22" i="49" s="1"/>
  <c r="G22" i="49"/>
  <c r="I22" i="49" s="1"/>
  <c r="H23" i="49"/>
  <c r="J23" i="49" s="1"/>
  <c r="G23" i="49"/>
  <c r="I23" i="49" s="1"/>
  <c r="H24" i="49"/>
  <c r="J24" i="49" s="1"/>
  <c r="G24" i="49"/>
  <c r="I24" i="49" s="1"/>
  <c r="H25" i="49"/>
  <c r="J25" i="49" s="1"/>
  <c r="G25" i="49"/>
  <c r="I25" i="49" s="1"/>
  <c r="I26" i="49"/>
  <c r="H26" i="49"/>
  <c r="J26" i="49" s="1"/>
  <c r="G26" i="49"/>
  <c r="J27" i="49"/>
  <c r="I27" i="49"/>
  <c r="H27" i="49"/>
  <c r="G27" i="49"/>
  <c r="H28" i="49"/>
  <c r="J28" i="49" s="1"/>
  <c r="G28" i="49"/>
  <c r="I28" i="49" s="1"/>
  <c r="H29" i="49"/>
  <c r="J29" i="49" s="1"/>
  <c r="G29" i="49"/>
  <c r="I29" i="49" s="1"/>
  <c r="H32" i="49"/>
  <c r="J32" i="49" s="1"/>
  <c r="G32" i="49"/>
  <c r="I32" i="49" s="1"/>
  <c r="I33" i="49"/>
  <c r="H33" i="49"/>
  <c r="J33" i="49" s="1"/>
  <c r="G33" i="49"/>
  <c r="H34" i="49"/>
  <c r="J34" i="49" s="1"/>
  <c r="G34" i="49"/>
  <c r="I34" i="49" s="1"/>
  <c r="H35" i="49"/>
  <c r="J35" i="49" s="1"/>
  <c r="G35" i="49"/>
  <c r="I35" i="49" s="1"/>
  <c r="H36" i="49"/>
  <c r="J36" i="49" s="1"/>
  <c r="G36" i="49"/>
  <c r="I36" i="49" s="1"/>
  <c r="H37" i="49"/>
  <c r="J37" i="49" s="1"/>
  <c r="G37" i="49"/>
  <c r="I37" i="49" s="1"/>
  <c r="I38" i="49"/>
  <c r="H38" i="49"/>
  <c r="J38" i="49" s="1"/>
  <c r="G38" i="49"/>
  <c r="H39" i="49"/>
  <c r="J39" i="49" s="1"/>
  <c r="G39" i="49"/>
  <c r="I39" i="49" s="1"/>
  <c r="H40" i="49"/>
  <c r="J40" i="49" s="1"/>
  <c r="G40" i="49"/>
  <c r="I40" i="49" s="1"/>
  <c r="H41" i="49"/>
  <c r="J41" i="49" s="1"/>
  <c r="G41" i="49"/>
  <c r="I41" i="49" s="1"/>
  <c r="H42" i="49"/>
  <c r="J42" i="49" s="1"/>
  <c r="G42" i="49"/>
  <c r="I42" i="49" s="1"/>
  <c r="H43" i="49"/>
  <c r="J43" i="49" s="1"/>
  <c r="G43" i="49"/>
  <c r="I43" i="49" s="1"/>
  <c r="H44" i="49"/>
  <c r="J44" i="49" s="1"/>
  <c r="G44" i="49"/>
  <c r="I44" i="49" s="1"/>
  <c r="H45" i="49"/>
  <c r="J45" i="49" s="1"/>
  <c r="G45" i="49"/>
  <c r="I45" i="49" s="1"/>
  <c r="H46" i="49"/>
  <c r="J46" i="49" s="1"/>
  <c r="G46" i="49"/>
  <c r="I46" i="49" s="1"/>
  <c r="H47" i="49"/>
  <c r="J47" i="49" s="1"/>
  <c r="G47" i="49"/>
  <c r="I47" i="49" s="1"/>
  <c r="H48" i="49"/>
  <c r="J48" i="49" s="1"/>
  <c r="G48" i="49"/>
  <c r="I48" i="49" s="1"/>
  <c r="H49" i="49"/>
  <c r="J49" i="49" s="1"/>
  <c r="G49" i="49"/>
  <c r="I49" i="49" s="1"/>
  <c r="J52" i="49"/>
  <c r="I52" i="49"/>
  <c r="H52" i="49"/>
  <c r="G52" i="49"/>
  <c r="J53" i="49"/>
  <c r="I53" i="49"/>
  <c r="H53" i="49"/>
  <c r="G53" i="49"/>
  <c r="I56" i="49"/>
  <c r="H56" i="49"/>
  <c r="J56" i="49" s="1"/>
  <c r="G56" i="49"/>
  <c r="I57" i="49"/>
  <c r="H57" i="49"/>
  <c r="J57" i="49" s="1"/>
  <c r="G57" i="49"/>
  <c r="I60" i="49"/>
  <c r="H60" i="49"/>
  <c r="J60" i="49" s="1"/>
  <c r="G60" i="49"/>
  <c r="I61" i="49"/>
  <c r="H61" i="49"/>
  <c r="J61" i="49" s="1"/>
  <c r="G61" i="49"/>
  <c r="I62" i="49"/>
  <c r="H62" i="49"/>
  <c r="J62" i="49" s="1"/>
  <c r="G62" i="49"/>
  <c r="I65" i="49"/>
  <c r="H65" i="49"/>
  <c r="J65" i="49" s="1"/>
  <c r="G65" i="49"/>
  <c r="I66" i="49"/>
  <c r="H66" i="49"/>
  <c r="J66" i="49" s="1"/>
  <c r="G66" i="49"/>
  <c r="I67" i="49"/>
  <c r="H67" i="49"/>
  <c r="J67" i="49" s="1"/>
  <c r="G67" i="49"/>
  <c r="I68" i="49"/>
  <c r="H68" i="49"/>
  <c r="J68" i="49" s="1"/>
  <c r="G68" i="49"/>
  <c r="J71" i="49"/>
  <c r="H71" i="49"/>
  <c r="G71" i="49"/>
  <c r="I71" i="49" s="1"/>
  <c r="H72" i="49"/>
  <c r="J72" i="49" s="1"/>
  <c r="G72" i="49"/>
  <c r="I72" i="49" s="1"/>
  <c r="H75" i="49"/>
  <c r="J75" i="49" s="1"/>
  <c r="G75" i="49"/>
  <c r="I75" i="49" s="1"/>
  <c r="H76" i="49"/>
  <c r="J76" i="49" s="1"/>
  <c r="G76" i="49"/>
  <c r="I76" i="49" s="1"/>
  <c r="H77" i="49"/>
  <c r="J77" i="49" s="1"/>
  <c r="G77" i="49"/>
  <c r="I77" i="49" s="1"/>
  <c r="H78" i="49"/>
  <c r="J78" i="49" s="1"/>
  <c r="G78" i="49"/>
  <c r="I78" i="49" s="1"/>
  <c r="H79" i="49"/>
  <c r="J79" i="49" s="1"/>
  <c r="G79" i="49"/>
  <c r="I79" i="49" s="1"/>
  <c r="H80" i="49"/>
  <c r="J80" i="49" s="1"/>
  <c r="G80" i="49"/>
  <c r="I80" i="49" s="1"/>
  <c r="J81" i="49"/>
  <c r="I81" i="49"/>
  <c r="H81" i="49"/>
  <c r="G81" i="49"/>
  <c r="H82" i="49"/>
  <c r="J82" i="49" s="1"/>
  <c r="G82" i="49"/>
  <c r="I82" i="49" s="1"/>
  <c r="H83" i="49"/>
  <c r="J83" i="49" s="1"/>
  <c r="G83" i="49"/>
  <c r="I83" i="49" s="1"/>
  <c r="J84" i="49"/>
  <c r="I84" i="49"/>
  <c r="H84" i="49"/>
  <c r="G84" i="49"/>
  <c r="H85" i="49"/>
  <c r="J85" i="49" s="1"/>
  <c r="G85" i="49"/>
  <c r="I85" i="49" s="1"/>
  <c r="H86" i="49"/>
  <c r="J86" i="49" s="1"/>
  <c r="G86" i="49"/>
  <c r="I86" i="49" s="1"/>
  <c r="H87" i="49"/>
  <c r="J87" i="49" s="1"/>
  <c r="G87" i="49"/>
  <c r="I87" i="49" s="1"/>
  <c r="H90" i="49"/>
  <c r="J90" i="49" s="1"/>
  <c r="G90" i="49"/>
  <c r="I90" i="49" s="1"/>
  <c r="H91" i="49"/>
  <c r="J91" i="49" s="1"/>
  <c r="G91" i="49"/>
  <c r="I91" i="49" s="1"/>
  <c r="I94" i="49"/>
  <c r="H94" i="49"/>
  <c r="J94" i="49" s="1"/>
  <c r="G94" i="49"/>
  <c r="J95" i="49"/>
  <c r="I95" i="49"/>
  <c r="H95" i="49"/>
  <c r="G95" i="49"/>
  <c r="I96" i="49"/>
  <c r="H96" i="49"/>
  <c r="J96" i="49" s="1"/>
  <c r="G96" i="49"/>
  <c r="H99" i="49"/>
  <c r="J99" i="49" s="1"/>
  <c r="G99" i="49"/>
  <c r="I99" i="49" s="1"/>
  <c r="I100" i="49"/>
  <c r="H100" i="49"/>
  <c r="J100" i="49" s="1"/>
  <c r="G100" i="49"/>
  <c r="H101" i="49"/>
  <c r="J101" i="49" s="1"/>
  <c r="G101" i="49"/>
  <c r="I101" i="49" s="1"/>
  <c r="J102" i="49"/>
  <c r="I102" i="49"/>
  <c r="H102" i="49"/>
  <c r="G102" i="49"/>
  <c r="H103" i="49"/>
  <c r="J103" i="49" s="1"/>
  <c r="G103" i="49"/>
  <c r="I103" i="49" s="1"/>
  <c r="H104" i="49"/>
  <c r="J104" i="49" s="1"/>
  <c r="G104" i="49"/>
  <c r="I104" i="49" s="1"/>
  <c r="J105" i="49"/>
  <c r="I105" i="49"/>
  <c r="H105" i="49"/>
  <c r="G105" i="49"/>
  <c r="H106" i="49"/>
  <c r="J106" i="49" s="1"/>
  <c r="G106" i="49"/>
  <c r="I106" i="49" s="1"/>
  <c r="H109" i="49"/>
  <c r="J109" i="49" s="1"/>
  <c r="G109" i="49"/>
  <c r="I109" i="49" s="1"/>
  <c r="J110" i="49"/>
  <c r="H110" i="49"/>
  <c r="G110" i="49"/>
  <c r="I110" i="49" s="1"/>
  <c r="H113" i="49"/>
  <c r="J113" i="49" s="1"/>
  <c r="G113" i="49"/>
  <c r="I113" i="49" s="1"/>
  <c r="H114" i="49"/>
  <c r="J114" i="49" s="1"/>
  <c r="G114" i="49"/>
  <c r="I114" i="49" s="1"/>
  <c r="H115" i="49"/>
  <c r="J115" i="49" s="1"/>
  <c r="G115" i="49"/>
  <c r="I115" i="49" s="1"/>
  <c r="I116" i="49"/>
  <c r="H116" i="49"/>
  <c r="J116" i="49" s="1"/>
  <c r="G116" i="49"/>
  <c r="H117" i="49"/>
  <c r="J117" i="49" s="1"/>
  <c r="G117" i="49"/>
  <c r="I117" i="49" s="1"/>
  <c r="H118" i="49"/>
  <c r="J118" i="49" s="1"/>
  <c r="G118" i="49"/>
  <c r="I118" i="49" s="1"/>
  <c r="H119" i="49"/>
  <c r="J119" i="49" s="1"/>
  <c r="G119" i="49"/>
  <c r="I119" i="49" s="1"/>
  <c r="H120" i="49"/>
  <c r="J120" i="49" s="1"/>
  <c r="G120" i="49"/>
  <c r="I120"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H130" i="49"/>
  <c r="J130" i="49" s="1"/>
  <c r="G130" i="49"/>
  <c r="I130" i="49" s="1"/>
  <c r="I133" i="49"/>
  <c r="H133" i="49"/>
  <c r="J133" i="49" s="1"/>
  <c r="G133" i="49"/>
  <c r="H134" i="49"/>
  <c r="J134" i="49" s="1"/>
  <c r="G134" i="49"/>
  <c r="I134" i="49" s="1"/>
  <c r="H135" i="49"/>
  <c r="J135" i="49" s="1"/>
  <c r="G135" i="49"/>
  <c r="I135" i="49" s="1"/>
  <c r="H136" i="49"/>
  <c r="J136" i="49" s="1"/>
  <c r="G136" i="49"/>
  <c r="I136" i="49" s="1"/>
  <c r="H137" i="49"/>
  <c r="J137" i="49" s="1"/>
  <c r="G137" i="49"/>
  <c r="I137" i="49" s="1"/>
  <c r="H138" i="49"/>
  <c r="J138" i="49" s="1"/>
  <c r="G138" i="49"/>
  <c r="I138" i="49" s="1"/>
  <c r="H139" i="49"/>
  <c r="J139" i="49" s="1"/>
  <c r="G139" i="49"/>
  <c r="I139" i="49" s="1"/>
  <c r="J140" i="49"/>
  <c r="I140" i="49"/>
  <c r="H140" i="49"/>
  <c r="G140" i="49"/>
  <c r="H141" i="49"/>
  <c r="J141" i="49" s="1"/>
  <c r="G141" i="49"/>
  <c r="I141" i="49" s="1"/>
  <c r="J142" i="49"/>
  <c r="I142" i="49"/>
  <c r="H142" i="49"/>
  <c r="G142" i="49"/>
  <c r="H143" i="49"/>
  <c r="J143" i="49" s="1"/>
  <c r="G143" i="49"/>
  <c r="I143" i="49" s="1"/>
  <c r="H144" i="49"/>
  <c r="J144" i="49" s="1"/>
  <c r="G144" i="49"/>
  <c r="I144" i="49" s="1"/>
  <c r="H145" i="49"/>
  <c r="J145" i="49" s="1"/>
  <c r="G145" i="49"/>
  <c r="I145" i="49" s="1"/>
  <c r="H146" i="49"/>
  <c r="J146" i="49" s="1"/>
  <c r="G146" i="49"/>
  <c r="I146" i="49" s="1"/>
  <c r="J149" i="49"/>
  <c r="I149" i="49"/>
  <c r="H149" i="49"/>
  <c r="G149" i="49"/>
  <c r="J150" i="49"/>
  <c r="I150" i="49"/>
  <c r="H150" i="49"/>
  <c r="G150" i="49"/>
  <c r="H153" i="49"/>
  <c r="J153" i="49" s="1"/>
  <c r="G153" i="49"/>
  <c r="I153" i="49" s="1"/>
  <c r="J154" i="49"/>
  <c r="H154" i="49"/>
  <c r="G154" i="49"/>
  <c r="I154" i="49" s="1"/>
  <c r="H157" i="49"/>
  <c r="J157" i="49" s="1"/>
  <c r="G157" i="49"/>
  <c r="I157" i="49" s="1"/>
  <c r="H158" i="49"/>
  <c r="J158" i="49" s="1"/>
  <c r="G158" i="49"/>
  <c r="I158" i="49" s="1"/>
  <c r="H159" i="49"/>
  <c r="J159" i="49" s="1"/>
  <c r="G159" i="49"/>
  <c r="I159" i="49" s="1"/>
  <c r="H160" i="49"/>
  <c r="J160" i="49" s="1"/>
  <c r="G160" i="49"/>
  <c r="I160" i="49" s="1"/>
  <c r="J163" i="49"/>
  <c r="I163" i="49"/>
  <c r="H163" i="49"/>
  <c r="G163" i="49"/>
  <c r="J164" i="49"/>
  <c r="I164" i="49"/>
  <c r="H164" i="49"/>
  <c r="G164" i="49"/>
  <c r="H167" i="49"/>
  <c r="J167" i="49" s="1"/>
  <c r="G167" i="49"/>
  <c r="I167" i="49" s="1"/>
  <c r="H168" i="49"/>
  <c r="J168" i="49" s="1"/>
  <c r="G168" i="49"/>
  <c r="I168" i="49" s="1"/>
  <c r="J169" i="49"/>
  <c r="I169" i="49"/>
  <c r="H169" i="49"/>
  <c r="G169" i="49"/>
  <c r="J170" i="49"/>
  <c r="I170" i="49"/>
  <c r="H170" i="49"/>
  <c r="G170" i="49"/>
  <c r="H171" i="49"/>
  <c r="J171" i="49" s="1"/>
  <c r="G171" i="49"/>
  <c r="I171" i="49" s="1"/>
  <c r="J172" i="49"/>
  <c r="I172" i="49"/>
  <c r="H172" i="49"/>
  <c r="G172" i="49"/>
  <c r="H173" i="49"/>
  <c r="J173" i="49" s="1"/>
  <c r="G173" i="49"/>
  <c r="I173"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H181" i="49"/>
  <c r="J181" i="49" s="1"/>
  <c r="G181" i="49"/>
  <c r="I181" i="49" s="1"/>
  <c r="H184" i="49"/>
  <c r="J184" i="49" s="1"/>
  <c r="G184" i="49"/>
  <c r="I184" i="49" s="1"/>
  <c r="H185" i="49"/>
  <c r="J185" i="49" s="1"/>
  <c r="G185" i="49"/>
  <c r="I185" i="49" s="1"/>
  <c r="J186" i="49"/>
  <c r="I186" i="49"/>
  <c r="H186" i="49"/>
  <c r="G186" i="49"/>
  <c r="H187" i="49"/>
  <c r="J187" i="49" s="1"/>
  <c r="G187" i="49"/>
  <c r="I187" i="49" s="1"/>
  <c r="H188" i="49"/>
  <c r="J188" i="49" s="1"/>
  <c r="G188" i="49"/>
  <c r="I188" i="49" s="1"/>
  <c r="H189" i="49"/>
  <c r="J189" i="49" s="1"/>
  <c r="G189" i="49"/>
  <c r="I189" i="49" s="1"/>
  <c r="I190" i="49"/>
  <c r="H190" i="49"/>
  <c r="J190" i="49" s="1"/>
  <c r="G190" i="49"/>
  <c r="H191" i="49"/>
  <c r="J191" i="49" s="1"/>
  <c r="G191" i="49"/>
  <c r="I191" i="49" s="1"/>
  <c r="H192" i="49"/>
  <c r="J192" i="49" s="1"/>
  <c r="G192" i="49"/>
  <c r="I192" i="49" s="1"/>
  <c r="J193" i="49"/>
  <c r="I193" i="49"/>
  <c r="H193" i="49"/>
  <c r="G193" i="49"/>
  <c r="H194" i="49"/>
  <c r="J194" i="49" s="1"/>
  <c r="G194" i="49"/>
  <c r="I194" i="49" s="1"/>
  <c r="J197" i="49"/>
  <c r="I197" i="49"/>
  <c r="H197" i="49"/>
  <c r="G197" i="49"/>
  <c r="J198" i="49"/>
  <c r="I198" i="49"/>
  <c r="H198" i="49"/>
  <c r="G198" i="49"/>
  <c r="J201" i="49"/>
  <c r="I201" i="49"/>
  <c r="H201" i="49"/>
  <c r="G201" i="49"/>
  <c r="H202" i="49"/>
  <c r="J202" i="49" s="1"/>
  <c r="G202" i="49"/>
  <c r="I202" i="49" s="1"/>
  <c r="H203" i="49"/>
  <c r="J203" i="49" s="1"/>
  <c r="G203" i="49"/>
  <c r="I203" i="49" s="1"/>
  <c r="H204" i="49"/>
  <c r="J204" i="49" s="1"/>
  <c r="G204" i="49"/>
  <c r="I204" i="49" s="1"/>
  <c r="H205" i="49"/>
  <c r="J205" i="49" s="1"/>
  <c r="G205" i="49"/>
  <c r="I205" i="49" s="1"/>
  <c r="H206" i="49"/>
  <c r="J206" i="49" s="1"/>
  <c r="G206" i="49"/>
  <c r="I206" i="49" s="1"/>
  <c r="H207" i="49"/>
  <c r="J207" i="49" s="1"/>
  <c r="G207" i="49"/>
  <c r="I207" i="49" s="1"/>
  <c r="H208" i="49"/>
  <c r="J208" i="49" s="1"/>
  <c r="G208" i="49"/>
  <c r="I208" i="49" s="1"/>
  <c r="I211" i="49"/>
  <c r="H211" i="49"/>
  <c r="J211" i="49" s="1"/>
  <c r="G211" i="49"/>
  <c r="J212" i="49"/>
  <c r="I212" i="49"/>
  <c r="H212" i="49"/>
  <c r="G212" i="49"/>
  <c r="J213" i="49"/>
  <c r="I213" i="49"/>
  <c r="H213" i="49"/>
  <c r="G213" i="49"/>
  <c r="H214" i="49"/>
  <c r="J214" i="49" s="1"/>
  <c r="G214" i="49"/>
  <c r="I214" i="49" s="1"/>
  <c r="H215" i="49"/>
  <c r="J215" i="49" s="1"/>
  <c r="G215" i="49"/>
  <c r="I215" i="49" s="1"/>
  <c r="H216" i="49"/>
  <c r="J216" i="49" s="1"/>
  <c r="G216" i="49"/>
  <c r="I216" i="49" s="1"/>
  <c r="H217" i="49"/>
  <c r="J217" i="49" s="1"/>
  <c r="G217" i="49"/>
  <c r="I217" i="49" s="1"/>
  <c r="H218" i="49"/>
  <c r="J218" i="49" s="1"/>
  <c r="G218" i="49"/>
  <c r="I218" i="49" s="1"/>
  <c r="I221" i="49"/>
  <c r="H221" i="49"/>
  <c r="J221" i="49" s="1"/>
  <c r="G221" i="49"/>
  <c r="H222" i="49"/>
  <c r="J222" i="49" s="1"/>
  <c r="G222" i="49"/>
  <c r="I222" i="49" s="1"/>
  <c r="I223" i="49"/>
  <c r="H223" i="49"/>
  <c r="J223" i="49" s="1"/>
  <c r="G223" i="49"/>
  <c r="H224" i="49"/>
  <c r="J224" i="49" s="1"/>
  <c r="G224" i="49"/>
  <c r="I224" i="49" s="1"/>
  <c r="J225" i="49"/>
  <c r="I225" i="49"/>
  <c r="H225" i="49"/>
  <c r="G225" i="49"/>
  <c r="H226" i="49"/>
  <c r="J226" i="49" s="1"/>
  <c r="G226" i="49"/>
  <c r="I226" i="49" s="1"/>
  <c r="I227" i="49"/>
  <c r="H227" i="49"/>
  <c r="J227" i="49" s="1"/>
  <c r="G227" i="49"/>
  <c r="H228" i="49"/>
  <c r="J228" i="49" s="1"/>
  <c r="G228" i="49"/>
  <c r="I228" i="49" s="1"/>
  <c r="H229" i="49"/>
  <c r="J229" i="49" s="1"/>
  <c r="G229" i="49"/>
  <c r="I229" i="49" s="1"/>
  <c r="H230" i="49"/>
  <c r="J230" i="49" s="1"/>
  <c r="G230" i="49"/>
  <c r="I230" i="49" s="1"/>
  <c r="J233" i="49"/>
  <c r="I233" i="49"/>
  <c r="H233" i="49"/>
  <c r="G233" i="49"/>
  <c r="J234" i="49"/>
  <c r="I234" i="49"/>
  <c r="H234" i="49"/>
  <c r="G234" i="49"/>
  <c r="I237" i="49"/>
  <c r="H237" i="49"/>
  <c r="J237" i="49" s="1"/>
  <c r="G237" i="49"/>
  <c r="H238" i="49"/>
  <c r="J238" i="49" s="1"/>
  <c r="G238" i="49"/>
  <c r="I238" i="49" s="1"/>
  <c r="H239" i="49"/>
  <c r="J239" i="49" s="1"/>
  <c r="G239" i="49"/>
  <c r="I239"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J249" i="49"/>
  <c r="I249" i="49"/>
  <c r="H249" i="49"/>
  <c r="G249" i="49"/>
  <c r="H250" i="49"/>
  <c r="J250" i="49" s="1"/>
  <c r="G250" i="49"/>
  <c r="I250" i="49" s="1"/>
  <c r="H251" i="49"/>
  <c r="J251" i="49" s="1"/>
  <c r="G251" i="49"/>
  <c r="I251" i="49" s="1"/>
  <c r="H252" i="49"/>
  <c r="J252" i="49" s="1"/>
  <c r="G252" i="49"/>
  <c r="I252" i="49" s="1"/>
  <c r="H253" i="49"/>
  <c r="J253" i="49" s="1"/>
  <c r="G253" i="49"/>
  <c r="I253" i="49" s="1"/>
  <c r="H254" i="49"/>
  <c r="J254" i="49" s="1"/>
  <c r="G254" i="49"/>
  <c r="I254"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J265" i="49"/>
  <c r="I265" i="49"/>
  <c r="H265" i="49"/>
  <c r="G265" i="49"/>
  <c r="J266" i="49"/>
  <c r="I266" i="49"/>
  <c r="H266" i="49"/>
  <c r="G266" i="49"/>
  <c r="H267" i="49"/>
  <c r="J267" i="49" s="1"/>
  <c r="G267" i="49"/>
  <c r="I267" i="49" s="1"/>
  <c r="H268" i="49"/>
  <c r="J268" i="49" s="1"/>
  <c r="G268" i="49"/>
  <c r="I268" i="49" s="1"/>
  <c r="H269" i="49"/>
  <c r="J269" i="49" s="1"/>
  <c r="G269" i="49"/>
  <c r="I269" i="49" s="1"/>
  <c r="H270" i="49"/>
  <c r="J270" i="49" s="1"/>
  <c r="G270" i="49"/>
  <c r="I270" i="49" s="1"/>
  <c r="J271" i="49"/>
  <c r="I271" i="49"/>
  <c r="H271" i="49"/>
  <c r="G271" i="49"/>
  <c r="H272" i="49"/>
  <c r="J272" i="49" s="1"/>
  <c r="G272" i="49"/>
  <c r="I272" i="49" s="1"/>
  <c r="H273" i="49"/>
  <c r="J273" i="49" s="1"/>
  <c r="G273" i="49"/>
  <c r="I273" i="49" s="1"/>
  <c r="H274" i="49"/>
  <c r="J274" i="49" s="1"/>
  <c r="G274" i="49"/>
  <c r="I274" i="49" s="1"/>
  <c r="H277" i="49"/>
  <c r="J277" i="49" s="1"/>
  <c r="G277" i="49"/>
  <c r="I277" i="49" s="1"/>
  <c r="I278" i="49"/>
  <c r="H278" i="49"/>
  <c r="J278" i="49" s="1"/>
  <c r="G278" i="49"/>
  <c r="J279" i="49"/>
  <c r="I279" i="49"/>
  <c r="H279" i="49"/>
  <c r="G279" i="49"/>
  <c r="H280" i="49"/>
  <c r="J280" i="49" s="1"/>
  <c r="G280" i="49"/>
  <c r="I280" i="49" s="1"/>
  <c r="H281" i="49"/>
  <c r="J281" i="49" s="1"/>
  <c r="G281" i="49"/>
  <c r="I281" i="49" s="1"/>
  <c r="I282" i="49"/>
  <c r="H282" i="49"/>
  <c r="J282" i="49" s="1"/>
  <c r="G282" i="49"/>
  <c r="H283" i="49"/>
  <c r="J283" i="49" s="1"/>
  <c r="G283" i="49"/>
  <c r="I283" i="49" s="1"/>
  <c r="H284" i="49"/>
  <c r="J284" i="49" s="1"/>
  <c r="G284" i="49"/>
  <c r="I284" i="49" s="1"/>
  <c r="H287" i="49"/>
  <c r="J287" i="49" s="1"/>
  <c r="G287" i="49"/>
  <c r="I287" i="49" s="1"/>
  <c r="H288" i="49"/>
  <c r="J288" i="49" s="1"/>
  <c r="G288" i="49"/>
  <c r="I288" i="49" s="1"/>
  <c r="H289" i="49"/>
  <c r="J289" i="49" s="1"/>
  <c r="G289" i="49"/>
  <c r="I289" i="49" s="1"/>
  <c r="H290" i="49"/>
  <c r="J290" i="49" s="1"/>
  <c r="G290" i="49"/>
  <c r="I290"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H300" i="49"/>
  <c r="J300" i="49" s="1"/>
  <c r="G300" i="49"/>
  <c r="I300" i="49" s="1"/>
  <c r="H301" i="49"/>
  <c r="J301" i="49" s="1"/>
  <c r="G301" i="49"/>
  <c r="I301" i="49" s="1"/>
  <c r="H302" i="49"/>
  <c r="J302" i="49" s="1"/>
  <c r="G302" i="49"/>
  <c r="I302" i="49" s="1"/>
  <c r="H303" i="49"/>
  <c r="J303" i="49" s="1"/>
  <c r="G303" i="49"/>
  <c r="I303" i="49" s="1"/>
  <c r="H304" i="49"/>
  <c r="J304" i="49" s="1"/>
  <c r="G304" i="49"/>
  <c r="I304" i="49" s="1"/>
  <c r="I305" i="49"/>
  <c r="H305" i="49"/>
  <c r="J305" i="49" s="1"/>
  <c r="G305" i="49"/>
  <c r="H306" i="49"/>
  <c r="J306" i="49" s="1"/>
  <c r="G306" i="49"/>
  <c r="I306" i="49" s="1"/>
  <c r="H307" i="49"/>
  <c r="J307" i="49" s="1"/>
  <c r="G307" i="49"/>
  <c r="I307" i="49" s="1"/>
  <c r="H308" i="49"/>
  <c r="J308" i="49" s="1"/>
  <c r="G308" i="49"/>
  <c r="I308" i="49" s="1"/>
  <c r="H309" i="49"/>
  <c r="J309" i="49" s="1"/>
  <c r="G309" i="49"/>
  <c r="I309" i="49" s="1"/>
  <c r="H312" i="49"/>
  <c r="J312" i="49" s="1"/>
  <c r="G312" i="49"/>
  <c r="I312" i="49" s="1"/>
  <c r="I313" i="49"/>
  <c r="H313" i="49"/>
  <c r="J313" i="49" s="1"/>
  <c r="G313" i="49"/>
  <c r="H314" i="49"/>
  <c r="J314" i="49" s="1"/>
  <c r="G314" i="49"/>
  <c r="I314" i="49" s="1"/>
  <c r="H315" i="49"/>
  <c r="J315" i="49" s="1"/>
  <c r="G315" i="49"/>
  <c r="I315" i="49" s="1"/>
  <c r="I316" i="49"/>
  <c r="H316" i="49"/>
  <c r="J316" i="49" s="1"/>
  <c r="G316" i="49"/>
  <c r="I317" i="49"/>
  <c r="H317" i="49"/>
  <c r="J317" i="49" s="1"/>
  <c r="G317" i="49"/>
  <c r="H318" i="49"/>
  <c r="J318" i="49" s="1"/>
  <c r="G318" i="49"/>
  <c r="I318" i="49" s="1"/>
  <c r="H319" i="49"/>
  <c r="J319" i="49" s="1"/>
  <c r="G319" i="49"/>
  <c r="I319" i="49" s="1"/>
  <c r="H320" i="49"/>
  <c r="J320" i="49" s="1"/>
  <c r="G320" i="49"/>
  <c r="I320" i="49" s="1"/>
  <c r="J323" i="49"/>
  <c r="I323" i="49"/>
  <c r="H323" i="49"/>
  <c r="G323" i="49"/>
  <c r="H324" i="49"/>
  <c r="J324" i="49" s="1"/>
  <c r="G324" i="49"/>
  <c r="I324" i="49" s="1"/>
  <c r="H325" i="49"/>
  <c r="J325" i="49" s="1"/>
  <c r="G325" i="49"/>
  <c r="I325" i="49" s="1"/>
  <c r="I326" i="49"/>
  <c r="H326" i="49"/>
  <c r="J326" i="49" s="1"/>
  <c r="G326" i="49"/>
  <c r="I327" i="49"/>
  <c r="H327" i="49"/>
  <c r="J327" i="49" s="1"/>
  <c r="G327" i="49"/>
  <c r="J328" i="49"/>
  <c r="I328" i="49"/>
  <c r="H328" i="49"/>
  <c r="G328" i="49"/>
  <c r="I329" i="49"/>
  <c r="H329" i="49"/>
  <c r="J329" i="49" s="1"/>
  <c r="G329" i="49"/>
  <c r="H330" i="49"/>
  <c r="J330" i="49" s="1"/>
  <c r="G330" i="49"/>
  <c r="I330" i="49" s="1"/>
  <c r="H331" i="49"/>
  <c r="J331" i="49" s="1"/>
  <c r="G331" i="49"/>
  <c r="I331" i="49" s="1"/>
  <c r="I334" i="49"/>
  <c r="H334" i="49"/>
  <c r="J334" i="49" s="1"/>
  <c r="G334" i="49"/>
  <c r="I335" i="49"/>
  <c r="H335" i="49"/>
  <c r="J335" i="49" s="1"/>
  <c r="G335" i="49"/>
  <c r="I336" i="49"/>
  <c r="H336" i="49"/>
  <c r="J336" i="49" s="1"/>
  <c r="G336" i="49"/>
  <c r="H337" i="49"/>
  <c r="J337" i="49" s="1"/>
  <c r="G337" i="49"/>
  <c r="I337" i="49" s="1"/>
  <c r="I338" i="49"/>
  <c r="H338" i="49"/>
  <c r="J338" i="49" s="1"/>
  <c r="G338" i="49"/>
  <c r="H339" i="49"/>
  <c r="J339" i="49" s="1"/>
  <c r="G339" i="49"/>
  <c r="I339" i="49" s="1"/>
  <c r="J340" i="49"/>
  <c r="I340" i="49"/>
  <c r="H340" i="49"/>
  <c r="G340" i="49"/>
  <c r="H341" i="49"/>
  <c r="J341" i="49" s="1"/>
  <c r="G341" i="49"/>
  <c r="I341" i="49" s="1"/>
  <c r="H344" i="49"/>
  <c r="J344" i="49" s="1"/>
  <c r="G344" i="49"/>
  <c r="I344" i="49" s="1"/>
  <c r="I345" i="49"/>
  <c r="H345" i="49"/>
  <c r="J345" i="49" s="1"/>
  <c r="G345" i="49"/>
  <c r="H346" i="49"/>
  <c r="J346" i="49" s="1"/>
  <c r="G346" i="49"/>
  <c r="I346" i="49" s="1"/>
  <c r="J349" i="49"/>
  <c r="I349" i="49"/>
  <c r="H349" i="49"/>
  <c r="G349" i="49"/>
  <c r="H350" i="49"/>
  <c r="J350" i="49" s="1"/>
  <c r="G350" i="49"/>
  <c r="I350" i="49" s="1"/>
  <c r="H351" i="49"/>
  <c r="J351" i="49" s="1"/>
  <c r="G351" i="49"/>
  <c r="I351" i="49" s="1"/>
  <c r="H352" i="49"/>
  <c r="J352" i="49" s="1"/>
  <c r="G352" i="49"/>
  <c r="I352" i="49" s="1"/>
  <c r="H353" i="49"/>
  <c r="J353" i="49" s="1"/>
  <c r="G353" i="49"/>
  <c r="I353" i="49" s="1"/>
  <c r="H354" i="49"/>
  <c r="J354" i="49" s="1"/>
  <c r="G354" i="49"/>
  <c r="I354" i="49" s="1"/>
  <c r="I355" i="49"/>
  <c r="H355" i="49"/>
  <c r="J355" i="49" s="1"/>
  <c r="G355" i="49"/>
  <c r="H356" i="49"/>
  <c r="J356" i="49" s="1"/>
  <c r="G356" i="49"/>
  <c r="I356" i="49" s="1"/>
  <c r="H357" i="49"/>
  <c r="J357" i="49" s="1"/>
  <c r="G357" i="49"/>
  <c r="I357" i="49" s="1"/>
  <c r="H360" i="49"/>
  <c r="J360" i="49" s="1"/>
  <c r="G360" i="49"/>
  <c r="I360" i="49" s="1"/>
  <c r="J361" i="49"/>
  <c r="I361" i="49"/>
  <c r="H361" i="49"/>
  <c r="G361" i="49"/>
  <c r="H362" i="49"/>
  <c r="J362" i="49" s="1"/>
  <c r="G362" i="49"/>
  <c r="I362" i="49" s="1"/>
  <c r="H363" i="49"/>
  <c r="J363" i="49" s="1"/>
  <c r="G363" i="49"/>
  <c r="I363" i="49" s="1"/>
  <c r="H364" i="49"/>
  <c r="J364" i="49" s="1"/>
  <c r="G364" i="49"/>
  <c r="I364" i="49" s="1"/>
  <c r="I365" i="49"/>
  <c r="H365" i="49"/>
  <c r="J365" i="49" s="1"/>
  <c r="G365" i="49"/>
  <c r="H366" i="49"/>
  <c r="J366" i="49" s="1"/>
  <c r="G366" i="49"/>
  <c r="I366" i="49" s="1"/>
  <c r="H367" i="49"/>
  <c r="J367" i="49" s="1"/>
  <c r="G367" i="49"/>
  <c r="I367" i="49" s="1"/>
  <c r="H368" i="49"/>
  <c r="J368" i="49" s="1"/>
  <c r="G368" i="49"/>
  <c r="I368" i="49" s="1"/>
  <c r="I371" i="49"/>
  <c r="H371" i="49"/>
  <c r="J371" i="49" s="1"/>
  <c r="G371" i="49"/>
  <c r="H372" i="49"/>
  <c r="J372" i="49" s="1"/>
  <c r="G372" i="49"/>
  <c r="I372" i="49" s="1"/>
  <c r="I373" i="49"/>
  <c r="H373" i="49"/>
  <c r="J373" i="49" s="1"/>
  <c r="G373" i="49"/>
  <c r="H374" i="49"/>
  <c r="J374" i="49" s="1"/>
  <c r="G374" i="49"/>
  <c r="I374" i="49" s="1"/>
  <c r="H377" i="49"/>
  <c r="J377" i="49" s="1"/>
  <c r="G377" i="49"/>
  <c r="I377" i="49" s="1"/>
  <c r="H378" i="49"/>
  <c r="J378" i="49" s="1"/>
  <c r="G378" i="49"/>
  <c r="I378" i="49" s="1"/>
  <c r="H379" i="49"/>
  <c r="J379" i="49" s="1"/>
  <c r="G379" i="49"/>
  <c r="I379" i="49" s="1"/>
  <c r="I380" i="49"/>
  <c r="H380" i="49"/>
  <c r="J380" i="49" s="1"/>
  <c r="G380" i="49"/>
  <c r="H381" i="49"/>
  <c r="J381" i="49" s="1"/>
  <c r="G381" i="49"/>
  <c r="I381" i="49" s="1"/>
  <c r="H382" i="49"/>
  <c r="J382" i="49" s="1"/>
  <c r="G382" i="49"/>
  <c r="I382" i="49" s="1"/>
  <c r="I383" i="49"/>
  <c r="H383" i="49"/>
  <c r="J383" i="49" s="1"/>
  <c r="G383" i="49"/>
  <c r="H384" i="49"/>
  <c r="J384" i="49" s="1"/>
  <c r="G384" i="49"/>
  <c r="I384" i="49" s="1"/>
  <c r="H385" i="49"/>
  <c r="J385" i="49" s="1"/>
  <c r="G385" i="49"/>
  <c r="I385" i="49" s="1"/>
  <c r="H388" i="49"/>
  <c r="J388" i="49" s="1"/>
  <c r="G388" i="49"/>
  <c r="I388" i="49" s="1"/>
  <c r="I389" i="49"/>
  <c r="H389" i="49"/>
  <c r="J389" i="49" s="1"/>
  <c r="G389" i="49"/>
  <c r="H390" i="49"/>
  <c r="J390" i="49" s="1"/>
  <c r="G390" i="49"/>
  <c r="I390" i="49" s="1"/>
  <c r="H391" i="49"/>
  <c r="J391" i="49" s="1"/>
  <c r="G391" i="49"/>
  <c r="I391" i="49" s="1"/>
  <c r="H392" i="49"/>
  <c r="J392" i="49" s="1"/>
  <c r="G392" i="49"/>
  <c r="I392" i="49" s="1"/>
  <c r="H393" i="49"/>
  <c r="J393" i="49" s="1"/>
  <c r="G393" i="49"/>
  <c r="I393" i="49" s="1"/>
  <c r="H394" i="49"/>
  <c r="J394" i="49" s="1"/>
  <c r="G394" i="49"/>
  <c r="I394" i="49" s="1"/>
  <c r="H397" i="49"/>
  <c r="J397" i="49" s="1"/>
  <c r="G397" i="49"/>
  <c r="I397" i="49" s="1"/>
  <c r="H398" i="49"/>
  <c r="J398" i="49" s="1"/>
  <c r="G398" i="49"/>
  <c r="I398" i="49" s="1"/>
  <c r="H399" i="49"/>
  <c r="J399" i="49" s="1"/>
  <c r="G399" i="49"/>
  <c r="I399" i="49" s="1"/>
  <c r="J400" i="49"/>
  <c r="I400" i="49"/>
  <c r="H400" i="49"/>
  <c r="G400" i="49"/>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I412" i="49"/>
  <c r="H412" i="49"/>
  <c r="J412" i="49" s="1"/>
  <c r="G412" i="49"/>
  <c r="I413" i="49"/>
  <c r="H413" i="49"/>
  <c r="J413" i="49" s="1"/>
  <c r="G413" i="49"/>
  <c r="I414" i="49"/>
  <c r="H414" i="49"/>
  <c r="J414" i="49" s="1"/>
  <c r="G414" i="49"/>
  <c r="H415" i="49"/>
  <c r="J415" i="49" s="1"/>
  <c r="G415" i="49"/>
  <c r="I415" i="49" s="1"/>
  <c r="H416" i="49"/>
  <c r="J416" i="49" s="1"/>
  <c r="G416" i="49"/>
  <c r="I416" i="49" s="1"/>
  <c r="I417" i="49"/>
  <c r="H417" i="49"/>
  <c r="J417" i="49" s="1"/>
  <c r="G417" i="49"/>
  <c r="J418" i="49"/>
  <c r="I418" i="49"/>
  <c r="H418" i="49"/>
  <c r="G418" i="49"/>
  <c r="H419" i="49"/>
  <c r="J419" i="49" s="1"/>
  <c r="G419" i="49"/>
  <c r="I419" i="49" s="1"/>
  <c r="H422" i="49"/>
  <c r="J422" i="49" s="1"/>
  <c r="G422" i="49"/>
  <c r="I422" i="49" s="1"/>
  <c r="I423" i="49"/>
  <c r="H423" i="49"/>
  <c r="J423" i="49" s="1"/>
  <c r="G423" i="49"/>
  <c r="H424" i="49"/>
  <c r="J424" i="49" s="1"/>
  <c r="G424" i="49"/>
  <c r="I424" i="49" s="1"/>
  <c r="H425" i="49"/>
  <c r="J425" i="49" s="1"/>
  <c r="G425" i="49"/>
  <c r="I425" i="49" s="1"/>
  <c r="J426" i="49"/>
  <c r="I426" i="49"/>
  <c r="H426" i="49"/>
  <c r="G426" i="49"/>
  <c r="J427" i="49"/>
  <c r="I427" i="49"/>
  <c r="H427" i="49"/>
  <c r="G427" i="49"/>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J439" i="49"/>
  <c r="I439" i="49"/>
  <c r="H439" i="49"/>
  <c r="G439" i="49"/>
  <c r="H440" i="49"/>
  <c r="J440" i="49" s="1"/>
  <c r="G440" i="49"/>
  <c r="I440" i="49" s="1"/>
  <c r="H443" i="49"/>
  <c r="J443" i="49" s="1"/>
  <c r="G443" i="49"/>
  <c r="I443" i="49" s="1"/>
  <c r="H444" i="49"/>
  <c r="J444" i="49" s="1"/>
  <c r="G444" i="49"/>
  <c r="I444" i="49" s="1"/>
  <c r="I445" i="49"/>
  <c r="H445" i="49"/>
  <c r="J445" i="49" s="1"/>
  <c r="G445" i="49"/>
  <c r="H446" i="49"/>
  <c r="J446" i="49" s="1"/>
  <c r="G446" i="49"/>
  <c r="I446" i="49" s="1"/>
  <c r="H447" i="49"/>
  <c r="J447" i="49" s="1"/>
  <c r="G447" i="49"/>
  <c r="I447" i="49" s="1"/>
  <c r="H448" i="49"/>
  <c r="J448" i="49" s="1"/>
  <c r="G448" i="49"/>
  <c r="I448" i="49" s="1"/>
  <c r="H449" i="49"/>
  <c r="J449" i="49" s="1"/>
  <c r="G449" i="49"/>
  <c r="I449" i="49" s="1"/>
  <c r="K8" i="56"/>
  <c r="J8" i="56"/>
  <c r="K9" i="56"/>
  <c r="J9" i="56"/>
  <c r="K10" i="56"/>
  <c r="J10" i="56"/>
  <c r="K11" i="56"/>
  <c r="J11" i="56"/>
  <c r="K12" i="56"/>
  <c r="J12" i="56"/>
  <c r="K13" i="56"/>
  <c r="J13" i="56"/>
  <c r="K14" i="56"/>
  <c r="J14" i="56"/>
  <c r="K15" i="56"/>
  <c r="J15" i="56"/>
  <c r="K16" i="56"/>
  <c r="J16" i="56"/>
  <c r="K17" i="56"/>
  <c r="J17" i="56"/>
  <c r="K18" i="56"/>
  <c r="J18" i="56"/>
  <c r="H20" i="56"/>
  <c r="I17" i="56" s="1"/>
  <c r="F20" i="56"/>
  <c r="G18" i="56" s="1"/>
  <c r="D20" i="56"/>
  <c r="E17" i="56" s="1"/>
  <c r="B20" i="56"/>
  <c r="C18"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2" i="57" s="1"/>
  <c r="F26" i="57"/>
  <c r="G24" i="57" s="1"/>
  <c r="D26" i="57"/>
  <c r="E23"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H44" i="58"/>
  <c r="I42" i="58" s="1"/>
  <c r="F44" i="58"/>
  <c r="G42" i="58" s="1"/>
  <c r="D44" i="58"/>
  <c r="E42" i="58" s="1"/>
  <c r="B44" i="58"/>
  <c r="C4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H41" i="50"/>
  <c r="I38" i="50" s="1"/>
  <c r="F41" i="50"/>
  <c r="G39" i="50" s="1"/>
  <c r="D41" i="50"/>
  <c r="E38" i="50" s="1"/>
  <c r="B41" i="50"/>
  <c r="C39"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6" i="53" s="1"/>
  <c r="F20" i="53"/>
  <c r="G18" i="53" s="1"/>
  <c r="D20" i="53"/>
  <c r="E18" i="53" s="1"/>
  <c r="B20" i="53"/>
  <c r="C18" i="53" s="1"/>
  <c r="K7" i="53"/>
  <c r="J7" i="53"/>
  <c r="I22" i="53"/>
  <c r="G22" i="53"/>
  <c r="E22" i="53"/>
  <c r="C22" i="53"/>
  <c r="B5" i="54"/>
  <c r="D5" i="54" s="1"/>
  <c r="H5" i="54" s="1"/>
  <c r="K8" i="54"/>
  <c r="J8" i="54"/>
  <c r="K9" i="54"/>
  <c r="J9" i="54"/>
  <c r="K10" i="54"/>
  <c r="J10" i="54"/>
  <c r="K11" i="54"/>
  <c r="J11" i="54"/>
  <c r="H13" i="54"/>
  <c r="I10" i="54" s="1"/>
  <c r="F13" i="54"/>
  <c r="G11" i="54" s="1"/>
  <c r="D13" i="54"/>
  <c r="E11" i="54" s="1"/>
  <c r="B13" i="54"/>
  <c r="C11" i="54" s="1"/>
  <c r="K7" i="54"/>
  <c r="J7" i="54"/>
  <c r="I18" i="54"/>
  <c r="I16" i="54"/>
  <c r="H18" i="54"/>
  <c r="K18" i="54" s="1"/>
  <c r="F18" i="54"/>
  <c r="G18" i="54" s="1"/>
  <c r="D18" i="54"/>
  <c r="J18" i="54" s="1"/>
  <c r="B18" i="54"/>
  <c r="C18" i="54" s="1"/>
  <c r="K16" i="54"/>
  <c r="J16" i="54"/>
  <c r="K22" i="54"/>
  <c r="J22" i="54"/>
  <c r="K23" i="54"/>
  <c r="J23" i="54"/>
  <c r="H25" i="54"/>
  <c r="I25" i="54" s="1"/>
  <c r="F25" i="54"/>
  <c r="G23" i="54" s="1"/>
  <c r="D25" i="54"/>
  <c r="E23" i="54" s="1"/>
  <c r="B25" i="54"/>
  <c r="C23" i="54" s="1"/>
  <c r="K21" i="54"/>
  <c r="J21" i="54"/>
  <c r="K29" i="54"/>
  <c r="J29" i="54"/>
  <c r="K30" i="54"/>
  <c r="J30" i="54"/>
  <c r="K31" i="54"/>
  <c r="J31" i="54"/>
  <c r="K32" i="54"/>
  <c r="J32" i="54"/>
  <c r="K33" i="54"/>
  <c r="J33" i="54"/>
  <c r="K34" i="54"/>
  <c r="J34" i="54"/>
  <c r="K35" i="54"/>
  <c r="J35" i="54"/>
  <c r="K36" i="54"/>
  <c r="J36" i="54"/>
  <c r="K37" i="54"/>
  <c r="J37" i="54"/>
  <c r="H39" i="54"/>
  <c r="I36" i="54" s="1"/>
  <c r="F39" i="54"/>
  <c r="G37" i="54" s="1"/>
  <c r="D39" i="54"/>
  <c r="E37" i="54" s="1"/>
  <c r="B39" i="54"/>
  <c r="C37" i="54" s="1"/>
  <c r="K28" i="54"/>
  <c r="J28" i="54"/>
  <c r="K43" i="54"/>
  <c r="J43" i="54"/>
  <c r="K44" i="54"/>
  <c r="J44" i="54"/>
  <c r="K45" i="54"/>
  <c r="J45" i="54"/>
  <c r="K46" i="54"/>
  <c r="J46" i="54"/>
  <c r="K47" i="54"/>
  <c r="J47" i="54"/>
  <c r="K48" i="54"/>
  <c r="J48" i="54"/>
  <c r="K49" i="54"/>
  <c r="J49" i="54"/>
  <c r="H51" i="54"/>
  <c r="I48" i="54" s="1"/>
  <c r="F51" i="54"/>
  <c r="G49" i="54" s="1"/>
  <c r="D51" i="54"/>
  <c r="E47" i="54" s="1"/>
  <c r="B51" i="54"/>
  <c r="C49" i="54" s="1"/>
  <c r="K42" i="54"/>
  <c r="J42"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H73" i="54"/>
  <c r="I70" i="54" s="1"/>
  <c r="F73" i="54"/>
  <c r="G71" i="54" s="1"/>
  <c r="D73" i="54"/>
  <c r="E70" i="54" s="1"/>
  <c r="B73" i="54"/>
  <c r="C71" i="54" s="1"/>
  <c r="K54" i="54"/>
  <c r="J54" i="54"/>
  <c r="I75" i="54"/>
  <c r="G75" i="54"/>
  <c r="E75" i="54"/>
  <c r="C75"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7" i="55" s="1"/>
  <c r="B19" i="55"/>
  <c r="C17" i="55" s="1"/>
  <c r="K7" i="55"/>
  <c r="J7" i="55"/>
  <c r="I21" i="55"/>
  <c r="G21" i="55"/>
  <c r="E21" i="55"/>
  <c r="C21" i="55"/>
  <c r="J21" i="55"/>
  <c r="K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5" i="55" s="1"/>
  <c r="F49" i="55"/>
  <c r="G47" i="55" s="1"/>
  <c r="D49" i="55"/>
  <c r="E45" i="55" s="1"/>
  <c r="B49" i="55"/>
  <c r="C47" i="55" s="1"/>
  <c r="K26" i="55"/>
  <c r="J26"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2" i="55"/>
  <c r="J52" i="55"/>
  <c r="I64" i="55"/>
  <c r="G64" i="55"/>
  <c r="E64" i="55"/>
  <c r="C64" i="55"/>
  <c r="K64" i="55"/>
  <c r="J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8" i="55" s="1"/>
  <c r="F91" i="55"/>
  <c r="G89" i="55" s="1"/>
  <c r="D91" i="55"/>
  <c r="E88" i="55" s="1"/>
  <c r="B91" i="55"/>
  <c r="C89" i="55" s="1"/>
  <c r="K69" i="55"/>
  <c r="J69"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5" i="55" s="1"/>
  <c r="B108" i="55"/>
  <c r="C106" i="55" s="1"/>
  <c r="K94" i="55"/>
  <c r="J94" i="55"/>
  <c r="I110" i="55"/>
  <c r="G110" i="55"/>
  <c r="E110" i="55"/>
  <c r="C110" i="55"/>
  <c r="J110" i="55"/>
  <c r="K110" i="55"/>
  <c r="B113" i="55"/>
  <c r="F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H140" i="55"/>
  <c r="I136" i="55" s="1"/>
  <c r="F140" i="55"/>
  <c r="G138" i="55" s="1"/>
  <c r="D140" i="55"/>
  <c r="E138" i="55" s="1"/>
  <c r="B140" i="55"/>
  <c r="C138" i="55" s="1"/>
  <c r="K115" i="55"/>
  <c r="J115"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H161" i="55"/>
  <c r="I157" i="55" s="1"/>
  <c r="F161" i="55"/>
  <c r="G159" i="55" s="1"/>
  <c r="D161" i="55"/>
  <c r="E159" i="55" s="1"/>
  <c r="B161" i="55"/>
  <c r="C159" i="55" s="1"/>
  <c r="K143" i="55"/>
  <c r="J143" i="55"/>
  <c r="I163" i="55"/>
  <c r="G163" i="55"/>
  <c r="E163" i="55"/>
  <c r="C163" i="55"/>
  <c r="J163" i="55"/>
  <c r="K163" i="55"/>
  <c r="B166" i="55"/>
  <c r="F166" i="55" s="1"/>
  <c r="K169" i="55"/>
  <c r="J169" i="55"/>
  <c r="H171" i="55"/>
  <c r="I171" i="55" s="1"/>
  <c r="F171" i="55"/>
  <c r="G169" i="55" s="1"/>
  <c r="D171" i="55"/>
  <c r="E171" i="55" s="1"/>
  <c r="B171" i="55"/>
  <c r="C169" i="55" s="1"/>
  <c r="K168" i="55"/>
  <c r="J168" i="55"/>
  <c r="K175" i="55"/>
  <c r="J175" i="55"/>
  <c r="K176" i="55"/>
  <c r="J176" i="55"/>
  <c r="K177" i="55"/>
  <c r="J177" i="55"/>
  <c r="K178" i="55"/>
  <c r="J178" i="55"/>
  <c r="K179" i="55"/>
  <c r="J179" i="55"/>
  <c r="K180" i="55"/>
  <c r="J180" i="55"/>
  <c r="H182" i="55"/>
  <c r="I179" i="55" s="1"/>
  <c r="F182" i="55"/>
  <c r="G180" i="55" s="1"/>
  <c r="D182" i="55"/>
  <c r="E178" i="55" s="1"/>
  <c r="B182" i="55"/>
  <c r="C180" i="55" s="1"/>
  <c r="K174" i="55"/>
  <c r="J174" i="55"/>
  <c r="I184" i="55"/>
  <c r="G184" i="55"/>
  <c r="E184" i="55"/>
  <c r="C184" i="55"/>
  <c r="K184" i="55"/>
  <c r="J184" i="55"/>
  <c r="I188" i="55"/>
  <c r="G188" i="55"/>
  <c r="E188" i="55"/>
  <c r="C188" i="55"/>
  <c r="H186" i="55"/>
  <c r="K186" i="55" s="1"/>
  <c r="F186" i="55"/>
  <c r="G186" i="55" s="1"/>
  <c r="D186" i="55"/>
  <c r="E186" i="55" s="1"/>
  <c r="B186" i="55"/>
  <c r="C186" i="55" s="1"/>
  <c r="K188" i="55"/>
  <c r="J188" i="55"/>
  <c r="K190" i="55"/>
  <c r="J190" i="55"/>
  <c r="I190" i="55"/>
  <c r="G190" i="55"/>
  <c r="E190" i="55"/>
  <c r="C190" i="55"/>
  <c r="B5" i="48"/>
  <c r="D5" i="48" s="1"/>
  <c r="H5" i="48" s="1"/>
  <c r="K8" i="48"/>
  <c r="J8" i="48"/>
  <c r="K9" i="48"/>
  <c r="J9" i="48"/>
  <c r="H11" i="48"/>
  <c r="I8" i="48" s="1"/>
  <c r="F11" i="48"/>
  <c r="G9" i="48" s="1"/>
  <c r="D11" i="48"/>
  <c r="E11"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9" i="48" s="1"/>
  <c r="F32" i="48"/>
  <c r="G30" i="48" s="1"/>
  <c r="D32" i="48"/>
  <c r="E29" i="48" s="1"/>
  <c r="B32" i="48"/>
  <c r="C30" i="48" s="1"/>
  <c r="K18" i="48"/>
  <c r="J18" i="48"/>
  <c r="K36" i="48"/>
  <c r="J36" i="48"/>
  <c r="K37" i="48"/>
  <c r="J37" i="48"/>
  <c r="H39" i="48"/>
  <c r="I36" i="48" s="1"/>
  <c r="F39" i="48"/>
  <c r="G37" i="48" s="1"/>
  <c r="D39" i="48"/>
  <c r="E39" i="48" s="1"/>
  <c r="B39" i="48"/>
  <c r="C37" i="48" s="1"/>
  <c r="K35" i="48"/>
  <c r="J35" i="48"/>
  <c r="I41" i="48"/>
  <c r="G41" i="48"/>
  <c r="E41" i="48"/>
  <c r="C41" i="48"/>
  <c r="J41" i="48"/>
  <c r="K41" i="48"/>
  <c r="B44" i="48"/>
  <c r="D44" i="48" s="1"/>
  <c r="H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H66" i="48"/>
  <c r="I63" i="48" s="1"/>
  <c r="F66" i="48"/>
  <c r="G64" i="48" s="1"/>
  <c r="D66" i="48"/>
  <c r="E64" i="48" s="1"/>
  <c r="B66" i="48"/>
  <c r="C64" i="48" s="1"/>
  <c r="K46" i="48"/>
  <c r="J46" i="48"/>
  <c r="K70" i="48"/>
  <c r="J70" i="48"/>
  <c r="K71" i="48"/>
  <c r="J71" i="48"/>
  <c r="K72" i="48"/>
  <c r="J72" i="48"/>
  <c r="K73" i="48"/>
  <c r="J73" i="48"/>
  <c r="K74" i="48"/>
  <c r="J74" i="48"/>
  <c r="K75" i="48"/>
  <c r="J75" i="48"/>
  <c r="K76" i="48"/>
  <c r="J76" i="48"/>
  <c r="H78" i="48"/>
  <c r="F78" i="48"/>
  <c r="G76" i="48" s="1"/>
  <c r="D78" i="48"/>
  <c r="B78" i="48"/>
  <c r="C76" i="48" s="1"/>
  <c r="K69" i="48"/>
  <c r="J69" i="48"/>
  <c r="I80" i="48"/>
  <c r="G80" i="48"/>
  <c r="E80" i="48"/>
  <c r="C80" i="48"/>
  <c r="J80" i="48"/>
  <c r="K80" i="48"/>
  <c r="B83" i="48"/>
  <c r="D83" i="48" s="1"/>
  <c r="H83" i="48" s="1"/>
  <c r="K86" i="48"/>
  <c r="J86" i="48"/>
  <c r="K87" i="48"/>
  <c r="J87" i="48"/>
  <c r="K88" i="48"/>
  <c r="J88" i="48"/>
  <c r="K89" i="48"/>
  <c r="J89" i="48"/>
  <c r="K90" i="48"/>
  <c r="J90" i="48"/>
  <c r="K91" i="48"/>
  <c r="J91" i="48"/>
  <c r="K92" i="48"/>
  <c r="J92" i="48"/>
  <c r="K93" i="48"/>
  <c r="J93" i="48"/>
  <c r="H95" i="48"/>
  <c r="I93" i="48" s="1"/>
  <c r="F95" i="48"/>
  <c r="G93" i="48" s="1"/>
  <c r="D95" i="48"/>
  <c r="E93" i="48" s="1"/>
  <c r="B95" i="48"/>
  <c r="C93" i="48" s="1"/>
  <c r="K85" i="48"/>
  <c r="J85" i="48"/>
  <c r="K99" i="48"/>
  <c r="J99" i="48"/>
  <c r="K100" i="48"/>
  <c r="J100" i="48"/>
  <c r="K101" i="48"/>
  <c r="J101" i="48"/>
  <c r="K102" i="48"/>
  <c r="J102" i="48"/>
  <c r="K103" i="48"/>
  <c r="J103" i="48"/>
  <c r="K104" i="48"/>
  <c r="J104" i="48"/>
  <c r="K105" i="48"/>
  <c r="J105" i="48"/>
  <c r="K106" i="48"/>
  <c r="J106" i="48"/>
  <c r="K107" i="48"/>
  <c r="J107" i="48"/>
  <c r="K108" i="48"/>
  <c r="J108" i="48"/>
  <c r="K109" i="48"/>
  <c r="J109" i="48"/>
  <c r="H111" i="48"/>
  <c r="I108" i="48" s="1"/>
  <c r="F111" i="48"/>
  <c r="G109" i="48" s="1"/>
  <c r="D111" i="48"/>
  <c r="E108" i="48" s="1"/>
  <c r="B111" i="48"/>
  <c r="C109" i="48" s="1"/>
  <c r="K98" i="48"/>
  <c r="J98" i="48"/>
  <c r="I113" i="48"/>
  <c r="G113" i="48"/>
  <c r="E113" i="48"/>
  <c r="C113" i="48"/>
  <c r="J113" i="48"/>
  <c r="K113" i="48"/>
  <c r="B116" i="48"/>
  <c r="D116" i="48" s="1"/>
  <c r="H116" i="48" s="1"/>
  <c r="K119" i="48"/>
  <c r="J119" i="48"/>
  <c r="K120" i="48"/>
  <c r="J120" i="48"/>
  <c r="H122" i="48"/>
  <c r="I119" i="48" s="1"/>
  <c r="F122" i="48"/>
  <c r="G120" i="48" s="1"/>
  <c r="D122" i="48"/>
  <c r="E119" i="48" s="1"/>
  <c r="B122" i="48"/>
  <c r="C120" i="48" s="1"/>
  <c r="K118" i="48"/>
  <c r="J118" i="48"/>
  <c r="K126" i="48"/>
  <c r="J126" i="48"/>
  <c r="K127" i="48"/>
  <c r="J127" i="48"/>
  <c r="K128" i="48"/>
  <c r="J128" i="48"/>
  <c r="K129" i="48"/>
  <c r="J129" i="48"/>
  <c r="K130" i="48"/>
  <c r="J130" i="48"/>
  <c r="K131" i="48"/>
  <c r="J131" i="48"/>
  <c r="K132" i="48"/>
  <c r="J132" i="48"/>
  <c r="K133" i="48"/>
  <c r="J133" i="48"/>
  <c r="K134" i="48"/>
  <c r="J134" i="48"/>
  <c r="K135" i="48"/>
  <c r="J135" i="48"/>
  <c r="H137" i="48"/>
  <c r="I134" i="48" s="1"/>
  <c r="F137" i="48"/>
  <c r="G135" i="48" s="1"/>
  <c r="D137" i="48"/>
  <c r="E135" i="48" s="1"/>
  <c r="B137" i="48"/>
  <c r="C135" i="48" s="1"/>
  <c r="K125" i="48"/>
  <c r="J125" i="48"/>
  <c r="I139" i="48"/>
  <c r="G139" i="48"/>
  <c r="E139" i="48"/>
  <c r="C139" i="48"/>
  <c r="K139" i="48"/>
  <c r="J139" i="48"/>
  <c r="B142" i="48"/>
  <c r="F142" i="48" s="1"/>
  <c r="E146" i="48"/>
  <c r="J146" i="48"/>
  <c r="H146" i="48"/>
  <c r="I144" i="48" s="1"/>
  <c r="F146" i="48"/>
  <c r="D146" i="48"/>
  <c r="E144" i="48" s="1"/>
  <c r="B146" i="48"/>
  <c r="K144" i="48"/>
  <c r="J144" i="48"/>
  <c r="K150" i="48"/>
  <c r="J150" i="48"/>
  <c r="H152" i="48"/>
  <c r="I152" i="48" s="1"/>
  <c r="F152" i="48"/>
  <c r="G150" i="48" s="1"/>
  <c r="D152" i="48"/>
  <c r="E152" i="48" s="1"/>
  <c r="B152" i="48"/>
  <c r="C150" i="48" s="1"/>
  <c r="K149" i="48"/>
  <c r="J149" i="48"/>
  <c r="I154" i="48"/>
  <c r="G154" i="48"/>
  <c r="E154" i="48"/>
  <c r="C154" i="48"/>
  <c r="J154" i="48"/>
  <c r="K154" i="48"/>
  <c r="B157" i="48"/>
  <c r="D157" i="48" s="1"/>
  <c r="H157" i="48" s="1"/>
  <c r="K160" i="48"/>
  <c r="J160" i="48"/>
  <c r="K161" i="48"/>
  <c r="J161" i="48"/>
  <c r="K162" i="48"/>
  <c r="J162" i="48"/>
  <c r="K163" i="48"/>
  <c r="J163" i="48"/>
  <c r="K164" i="48"/>
  <c r="J164" i="48"/>
  <c r="K165" i="48"/>
  <c r="J165" i="48"/>
  <c r="K166" i="48"/>
  <c r="J166" i="48"/>
  <c r="H168" i="48"/>
  <c r="I166" i="48" s="1"/>
  <c r="F168" i="48"/>
  <c r="G166" i="48" s="1"/>
  <c r="D168" i="48"/>
  <c r="E166" i="48" s="1"/>
  <c r="B168" i="48"/>
  <c r="C166" i="48" s="1"/>
  <c r="K159" i="48"/>
  <c r="J159" i="48"/>
  <c r="K172" i="48"/>
  <c r="J172" i="48"/>
  <c r="K173" i="48"/>
  <c r="J173" i="48"/>
  <c r="K174" i="48"/>
  <c r="J174" i="48"/>
  <c r="H176" i="48"/>
  <c r="I172" i="48" s="1"/>
  <c r="F176" i="48"/>
  <c r="G174" i="48" s="1"/>
  <c r="D176" i="48"/>
  <c r="E172" i="48" s="1"/>
  <c r="B176" i="48"/>
  <c r="C174" i="48" s="1"/>
  <c r="K171" i="48"/>
  <c r="J171" i="48"/>
  <c r="I178" i="48"/>
  <c r="G178" i="48"/>
  <c r="E178" i="48"/>
  <c r="C178" i="48"/>
  <c r="J178" i="48"/>
  <c r="K178" i="48"/>
  <c r="B181" i="48"/>
  <c r="F181" i="48" s="1"/>
  <c r="K184" i="48"/>
  <c r="J184" i="48"/>
  <c r="K185" i="48"/>
  <c r="J185" i="48"/>
  <c r="K186" i="48"/>
  <c r="J186" i="48"/>
  <c r="K187" i="48"/>
  <c r="J187" i="48"/>
  <c r="K188" i="48"/>
  <c r="J188" i="48"/>
  <c r="K189" i="48"/>
  <c r="J189" i="48"/>
  <c r="K190" i="48"/>
  <c r="J190" i="48"/>
  <c r="H192" i="48"/>
  <c r="I189" i="48" s="1"/>
  <c r="F192" i="48"/>
  <c r="G190" i="48" s="1"/>
  <c r="D192" i="48"/>
  <c r="E189" i="48" s="1"/>
  <c r="B192" i="48"/>
  <c r="C190" i="48" s="1"/>
  <c r="K183" i="48"/>
  <c r="J183" i="48"/>
  <c r="K196" i="48"/>
  <c r="J196" i="48"/>
  <c r="K197" i="48"/>
  <c r="J197" i="48"/>
  <c r="K198" i="48"/>
  <c r="J198" i="48"/>
  <c r="K199" i="48"/>
  <c r="J199" i="48"/>
  <c r="K200" i="48"/>
  <c r="J200" i="48"/>
  <c r="K201" i="48"/>
  <c r="J201" i="48"/>
  <c r="K202" i="48"/>
  <c r="J202" i="48"/>
  <c r="K203" i="48"/>
  <c r="J203" i="48"/>
  <c r="K204" i="48"/>
  <c r="J204" i="48"/>
  <c r="K205" i="48"/>
  <c r="J205" i="48"/>
  <c r="K206" i="48"/>
  <c r="J206" i="48"/>
  <c r="K207" i="48"/>
  <c r="J207" i="48"/>
  <c r="H209" i="48"/>
  <c r="I207" i="48" s="1"/>
  <c r="F209" i="48"/>
  <c r="G207" i="48" s="1"/>
  <c r="D209" i="48"/>
  <c r="E207" i="48" s="1"/>
  <c r="B209" i="48"/>
  <c r="C207" i="48" s="1"/>
  <c r="K195" i="48"/>
  <c r="J195" i="48"/>
  <c r="K213" i="48"/>
  <c r="J213" i="48"/>
  <c r="K214" i="48"/>
  <c r="J214" i="48"/>
  <c r="H216" i="48"/>
  <c r="I214" i="48" s="1"/>
  <c r="F216" i="48"/>
  <c r="G214" i="48" s="1"/>
  <c r="D216" i="48"/>
  <c r="E214" i="48" s="1"/>
  <c r="B216" i="48"/>
  <c r="C214" i="48" s="1"/>
  <c r="K212" i="48"/>
  <c r="J212" i="48"/>
  <c r="I218" i="48"/>
  <c r="G218" i="48"/>
  <c r="E218" i="48"/>
  <c r="C218" i="48"/>
  <c r="J218" i="48"/>
  <c r="K218" i="48"/>
  <c r="I222" i="48"/>
  <c r="G222" i="48"/>
  <c r="E222" i="48"/>
  <c r="C222" i="48"/>
  <c r="H220" i="48"/>
  <c r="I220" i="48" s="1"/>
  <c r="F220" i="48"/>
  <c r="G220" i="48" s="1"/>
  <c r="D220" i="48"/>
  <c r="E220" i="48" s="1"/>
  <c r="B220" i="48"/>
  <c r="C220" i="48" s="1"/>
  <c r="K222" i="48"/>
  <c r="J222" i="48"/>
  <c r="K224" i="48"/>
  <c r="J224" i="48"/>
  <c r="I224" i="48"/>
  <c r="G224" i="48"/>
  <c r="E224" i="48"/>
  <c r="C224" i="48"/>
  <c r="K75" i="54"/>
  <c r="J75" i="54"/>
  <c r="K22" i="53"/>
  <c r="J22"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8" i="47"/>
  <c r="H8" i="47"/>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7" i="26"/>
  <c r="J7" i="26" s="1"/>
  <c r="G7" i="26"/>
  <c r="I7" i="26" s="1"/>
  <c r="H8" i="26"/>
  <c r="J8" i="26" s="1"/>
  <c r="G8" i="26"/>
  <c r="I8" i="26" s="1"/>
  <c r="J9" i="26"/>
  <c r="I9" i="26"/>
  <c r="H9" i="26"/>
  <c r="G9" i="26"/>
  <c r="I10" i="26"/>
  <c r="H10" i="26"/>
  <c r="J10" i="26" s="1"/>
  <c r="G10" i="26"/>
  <c r="I11" i="26"/>
  <c r="H11" i="26"/>
  <c r="J11" i="26" s="1"/>
  <c r="G11" i="26"/>
  <c r="I12" i="26"/>
  <c r="H12" i="26"/>
  <c r="J12" i="26" s="1"/>
  <c r="G12" i="26"/>
  <c r="H13" i="26"/>
  <c r="J13" i="26" s="1"/>
  <c r="G13" i="26"/>
  <c r="I13" i="26" s="1"/>
  <c r="I14" i="26"/>
  <c r="H14" i="26"/>
  <c r="J14" i="26" s="1"/>
  <c r="G14" i="26"/>
  <c r="I15" i="26"/>
  <c r="H15" i="26"/>
  <c r="J15" i="26" s="1"/>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J24" i="26"/>
  <c r="I24" i="26"/>
  <c r="H24" i="26"/>
  <c r="G24" i="26"/>
  <c r="H25" i="26"/>
  <c r="J25" i="26" s="1"/>
  <c r="G25" i="26"/>
  <c r="I25" i="26" s="1"/>
  <c r="H26" i="26"/>
  <c r="J26" i="26" s="1"/>
  <c r="G26" i="26"/>
  <c r="I26" i="26" s="1"/>
  <c r="H27" i="26"/>
  <c r="J27" i="26" s="1"/>
  <c r="G27" i="26"/>
  <c r="I27" i="26" s="1"/>
  <c r="J28" i="26"/>
  <c r="I28" i="26"/>
  <c r="H28" i="26"/>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J50" i="26"/>
  <c r="I50" i="26"/>
  <c r="H50" i="26"/>
  <c r="G50" i="26"/>
  <c r="H51" i="26"/>
  <c r="J51" i="26" s="1"/>
  <c r="G51" i="26"/>
  <c r="I51" i="26" s="1"/>
  <c r="J52" i="26"/>
  <c r="I52" i="26"/>
  <c r="H52" i="26"/>
  <c r="G52" i="26"/>
  <c r="J28" i="45"/>
  <c r="I28" i="45"/>
  <c r="H28" i="45"/>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19" i="46"/>
  <c r="D181" i="48"/>
  <c r="H181" i="48" s="1"/>
  <c r="I146" i="48"/>
  <c r="I186" i="55"/>
  <c r="D113" i="55"/>
  <c r="H113" i="55" s="1"/>
  <c r="E18" i="54"/>
  <c r="E16" i="54"/>
  <c r="D142" i="48"/>
  <c r="H142" i="48" s="1"/>
  <c r="D166" i="55"/>
  <c r="H166" i="55" s="1"/>
  <c r="C7" i="56"/>
  <c r="G7" i="56"/>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E16" i="56"/>
  <c r="I16" i="56"/>
  <c r="C16" i="56"/>
  <c r="G16" i="56"/>
  <c r="C17" i="56"/>
  <c r="G17" i="56"/>
  <c r="J20" i="56"/>
  <c r="K20" i="56"/>
  <c r="E18" i="56"/>
  <c r="I18" i="56"/>
  <c r="F5" i="56"/>
  <c r="C7" i="57"/>
  <c r="G7" i="57"/>
  <c r="D5" i="57"/>
  <c r="H5" i="57" s="1"/>
  <c r="E7" i="57"/>
  <c r="I7" i="57"/>
  <c r="C8" i="57"/>
  <c r="G8" i="57"/>
  <c r="E8" i="57"/>
  <c r="I8" i="57"/>
  <c r="C9" i="57"/>
  <c r="G9" i="57"/>
  <c r="E9" i="57"/>
  <c r="I9" i="57"/>
  <c r="C10" i="57"/>
  <c r="G10" i="57"/>
  <c r="E10" i="57"/>
  <c r="I10" i="57"/>
  <c r="E11" i="57"/>
  <c r="I11" i="57"/>
  <c r="C11" i="57"/>
  <c r="G11" i="57"/>
  <c r="E12" i="57"/>
  <c r="I12" i="57"/>
  <c r="C12" i="57"/>
  <c r="G12" i="57"/>
  <c r="C13" i="57"/>
  <c r="G13" i="57"/>
  <c r="E13" i="57"/>
  <c r="I13" i="57"/>
  <c r="E14" i="57"/>
  <c r="I14" i="57"/>
  <c r="C14" i="57"/>
  <c r="G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C23" i="57"/>
  <c r="G23" i="57"/>
  <c r="K26" i="57"/>
  <c r="I23" i="57"/>
  <c r="J26" i="57"/>
  <c r="E24" i="57"/>
  <c r="I24" i="57"/>
  <c r="C7" i="58"/>
  <c r="G7" i="58"/>
  <c r="E7" i="58"/>
  <c r="I7" i="58"/>
  <c r="C8" i="58"/>
  <c r="G8" i="58"/>
  <c r="E8" i="58"/>
  <c r="I8" i="58"/>
  <c r="C9" i="58"/>
  <c r="G9" i="58"/>
  <c r="E9" i="58"/>
  <c r="I9" i="58"/>
  <c r="C10" i="58"/>
  <c r="G10" i="58"/>
  <c r="E10" i="58"/>
  <c r="I10" i="58"/>
  <c r="E11" i="58"/>
  <c r="I11" i="58"/>
  <c r="C11" i="58"/>
  <c r="G11" i="58"/>
  <c r="C12" i="58"/>
  <c r="G12" i="58"/>
  <c r="E12" i="58"/>
  <c r="I12" i="58"/>
  <c r="E13" i="58"/>
  <c r="I13" i="58"/>
  <c r="C13" i="58"/>
  <c r="G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E28" i="58"/>
  <c r="I28" i="58"/>
  <c r="C28" i="58"/>
  <c r="G28" i="58"/>
  <c r="E29" i="58"/>
  <c r="I29" i="58"/>
  <c r="C29" i="58"/>
  <c r="G29" i="58"/>
  <c r="C30" i="58"/>
  <c r="G30" i="58"/>
  <c r="E30" i="58"/>
  <c r="I30" i="58"/>
  <c r="C31" i="58"/>
  <c r="G31" i="58"/>
  <c r="E31" i="58"/>
  <c r="I31" i="58"/>
  <c r="E32" i="58"/>
  <c r="I32" i="58"/>
  <c r="C32" i="58"/>
  <c r="G32" i="58"/>
  <c r="C33" i="58"/>
  <c r="G33" i="58"/>
  <c r="E33" i="58"/>
  <c r="I33" i="58"/>
  <c r="C34" i="58"/>
  <c r="G34" i="58"/>
  <c r="E34" i="58"/>
  <c r="I34" i="58"/>
  <c r="C35" i="58"/>
  <c r="G35" i="58"/>
  <c r="E35" i="58"/>
  <c r="I35" i="58"/>
  <c r="C36" i="58"/>
  <c r="G36" i="58"/>
  <c r="E36" i="58"/>
  <c r="I36" i="58"/>
  <c r="C37" i="58"/>
  <c r="G37" i="58"/>
  <c r="E37" i="58"/>
  <c r="I37" i="58"/>
  <c r="E38" i="58"/>
  <c r="I38" i="58"/>
  <c r="C38" i="58"/>
  <c r="G38" i="58"/>
  <c r="C39" i="58"/>
  <c r="G39" i="58"/>
  <c r="E39" i="58"/>
  <c r="I39" i="58"/>
  <c r="C40" i="58"/>
  <c r="G40" i="58"/>
  <c r="E40" i="58"/>
  <c r="I40" i="58"/>
  <c r="I41" i="58"/>
  <c r="C41" i="58"/>
  <c r="G41" i="58"/>
  <c r="E41" i="58"/>
  <c r="J44" i="58"/>
  <c r="K44" i="58"/>
  <c r="F5" i="58"/>
  <c r="G7" i="50"/>
  <c r="C7" i="50"/>
  <c r="D5" i="50"/>
  <c r="H5" i="50" s="1"/>
  <c r="E7" i="50"/>
  <c r="I7" i="50"/>
  <c r="C8" i="50"/>
  <c r="G8" i="50"/>
  <c r="E8" i="50"/>
  <c r="I8" i="50"/>
  <c r="E9" i="50"/>
  <c r="I9" i="50"/>
  <c r="C9" i="50"/>
  <c r="G9" i="50"/>
  <c r="C10" i="50"/>
  <c r="G10" i="50"/>
  <c r="E10" i="50"/>
  <c r="I10" i="50"/>
  <c r="C11" i="50"/>
  <c r="G11" i="50"/>
  <c r="E11" i="50"/>
  <c r="I11" i="50"/>
  <c r="E12" i="50"/>
  <c r="I12" i="50"/>
  <c r="C12" i="50"/>
  <c r="G12" i="50"/>
  <c r="C13" i="50"/>
  <c r="G13" i="50"/>
  <c r="E13" i="50"/>
  <c r="I13" i="50"/>
  <c r="C14" i="50"/>
  <c r="G14" i="50"/>
  <c r="E14" i="50"/>
  <c r="I14" i="50"/>
  <c r="C15" i="50"/>
  <c r="G15" i="50"/>
  <c r="E15" i="50"/>
  <c r="I15" i="50"/>
  <c r="E16" i="50"/>
  <c r="I16" i="50"/>
  <c r="C16" i="50"/>
  <c r="G16" i="50"/>
  <c r="E17" i="50"/>
  <c r="I17" i="50"/>
  <c r="C17" i="50"/>
  <c r="G17" i="50"/>
  <c r="C18" i="50"/>
  <c r="G18" i="50"/>
  <c r="E18" i="50"/>
  <c r="I18" i="50"/>
  <c r="C19" i="50"/>
  <c r="G19" i="50"/>
  <c r="E19" i="50"/>
  <c r="I19" i="50"/>
  <c r="C20" i="50"/>
  <c r="G20" i="50"/>
  <c r="E20" i="50"/>
  <c r="I20" i="50"/>
  <c r="E21" i="50"/>
  <c r="I21" i="50"/>
  <c r="C21" i="50"/>
  <c r="G21" i="50"/>
  <c r="C22" i="50"/>
  <c r="G22" i="50"/>
  <c r="E22" i="50"/>
  <c r="I22" i="50"/>
  <c r="C23" i="50"/>
  <c r="G23" i="50"/>
  <c r="E23" i="50"/>
  <c r="I23" i="50"/>
  <c r="E24" i="50"/>
  <c r="I24" i="50"/>
  <c r="C24" i="50"/>
  <c r="G24" i="50"/>
  <c r="C25" i="50"/>
  <c r="G25" i="50"/>
  <c r="E25" i="50"/>
  <c r="I25" i="50"/>
  <c r="C26" i="50"/>
  <c r="G26" i="50"/>
  <c r="E26" i="50"/>
  <c r="I26" i="50"/>
  <c r="E27" i="50"/>
  <c r="I27" i="50"/>
  <c r="C27" i="50"/>
  <c r="G27" i="50"/>
  <c r="C28" i="50"/>
  <c r="G28" i="50"/>
  <c r="E28" i="50"/>
  <c r="I28" i="50"/>
  <c r="C29" i="50"/>
  <c r="G29" i="50"/>
  <c r="E29" i="50"/>
  <c r="I29" i="50"/>
  <c r="E30" i="50"/>
  <c r="I30" i="50"/>
  <c r="C30" i="50"/>
  <c r="G30" i="50"/>
  <c r="C31" i="50"/>
  <c r="G31" i="50"/>
  <c r="E31" i="50"/>
  <c r="I31" i="50"/>
  <c r="E32" i="50"/>
  <c r="I32" i="50"/>
  <c r="C32" i="50"/>
  <c r="G32" i="50"/>
  <c r="C33" i="50"/>
  <c r="G33" i="50"/>
  <c r="E33" i="50"/>
  <c r="I33" i="50"/>
  <c r="C34" i="50"/>
  <c r="G34" i="50"/>
  <c r="E34" i="50"/>
  <c r="I34" i="50"/>
  <c r="C35" i="50"/>
  <c r="G35" i="50"/>
  <c r="E35" i="50"/>
  <c r="I35" i="50"/>
  <c r="E36" i="50"/>
  <c r="I36" i="50"/>
  <c r="C36" i="50"/>
  <c r="G36" i="50"/>
  <c r="C37" i="50"/>
  <c r="G37" i="50"/>
  <c r="E37" i="50"/>
  <c r="I37" i="50"/>
  <c r="C38" i="50"/>
  <c r="G38" i="50"/>
  <c r="J41" i="50"/>
  <c r="K41" i="50"/>
  <c r="E39" i="50"/>
  <c r="I39" i="50"/>
  <c r="E7" i="53"/>
  <c r="I7" i="53"/>
  <c r="E20" i="53"/>
  <c r="I20" i="53"/>
  <c r="C7" i="53"/>
  <c r="G7" i="53"/>
  <c r="C20" i="53"/>
  <c r="G20" i="53"/>
  <c r="F5" i="53"/>
  <c r="C8" i="53"/>
  <c r="G8" i="53"/>
  <c r="E8" i="53"/>
  <c r="I8" i="53"/>
  <c r="C9" i="53"/>
  <c r="G9" i="53"/>
  <c r="E9" i="53"/>
  <c r="I9" i="53"/>
  <c r="C10" i="53"/>
  <c r="G10" i="53"/>
  <c r="E10" i="53"/>
  <c r="I10" i="53"/>
  <c r="C11" i="53"/>
  <c r="G11" i="53"/>
  <c r="E11" i="53"/>
  <c r="I11" i="53"/>
  <c r="E12" i="53"/>
  <c r="I12" i="53"/>
  <c r="C12" i="53"/>
  <c r="G12" i="53"/>
  <c r="C13" i="53"/>
  <c r="G13" i="53"/>
  <c r="E13" i="53"/>
  <c r="I13" i="53"/>
  <c r="C14" i="53"/>
  <c r="G14" i="53"/>
  <c r="E14" i="53"/>
  <c r="I14" i="53"/>
  <c r="C15" i="53"/>
  <c r="G15" i="53"/>
  <c r="E15" i="53"/>
  <c r="I15" i="53"/>
  <c r="C16" i="53"/>
  <c r="G16" i="53"/>
  <c r="E16" i="53"/>
  <c r="C17" i="53"/>
  <c r="G17" i="53"/>
  <c r="K20" i="53"/>
  <c r="E17" i="53"/>
  <c r="I17" i="53"/>
  <c r="J20" i="53"/>
  <c r="I18" i="53"/>
  <c r="C54" i="54"/>
  <c r="G54" i="54"/>
  <c r="C73" i="54"/>
  <c r="G73" i="54"/>
  <c r="C42" i="54"/>
  <c r="G42" i="54"/>
  <c r="C51" i="54"/>
  <c r="G51" i="54"/>
  <c r="C28" i="54"/>
  <c r="G28" i="54"/>
  <c r="C39" i="54"/>
  <c r="G39" i="54"/>
  <c r="C21" i="54"/>
  <c r="G21" i="54"/>
  <c r="C25" i="54"/>
  <c r="G25" i="54"/>
  <c r="E7" i="54"/>
  <c r="I7" i="54"/>
  <c r="E13" i="54"/>
  <c r="I13" i="54"/>
  <c r="E54" i="54"/>
  <c r="I54" i="54"/>
  <c r="E73" i="54"/>
  <c r="I73" i="54"/>
  <c r="E42" i="54"/>
  <c r="I42" i="54"/>
  <c r="E51" i="54"/>
  <c r="I51" i="54"/>
  <c r="E28" i="54"/>
  <c r="I28" i="54"/>
  <c r="E39" i="54"/>
  <c r="I39" i="54"/>
  <c r="E21" i="54"/>
  <c r="I21" i="54"/>
  <c r="E25" i="54"/>
  <c r="C16" i="54"/>
  <c r="G16" i="54"/>
  <c r="C7" i="54"/>
  <c r="G7" i="54"/>
  <c r="C13" i="54"/>
  <c r="G13" i="54"/>
  <c r="F5" i="54"/>
  <c r="E8" i="54"/>
  <c r="I8" i="54"/>
  <c r="C8" i="54"/>
  <c r="G8" i="54"/>
  <c r="C9" i="54"/>
  <c r="G9" i="54"/>
  <c r="E9" i="54"/>
  <c r="I9" i="54"/>
  <c r="C10" i="54"/>
  <c r="G10" i="54"/>
  <c r="E10" i="54"/>
  <c r="K13" i="54"/>
  <c r="J13" i="54"/>
  <c r="I11" i="54"/>
  <c r="C22" i="54"/>
  <c r="G22" i="54"/>
  <c r="K25" i="54"/>
  <c r="E22" i="54"/>
  <c r="I22" i="54"/>
  <c r="J25" i="54"/>
  <c r="I23" i="54"/>
  <c r="E29" i="54"/>
  <c r="I29" i="54"/>
  <c r="C29" i="54"/>
  <c r="G29" i="54"/>
  <c r="E30" i="54"/>
  <c r="I30" i="54"/>
  <c r="C30" i="54"/>
  <c r="G30" i="54"/>
  <c r="C31" i="54"/>
  <c r="G31" i="54"/>
  <c r="E31" i="54"/>
  <c r="I31" i="54"/>
  <c r="C32" i="54"/>
  <c r="G32" i="54"/>
  <c r="E32" i="54"/>
  <c r="I32" i="54"/>
  <c r="E33" i="54"/>
  <c r="I33" i="54"/>
  <c r="C33" i="54"/>
  <c r="G33" i="54"/>
  <c r="C34" i="54"/>
  <c r="G34" i="54"/>
  <c r="E34" i="54"/>
  <c r="I34" i="54"/>
  <c r="C35" i="54"/>
  <c r="G35" i="54"/>
  <c r="E35" i="54"/>
  <c r="I35" i="54"/>
  <c r="E36" i="54"/>
  <c r="C36" i="54"/>
  <c r="G36" i="54"/>
  <c r="K39" i="54"/>
  <c r="J39" i="54"/>
  <c r="I37" i="54"/>
  <c r="E43" i="54"/>
  <c r="C43" i="54"/>
  <c r="G43" i="54"/>
  <c r="I43" i="54"/>
  <c r="E44" i="54"/>
  <c r="I44" i="54"/>
  <c r="C44" i="54"/>
  <c r="G44" i="54"/>
  <c r="C45" i="54"/>
  <c r="G45" i="54"/>
  <c r="E45" i="54"/>
  <c r="I45" i="54"/>
  <c r="E46" i="54"/>
  <c r="I46" i="54"/>
  <c r="C46" i="54"/>
  <c r="G46" i="54"/>
  <c r="C47" i="54"/>
  <c r="G47" i="54"/>
  <c r="I47" i="54"/>
  <c r="C48" i="54"/>
  <c r="G48" i="54"/>
  <c r="J51" i="54"/>
  <c r="E48" i="54"/>
  <c r="K51" i="54"/>
  <c r="E49" i="54"/>
  <c r="I49" i="54"/>
  <c r="C55" i="54"/>
  <c r="G55" i="54"/>
  <c r="E55" i="54"/>
  <c r="I55" i="54"/>
  <c r="E56" i="54"/>
  <c r="I56" i="54"/>
  <c r="C56" i="54"/>
  <c r="G56" i="54"/>
  <c r="C57" i="54"/>
  <c r="G57" i="54"/>
  <c r="E57" i="54"/>
  <c r="I57" i="54"/>
  <c r="C58" i="54"/>
  <c r="G58" i="54"/>
  <c r="E58" i="54"/>
  <c r="I58" i="54"/>
  <c r="E59" i="54"/>
  <c r="I59" i="54"/>
  <c r="C59" i="54"/>
  <c r="G59" i="54"/>
  <c r="C60" i="54"/>
  <c r="G60" i="54"/>
  <c r="E60" i="54"/>
  <c r="I60" i="54"/>
  <c r="C61" i="54"/>
  <c r="G61" i="54"/>
  <c r="E61" i="54"/>
  <c r="I61" i="54"/>
  <c r="E62" i="54"/>
  <c r="I62" i="54"/>
  <c r="C62" i="54"/>
  <c r="G62" i="54"/>
  <c r="C63" i="54"/>
  <c r="G63" i="54"/>
  <c r="E63" i="54"/>
  <c r="I63" i="54"/>
  <c r="C64" i="54"/>
  <c r="G64" i="54"/>
  <c r="E64" i="54"/>
  <c r="I64" i="54"/>
  <c r="C65" i="54"/>
  <c r="G65" i="54"/>
  <c r="E65" i="54"/>
  <c r="I65" i="54"/>
  <c r="C66" i="54"/>
  <c r="G66" i="54"/>
  <c r="E66" i="54"/>
  <c r="I66" i="54"/>
  <c r="C67" i="54"/>
  <c r="G67" i="54"/>
  <c r="E67" i="54"/>
  <c r="I67" i="54"/>
  <c r="E68" i="54"/>
  <c r="I68" i="54"/>
  <c r="C68" i="54"/>
  <c r="G68" i="54"/>
  <c r="C69" i="54"/>
  <c r="G69" i="54"/>
  <c r="E69" i="54"/>
  <c r="I69" i="54"/>
  <c r="C70" i="54"/>
  <c r="G70" i="54"/>
  <c r="J73" i="54"/>
  <c r="K73" i="54"/>
  <c r="E71" i="54"/>
  <c r="I71" i="54"/>
  <c r="E174" i="55"/>
  <c r="I174" i="55"/>
  <c r="E182" i="55"/>
  <c r="I182" i="55"/>
  <c r="E168" i="55"/>
  <c r="I168" i="55"/>
  <c r="E143" i="55"/>
  <c r="I143" i="55"/>
  <c r="E161" i="55"/>
  <c r="I161" i="55"/>
  <c r="E115" i="55"/>
  <c r="I115" i="55"/>
  <c r="E140" i="55"/>
  <c r="I140" i="55"/>
  <c r="E94" i="55"/>
  <c r="I94" i="55"/>
  <c r="E108" i="55"/>
  <c r="I108" i="55"/>
  <c r="E69" i="55"/>
  <c r="I69" i="55"/>
  <c r="E91" i="55"/>
  <c r="I91" i="55"/>
  <c r="C52" i="55"/>
  <c r="G52" i="55"/>
  <c r="C62" i="55"/>
  <c r="G62" i="55"/>
  <c r="C26" i="55"/>
  <c r="G26" i="55"/>
  <c r="C49" i="55"/>
  <c r="G49" i="55"/>
  <c r="E7" i="55"/>
  <c r="I7" i="55"/>
  <c r="E19" i="55"/>
  <c r="I19" i="55"/>
  <c r="J186" i="55"/>
  <c r="C174" i="55"/>
  <c r="G174" i="55"/>
  <c r="C182" i="55"/>
  <c r="G182" i="55"/>
  <c r="C168" i="55"/>
  <c r="G168" i="55"/>
  <c r="C171" i="55"/>
  <c r="G171" i="55"/>
  <c r="C143" i="55"/>
  <c r="G143" i="55"/>
  <c r="C161" i="55"/>
  <c r="G161" i="55"/>
  <c r="C115" i="55"/>
  <c r="G115" i="55"/>
  <c r="C140" i="55"/>
  <c r="G140" i="55"/>
  <c r="C94" i="55"/>
  <c r="G94" i="55"/>
  <c r="C108" i="55"/>
  <c r="G108" i="55"/>
  <c r="C69" i="55"/>
  <c r="G69" i="55"/>
  <c r="C91" i="55"/>
  <c r="G91" i="55"/>
  <c r="E52" i="55"/>
  <c r="I52" i="55"/>
  <c r="E62" i="55"/>
  <c r="I62" i="55"/>
  <c r="E26" i="55"/>
  <c r="I26" i="55"/>
  <c r="E49" i="55"/>
  <c r="I49" i="55"/>
  <c r="C7" i="55"/>
  <c r="G7" i="55"/>
  <c r="C19" i="55"/>
  <c r="G19"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E16" i="55"/>
  <c r="C16" i="55"/>
  <c r="G16" i="55"/>
  <c r="K19" i="55"/>
  <c r="J19" i="55"/>
  <c r="I17" i="55"/>
  <c r="F24" i="55"/>
  <c r="C27" i="55"/>
  <c r="G27" i="55"/>
  <c r="E27" i="55"/>
  <c r="I27" i="55"/>
  <c r="C28" i="55"/>
  <c r="G28" i="55"/>
  <c r="E28" i="55"/>
  <c r="I28" i="55"/>
  <c r="C29" i="55"/>
  <c r="G29" i="55"/>
  <c r="E29" i="55"/>
  <c r="I29" i="55"/>
  <c r="C30" i="55"/>
  <c r="G30" i="55"/>
  <c r="E30" i="55"/>
  <c r="I30" i="55"/>
  <c r="C31" i="55"/>
  <c r="G31" i="55"/>
  <c r="E31" i="55"/>
  <c r="I31" i="55"/>
  <c r="C32" i="55"/>
  <c r="G32" i="55"/>
  <c r="E32" i="55"/>
  <c r="I32" i="55"/>
  <c r="E33" i="55"/>
  <c r="I33" i="55"/>
  <c r="C33" i="55"/>
  <c r="G33" i="55"/>
  <c r="C34" i="55"/>
  <c r="G34" i="55"/>
  <c r="E34" i="55"/>
  <c r="I34" i="55"/>
  <c r="C35" i="55"/>
  <c r="G35" i="55"/>
  <c r="E35" i="55"/>
  <c r="I35" i="55"/>
  <c r="C36" i="55"/>
  <c r="G36" i="55"/>
  <c r="E36" i="55"/>
  <c r="I36" i="55"/>
  <c r="C37" i="55"/>
  <c r="G37" i="55"/>
  <c r="E37" i="55"/>
  <c r="I37" i="55"/>
  <c r="E38" i="55"/>
  <c r="I38" i="55"/>
  <c r="C38" i="55"/>
  <c r="G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C46" i="55"/>
  <c r="G46" i="55"/>
  <c r="J49" i="55"/>
  <c r="K49" i="55"/>
  <c r="E46" i="55"/>
  <c r="I46" i="55"/>
  <c r="E47" i="55"/>
  <c r="I47" i="55"/>
  <c r="C53" i="55"/>
  <c r="G53" i="55"/>
  <c r="E53" i="55"/>
  <c r="I53" i="55"/>
  <c r="C54" i="55"/>
  <c r="G54" i="55"/>
  <c r="E54" i="55"/>
  <c r="I54" i="55"/>
  <c r="C55" i="55"/>
  <c r="G55" i="55"/>
  <c r="E55" i="55"/>
  <c r="I55" i="55"/>
  <c r="C56" i="55"/>
  <c r="G56" i="55"/>
  <c r="E56" i="55"/>
  <c r="I56" i="55"/>
  <c r="E57" i="55"/>
  <c r="I57" i="55"/>
  <c r="C57" i="55"/>
  <c r="G57" i="55"/>
  <c r="C58" i="55"/>
  <c r="G58" i="55"/>
  <c r="E58" i="55"/>
  <c r="I58" i="55"/>
  <c r="C59" i="55"/>
  <c r="G59" i="55"/>
  <c r="J62" i="55"/>
  <c r="K62" i="55"/>
  <c r="E60" i="55"/>
  <c r="I60" i="55"/>
  <c r="F67" i="55"/>
  <c r="C70" i="55"/>
  <c r="G70" i="55"/>
  <c r="E70" i="55"/>
  <c r="I70" i="55"/>
  <c r="C71" i="55"/>
  <c r="G71" i="55"/>
  <c r="E71" i="55"/>
  <c r="I71" i="55"/>
  <c r="C72" i="55"/>
  <c r="G72" i="55"/>
  <c r="E72" i="55"/>
  <c r="I72" i="55"/>
  <c r="C73" i="55"/>
  <c r="G73" i="55"/>
  <c r="E73" i="55"/>
  <c r="I73" i="55"/>
  <c r="C74" i="55"/>
  <c r="G74" i="55"/>
  <c r="E74" i="55"/>
  <c r="I74" i="55"/>
  <c r="C75" i="55"/>
  <c r="G75" i="55"/>
  <c r="E75" i="55"/>
  <c r="I75" i="55"/>
  <c r="C76" i="55"/>
  <c r="G76" i="55"/>
  <c r="E76" i="55"/>
  <c r="I76" i="55"/>
  <c r="C77" i="55"/>
  <c r="G77" i="55"/>
  <c r="E77" i="55"/>
  <c r="I77" i="55"/>
  <c r="E78" i="55"/>
  <c r="I78" i="55"/>
  <c r="C78" i="55"/>
  <c r="G78" i="55"/>
  <c r="E79" i="55"/>
  <c r="I79" i="55"/>
  <c r="C79" i="55"/>
  <c r="G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J91" i="55"/>
  <c r="K91" i="55"/>
  <c r="E89" i="55"/>
  <c r="I89" i="55"/>
  <c r="C95" i="55"/>
  <c r="G95" i="55"/>
  <c r="E95" i="55"/>
  <c r="I95" i="55"/>
  <c r="C96" i="55"/>
  <c r="G96" i="55"/>
  <c r="E96" i="55"/>
  <c r="I96" i="55"/>
  <c r="C97" i="55"/>
  <c r="G97" i="55"/>
  <c r="E97" i="55"/>
  <c r="I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J108" i="55"/>
  <c r="K108" i="55"/>
  <c r="E106" i="55"/>
  <c r="I106" i="55"/>
  <c r="C116" i="55"/>
  <c r="G116" i="55"/>
  <c r="E116" i="55"/>
  <c r="I116" i="55"/>
  <c r="C117" i="55"/>
  <c r="G117" i="55"/>
  <c r="E117" i="55"/>
  <c r="I117" i="55"/>
  <c r="E118" i="55"/>
  <c r="I118" i="55"/>
  <c r="C118" i="55"/>
  <c r="G118" i="55"/>
  <c r="C119" i="55"/>
  <c r="G119" i="55"/>
  <c r="E119" i="55"/>
  <c r="I119" i="55"/>
  <c r="C120" i="55"/>
  <c r="G120" i="55"/>
  <c r="E120" i="55"/>
  <c r="I120" i="55"/>
  <c r="C121" i="55"/>
  <c r="G121" i="55"/>
  <c r="E121" i="55"/>
  <c r="I121" i="55"/>
  <c r="C122" i="55"/>
  <c r="G122" i="55"/>
  <c r="E122" i="55"/>
  <c r="I122" i="55"/>
  <c r="C123" i="55"/>
  <c r="G123" i="55"/>
  <c r="E123" i="55"/>
  <c r="I123" i="55"/>
  <c r="C124" i="55"/>
  <c r="G124" i="55"/>
  <c r="E124" i="55"/>
  <c r="I124" i="55"/>
  <c r="E125" i="55"/>
  <c r="I125" i="55"/>
  <c r="C125" i="55"/>
  <c r="G125" i="55"/>
  <c r="E126" i="55"/>
  <c r="I126" i="55"/>
  <c r="C126" i="55"/>
  <c r="G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C137" i="55"/>
  <c r="G137" i="55"/>
  <c r="K140" i="55"/>
  <c r="E137" i="55"/>
  <c r="I137" i="55"/>
  <c r="J140" i="55"/>
  <c r="I138" i="55"/>
  <c r="C144" i="55"/>
  <c r="G144" i="55"/>
  <c r="E144" i="55"/>
  <c r="I144" i="55"/>
  <c r="C145" i="55"/>
  <c r="G145" i="55"/>
  <c r="E145" i="55"/>
  <c r="I145" i="55"/>
  <c r="C146" i="55"/>
  <c r="G146" i="55"/>
  <c r="E146" i="55"/>
  <c r="I146" i="55"/>
  <c r="C147" i="55"/>
  <c r="G147" i="55"/>
  <c r="E147" i="55"/>
  <c r="I147" i="55"/>
  <c r="E148" i="55"/>
  <c r="I148" i="55"/>
  <c r="C148" i="55"/>
  <c r="G148" i="55"/>
  <c r="C149" i="55"/>
  <c r="G149" i="55"/>
  <c r="E149" i="55"/>
  <c r="I149" i="55"/>
  <c r="E150" i="55"/>
  <c r="I150" i="55"/>
  <c r="C150" i="55"/>
  <c r="G150" i="55"/>
  <c r="C151" i="55"/>
  <c r="G151" i="55"/>
  <c r="E151" i="55"/>
  <c r="I151" i="55"/>
  <c r="C152" i="55"/>
  <c r="G152" i="55"/>
  <c r="E152" i="55"/>
  <c r="I152" i="55"/>
  <c r="C153" i="55"/>
  <c r="G153" i="55"/>
  <c r="E153" i="55"/>
  <c r="I153" i="55"/>
  <c r="C154" i="55"/>
  <c r="G154" i="55"/>
  <c r="E154" i="55"/>
  <c r="I154" i="55"/>
  <c r="C155" i="55"/>
  <c r="G155" i="55"/>
  <c r="E155" i="55"/>
  <c r="I155" i="55"/>
  <c r="E156" i="55"/>
  <c r="I156" i="55"/>
  <c r="C156" i="55"/>
  <c r="G156" i="55"/>
  <c r="C157" i="55"/>
  <c r="G157" i="55"/>
  <c r="E157" i="55"/>
  <c r="C158" i="55"/>
  <c r="G158" i="55"/>
  <c r="K161" i="55"/>
  <c r="E158" i="55"/>
  <c r="I158" i="55"/>
  <c r="J161" i="55"/>
  <c r="I159" i="55"/>
  <c r="J171" i="55"/>
  <c r="K171" i="55"/>
  <c r="E169" i="55"/>
  <c r="I169" i="55"/>
  <c r="C175" i="55"/>
  <c r="G175" i="55"/>
  <c r="E175" i="55"/>
  <c r="I175" i="55"/>
  <c r="C176" i="55"/>
  <c r="G176" i="55"/>
  <c r="E176" i="55"/>
  <c r="I176" i="55"/>
  <c r="C177" i="55"/>
  <c r="G177" i="55"/>
  <c r="E177" i="55"/>
  <c r="I177" i="55"/>
  <c r="C178" i="55"/>
  <c r="G178" i="55"/>
  <c r="I178" i="55"/>
  <c r="C179" i="55"/>
  <c r="G179" i="55"/>
  <c r="J182" i="55"/>
  <c r="E179" i="55"/>
  <c r="K182" i="55"/>
  <c r="E180" i="55"/>
  <c r="I180" i="55"/>
  <c r="I212" i="48"/>
  <c r="I216" i="48"/>
  <c r="I195" i="48"/>
  <c r="I209" i="48"/>
  <c r="I183" i="48"/>
  <c r="I192" i="48"/>
  <c r="I176" i="48"/>
  <c r="I159" i="48"/>
  <c r="I168" i="48"/>
  <c r="C149" i="48"/>
  <c r="C152" i="48"/>
  <c r="C146" i="48"/>
  <c r="C144" i="48"/>
  <c r="G146" i="48"/>
  <c r="G144" i="48"/>
  <c r="I137" i="48"/>
  <c r="I118" i="48"/>
  <c r="I122" i="48"/>
  <c r="C98" i="48"/>
  <c r="C111" i="48"/>
  <c r="C85" i="48"/>
  <c r="E74" i="48"/>
  <c r="E78" i="48"/>
  <c r="I75" i="48"/>
  <c r="I78" i="48"/>
  <c r="I69" i="48"/>
  <c r="E212" i="48"/>
  <c r="E216" i="48"/>
  <c r="E195" i="48"/>
  <c r="E209" i="48"/>
  <c r="E183" i="48"/>
  <c r="E192" i="48"/>
  <c r="E171" i="48"/>
  <c r="E176" i="48"/>
  <c r="E159" i="48"/>
  <c r="E168" i="48"/>
  <c r="G149" i="48"/>
  <c r="G152" i="48"/>
  <c r="E125" i="48"/>
  <c r="E137" i="48"/>
  <c r="E118" i="48"/>
  <c r="E122" i="48"/>
  <c r="G98" i="48"/>
  <c r="G111" i="48"/>
  <c r="G85" i="48"/>
  <c r="G95" i="48"/>
  <c r="E69" i="48"/>
  <c r="I171" i="48"/>
  <c r="I125" i="48"/>
  <c r="C95" i="48"/>
  <c r="E46" i="48"/>
  <c r="I46" i="48"/>
  <c r="E66" i="48"/>
  <c r="I66" i="48"/>
  <c r="C35" i="48"/>
  <c r="G35" i="48"/>
  <c r="C39" i="48"/>
  <c r="G39" i="48"/>
  <c r="C18" i="48"/>
  <c r="G18" i="48"/>
  <c r="C32" i="48"/>
  <c r="G32" i="48"/>
  <c r="C7" i="48"/>
  <c r="G7" i="48"/>
  <c r="C11" i="48"/>
  <c r="G11" i="48"/>
  <c r="C212" i="48"/>
  <c r="G212" i="48"/>
  <c r="C216" i="48"/>
  <c r="G216" i="48"/>
  <c r="C195" i="48"/>
  <c r="G195" i="48"/>
  <c r="C209" i="48"/>
  <c r="G209" i="48"/>
  <c r="C183" i="48"/>
  <c r="G183" i="48"/>
  <c r="C192" i="48"/>
  <c r="G192" i="48"/>
  <c r="C171" i="48"/>
  <c r="G171" i="48"/>
  <c r="C176" i="48"/>
  <c r="G176" i="48"/>
  <c r="C159" i="48"/>
  <c r="G159" i="48"/>
  <c r="C168" i="48"/>
  <c r="G168" i="48"/>
  <c r="E149" i="48"/>
  <c r="I149" i="48"/>
  <c r="K146" i="48"/>
  <c r="C125" i="48"/>
  <c r="G125" i="48"/>
  <c r="C137" i="48"/>
  <c r="G137" i="48"/>
  <c r="C118" i="48"/>
  <c r="G118" i="48"/>
  <c r="C122" i="48"/>
  <c r="G122" i="48"/>
  <c r="E98" i="48"/>
  <c r="I98" i="48"/>
  <c r="E111" i="48"/>
  <c r="I111" i="48"/>
  <c r="E85" i="48"/>
  <c r="I85" i="48"/>
  <c r="E95" i="48"/>
  <c r="I95" i="48"/>
  <c r="C69" i="48"/>
  <c r="G69" i="48"/>
  <c r="C78" i="48"/>
  <c r="G78" i="48"/>
  <c r="C46" i="48"/>
  <c r="G46" i="48"/>
  <c r="C66" i="48"/>
  <c r="G66" i="48"/>
  <c r="E35" i="48"/>
  <c r="I35" i="48"/>
  <c r="I39" i="48"/>
  <c r="E18" i="48"/>
  <c r="I18" i="48"/>
  <c r="E32" i="48"/>
  <c r="I32" i="48"/>
  <c r="D16" i="48"/>
  <c r="H16" i="48" s="1"/>
  <c r="E7" i="48"/>
  <c r="I7" i="48"/>
  <c r="I11" i="48"/>
  <c r="F5" i="48"/>
  <c r="J11" i="48"/>
  <c r="E8" i="48"/>
  <c r="C8" i="48"/>
  <c r="G8" i="48"/>
  <c r="K11" i="48"/>
  <c r="E9" i="48"/>
  <c r="I9" i="48"/>
  <c r="C19" i="48"/>
  <c r="G19" i="48"/>
  <c r="E19" i="48"/>
  <c r="I19" i="48"/>
  <c r="E20" i="48"/>
  <c r="I20" i="48"/>
  <c r="C20" i="48"/>
  <c r="G20" i="48"/>
  <c r="E21" i="48"/>
  <c r="I21" i="48"/>
  <c r="C21" i="48"/>
  <c r="G21" i="48"/>
  <c r="C22" i="48"/>
  <c r="G22" i="48"/>
  <c r="E22" i="48"/>
  <c r="I22" i="48"/>
  <c r="E23" i="48"/>
  <c r="I23" i="48"/>
  <c r="C23" i="48"/>
  <c r="G23" i="48"/>
  <c r="E24" i="48"/>
  <c r="I24" i="48"/>
  <c r="C24" i="48"/>
  <c r="G24" i="48"/>
  <c r="C25" i="48"/>
  <c r="G25" i="48"/>
  <c r="E25" i="48"/>
  <c r="I25" i="48"/>
  <c r="C26" i="48"/>
  <c r="G26" i="48"/>
  <c r="E26" i="48"/>
  <c r="I26" i="48"/>
  <c r="E27" i="48"/>
  <c r="I27" i="48"/>
  <c r="C27" i="48"/>
  <c r="G27" i="48"/>
  <c r="C28" i="48"/>
  <c r="G28" i="48"/>
  <c r="E28" i="48"/>
  <c r="I28" i="48"/>
  <c r="C29" i="48"/>
  <c r="G29" i="48"/>
  <c r="J32" i="48"/>
  <c r="K32" i="48"/>
  <c r="E30" i="48"/>
  <c r="I30" i="48"/>
  <c r="J39" i="48"/>
  <c r="E36" i="48"/>
  <c r="C36" i="48"/>
  <c r="G36" i="48"/>
  <c r="K39" i="48"/>
  <c r="E37" i="48"/>
  <c r="I37" i="48"/>
  <c r="F44" i="48"/>
  <c r="C47" i="48"/>
  <c r="G47" i="48"/>
  <c r="E47" i="48"/>
  <c r="I47" i="48"/>
  <c r="C48" i="48"/>
  <c r="G48" i="48"/>
  <c r="E48" i="48"/>
  <c r="I48" i="48"/>
  <c r="C49" i="48"/>
  <c r="G49" i="48"/>
  <c r="E49" i="48"/>
  <c r="I49" i="48"/>
  <c r="C50" i="48"/>
  <c r="G50" i="48"/>
  <c r="E50" i="48"/>
  <c r="I50" i="48"/>
  <c r="C51" i="48"/>
  <c r="G51" i="48"/>
  <c r="E51" i="48"/>
  <c r="I51" i="48"/>
  <c r="C52" i="48"/>
  <c r="G52" i="48"/>
  <c r="E52" i="48"/>
  <c r="I52" i="48"/>
  <c r="E53" i="48"/>
  <c r="I53" i="48"/>
  <c r="C53" i="48"/>
  <c r="G53" i="48"/>
  <c r="C54" i="48"/>
  <c r="G54" i="48"/>
  <c r="E54" i="48"/>
  <c r="I54" i="48"/>
  <c r="C55" i="48"/>
  <c r="G55" i="48"/>
  <c r="E55" i="48"/>
  <c r="I55" i="48"/>
  <c r="C56" i="48"/>
  <c r="G56" i="48"/>
  <c r="E56" i="48"/>
  <c r="I56" i="48"/>
  <c r="C57" i="48"/>
  <c r="G57" i="48"/>
  <c r="E57" i="48"/>
  <c r="I57" i="48"/>
  <c r="C58" i="48"/>
  <c r="G58" i="48"/>
  <c r="E58" i="48"/>
  <c r="I58" i="48"/>
  <c r="C59" i="48"/>
  <c r="G59" i="48"/>
  <c r="E59" i="48"/>
  <c r="I59" i="48"/>
  <c r="C60" i="48"/>
  <c r="G60" i="48"/>
  <c r="E60" i="48"/>
  <c r="I60" i="48"/>
  <c r="C61" i="48"/>
  <c r="G61" i="48"/>
  <c r="E61" i="48"/>
  <c r="I61" i="48"/>
  <c r="C62" i="48"/>
  <c r="G62" i="48"/>
  <c r="E62" i="48"/>
  <c r="I62" i="48"/>
  <c r="C63" i="48"/>
  <c r="G63" i="48"/>
  <c r="E63" i="48"/>
  <c r="K66" i="48"/>
  <c r="J66" i="48"/>
  <c r="I64" i="48"/>
  <c r="E70" i="48"/>
  <c r="I70" i="48"/>
  <c r="C70" i="48"/>
  <c r="G70" i="48"/>
  <c r="E71" i="48"/>
  <c r="I71" i="48"/>
  <c r="C71" i="48"/>
  <c r="G71" i="48"/>
  <c r="C72" i="48"/>
  <c r="G72" i="48"/>
  <c r="E72" i="48"/>
  <c r="I72" i="48"/>
  <c r="C73" i="48"/>
  <c r="G73" i="48"/>
  <c r="E73" i="48"/>
  <c r="I73" i="48"/>
  <c r="C74" i="48"/>
  <c r="G74" i="48"/>
  <c r="I74" i="48"/>
  <c r="C75" i="48"/>
  <c r="G75" i="48"/>
  <c r="J78" i="48"/>
  <c r="E75" i="48"/>
  <c r="K78" i="48"/>
  <c r="E76" i="48"/>
  <c r="I76" i="48"/>
  <c r="F83" i="48"/>
  <c r="C86" i="48"/>
  <c r="G86" i="48"/>
  <c r="E86" i="48"/>
  <c r="I86" i="48"/>
  <c r="E87" i="48"/>
  <c r="I87" i="48"/>
  <c r="C87" i="48"/>
  <c r="G87" i="48"/>
  <c r="C88" i="48"/>
  <c r="G88" i="48"/>
  <c r="E88" i="48"/>
  <c r="I88" i="48"/>
  <c r="C89" i="48"/>
  <c r="G89" i="48"/>
  <c r="E89" i="48"/>
  <c r="I89" i="48"/>
  <c r="E90" i="48"/>
  <c r="I90" i="48"/>
  <c r="C90" i="48"/>
  <c r="G90" i="48"/>
  <c r="C91" i="48"/>
  <c r="G91" i="48"/>
  <c r="E91" i="48"/>
  <c r="I91" i="48"/>
  <c r="C92" i="48"/>
  <c r="G92" i="48"/>
  <c r="E92" i="48"/>
  <c r="I92" i="48"/>
  <c r="J95" i="48"/>
  <c r="K95" i="48"/>
  <c r="E99" i="48"/>
  <c r="I99" i="48"/>
  <c r="C99" i="48"/>
  <c r="G99" i="48"/>
  <c r="E100" i="48"/>
  <c r="I100" i="48"/>
  <c r="C100" i="48"/>
  <c r="G100" i="48"/>
  <c r="E101" i="48"/>
  <c r="I101" i="48"/>
  <c r="C101" i="48"/>
  <c r="G101" i="48"/>
  <c r="C102" i="48"/>
  <c r="G102" i="48"/>
  <c r="E102" i="48"/>
  <c r="I102" i="48"/>
  <c r="E103" i="48"/>
  <c r="I103" i="48"/>
  <c r="C103" i="48"/>
  <c r="G103" i="48"/>
  <c r="E104" i="48"/>
  <c r="I104" i="48"/>
  <c r="C104" i="48"/>
  <c r="G104" i="48"/>
  <c r="C105" i="48"/>
  <c r="G105" i="48"/>
  <c r="E105" i="48"/>
  <c r="I105" i="48"/>
  <c r="E106" i="48"/>
  <c r="I106" i="48"/>
  <c r="C106" i="48"/>
  <c r="G106" i="48"/>
  <c r="C107" i="48"/>
  <c r="G107" i="48"/>
  <c r="E107" i="48"/>
  <c r="I107" i="48"/>
  <c r="C108" i="48"/>
  <c r="G108" i="48"/>
  <c r="J111" i="48"/>
  <c r="K111" i="48"/>
  <c r="E109" i="48"/>
  <c r="I109" i="48"/>
  <c r="F116" i="48"/>
  <c r="C119" i="48"/>
  <c r="G119" i="48"/>
  <c r="J122" i="48"/>
  <c r="K122" i="48"/>
  <c r="E120" i="48"/>
  <c r="I120" i="48"/>
  <c r="C126" i="48"/>
  <c r="G126" i="48"/>
  <c r="E126" i="48"/>
  <c r="I126" i="48"/>
  <c r="C127" i="48"/>
  <c r="G127" i="48"/>
  <c r="E127" i="48"/>
  <c r="I127" i="48"/>
  <c r="C128" i="48"/>
  <c r="G128" i="48"/>
  <c r="E128" i="48"/>
  <c r="I128" i="48"/>
  <c r="C129" i="48"/>
  <c r="G129" i="48"/>
  <c r="E129" i="48"/>
  <c r="I129" i="48"/>
  <c r="C130" i="48"/>
  <c r="G130" i="48"/>
  <c r="E130" i="48"/>
  <c r="I130" i="48"/>
  <c r="E131" i="48"/>
  <c r="I131" i="48"/>
  <c r="C131" i="48"/>
  <c r="G131" i="48"/>
  <c r="E132" i="48"/>
  <c r="I132" i="48"/>
  <c r="C132" i="48"/>
  <c r="G132" i="48"/>
  <c r="C133" i="48"/>
  <c r="G133" i="48"/>
  <c r="E133" i="48"/>
  <c r="I133" i="48"/>
  <c r="C134" i="48"/>
  <c r="G134" i="48"/>
  <c r="E134" i="48"/>
  <c r="K137" i="48"/>
  <c r="J137" i="48"/>
  <c r="I135" i="48"/>
  <c r="K152" i="48"/>
  <c r="J152" i="48"/>
  <c r="E150" i="48"/>
  <c r="I150" i="48"/>
  <c r="F157" i="48"/>
  <c r="E160" i="48"/>
  <c r="I160" i="48"/>
  <c r="C160" i="48"/>
  <c r="G160" i="48"/>
  <c r="C161" i="48"/>
  <c r="G161" i="48"/>
  <c r="E161" i="48"/>
  <c r="I161" i="48"/>
  <c r="C162" i="48"/>
  <c r="G162" i="48"/>
  <c r="E162" i="48"/>
  <c r="I162" i="48"/>
  <c r="E163" i="48"/>
  <c r="I163" i="48"/>
  <c r="C163" i="48"/>
  <c r="G163" i="48"/>
  <c r="C164" i="48"/>
  <c r="G164" i="48"/>
  <c r="E164" i="48"/>
  <c r="I164" i="48"/>
  <c r="C165" i="48"/>
  <c r="G165" i="48"/>
  <c r="E165" i="48"/>
  <c r="I165" i="48"/>
  <c r="J168" i="48"/>
  <c r="K168" i="48"/>
  <c r="C172" i="48"/>
  <c r="G172" i="48"/>
  <c r="K176" i="48"/>
  <c r="J176" i="48"/>
  <c r="E173" i="48"/>
  <c r="I173" i="48"/>
  <c r="C173" i="48"/>
  <c r="G173" i="48"/>
  <c r="E174" i="48"/>
  <c r="I174" i="48"/>
  <c r="C184" i="48"/>
  <c r="G184" i="48"/>
  <c r="E184" i="48"/>
  <c r="I184" i="48"/>
  <c r="E185" i="48"/>
  <c r="I185" i="48"/>
  <c r="C185" i="48"/>
  <c r="G185" i="48"/>
  <c r="C186" i="48"/>
  <c r="G186" i="48"/>
  <c r="E186" i="48"/>
  <c r="I186" i="48"/>
  <c r="C187" i="48"/>
  <c r="G187" i="48"/>
  <c r="E187" i="48"/>
  <c r="I187" i="48"/>
  <c r="C188" i="48"/>
  <c r="G188" i="48"/>
  <c r="E188" i="48"/>
  <c r="I188" i="48"/>
  <c r="C189" i="48"/>
  <c r="G189" i="48"/>
  <c r="J192" i="48"/>
  <c r="K192" i="48"/>
  <c r="E190" i="48"/>
  <c r="I190" i="48"/>
  <c r="C196" i="48"/>
  <c r="G196" i="48"/>
  <c r="E196" i="48"/>
  <c r="I196" i="48"/>
  <c r="C197" i="48"/>
  <c r="G197" i="48"/>
  <c r="E197" i="48"/>
  <c r="I197" i="48"/>
  <c r="C198" i="48"/>
  <c r="G198" i="48"/>
  <c r="E198" i="48"/>
  <c r="I198" i="48"/>
  <c r="C199" i="48"/>
  <c r="G199" i="48"/>
  <c r="E199" i="48"/>
  <c r="I199" i="48"/>
  <c r="C200" i="48"/>
  <c r="G200" i="48"/>
  <c r="E200" i="48"/>
  <c r="I200" i="48"/>
  <c r="E201" i="48"/>
  <c r="I201" i="48"/>
  <c r="C201" i="48"/>
  <c r="G201" i="48"/>
  <c r="C202" i="48"/>
  <c r="G202" i="48"/>
  <c r="E202" i="48"/>
  <c r="I202" i="48"/>
  <c r="C203" i="48"/>
  <c r="G203" i="48"/>
  <c r="E203" i="48"/>
  <c r="I203" i="48"/>
  <c r="E204" i="48"/>
  <c r="I204" i="48"/>
  <c r="C204" i="48"/>
  <c r="G204" i="48"/>
  <c r="C205" i="48"/>
  <c r="G205" i="48"/>
  <c r="E205" i="48"/>
  <c r="I205" i="48"/>
  <c r="E206" i="48"/>
  <c r="I206" i="48"/>
  <c r="C206" i="48"/>
  <c r="G206" i="48"/>
  <c r="J209" i="48"/>
  <c r="K209" i="48"/>
  <c r="C213" i="48"/>
  <c r="G213" i="48"/>
  <c r="E213" i="48"/>
  <c r="I213" i="48"/>
  <c r="J216" i="48"/>
  <c r="K216" i="48"/>
  <c r="E38" i="47"/>
  <c r="H38" i="47" s="1"/>
  <c r="J38" i="47" s="1"/>
  <c r="D38" i="47"/>
  <c r="C38" i="47"/>
  <c r="B38" i="47"/>
  <c r="J36" i="47"/>
  <c r="H36" i="47"/>
  <c r="G36" i="47"/>
  <c r="I36" i="47" s="1"/>
  <c r="H30" i="47"/>
  <c r="J30" i="47" s="1"/>
  <c r="G30" i="47"/>
  <c r="I30" i="47" s="1"/>
  <c r="E27" i="47"/>
  <c r="D27" i="47"/>
  <c r="C27" i="47"/>
  <c r="B27" i="47"/>
  <c r="J25" i="47"/>
  <c r="H25" i="47"/>
  <c r="G25" i="47"/>
  <c r="I25" i="47" s="1"/>
  <c r="C13" i="51"/>
  <c r="E13" i="51" s="1"/>
  <c r="F24" i="51"/>
  <c r="D24" i="51"/>
  <c r="I15" i="51"/>
  <c r="I24" i="51" s="1"/>
  <c r="H15" i="51"/>
  <c r="H24" i="51" s="1"/>
  <c r="J24" i="51" s="1"/>
  <c r="E24" i="51"/>
  <c r="C24" i="51"/>
  <c r="B33" i="46"/>
  <c r="E33" i="46"/>
  <c r="D33" i="46"/>
  <c r="C33" i="46"/>
  <c r="K220" i="48"/>
  <c r="J220" i="48"/>
  <c r="C11" i="44"/>
  <c r="C43" i="44"/>
  <c r="D11" i="44"/>
  <c r="D43" i="44"/>
  <c r="D44" i="44" s="1"/>
  <c r="E11" i="44"/>
  <c r="E43" i="44"/>
  <c r="B11" i="44"/>
  <c r="B43" i="44"/>
  <c r="E11" i="45"/>
  <c r="D11" i="45"/>
  <c r="C11" i="45"/>
  <c r="B11" i="45"/>
  <c r="E451" i="49"/>
  <c r="D451" i="49"/>
  <c r="C451" i="49"/>
  <c r="B451" i="49"/>
  <c r="B5" i="49"/>
  <c r="C5" i="49" s="1"/>
  <c r="E5" i="49" s="1"/>
  <c r="B5" i="47"/>
  <c r="C5" i="47" s="1"/>
  <c r="E5" i="47" s="1"/>
  <c r="D5" i="47"/>
  <c r="E54" i="26"/>
  <c r="C54" i="26"/>
  <c r="H6" i="26"/>
  <c r="H54" i="26" s="1"/>
  <c r="G6" i="26"/>
  <c r="G54" i="26" s="1"/>
  <c r="D54" i="26"/>
  <c r="B54" i="26"/>
  <c r="B5" i="26"/>
  <c r="C5" i="26"/>
  <c r="E5" i="26" s="1"/>
  <c r="H26" i="46"/>
  <c r="J26" i="46" s="1"/>
  <c r="G26" i="46"/>
  <c r="I26" i="46"/>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54" i="33" s="1"/>
  <c r="G6" i="33"/>
  <c r="G54" i="33" s="1"/>
  <c r="E54" i="33"/>
  <c r="D54" i="33"/>
  <c r="C54" i="33"/>
  <c r="B54" i="33"/>
  <c r="D5" i="26"/>
  <c r="G451" i="49" l="1"/>
  <c r="I451" i="49" s="1"/>
  <c r="H451" i="49"/>
  <c r="J451" i="49" s="1"/>
  <c r="D5" i="49"/>
  <c r="H11" i="44"/>
  <c r="G43" i="44"/>
  <c r="I43" i="44" s="1"/>
  <c r="H43" i="44"/>
  <c r="J43" i="44" s="1"/>
  <c r="B44" i="44"/>
  <c r="C44" i="44"/>
  <c r="E44" i="44"/>
  <c r="H44" i="44" s="1"/>
  <c r="J44" i="44" s="1"/>
  <c r="C5" i="44"/>
  <c r="E5" i="44" s="1"/>
  <c r="H27" i="47"/>
  <c r="J27" i="47" s="1"/>
  <c r="G27" i="47"/>
  <c r="I27" i="47" s="1"/>
  <c r="G38" i="47"/>
  <c r="I38" i="47" s="1"/>
  <c r="H33" i="46"/>
  <c r="J33" i="46" s="1"/>
  <c r="G33" i="46"/>
  <c r="I33" i="46" s="1"/>
  <c r="D5" i="46"/>
  <c r="D5" i="33"/>
  <c r="J6" i="26"/>
  <c r="J54" i="26"/>
  <c r="I6" i="26"/>
  <c r="I54" i="26"/>
  <c r="D61" i="45"/>
  <c r="D46" i="45"/>
  <c r="D47" i="45"/>
  <c r="D48" i="45"/>
  <c r="D49" i="45"/>
  <c r="D50" i="45"/>
  <c r="D51" i="45"/>
  <c r="D52" i="45"/>
  <c r="D53" i="45"/>
  <c r="D54" i="45"/>
  <c r="D55" i="45"/>
  <c r="D56" i="45"/>
  <c r="D57" i="45"/>
  <c r="D58" i="45"/>
  <c r="D59" i="45"/>
  <c r="D60" i="45"/>
  <c r="D62" i="45"/>
  <c r="D63" i="45"/>
  <c r="D64" i="45"/>
  <c r="D65" i="45"/>
  <c r="E46" i="45"/>
  <c r="E47" i="45"/>
  <c r="E48" i="45"/>
  <c r="E49" i="45"/>
  <c r="E50" i="45"/>
  <c r="E52" i="45"/>
  <c r="E60" i="45"/>
  <c r="E61" i="45"/>
  <c r="E62" i="45"/>
  <c r="H62" i="45" s="1"/>
  <c r="E63" i="45"/>
  <c r="H63" i="45" s="1"/>
  <c r="E64" i="45"/>
  <c r="E65" i="45"/>
  <c r="H65" i="45" s="1"/>
  <c r="E51" i="45"/>
  <c r="E53" i="45"/>
  <c r="E54" i="45"/>
  <c r="E55" i="45"/>
  <c r="E56" i="45"/>
  <c r="E57" i="45"/>
  <c r="E58" i="45"/>
  <c r="E59" i="45"/>
  <c r="B62" i="45"/>
  <c r="B64" i="45"/>
  <c r="B65" i="45"/>
  <c r="B46" i="45"/>
  <c r="B47" i="45"/>
  <c r="B48" i="45"/>
  <c r="B49" i="45"/>
  <c r="B50" i="45"/>
  <c r="B51" i="45"/>
  <c r="B52" i="45"/>
  <c r="B53" i="45"/>
  <c r="B54" i="45"/>
  <c r="B55" i="45"/>
  <c r="B56" i="45"/>
  <c r="B57" i="45"/>
  <c r="B58" i="45"/>
  <c r="B59" i="45"/>
  <c r="B60" i="45"/>
  <c r="B61" i="45"/>
  <c r="B63" i="45"/>
  <c r="C46" i="45"/>
  <c r="C47" i="45"/>
  <c r="C48" i="45"/>
  <c r="C49" i="45"/>
  <c r="C56" i="45"/>
  <c r="C60" i="45"/>
  <c r="C61" i="45"/>
  <c r="C62" i="45"/>
  <c r="C63" i="45"/>
  <c r="C64" i="45"/>
  <c r="C65" i="45"/>
  <c r="C50" i="45"/>
  <c r="C51" i="45"/>
  <c r="C52" i="45"/>
  <c r="C53" i="45"/>
  <c r="C54" i="45"/>
  <c r="C55" i="45"/>
  <c r="C57" i="45"/>
  <c r="C58" i="45"/>
  <c r="C59" i="45"/>
  <c r="B39" i="45"/>
  <c r="B40" i="45"/>
  <c r="B41" i="45"/>
  <c r="B42" i="45"/>
  <c r="D42" i="45"/>
  <c r="D39" i="45"/>
  <c r="D40" i="45"/>
  <c r="D41" i="45"/>
  <c r="C39" i="45"/>
  <c r="C40" i="45"/>
  <c r="C41" i="45"/>
  <c r="C42" i="45"/>
  <c r="E39" i="45"/>
  <c r="E40" i="45"/>
  <c r="E41" i="45"/>
  <c r="E42" i="45"/>
  <c r="G34" i="45"/>
  <c r="I34" i="45" s="1"/>
  <c r="H34" i="45"/>
  <c r="J34" i="45" s="1"/>
  <c r="H11" i="45"/>
  <c r="J11" i="45" s="1"/>
  <c r="G11" i="45"/>
  <c r="I11" i="45" s="1"/>
  <c r="J15" i="51"/>
  <c r="K15" i="51"/>
  <c r="K24" i="51"/>
  <c r="D13" i="51"/>
  <c r="F13" i="51" s="1"/>
  <c r="G11" i="44"/>
  <c r="C6" i="45"/>
  <c r="B38" i="45"/>
  <c r="I11" i="44"/>
  <c r="G44" i="44" l="1"/>
  <c r="I44" i="44" s="1"/>
  <c r="H59" i="45"/>
  <c r="H55" i="45"/>
  <c r="H53" i="45"/>
  <c r="H49" i="45"/>
  <c r="H58" i="45"/>
  <c r="H50" i="45"/>
  <c r="H48" i="45"/>
  <c r="H41" i="45"/>
  <c r="H42" i="45"/>
  <c r="H40" i="45"/>
  <c r="D43" i="45"/>
  <c r="H39" i="45"/>
  <c r="G42" i="45"/>
  <c r="G40" i="45"/>
  <c r="G63" i="45"/>
  <c r="G60" i="45"/>
  <c r="G58" i="45"/>
  <c r="G56" i="45"/>
  <c r="G54" i="45"/>
  <c r="G52" i="45"/>
  <c r="G50" i="45"/>
  <c r="G48" i="45"/>
  <c r="G46" i="45"/>
  <c r="B66" i="45"/>
  <c r="G64" i="45"/>
  <c r="H60" i="45"/>
  <c r="H56" i="45"/>
  <c r="H54" i="45"/>
  <c r="H52" i="45"/>
  <c r="H46" i="45"/>
  <c r="D66" i="45"/>
  <c r="E43" i="45"/>
  <c r="H43" i="45" s="1"/>
  <c r="C43" i="45"/>
  <c r="G41" i="45"/>
  <c r="G39" i="45"/>
  <c r="B43" i="45"/>
  <c r="C66" i="45"/>
  <c r="G61" i="45"/>
  <c r="G59" i="45"/>
  <c r="G57" i="45"/>
  <c r="G55" i="45"/>
  <c r="G53" i="45"/>
  <c r="G51" i="45"/>
  <c r="G49" i="45"/>
  <c r="G47" i="45"/>
  <c r="G65" i="45"/>
  <c r="G62" i="45"/>
  <c r="E66" i="45"/>
  <c r="H64" i="45"/>
  <c r="H57" i="45"/>
  <c r="H51" i="45"/>
  <c r="H47" i="45"/>
  <c r="H61" i="45"/>
  <c r="C38" i="45"/>
  <c r="E6" i="45"/>
  <c r="E38" i="45" s="1"/>
  <c r="G43" i="45" l="1"/>
  <c r="G66" i="45"/>
  <c r="H66" i="45"/>
</calcChain>
</file>

<file path=xl/sharedStrings.xml><?xml version="1.0" encoding="utf-8"?>
<sst xmlns="http://schemas.openxmlformats.org/spreadsheetml/2006/main" count="1660" uniqueCount="579">
  <si>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</si>
  <si>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</si>
  <si>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</si>
  <si>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</si>
  <si>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</si>
  <si>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</si>
  <si>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</si>
  <si>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</si>
  <si>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</si>
  <si>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</si>
  <si>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</si>
  <si>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</si>
  <si>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</si>
  <si>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</si>
  <si>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</si>
  <si>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</si>
  <si>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</si>
  <si>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</si>
  <si>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</si>
  <si>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</si>
  <si>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</si>
  <si>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</si>
  <si>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</si>
  <si>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</si>
  <si>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</si>
  <si>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</si>
  <si>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</si>
  <si>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</si>
  <si>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</si>
  <si>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</si>
  <si>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</si>
  <si>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</si>
  <si>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</si>
  <si>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</si>
  <si>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</si>
  <si>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</si>
  <si>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Citroen</t>
  </si>
  <si>
    <t>Fiat</t>
  </si>
  <si>
    <t>Fiat Professional</t>
  </si>
  <si>
    <t>Ford</t>
  </si>
  <si>
    <t>Fuso</t>
  </si>
  <si>
    <t>Genesis</t>
  </si>
  <si>
    <t>GWM</t>
  </si>
  <si>
    <t>Hino</t>
  </si>
  <si>
    <t>Holden</t>
  </si>
  <si>
    <t>Honda</t>
  </si>
  <si>
    <t>Hyundai</t>
  </si>
  <si>
    <t>Hyundai Commercial Vehicles</t>
  </si>
  <si>
    <t>Isuzu</t>
  </si>
  <si>
    <t>Isuzu Ute</t>
  </si>
  <si>
    <t>Iveco Trucks</t>
  </si>
  <si>
    <t>Jaguar</t>
  </si>
  <si>
    <t>Jeep</t>
  </si>
  <si>
    <t>Kia</t>
  </si>
  <si>
    <t>Lamborghini</t>
  </si>
  <si>
    <t>Land Rover</t>
  </si>
  <si>
    <t>LDV</t>
  </si>
  <si>
    <t>Lexus</t>
  </si>
  <si>
    <t>Lotus</t>
  </si>
  <si>
    <t>Maserati</t>
  </si>
  <si>
    <t>Mazda</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</si>
  <si>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</si>
  <si>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</si>
  <si>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</si>
  <si>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</si>
  <si>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</si>
  <si>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</si>
  <si>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</si>
  <si>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</si>
  <si>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</si>
  <si>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</si>
  <si>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</si>
  <si>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</si>
  <si>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</si>
  <si>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</si>
  <si>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</si>
  <si>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</si>
  <si>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</si>
  <si>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VFACTS ACT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</si>
  <si>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</si>
  <si>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</si>
  <si>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</si>
  <si>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</si>
  <si>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</si>
  <si>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</si>
  <si>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</si>
  <si>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</si>
  <si>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</si>
  <si>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</si>
  <si>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</si>
  <si>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</si>
  <si>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</si>
  <si>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</si>
  <si>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</si>
  <si>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</si>
  <si>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</si>
  <si>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</si>
  <si>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</si>
  <si>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</si>
  <si>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</si>
  <si>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</si>
  <si>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</si>
  <si>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</si>
  <si>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</si>
  <si>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</si>
  <si>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</si>
  <si>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</si>
  <si>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</si>
  <si>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</si>
  <si>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</si>
  <si>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</si>
  <si>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</si>
  <si>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</si>
  <si>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</si>
  <si>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</si>
  <si>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</si>
  <si>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</si>
  <si>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</si>
  <si>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</si>
  <si>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</si>
  <si>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</si>
  <si>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</si>
  <si>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</si>
  <si>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</si>
  <si>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</si>
  <si>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</si>
  <si>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</si>
  <si>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</si>
  <si>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</si>
  <si>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</si>
  <si>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</si>
  <si>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</si>
  <si>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</si>
  <si>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</si>
  <si>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</si>
  <si>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</si>
  <si>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</si>
  <si>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</si>
  <si>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</si>
  <si>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</si>
  <si>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</si>
  <si>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</si>
  <si>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</si>
  <si>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</si>
  <si>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</si>
  <si>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</si>
  <si>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</si>
  <si>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</si>
  <si>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</si>
  <si>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</si>
  <si>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</si>
  <si>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</si>
  <si>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</si>
  <si>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</si>
  <si>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</si>
  <si>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</si>
  <si>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</si>
  <si>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</si>
  <si>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</si>
  <si>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</si>
  <si>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</si>
  <si>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</si>
  <si>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</si>
  <si>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</si>
  <si>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</si>
  <si>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</si>
  <si>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</si>
  <si>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</si>
  <si>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</si>
  <si>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</si>
  <si>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</si>
  <si>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</si>
  <si>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</si>
  <si>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</si>
  <si>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</si>
  <si>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</si>
  <si>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</si>
  <si>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</si>
  <si>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</si>
  <si>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</si>
  <si>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</si>
  <si>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</si>
  <si>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</si>
  <si>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</si>
  <si>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</si>
  <si>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</si>
  <si>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</si>
  <si>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</si>
  <si>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</si>
  <si>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</si>
  <si>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</si>
  <si>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</si>
  <si>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</si>
  <si>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</si>
  <si>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</si>
  <si>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</si>
  <si>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</si>
  <si>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</si>
  <si>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</si>
  <si>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</si>
  <si>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</si>
  <si>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</si>
  <si>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</si>
  <si>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</si>
  <si>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</si>
  <si>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</si>
  <si>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</si>
  <si>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</si>
  <si>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</si>
  <si>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</si>
  <si>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</si>
  <si>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</si>
  <si>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</si>
  <si>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</si>
  <si>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</si>
  <si>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Lexus CT200H</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</si>
  <si>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</si>
  <si>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</si>
  <si>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</si>
  <si>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</si>
  <si>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</si>
  <si>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</si>
  <si>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</si>
  <si>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</si>
  <si>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</si>
  <si>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</si>
  <si>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</si>
  <si>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</si>
  <si>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</si>
  <si>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</si>
  <si>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</si>
  <si>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</si>
  <si>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</si>
  <si>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</si>
  <si>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</si>
  <si>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</si>
  <si>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</si>
  <si>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</si>
  <si>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</si>
  <si>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</si>
  <si>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</si>
  <si>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</si>
  <si>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</si>
  <si>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</si>
  <si>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</si>
  <si>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</si>
  <si>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</si>
  <si>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</si>
  <si>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</si>
  <si>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</si>
  <si>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</si>
  <si>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</si>
  <si>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</si>
  <si>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</si>
  <si>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</si>
  <si>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</si>
  <si>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BMW 6 Series GT</t>
  </si>
  <si>
    <t>BMW 7 Series</t>
  </si>
  <si>
    <t>Honda Odyssey</t>
  </si>
  <si>
    <t>Hyundai iMAX</t>
  </si>
  <si>
    <t>Kia Carnival</t>
  </si>
  <si>
    <t>LDV G10 Wagon</t>
  </si>
  <si>
    <t>Toyota Tarago</t>
  </si>
  <si>
    <t>Volkswagen Caddy</t>
  </si>
  <si>
    <t>Volkswagen Caravelle</t>
  </si>
  <si>
    <t>Volkswagen Multivan</t>
  </si>
  <si>
    <t>Mercedes-Benz Valente</t>
  </si>
  <si>
    <t>Mercedes-Benz V-Class</t>
  </si>
  <si>
    <t>Toyota Granvia</t>
  </si>
  <si>
    <t>Volkswagen California</t>
  </si>
  <si>
    <t>Abarth 124 Spider</t>
  </si>
  <si>
    <t>BMW 2 Series Coupe/Conv</t>
  </si>
  <si>
    <t>Ford Mustang</t>
  </si>
  <si>
    <t>Hyundai Veloster</t>
  </si>
  <si>
    <t>Mazda MX5</t>
  </si>
  <si>
    <t>MINI Cabrio</t>
  </si>
  <si>
    <t>Subaru BRZ</t>
  </si>
  <si>
    <t>Toyota 86</t>
  </si>
  <si>
    <t>Alfa Romeo 4C</t>
  </si>
  <si>
    <t>Audi A5</t>
  </si>
  <si>
    <t>Audi TT</t>
  </si>
  <si>
    <t>BMW 4 Series Coupe/Conv</t>
  </si>
  <si>
    <t>BMW Z4</t>
  </si>
  <si>
    <t>Jaguar F-Type</t>
  </si>
  <si>
    <t>Lexus LC</t>
  </si>
  <si>
    <t>Lexus RC</t>
  </si>
  <si>
    <t>Lotus Elise</t>
  </si>
  <si>
    <t>Mercedes-Benz C-Class Cpe/Conv</t>
  </si>
  <si>
    <t>Mercedes-Benz E-Class Cpe/Conv</t>
  </si>
  <si>
    <t>Porsche Boxster</t>
  </si>
  <si>
    <t>Porsche Cayman</t>
  </si>
  <si>
    <t>Audi R8</t>
  </si>
  <si>
    <t>BMW 8 Series</t>
  </si>
  <si>
    <t>Porsche 911</t>
  </si>
  <si>
    <t>Ford Puma</t>
  </si>
  <si>
    <t>Holden Trax</t>
  </si>
  <si>
    <t>Hyundai Venue</t>
  </si>
  <si>
    <t>Kia Stonic</t>
  </si>
  <si>
    <t>Mazda CX-3</t>
  </si>
  <si>
    <t>Nissan Juke</t>
  </si>
  <si>
    <t>Renault Captur</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</si>
  <si>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</si>
  <si>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</si>
  <si>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</si>
  <si>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</si>
  <si>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</si>
  <si>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</si>
  <si>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</si>
  <si>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</si>
  <si>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</si>
  <si>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</si>
  <si>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</si>
  <si>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</si>
  <si>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</si>
  <si>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</si>
  <si>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</si>
  <si>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</si>
  <si>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</si>
  <si>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</si>
  <si>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</si>
  <si>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</si>
  <si>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</si>
  <si>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</si>
  <si>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</si>
  <si>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</si>
  <si>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</si>
  <si>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</si>
  <si>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</si>
  <si>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</si>
  <si>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</si>
  <si>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</si>
  <si>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</si>
  <si>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Lexus UX</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</si>
  <si>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</si>
  <si>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</si>
  <si>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</si>
  <si>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</si>
  <si>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</si>
  <si>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</si>
  <si>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</si>
  <si>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</si>
  <si>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</si>
  <si>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</si>
  <si>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</si>
  <si>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</si>
  <si>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</si>
  <si>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</si>
  <si>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</si>
  <si>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</si>
  <si>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</si>
  <si>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</si>
  <si>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</si>
  <si>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</si>
  <si>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</si>
  <si>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</si>
  <si>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</si>
  <si>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</si>
  <si>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</si>
  <si>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</si>
  <si>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</si>
  <si>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</si>
  <si>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</si>
  <si>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</si>
  <si>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</si>
  <si>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</si>
  <si>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</si>
  <si>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</si>
  <si>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</si>
  <si>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</si>
  <si>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</si>
  <si>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</si>
  <si>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</si>
  <si>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</si>
  <si>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</si>
  <si>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</si>
  <si>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</si>
  <si>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</si>
  <si>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</si>
  <si>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</si>
  <si>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</si>
  <si>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</si>
  <si>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</si>
  <si>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</si>
  <si>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</si>
  <si>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</si>
  <si>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</si>
  <si>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</si>
  <si>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</si>
  <si>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</si>
  <si>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</si>
  <si>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</si>
  <si>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</si>
  <si>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</si>
  <si>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</si>
  <si>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</si>
  <si>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</si>
  <si>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</si>
  <si>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</si>
  <si>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</si>
  <si>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</si>
  <si>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</si>
  <si>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</si>
  <si>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</si>
  <si>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</si>
  <si>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</si>
  <si>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</si>
  <si>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</si>
  <si>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</si>
  <si>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</si>
  <si>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</si>
  <si>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</si>
  <si>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</si>
  <si>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</si>
  <si>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</si>
  <si>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</si>
  <si>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Lamborghini Urus</t>
  </si>
  <si>
    <t>Land Rover Discovery</t>
  </si>
  <si>
    <t>Land Rover Range Rover</t>
  </si>
  <si>
    <t>Mercedes-Benz G-Class</t>
  </si>
  <si>
    <t>Mercedes-Benz GLS-Class</t>
  </si>
  <si>
    <t>Ford Transit Bus</t>
  </si>
  <si>
    <t>LDV Deliver 9 Bus</t>
  </si>
  <si>
    <t>Mercedes-Benz Sprinter Bus</t>
  </si>
  <si>
    <t>Renault Master Bus</t>
  </si>
  <si>
    <t>Toyota Hiace Bus</t>
  </si>
  <si>
    <t>Toyota Coaster</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</si>
  <si>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</si>
  <si>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</si>
  <si>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</si>
  <si>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</si>
  <si>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</si>
  <si>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</si>
  <si>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</si>
  <si>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</si>
  <si>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</si>
  <si>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</si>
  <si>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</si>
  <si>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</si>
  <si>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</si>
  <si>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</si>
  <si>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</si>
  <si>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</si>
  <si>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</si>
  <si>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</si>
  <si>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</si>
  <si>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</si>
  <si>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</si>
  <si>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</si>
  <si>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</si>
  <si>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</si>
  <si>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</si>
  <si>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</si>
  <si>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</si>
  <si>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</si>
  <si>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</si>
  <si>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</si>
  <si>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</si>
  <si>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</si>
  <si>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</si>
  <si>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</si>
  <si>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</si>
  <si>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</si>
  <si>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</si>
  <si>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</si>
  <si>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</si>
  <si>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</si>
  <si>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</si>
  <si>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</si>
  <si>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</si>
  <si>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</si>
  <si>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</si>
  <si>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</si>
  <si>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</si>
  <si>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</si>
  <si>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</si>
  <si>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</si>
  <si>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</si>
  <si>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</si>
  <si>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</si>
  <si>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</si>
  <si>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</si>
  <si>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</si>
  <si>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</si>
  <si>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</si>
  <si>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</si>
  <si>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</si>
  <si>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</si>
  <si>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</si>
  <si>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</si>
  <si>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</si>
  <si>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</si>
  <si>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</si>
  <si>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</si>
  <si>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</si>
  <si>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</si>
  <si>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</si>
  <si>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</si>
  <si>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</si>
  <si>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</si>
  <si>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</si>
  <si>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</si>
  <si>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</si>
  <si>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</si>
  <si>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</si>
  <si>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</si>
  <si>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</si>
  <si>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</si>
  <si>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</si>
  <si>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</si>
  <si>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</si>
  <si>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</si>
  <si>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</si>
  <si>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</si>
  <si>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</si>
  <si>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</si>
  <si>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</si>
  <si>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</si>
  <si>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</si>
  <si>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</si>
  <si>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</si>
  <si>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</si>
  <si>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</si>
  <si>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</si>
  <si>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</si>
  <si>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</si>
  <si>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</si>
  <si>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</si>
  <si>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</si>
  <si>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</si>
  <si>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</si>
  <si>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</si>
  <si>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</si>
  <si>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</si>
  <si>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</si>
  <si>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</si>
  <si>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</si>
  <si>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</si>
  <si>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Citroen Total</t>
  </si>
  <si>
    <t>Fiat Total</t>
  </si>
  <si>
    <t>Fiat Professional Total</t>
  </si>
  <si>
    <t>Ford Total</t>
  </si>
  <si>
    <t>Fuso Total</t>
  </si>
  <si>
    <t>Genesis Total</t>
  </si>
  <si>
    <t>GWM Total</t>
  </si>
  <si>
    <t>Hino Total</t>
  </si>
  <si>
    <t>Holden Total</t>
  </si>
  <si>
    <t>Honda Total</t>
  </si>
  <si>
    <t>Hyundai Total</t>
  </si>
  <si>
    <t>Hyundai Commercial Vehicles Total</t>
  </si>
  <si>
    <t>Isuzu Total</t>
  </si>
  <si>
    <t>Isuzu Ute Total</t>
  </si>
  <si>
    <t>Iveco Trucks Total</t>
  </si>
  <si>
    <t>Jaguar Total</t>
  </si>
  <si>
    <t>Jeep Total</t>
  </si>
  <si>
    <t>Kia Total</t>
  </si>
  <si>
    <t>Lamborghini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</si>
  <si>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</si>
  <si>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</si>
  <si>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</si>
  <si>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</si>
  <si>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</si>
  <si>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</si>
  <si>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</si>
  <si>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</si>
  <si>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</si>
  <si>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</si>
  <si>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</si>
  <si>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</si>
  <si>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</si>
  <si>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</si>
  <si>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</si>
  <si>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</si>
  <si>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</si>
  <si>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</si>
  <si>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</si>
  <si>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</si>
  <si>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Toyota Total</t>
  </si>
  <si>
    <t>Volkswagen Total</t>
  </si>
  <si>
    <t>Volvo Car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</si>
</sst>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79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80</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81</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82</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83</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84</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85</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86</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87</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88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164" t="s">
        <v>100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100</v>
      </c>
      <c r="B6" s="61" t="s">
        <v>12</v>
      </c>
      <c r="C6" s="62" t="s">
        <v>13</v>
      </c>
      <c r="D6" s="61" t="s">
        <v>12</v>
      </c>
      <c r="E6" s="63" t="s">
        <v>13</v>
      </c>
      <c r="F6" s="62" t="s">
        <v>12</v>
      </c>
      <c r="G6" s="62" t="s">
        <v>13</v>
      </c>
      <c r="H6" s="61" t="s">
        <v>12</v>
      </c>
      <c r="I6" s="63" t="s">
        <v>13</v>
      </c>
      <c r="J6" s="61"/>
      <c r="K6" s="63"/>
    </row>
    <row r="7" spans="1:11" x14ac:dyDescent="0.2">
      <c r="A7" s="7" t="s">
        <v>294</v>
      </c>
      <c r="B7" s="65">
        <v>3</v>
      </c>
      <c r="C7" s="34">
        <f>IF(B19=0, "-", B7/B19)</f>
        <v>2.7777777777777776E-2</v>
      </c>
      <c r="D7" s="65">
        <v>0</v>
      </c>
      <c r="E7" s="9">
        <f>IF(D19=0, "-", D7/D19)</f>
        <v>0</v>
      </c>
      <c r="F7" s="81">
        <v>26</v>
      </c>
      <c r="G7" s="34">
        <f>IF(F19=0, "-", F7/F19)</f>
        <v>5.3830227743271224E-2</v>
      </c>
      <c r="H7" s="65">
        <v>0</v>
      </c>
      <c r="I7" s="9">
        <f>IF(H19=0, "-", H7/H19)</f>
        <v>0</v>
      </c>
      <c r="J7" s="8" t="str">
        <f t="shared" ref="J7:J17" si="0">IF(D7=0, "-", IF((B7-D7)/D7&lt;10, (B7-D7)/D7, "&gt;999%"))</f>
        <v>-</v>
      </c>
      <c r="K7" s="9" t="str">
        <f t="shared" ref="K7:K17" si="1">IF(H7=0, "-", IF((F7-H7)/H7&lt;10, (F7-H7)/H7, "&gt;999%"))</f>
        <v>-</v>
      </c>
    </row>
    <row r="8" spans="1:11" x14ac:dyDescent="0.2">
      <c r="A8" s="7" t="s">
        <v>295</v>
      </c>
      <c r="B8" s="65">
        <v>0</v>
      </c>
      <c r="C8" s="34">
        <f>IF(B19=0, "-", B8/B19)</f>
        <v>0</v>
      </c>
      <c r="D8" s="65">
        <v>7</v>
      </c>
      <c r="E8" s="9">
        <f>IF(D19=0, "-", D8/D19)</f>
        <v>0.12280701754385964</v>
      </c>
      <c r="F8" s="81">
        <v>0</v>
      </c>
      <c r="G8" s="34">
        <f>IF(F19=0, "-", F8/F19)</f>
        <v>0</v>
      </c>
      <c r="H8" s="65">
        <v>36</v>
      </c>
      <c r="I8" s="9">
        <f>IF(H19=0, "-", H8/H19)</f>
        <v>0.11688311688311688</v>
      </c>
      <c r="J8" s="8">
        <f t="shared" si="0"/>
        <v>-1</v>
      </c>
      <c r="K8" s="9">
        <f t="shared" si="1"/>
        <v>-1</v>
      </c>
    </row>
    <row r="9" spans="1:11" x14ac:dyDescent="0.2">
      <c r="A9" s="7" t="s">
        <v>296</v>
      </c>
      <c r="B9" s="65">
        <v>18</v>
      </c>
      <c r="C9" s="34">
        <f>IF(B19=0, "-", B9/B19)</f>
        <v>0.16666666666666666</v>
      </c>
      <c r="D9" s="65">
        <v>14</v>
      </c>
      <c r="E9" s="9">
        <f>IF(D19=0, "-", D9/D19)</f>
        <v>0.24561403508771928</v>
      </c>
      <c r="F9" s="81">
        <v>54</v>
      </c>
      <c r="G9" s="34">
        <f>IF(F19=0, "-", F9/F19)</f>
        <v>0.11180124223602485</v>
      </c>
      <c r="H9" s="65">
        <v>44</v>
      </c>
      <c r="I9" s="9">
        <f>IF(H19=0, "-", H9/H19)</f>
        <v>0.14285714285714285</v>
      </c>
      <c r="J9" s="8">
        <f t="shared" si="0"/>
        <v>0.2857142857142857</v>
      </c>
      <c r="K9" s="9">
        <f t="shared" si="1"/>
        <v>0.22727272727272727</v>
      </c>
    </row>
    <row r="10" spans="1:11" x14ac:dyDescent="0.2">
      <c r="A10" s="7" t="s">
        <v>297</v>
      </c>
      <c r="B10" s="65">
        <v>16</v>
      </c>
      <c r="C10" s="34">
        <f>IF(B19=0, "-", B10/B19)</f>
        <v>0.14814814814814814</v>
      </c>
      <c r="D10" s="65">
        <v>0</v>
      </c>
      <c r="E10" s="9">
        <f>IF(D19=0, "-", D10/D19)</f>
        <v>0</v>
      </c>
      <c r="F10" s="81">
        <v>50</v>
      </c>
      <c r="G10" s="34">
        <f>IF(F19=0, "-", F10/F19)</f>
        <v>0.10351966873706005</v>
      </c>
      <c r="H10" s="65">
        <v>0</v>
      </c>
      <c r="I10" s="9">
        <f>IF(H19=0, "-", H10/H19)</f>
        <v>0</v>
      </c>
      <c r="J10" s="8" t="str">
        <f t="shared" si="0"/>
        <v>-</v>
      </c>
      <c r="K10" s="9" t="str">
        <f t="shared" si="1"/>
        <v>-</v>
      </c>
    </row>
    <row r="11" spans="1:11" x14ac:dyDescent="0.2">
      <c r="A11" s="7" t="s">
        <v>298</v>
      </c>
      <c r="B11" s="65">
        <v>28</v>
      </c>
      <c r="C11" s="34">
        <f>IF(B19=0, "-", B11/B19)</f>
        <v>0.25925925925925924</v>
      </c>
      <c r="D11" s="65">
        <v>17</v>
      </c>
      <c r="E11" s="9">
        <f>IF(D19=0, "-", D11/D19)</f>
        <v>0.2982456140350877</v>
      </c>
      <c r="F11" s="81">
        <v>145</v>
      </c>
      <c r="G11" s="34">
        <f>IF(F19=0, "-", F11/F19)</f>
        <v>0.30020703933747411</v>
      </c>
      <c r="H11" s="65">
        <v>183</v>
      </c>
      <c r="I11" s="9">
        <f>IF(H19=0, "-", H11/H19)</f>
        <v>0.5941558441558441</v>
      </c>
      <c r="J11" s="8">
        <f t="shared" si="0"/>
        <v>0.6470588235294118</v>
      </c>
      <c r="K11" s="9">
        <f t="shared" si="1"/>
        <v>-0.20765027322404372</v>
      </c>
    </row>
    <row r="12" spans="1:11" x14ac:dyDescent="0.2">
      <c r="A12" s="7" t="s">
        <v>299</v>
      </c>
      <c r="B12" s="65">
        <v>3</v>
      </c>
      <c r="C12" s="34">
        <f>IF(B19=0, "-", B12/B19)</f>
        <v>2.7777777777777776E-2</v>
      </c>
      <c r="D12" s="65">
        <v>2</v>
      </c>
      <c r="E12" s="9">
        <f>IF(D19=0, "-", D12/D19)</f>
        <v>3.5087719298245612E-2</v>
      </c>
      <c r="F12" s="81">
        <v>16</v>
      </c>
      <c r="G12" s="34">
        <f>IF(F19=0, "-", F12/F19)</f>
        <v>3.3126293995859216E-2</v>
      </c>
      <c r="H12" s="65">
        <v>3</v>
      </c>
      <c r="I12" s="9">
        <f>IF(H19=0, "-", H12/H19)</f>
        <v>9.74025974025974E-3</v>
      </c>
      <c r="J12" s="8">
        <f t="shared" si="0"/>
        <v>0.5</v>
      </c>
      <c r="K12" s="9">
        <f t="shared" si="1"/>
        <v>4.333333333333333</v>
      </c>
    </row>
    <row r="13" spans="1:11" x14ac:dyDescent="0.2">
      <c r="A13" s="7" t="s">
        <v>300</v>
      </c>
      <c r="B13" s="65">
        <v>3</v>
      </c>
      <c r="C13" s="34">
        <f>IF(B19=0, "-", B13/B19)</f>
        <v>2.7777777777777776E-2</v>
      </c>
      <c r="D13" s="65">
        <v>0</v>
      </c>
      <c r="E13" s="9">
        <f>IF(D19=0, "-", D13/D19)</f>
        <v>0</v>
      </c>
      <c r="F13" s="81">
        <v>3</v>
      </c>
      <c r="G13" s="34">
        <f>IF(F19=0, "-", F13/F19)</f>
        <v>6.2111801242236021E-3</v>
      </c>
      <c r="H13" s="65">
        <v>0</v>
      </c>
      <c r="I13" s="9">
        <f>IF(H19=0, "-", H13/H19)</f>
        <v>0</v>
      </c>
      <c r="J13" s="8" t="str">
        <f t="shared" si="0"/>
        <v>-</v>
      </c>
      <c r="K13" s="9" t="str">
        <f t="shared" si="1"/>
        <v>-</v>
      </c>
    </row>
    <row r="14" spans="1:11" x14ac:dyDescent="0.2">
      <c r="A14" s="7" t="s">
        <v>301</v>
      </c>
      <c r="B14" s="65">
        <v>3</v>
      </c>
      <c r="C14" s="34">
        <f>IF(B19=0, "-", B14/B19)</f>
        <v>2.7777777777777776E-2</v>
      </c>
      <c r="D14" s="65">
        <v>0</v>
      </c>
      <c r="E14" s="9">
        <f>IF(D19=0, "-", D14/D19)</f>
        <v>0</v>
      </c>
      <c r="F14" s="81">
        <v>19</v>
      </c>
      <c r="G14" s="34">
        <f>IF(F19=0, "-", F14/F19)</f>
        <v>3.9337474120082816E-2</v>
      </c>
      <c r="H14" s="65">
        <v>8</v>
      </c>
      <c r="I14" s="9">
        <f>IF(H19=0, "-", H14/H19)</f>
        <v>2.5974025974025976E-2</v>
      </c>
      <c r="J14" s="8" t="str">
        <f t="shared" si="0"/>
        <v>-</v>
      </c>
      <c r="K14" s="9">
        <f t="shared" si="1"/>
        <v>1.375</v>
      </c>
    </row>
    <row r="15" spans="1:11" x14ac:dyDescent="0.2">
      <c r="A15" s="7" t="s">
        <v>302</v>
      </c>
      <c r="B15" s="65">
        <v>7</v>
      </c>
      <c r="C15" s="34">
        <f>IF(B19=0, "-", B15/B19)</f>
        <v>6.4814814814814811E-2</v>
      </c>
      <c r="D15" s="65">
        <v>2</v>
      </c>
      <c r="E15" s="9">
        <f>IF(D19=0, "-", D15/D19)</f>
        <v>3.5087719298245612E-2</v>
      </c>
      <c r="F15" s="81">
        <v>18</v>
      </c>
      <c r="G15" s="34">
        <f>IF(F19=0, "-", F15/F19)</f>
        <v>3.7267080745341616E-2</v>
      </c>
      <c r="H15" s="65">
        <v>11</v>
      </c>
      <c r="I15" s="9">
        <f>IF(H19=0, "-", H15/H19)</f>
        <v>3.5714285714285712E-2</v>
      </c>
      <c r="J15" s="8">
        <f t="shared" si="0"/>
        <v>2.5</v>
      </c>
      <c r="K15" s="9">
        <f t="shared" si="1"/>
        <v>0.63636363636363635</v>
      </c>
    </row>
    <row r="16" spans="1:11" x14ac:dyDescent="0.2">
      <c r="A16" s="7" t="s">
        <v>303</v>
      </c>
      <c r="B16" s="65">
        <v>12</v>
      </c>
      <c r="C16" s="34">
        <f>IF(B19=0, "-", B16/B19)</f>
        <v>0.1111111111111111</v>
      </c>
      <c r="D16" s="65">
        <v>0</v>
      </c>
      <c r="E16" s="9">
        <f>IF(D19=0, "-", D16/D19)</f>
        <v>0</v>
      </c>
      <c r="F16" s="81">
        <v>68</v>
      </c>
      <c r="G16" s="34">
        <f>IF(F19=0, "-", F16/F19)</f>
        <v>0.14078674948240166</v>
      </c>
      <c r="H16" s="65">
        <v>0</v>
      </c>
      <c r="I16" s="9">
        <f>IF(H19=0, "-", H16/H19)</f>
        <v>0</v>
      </c>
      <c r="J16" s="8" t="str">
        <f t="shared" si="0"/>
        <v>-</v>
      </c>
      <c r="K16" s="9" t="str">
        <f t="shared" si="1"/>
        <v>-</v>
      </c>
    </row>
    <row r="17" spans="1:11" x14ac:dyDescent="0.2">
      <c r="A17" s="7" t="s">
        <v>304</v>
      </c>
      <c r="B17" s="65">
        <v>15</v>
      </c>
      <c r="C17" s="34">
        <f>IF(B19=0, "-", B17/B19)</f>
        <v>0.1388888888888889</v>
      </c>
      <c r="D17" s="65">
        <v>15</v>
      </c>
      <c r="E17" s="9">
        <f>IF(D19=0, "-", D17/D19)</f>
        <v>0.26315789473684209</v>
      </c>
      <c r="F17" s="81">
        <v>84</v>
      </c>
      <c r="G17" s="34">
        <f>IF(F19=0, "-", F17/F19)</f>
        <v>0.17391304347826086</v>
      </c>
      <c r="H17" s="65">
        <v>23</v>
      </c>
      <c r="I17" s="9">
        <f>IF(H19=0, "-", H17/H19)</f>
        <v>7.4675324675324672E-2</v>
      </c>
      <c r="J17" s="8">
        <f t="shared" si="0"/>
        <v>0</v>
      </c>
      <c r="K17" s="9">
        <f t="shared" si="1"/>
        <v>2.652173913043478</v>
      </c>
    </row>
    <row r="18" spans="1:11" x14ac:dyDescent="0.2">
      <c r="A18" s="2"/>
      <c r="B18" s="68"/>
      <c r="C18" s="33"/>
      <c r="D18" s="68"/>
      <c r="E18" s="6"/>
      <c r="F18" s="82"/>
      <c r="G18" s="33"/>
      <c r="H18" s="68"/>
      <c r="I18" s="6"/>
      <c r="J18" s="5"/>
      <c r="K18" s="6"/>
    </row>
    <row r="19" spans="1:11" s="43" customFormat="1" x14ac:dyDescent="0.2">
      <c r="A19" s="162" t="s">
        <v>518</v>
      </c>
      <c r="B19" s="71">
        <f>SUM(B7:B18)</f>
        <v>108</v>
      </c>
      <c r="C19" s="40">
        <f>B19/1681</f>
        <v>6.4247471743010112E-2</v>
      </c>
      <c r="D19" s="71">
        <f>SUM(D7:D18)</f>
        <v>57</v>
      </c>
      <c r="E19" s="41">
        <f>D19/1945</f>
        <v>2.9305912596401029E-2</v>
      </c>
      <c r="F19" s="77">
        <f>SUM(F7:F18)</f>
        <v>483</v>
      </c>
      <c r="G19" s="42">
        <f>F19/8984</f>
        <v>5.376224398931434E-2</v>
      </c>
      <c r="H19" s="71">
        <f>SUM(H7:H18)</f>
        <v>308</v>
      </c>
      <c r="I19" s="41">
        <f>H19/11003</f>
        <v>2.7992365718440427E-2</v>
      </c>
      <c r="J19" s="37">
        <f>IF(D19=0, "-", IF((B19-D19)/D19&lt;10, (B19-D19)/D19, "&gt;999%"))</f>
        <v>0.89473684210526316</v>
      </c>
      <c r="K19" s="38">
        <f>IF(H19=0, "-", IF((F19-H19)/H19&lt;10, (F19-H19)/H19, "&gt;999%"))</f>
        <v>0.56818181818181823</v>
      </c>
    </row>
    <row r="20" spans="1:11" x14ac:dyDescent="0.2">
      <c r="B20" s="83"/>
      <c r="D20" s="83"/>
      <c r="F20" s="83"/>
      <c r="H20" s="83"/>
    </row>
    <row r="21" spans="1:11" s="43" customFormat="1" x14ac:dyDescent="0.2">
      <c r="A21" s="162" t="s">
        <v>518</v>
      </c>
      <c r="B21" s="71">
        <v>108</v>
      </c>
      <c r="C21" s="40">
        <f>B21/1681</f>
        <v>6.4247471743010112E-2</v>
      </c>
      <c r="D21" s="71">
        <v>57</v>
      </c>
      <c r="E21" s="41">
        <f>D21/1945</f>
        <v>2.9305912596401029E-2</v>
      </c>
      <c r="F21" s="77">
        <v>483</v>
      </c>
      <c r="G21" s="42">
        <f>F21/8984</f>
        <v>5.376224398931434E-2</v>
      </c>
      <c r="H21" s="71">
        <v>308</v>
      </c>
      <c r="I21" s="41">
        <f>H21/11003</f>
        <v>2.7992365718440427E-2</v>
      </c>
      <c r="J21" s="37">
        <f>IF(D21=0, "-", IF((B21-D21)/D21&lt;10, (B21-D21)/D21, "&gt;999%"))</f>
        <v>0.89473684210526316</v>
      </c>
      <c r="K21" s="38">
        <f>IF(H21=0, "-", IF((F21-H21)/H21&lt;10, (F21-H21)/H21, "&gt;999%"))</f>
        <v>0.56818181818181823</v>
      </c>
    </row>
    <row r="22" spans="1:11" x14ac:dyDescent="0.2">
      <c r="B22" s="83"/>
      <c r="D22" s="83"/>
      <c r="F22" s="83"/>
      <c r="H22" s="83"/>
    </row>
    <row r="23" spans="1:11" ht="15.75" x14ac:dyDescent="0.25">
      <c r="A23" s="164" t="s">
        <v>101</v>
      </c>
      <c r="B23" s="196" t="s">
        <v>1</v>
      </c>
      <c r="C23" s="200"/>
      <c r="D23" s="200"/>
      <c r="E23" s="197"/>
      <c r="F23" s="196" t="s">
        <v>14</v>
      </c>
      <c r="G23" s="200"/>
      <c r="H23" s="200"/>
      <c r="I23" s="197"/>
      <c r="J23" s="196" t="s">
        <v>15</v>
      </c>
      <c r="K23" s="197"/>
    </row>
    <row r="24" spans="1:11" x14ac:dyDescent="0.2">
      <c r="A24" s="22"/>
      <c r="B24" s="196">
        <f>VALUE(RIGHT($B$2, 4))</f>
        <v>2021</v>
      </c>
      <c r="C24" s="197"/>
      <c r="D24" s="196">
        <f>B24-1</f>
        <v>2020</v>
      </c>
      <c r="E24" s="204"/>
      <c r="F24" s="196">
        <f>B24</f>
        <v>2021</v>
      </c>
      <c r="G24" s="204"/>
      <c r="H24" s="196">
        <f>D24</f>
        <v>2020</v>
      </c>
      <c r="I24" s="204"/>
      <c r="J24" s="140" t="s">
        <v>4</v>
      </c>
      <c r="K24" s="141" t="s">
        <v>2</v>
      </c>
    </row>
    <row r="25" spans="1:11" x14ac:dyDescent="0.2">
      <c r="A25" s="163" t="s">
        <v>129</v>
      </c>
      <c r="B25" s="61" t="s">
        <v>12</v>
      </c>
      <c r="C25" s="62" t="s">
        <v>13</v>
      </c>
      <c r="D25" s="61" t="s">
        <v>12</v>
      </c>
      <c r="E25" s="63" t="s">
        <v>13</v>
      </c>
      <c r="F25" s="62" t="s">
        <v>12</v>
      </c>
      <c r="G25" s="62" t="s">
        <v>13</v>
      </c>
      <c r="H25" s="61" t="s">
        <v>12</v>
      </c>
      <c r="I25" s="63" t="s">
        <v>13</v>
      </c>
      <c r="J25" s="61"/>
      <c r="K25" s="63"/>
    </row>
    <row r="26" spans="1:11" x14ac:dyDescent="0.2">
      <c r="A26" s="7" t="s">
        <v>305</v>
      </c>
      <c r="B26" s="65">
        <v>0</v>
      </c>
      <c r="C26" s="34">
        <f>IF(B49=0, "-", B26/B49)</f>
        <v>0</v>
      </c>
      <c r="D26" s="65">
        <v>0</v>
      </c>
      <c r="E26" s="9">
        <f>IF(D49=0, "-", D26/D49)</f>
        <v>0</v>
      </c>
      <c r="F26" s="81">
        <v>0</v>
      </c>
      <c r="G26" s="34">
        <f>IF(F49=0, "-", F26/F49)</f>
        <v>0</v>
      </c>
      <c r="H26" s="65">
        <v>1</v>
      </c>
      <c r="I26" s="9">
        <f>IF(H49=0, "-", H26/H49)</f>
        <v>7.3583517292126564E-4</v>
      </c>
      <c r="J26" s="8" t="str">
        <f t="shared" ref="J26:J47" si="2">IF(D26=0, "-", IF((B26-D26)/D26&lt;10, (B26-D26)/D26, "&gt;999%"))</f>
        <v>-</v>
      </c>
      <c r="K26" s="9">
        <f t="shared" ref="K26:K47" si="3">IF(H26=0, "-", IF((F26-H26)/H26&lt;10, (F26-H26)/H26, "&gt;999%"))</f>
        <v>-1</v>
      </c>
    </row>
    <row r="27" spans="1:11" x14ac:dyDescent="0.2">
      <c r="A27" s="7" t="s">
        <v>306</v>
      </c>
      <c r="B27" s="65">
        <v>3</v>
      </c>
      <c r="C27" s="34">
        <f>IF(B49=0, "-", B27/B49)</f>
        <v>1.0676156583629894E-2</v>
      </c>
      <c r="D27" s="65">
        <v>1</v>
      </c>
      <c r="E27" s="9">
        <f>IF(D49=0, "-", D27/D49)</f>
        <v>5.263157894736842E-3</v>
      </c>
      <c r="F27" s="81">
        <v>27</v>
      </c>
      <c r="G27" s="34">
        <f>IF(F49=0, "-", F27/F49)</f>
        <v>2.1428571428571429E-2</v>
      </c>
      <c r="H27" s="65">
        <v>13</v>
      </c>
      <c r="I27" s="9">
        <f>IF(H49=0, "-", H27/H49)</f>
        <v>9.5658572479764541E-3</v>
      </c>
      <c r="J27" s="8">
        <f t="shared" si="2"/>
        <v>2</v>
      </c>
      <c r="K27" s="9">
        <f t="shared" si="3"/>
        <v>1.0769230769230769</v>
      </c>
    </row>
    <row r="28" spans="1:11" x14ac:dyDescent="0.2">
      <c r="A28" s="7" t="s">
        <v>307</v>
      </c>
      <c r="B28" s="65">
        <v>12</v>
      </c>
      <c r="C28" s="34">
        <f>IF(B49=0, "-", B28/B49)</f>
        <v>4.2704626334519574E-2</v>
      </c>
      <c r="D28" s="65">
        <v>0</v>
      </c>
      <c r="E28" s="9">
        <f>IF(D49=0, "-", D28/D49)</f>
        <v>0</v>
      </c>
      <c r="F28" s="81">
        <v>19</v>
      </c>
      <c r="G28" s="34">
        <f>IF(F49=0, "-", F28/F49)</f>
        <v>1.507936507936508E-2</v>
      </c>
      <c r="H28" s="65">
        <v>0</v>
      </c>
      <c r="I28" s="9">
        <f>IF(H49=0, "-", H28/H49)</f>
        <v>0</v>
      </c>
      <c r="J28" s="8" t="str">
        <f t="shared" si="2"/>
        <v>-</v>
      </c>
      <c r="K28" s="9" t="str">
        <f t="shared" si="3"/>
        <v>-</v>
      </c>
    </row>
    <row r="29" spans="1:11" x14ac:dyDescent="0.2">
      <c r="A29" s="7" t="s">
        <v>308</v>
      </c>
      <c r="B29" s="65">
        <v>20</v>
      </c>
      <c r="C29" s="34">
        <f>IF(B49=0, "-", B29/B49)</f>
        <v>7.1174377224199295E-2</v>
      </c>
      <c r="D29" s="65">
        <v>23</v>
      </c>
      <c r="E29" s="9">
        <f>IF(D49=0, "-", D29/D49)</f>
        <v>0.12105263157894737</v>
      </c>
      <c r="F29" s="81">
        <v>107</v>
      </c>
      <c r="G29" s="34">
        <f>IF(F49=0, "-", F29/F49)</f>
        <v>8.4920634920634924E-2</v>
      </c>
      <c r="H29" s="65">
        <v>242</v>
      </c>
      <c r="I29" s="9">
        <f>IF(H49=0, "-", H29/H49)</f>
        <v>0.1780721118469463</v>
      </c>
      <c r="J29" s="8">
        <f t="shared" si="2"/>
        <v>-0.13043478260869565</v>
      </c>
      <c r="K29" s="9">
        <f t="shared" si="3"/>
        <v>-0.55785123966942152</v>
      </c>
    </row>
    <row r="30" spans="1:11" x14ac:dyDescent="0.2">
      <c r="A30" s="7" t="s">
        <v>309</v>
      </c>
      <c r="B30" s="65">
        <v>36</v>
      </c>
      <c r="C30" s="34">
        <f>IF(B49=0, "-", B30/B49)</f>
        <v>0.12811387900355872</v>
      </c>
      <c r="D30" s="65">
        <v>43</v>
      </c>
      <c r="E30" s="9">
        <f>IF(D49=0, "-", D30/D49)</f>
        <v>0.22631578947368422</v>
      </c>
      <c r="F30" s="81">
        <v>163</v>
      </c>
      <c r="G30" s="34">
        <f>IF(F49=0, "-", F30/F49)</f>
        <v>0.12936507936507938</v>
      </c>
      <c r="H30" s="65">
        <v>219</v>
      </c>
      <c r="I30" s="9">
        <f>IF(H49=0, "-", H30/H49)</f>
        <v>0.16114790286975716</v>
      </c>
      <c r="J30" s="8">
        <f t="shared" si="2"/>
        <v>-0.16279069767441862</v>
      </c>
      <c r="K30" s="9">
        <f t="shared" si="3"/>
        <v>-0.25570776255707761</v>
      </c>
    </row>
    <row r="31" spans="1:11" x14ac:dyDescent="0.2">
      <c r="A31" s="7" t="s">
        <v>310</v>
      </c>
      <c r="B31" s="65">
        <v>0</v>
      </c>
      <c r="C31" s="34">
        <f>IF(B49=0, "-", B31/B49)</f>
        <v>0</v>
      </c>
      <c r="D31" s="65">
        <v>2</v>
      </c>
      <c r="E31" s="9">
        <f>IF(D49=0, "-", D31/D49)</f>
        <v>1.0526315789473684E-2</v>
      </c>
      <c r="F31" s="81">
        <v>8</v>
      </c>
      <c r="G31" s="34">
        <f>IF(F49=0, "-", F31/F49)</f>
        <v>6.3492063492063492E-3</v>
      </c>
      <c r="H31" s="65">
        <v>12</v>
      </c>
      <c r="I31" s="9">
        <f>IF(H49=0, "-", H31/H49)</f>
        <v>8.8300220750551876E-3</v>
      </c>
      <c r="J31" s="8">
        <f t="shared" si="2"/>
        <v>-1</v>
      </c>
      <c r="K31" s="9">
        <f t="shared" si="3"/>
        <v>-0.33333333333333331</v>
      </c>
    </row>
    <row r="32" spans="1:11" x14ac:dyDescent="0.2">
      <c r="A32" s="7" t="s">
        <v>311</v>
      </c>
      <c r="B32" s="65">
        <v>4</v>
      </c>
      <c r="C32" s="34">
        <f>IF(B49=0, "-", B32/B49)</f>
        <v>1.4234875444839857E-2</v>
      </c>
      <c r="D32" s="65">
        <v>0</v>
      </c>
      <c r="E32" s="9">
        <f>IF(D49=0, "-", D32/D49)</f>
        <v>0</v>
      </c>
      <c r="F32" s="81">
        <v>4</v>
      </c>
      <c r="G32" s="34">
        <f>IF(F49=0, "-", F32/F49)</f>
        <v>3.1746031746031746E-3</v>
      </c>
      <c r="H32" s="65">
        <v>0</v>
      </c>
      <c r="I32" s="9">
        <f>IF(H49=0, "-", H32/H49)</f>
        <v>0</v>
      </c>
      <c r="J32" s="8" t="str">
        <f t="shared" si="2"/>
        <v>-</v>
      </c>
      <c r="K32" s="9" t="str">
        <f t="shared" si="3"/>
        <v>-</v>
      </c>
    </row>
    <row r="33" spans="1:11" x14ac:dyDescent="0.2">
      <c r="A33" s="7" t="s">
        <v>312</v>
      </c>
      <c r="B33" s="65">
        <v>24</v>
      </c>
      <c r="C33" s="34">
        <f>IF(B49=0, "-", B33/B49)</f>
        <v>8.5409252669039148E-2</v>
      </c>
      <c r="D33" s="65">
        <v>16</v>
      </c>
      <c r="E33" s="9">
        <f>IF(D49=0, "-", D33/D49)</f>
        <v>8.4210526315789472E-2</v>
      </c>
      <c r="F33" s="81">
        <v>92</v>
      </c>
      <c r="G33" s="34">
        <f>IF(F49=0, "-", F33/F49)</f>
        <v>7.301587301587302E-2</v>
      </c>
      <c r="H33" s="65">
        <v>76</v>
      </c>
      <c r="I33" s="9">
        <f>IF(H49=0, "-", H33/H49)</f>
        <v>5.5923473142016192E-2</v>
      </c>
      <c r="J33" s="8">
        <f t="shared" si="2"/>
        <v>0.5</v>
      </c>
      <c r="K33" s="9">
        <f t="shared" si="3"/>
        <v>0.21052631578947367</v>
      </c>
    </row>
    <row r="34" spans="1:11" x14ac:dyDescent="0.2">
      <c r="A34" s="7" t="s">
        <v>313</v>
      </c>
      <c r="B34" s="65">
        <v>49</v>
      </c>
      <c r="C34" s="34">
        <f>IF(B49=0, "-", B34/B49)</f>
        <v>0.17437722419928825</v>
      </c>
      <c r="D34" s="65">
        <v>26</v>
      </c>
      <c r="E34" s="9">
        <f>IF(D49=0, "-", D34/D49)</f>
        <v>0.1368421052631579</v>
      </c>
      <c r="F34" s="81">
        <v>196</v>
      </c>
      <c r="G34" s="34">
        <f>IF(F49=0, "-", F34/F49)</f>
        <v>0.15555555555555556</v>
      </c>
      <c r="H34" s="65">
        <v>136</v>
      </c>
      <c r="I34" s="9">
        <f>IF(H49=0, "-", H34/H49)</f>
        <v>0.10007358351729213</v>
      </c>
      <c r="J34" s="8">
        <f t="shared" si="2"/>
        <v>0.88461538461538458</v>
      </c>
      <c r="K34" s="9">
        <f t="shared" si="3"/>
        <v>0.44117647058823528</v>
      </c>
    </row>
    <row r="35" spans="1:11" x14ac:dyDescent="0.2">
      <c r="A35" s="7" t="s">
        <v>314</v>
      </c>
      <c r="B35" s="65">
        <v>3</v>
      </c>
      <c r="C35" s="34">
        <f>IF(B49=0, "-", B35/B49)</f>
        <v>1.0676156583629894E-2</v>
      </c>
      <c r="D35" s="65">
        <v>0</v>
      </c>
      <c r="E35" s="9">
        <f>IF(D49=0, "-", D35/D49)</f>
        <v>0</v>
      </c>
      <c r="F35" s="81">
        <v>8</v>
      </c>
      <c r="G35" s="34">
        <f>IF(F49=0, "-", F35/F49)</f>
        <v>6.3492063492063492E-3</v>
      </c>
      <c r="H35" s="65">
        <v>0</v>
      </c>
      <c r="I35" s="9">
        <f>IF(H49=0, "-", H35/H49)</f>
        <v>0</v>
      </c>
      <c r="J35" s="8" t="str">
        <f t="shared" si="2"/>
        <v>-</v>
      </c>
      <c r="K35" s="9" t="str">
        <f t="shared" si="3"/>
        <v>-</v>
      </c>
    </row>
    <row r="36" spans="1:11" x14ac:dyDescent="0.2">
      <c r="A36" s="7" t="s">
        <v>315</v>
      </c>
      <c r="B36" s="65">
        <v>32</v>
      </c>
      <c r="C36" s="34">
        <f>IF(B49=0, "-", B36/B49)</f>
        <v>0.11387900355871886</v>
      </c>
      <c r="D36" s="65">
        <v>2</v>
      </c>
      <c r="E36" s="9">
        <f>IF(D49=0, "-", D36/D49)</f>
        <v>1.0526315789473684E-2</v>
      </c>
      <c r="F36" s="81">
        <v>125</v>
      </c>
      <c r="G36" s="34">
        <f>IF(F49=0, "-", F36/F49)</f>
        <v>9.9206349206349201E-2</v>
      </c>
      <c r="H36" s="65">
        <v>63</v>
      </c>
      <c r="I36" s="9">
        <f>IF(H49=0, "-", H36/H49)</f>
        <v>4.6357615894039736E-2</v>
      </c>
      <c r="J36" s="8" t="str">
        <f t="shared" si="2"/>
        <v>&gt;999%</v>
      </c>
      <c r="K36" s="9">
        <f t="shared" si="3"/>
        <v>0.98412698412698407</v>
      </c>
    </row>
    <row r="37" spans="1:11" x14ac:dyDescent="0.2">
      <c r="A37" s="7" t="s">
        <v>316</v>
      </c>
      <c r="B37" s="65">
        <v>1</v>
      </c>
      <c r="C37" s="34">
        <f>IF(B49=0, "-", B37/B49)</f>
        <v>3.5587188612099642E-3</v>
      </c>
      <c r="D37" s="65">
        <v>19</v>
      </c>
      <c r="E37" s="9">
        <f>IF(D49=0, "-", D37/D49)</f>
        <v>0.1</v>
      </c>
      <c r="F37" s="81">
        <v>52</v>
      </c>
      <c r="G37" s="34">
        <f>IF(F49=0, "-", F37/F49)</f>
        <v>4.1269841269841269E-2</v>
      </c>
      <c r="H37" s="65">
        <v>123</v>
      </c>
      <c r="I37" s="9">
        <f>IF(H49=0, "-", H37/H49)</f>
        <v>9.0507726269315678E-2</v>
      </c>
      <c r="J37" s="8">
        <f t="shared" si="2"/>
        <v>-0.94736842105263153</v>
      </c>
      <c r="K37" s="9">
        <f t="shared" si="3"/>
        <v>-0.57723577235772361</v>
      </c>
    </row>
    <row r="38" spans="1:11" x14ac:dyDescent="0.2">
      <c r="A38" s="7" t="s">
        <v>317</v>
      </c>
      <c r="B38" s="65">
        <v>2</v>
      </c>
      <c r="C38" s="34">
        <f>IF(B49=0, "-", B38/B49)</f>
        <v>7.1174377224199285E-3</v>
      </c>
      <c r="D38" s="65">
        <v>4</v>
      </c>
      <c r="E38" s="9">
        <f>IF(D49=0, "-", D38/D49)</f>
        <v>2.1052631578947368E-2</v>
      </c>
      <c r="F38" s="81">
        <v>27</v>
      </c>
      <c r="G38" s="34">
        <f>IF(F49=0, "-", F38/F49)</f>
        <v>2.1428571428571429E-2</v>
      </c>
      <c r="H38" s="65">
        <v>21</v>
      </c>
      <c r="I38" s="9">
        <f>IF(H49=0, "-", H38/H49)</f>
        <v>1.5452538631346579E-2</v>
      </c>
      <c r="J38" s="8">
        <f t="shared" si="2"/>
        <v>-0.5</v>
      </c>
      <c r="K38" s="9">
        <f t="shared" si="3"/>
        <v>0.2857142857142857</v>
      </c>
    </row>
    <row r="39" spans="1:11" x14ac:dyDescent="0.2">
      <c r="A39" s="7" t="s">
        <v>318</v>
      </c>
      <c r="B39" s="65">
        <v>19</v>
      </c>
      <c r="C39" s="34">
        <f>IF(B49=0, "-", B39/B49)</f>
        <v>6.7615658362989328E-2</v>
      </c>
      <c r="D39" s="65">
        <v>11</v>
      </c>
      <c r="E39" s="9">
        <f>IF(D49=0, "-", D39/D49)</f>
        <v>5.7894736842105263E-2</v>
      </c>
      <c r="F39" s="81">
        <v>75</v>
      </c>
      <c r="G39" s="34">
        <f>IF(F49=0, "-", F39/F49)</f>
        <v>5.9523809523809521E-2</v>
      </c>
      <c r="H39" s="65">
        <v>120</v>
      </c>
      <c r="I39" s="9">
        <f>IF(H49=0, "-", H39/H49)</f>
        <v>8.8300220750551883E-2</v>
      </c>
      <c r="J39" s="8">
        <f t="shared" si="2"/>
        <v>0.72727272727272729</v>
      </c>
      <c r="K39" s="9">
        <f t="shared" si="3"/>
        <v>-0.375</v>
      </c>
    </row>
    <row r="40" spans="1:11" x14ac:dyDescent="0.2">
      <c r="A40" s="7" t="s">
        <v>319</v>
      </c>
      <c r="B40" s="65">
        <v>0</v>
      </c>
      <c r="C40" s="34">
        <f>IF(B49=0, "-", B40/B49)</f>
        <v>0</v>
      </c>
      <c r="D40" s="65">
        <v>0</v>
      </c>
      <c r="E40" s="9">
        <f>IF(D49=0, "-", D40/D49)</f>
        <v>0</v>
      </c>
      <c r="F40" s="81">
        <v>8</v>
      </c>
      <c r="G40" s="34">
        <f>IF(F49=0, "-", F40/F49)</f>
        <v>6.3492063492063492E-3</v>
      </c>
      <c r="H40" s="65">
        <v>0</v>
      </c>
      <c r="I40" s="9">
        <f>IF(H49=0, "-", H40/H49)</f>
        <v>0</v>
      </c>
      <c r="J40" s="8" t="str">
        <f t="shared" si="2"/>
        <v>-</v>
      </c>
      <c r="K40" s="9" t="str">
        <f t="shared" si="3"/>
        <v>-</v>
      </c>
    </row>
    <row r="41" spans="1:11" x14ac:dyDescent="0.2">
      <c r="A41" s="7" t="s">
        <v>320</v>
      </c>
      <c r="B41" s="65">
        <v>0</v>
      </c>
      <c r="C41" s="34">
        <f>IF(B49=0, "-", B41/B49)</f>
        <v>0</v>
      </c>
      <c r="D41" s="65">
        <v>1</v>
      </c>
      <c r="E41" s="9">
        <f>IF(D49=0, "-", D41/D49)</f>
        <v>5.263157894736842E-3</v>
      </c>
      <c r="F41" s="81">
        <v>0</v>
      </c>
      <c r="G41" s="34">
        <f>IF(F49=0, "-", F41/F49)</f>
        <v>0</v>
      </c>
      <c r="H41" s="65">
        <v>5</v>
      </c>
      <c r="I41" s="9">
        <f>IF(H49=0, "-", H41/H49)</f>
        <v>3.6791758646063282E-3</v>
      </c>
      <c r="J41" s="8">
        <f t="shared" si="2"/>
        <v>-1</v>
      </c>
      <c r="K41" s="9">
        <f t="shared" si="3"/>
        <v>-1</v>
      </c>
    </row>
    <row r="42" spans="1:11" x14ac:dyDescent="0.2">
      <c r="A42" s="7" t="s">
        <v>321</v>
      </c>
      <c r="B42" s="65">
        <v>9</v>
      </c>
      <c r="C42" s="34">
        <f>IF(B49=0, "-", B42/B49)</f>
        <v>3.2028469750889681E-2</v>
      </c>
      <c r="D42" s="65">
        <v>0</v>
      </c>
      <c r="E42" s="9">
        <f>IF(D49=0, "-", D42/D49)</f>
        <v>0</v>
      </c>
      <c r="F42" s="81">
        <v>55</v>
      </c>
      <c r="G42" s="34">
        <f>IF(F49=0, "-", F42/F49)</f>
        <v>4.3650793650793648E-2</v>
      </c>
      <c r="H42" s="65">
        <v>0</v>
      </c>
      <c r="I42" s="9">
        <f>IF(H49=0, "-", H42/H49)</f>
        <v>0</v>
      </c>
      <c r="J42" s="8" t="str">
        <f t="shared" si="2"/>
        <v>-</v>
      </c>
      <c r="K42" s="9" t="str">
        <f t="shared" si="3"/>
        <v>-</v>
      </c>
    </row>
    <row r="43" spans="1:11" x14ac:dyDescent="0.2">
      <c r="A43" s="7" t="s">
        <v>322</v>
      </c>
      <c r="B43" s="65">
        <v>36</v>
      </c>
      <c r="C43" s="34">
        <f>IF(B49=0, "-", B43/B49)</f>
        <v>0.12811387900355872</v>
      </c>
      <c r="D43" s="65">
        <v>23</v>
      </c>
      <c r="E43" s="9">
        <f>IF(D49=0, "-", D43/D49)</f>
        <v>0.12105263157894737</v>
      </c>
      <c r="F43" s="81">
        <v>128</v>
      </c>
      <c r="G43" s="34">
        <f>IF(F49=0, "-", F43/F49)</f>
        <v>0.10158730158730159</v>
      </c>
      <c r="H43" s="65">
        <v>175</v>
      </c>
      <c r="I43" s="9">
        <f>IF(H49=0, "-", H43/H49)</f>
        <v>0.12877115526122149</v>
      </c>
      <c r="J43" s="8">
        <f t="shared" si="2"/>
        <v>0.56521739130434778</v>
      </c>
      <c r="K43" s="9">
        <f t="shared" si="3"/>
        <v>-0.26857142857142857</v>
      </c>
    </row>
    <row r="44" spans="1:11" x14ac:dyDescent="0.2">
      <c r="A44" s="7" t="s">
        <v>323</v>
      </c>
      <c r="B44" s="65">
        <v>0</v>
      </c>
      <c r="C44" s="34">
        <f>IF(B49=0, "-", B44/B49)</f>
        <v>0</v>
      </c>
      <c r="D44" s="65">
        <v>1</v>
      </c>
      <c r="E44" s="9">
        <f>IF(D49=0, "-", D44/D49)</f>
        <v>5.263157894736842E-3</v>
      </c>
      <c r="F44" s="81">
        <v>1</v>
      </c>
      <c r="G44" s="34">
        <f>IF(F49=0, "-", F44/F49)</f>
        <v>7.9365079365079365E-4</v>
      </c>
      <c r="H44" s="65">
        <v>7</v>
      </c>
      <c r="I44" s="9">
        <f>IF(H49=0, "-", H44/H49)</f>
        <v>5.1508462104488595E-3</v>
      </c>
      <c r="J44" s="8">
        <f t="shared" si="2"/>
        <v>-1</v>
      </c>
      <c r="K44" s="9">
        <f t="shared" si="3"/>
        <v>-0.8571428571428571</v>
      </c>
    </row>
    <row r="45" spans="1:11" x14ac:dyDescent="0.2">
      <c r="A45" s="7" t="s">
        <v>324</v>
      </c>
      <c r="B45" s="65">
        <v>3</v>
      </c>
      <c r="C45" s="34">
        <f>IF(B49=0, "-", B45/B49)</f>
        <v>1.0676156583629894E-2</v>
      </c>
      <c r="D45" s="65">
        <v>3</v>
      </c>
      <c r="E45" s="9">
        <f>IF(D49=0, "-", D45/D49)</f>
        <v>1.5789473684210527E-2</v>
      </c>
      <c r="F45" s="81">
        <v>14</v>
      </c>
      <c r="G45" s="34">
        <f>IF(F49=0, "-", F45/F49)</f>
        <v>1.1111111111111112E-2</v>
      </c>
      <c r="H45" s="65">
        <v>47</v>
      </c>
      <c r="I45" s="9">
        <f>IF(H49=0, "-", H45/H49)</f>
        <v>3.4584253127299486E-2</v>
      </c>
      <c r="J45" s="8">
        <f t="shared" si="2"/>
        <v>0</v>
      </c>
      <c r="K45" s="9">
        <f t="shared" si="3"/>
        <v>-0.7021276595744681</v>
      </c>
    </row>
    <row r="46" spans="1:11" x14ac:dyDescent="0.2">
      <c r="A46" s="7" t="s">
        <v>325</v>
      </c>
      <c r="B46" s="65">
        <v>13</v>
      </c>
      <c r="C46" s="34">
        <f>IF(B49=0, "-", B46/B49)</f>
        <v>4.6263345195729534E-2</v>
      </c>
      <c r="D46" s="65">
        <v>15</v>
      </c>
      <c r="E46" s="9">
        <f>IF(D49=0, "-", D46/D49)</f>
        <v>7.8947368421052627E-2</v>
      </c>
      <c r="F46" s="81">
        <v>88</v>
      </c>
      <c r="G46" s="34">
        <f>IF(F49=0, "-", F46/F49)</f>
        <v>6.9841269841269843E-2</v>
      </c>
      <c r="H46" s="65">
        <v>99</v>
      </c>
      <c r="I46" s="9">
        <f>IF(H49=0, "-", H46/H49)</f>
        <v>7.2847682119205295E-2</v>
      </c>
      <c r="J46" s="8">
        <f t="shared" si="2"/>
        <v>-0.13333333333333333</v>
      </c>
      <c r="K46" s="9">
        <f t="shared" si="3"/>
        <v>-0.1111111111111111</v>
      </c>
    </row>
    <row r="47" spans="1:11" x14ac:dyDescent="0.2">
      <c r="A47" s="7" t="s">
        <v>326</v>
      </c>
      <c r="B47" s="65">
        <v>15</v>
      </c>
      <c r="C47" s="34">
        <f>IF(B49=0, "-", B47/B49)</f>
        <v>5.3380782918149468E-2</v>
      </c>
      <c r="D47" s="65">
        <v>0</v>
      </c>
      <c r="E47" s="9">
        <f>IF(D49=0, "-", D47/D49)</f>
        <v>0</v>
      </c>
      <c r="F47" s="81">
        <v>63</v>
      </c>
      <c r="G47" s="34">
        <f>IF(F49=0, "-", F47/F49)</f>
        <v>0.05</v>
      </c>
      <c r="H47" s="65">
        <v>0</v>
      </c>
      <c r="I47" s="9">
        <f>IF(H49=0, "-", H47/H49)</f>
        <v>0</v>
      </c>
      <c r="J47" s="8" t="str">
        <f t="shared" si="2"/>
        <v>-</v>
      </c>
      <c r="K47" s="9" t="str">
        <f t="shared" si="3"/>
        <v>-</v>
      </c>
    </row>
    <row r="48" spans="1:11" x14ac:dyDescent="0.2">
      <c r="A48" s="2"/>
      <c r="B48" s="68"/>
      <c r="C48" s="33"/>
      <c r="D48" s="68"/>
      <c r="E48" s="6"/>
      <c r="F48" s="82"/>
      <c r="G48" s="33"/>
      <c r="H48" s="68"/>
      <c r="I48" s="6"/>
      <c r="J48" s="5"/>
      <c r="K48" s="6"/>
    </row>
    <row r="49" spans="1:11" s="43" customFormat="1" x14ac:dyDescent="0.2">
      <c r="A49" s="162" t="s">
        <v>517</v>
      </c>
      <c r="B49" s="71">
        <f>SUM(B26:B48)</f>
        <v>281</v>
      </c>
      <c r="C49" s="40">
        <f>B49/1681</f>
        <v>0.16716240333135038</v>
      </c>
      <c r="D49" s="71">
        <f>SUM(D26:D48)</f>
        <v>190</v>
      </c>
      <c r="E49" s="41">
        <f>D49/1945</f>
        <v>9.7686375321336755E-2</v>
      </c>
      <c r="F49" s="77">
        <f>SUM(F26:F48)</f>
        <v>1260</v>
      </c>
      <c r="G49" s="42">
        <f>F49/8984</f>
        <v>0.14024933214603741</v>
      </c>
      <c r="H49" s="71">
        <f>SUM(H26:H48)</f>
        <v>1359</v>
      </c>
      <c r="I49" s="41">
        <f>H49/11003</f>
        <v>0.12351176951740435</v>
      </c>
      <c r="J49" s="37">
        <f>IF(D49=0, "-", IF((B49-D49)/D49&lt;10, (B49-D49)/D49, "&gt;999%"))</f>
        <v>0.47894736842105262</v>
      </c>
      <c r="K49" s="38">
        <f>IF(H49=0, "-", IF((F49-H49)/H49&lt;10, (F49-H49)/H49, "&gt;999%"))</f>
        <v>-7.2847682119205295E-2</v>
      </c>
    </row>
    <row r="50" spans="1:11" x14ac:dyDescent="0.2">
      <c r="B50" s="83"/>
      <c r="D50" s="83"/>
      <c r="F50" s="83"/>
      <c r="H50" s="83"/>
    </row>
    <row r="51" spans="1:11" x14ac:dyDescent="0.2">
      <c r="A51" s="163" t="s">
        <v>130</v>
      </c>
      <c r="B51" s="61" t="s">
        <v>12</v>
      </c>
      <c r="C51" s="62" t="s">
        <v>13</v>
      </c>
      <c r="D51" s="61" t="s">
        <v>12</v>
      </c>
      <c r="E51" s="63" t="s">
        <v>13</v>
      </c>
      <c r="F51" s="62" t="s">
        <v>12</v>
      </c>
      <c r="G51" s="62" t="s">
        <v>13</v>
      </c>
      <c r="H51" s="61" t="s">
        <v>12</v>
      </c>
      <c r="I51" s="63" t="s">
        <v>13</v>
      </c>
      <c r="J51" s="61"/>
      <c r="K51" s="63"/>
    </row>
    <row r="52" spans="1:11" x14ac:dyDescent="0.2">
      <c r="A52" s="7" t="s">
        <v>327</v>
      </c>
      <c r="B52" s="65">
        <v>1</v>
      </c>
      <c r="C52" s="34">
        <f>IF(B62=0, "-", B52/B62)</f>
        <v>3.3333333333333333E-2</v>
      </c>
      <c r="D52" s="65">
        <v>2</v>
      </c>
      <c r="E52" s="9">
        <f>IF(D62=0, "-", D52/D62)</f>
        <v>3.3333333333333333E-2</v>
      </c>
      <c r="F52" s="81">
        <v>20</v>
      </c>
      <c r="G52" s="34">
        <f>IF(F62=0, "-", F52/F62)</f>
        <v>9.0090090090090086E-2</v>
      </c>
      <c r="H52" s="65">
        <v>15</v>
      </c>
      <c r="I52" s="9">
        <f>IF(H62=0, "-", H52/H62)</f>
        <v>6.0483870967741937E-2</v>
      </c>
      <c r="J52" s="8">
        <f t="shared" ref="J52:J60" si="4">IF(D52=0, "-", IF((B52-D52)/D52&lt;10, (B52-D52)/D52, "&gt;999%"))</f>
        <v>-0.5</v>
      </c>
      <c r="K52" s="9">
        <f t="shared" ref="K52:K60" si="5">IF(H52=0, "-", IF((F52-H52)/H52&lt;10, (F52-H52)/H52, "&gt;999%"))</f>
        <v>0.33333333333333331</v>
      </c>
    </row>
    <row r="53" spans="1:11" x14ac:dyDescent="0.2">
      <c r="A53" s="7" t="s">
        <v>328</v>
      </c>
      <c r="B53" s="65">
        <v>2</v>
      </c>
      <c r="C53" s="34">
        <f>IF(B62=0, "-", B53/B62)</f>
        <v>6.6666666666666666E-2</v>
      </c>
      <c r="D53" s="65">
        <v>9</v>
      </c>
      <c r="E53" s="9">
        <f>IF(D62=0, "-", D53/D62)</f>
        <v>0.15</v>
      </c>
      <c r="F53" s="81">
        <v>50</v>
      </c>
      <c r="G53" s="34">
        <f>IF(F62=0, "-", F53/F62)</f>
        <v>0.22522522522522523</v>
      </c>
      <c r="H53" s="65">
        <v>33</v>
      </c>
      <c r="I53" s="9">
        <f>IF(H62=0, "-", H53/H62)</f>
        <v>0.13306451612903225</v>
      </c>
      <c r="J53" s="8">
        <f t="shared" si="4"/>
        <v>-0.77777777777777779</v>
      </c>
      <c r="K53" s="9">
        <f t="shared" si="5"/>
        <v>0.51515151515151514</v>
      </c>
    </row>
    <row r="54" spans="1:11" x14ac:dyDescent="0.2">
      <c r="A54" s="7" t="s">
        <v>329</v>
      </c>
      <c r="B54" s="65">
        <v>4</v>
      </c>
      <c r="C54" s="34">
        <f>IF(B62=0, "-", B54/B62)</f>
        <v>0.13333333333333333</v>
      </c>
      <c r="D54" s="65">
        <v>8</v>
      </c>
      <c r="E54" s="9">
        <f>IF(D62=0, "-", D54/D62)</f>
        <v>0.13333333333333333</v>
      </c>
      <c r="F54" s="81">
        <v>29</v>
      </c>
      <c r="G54" s="34">
        <f>IF(F62=0, "-", F54/F62)</f>
        <v>0.13063063063063063</v>
      </c>
      <c r="H54" s="65">
        <v>42</v>
      </c>
      <c r="I54" s="9">
        <f>IF(H62=0, "-", H54/H62)</f>
        <v>0.16935483870967741</v>
      </c>
      <c r="J54" s="8">
        <f t="shared" si="4"/>
        <v>-0.5</v>
      </c>
      <c r="K54" s="9">
        <f t="shared" si="5"/>
        <v>-0.30952380952380953</v>
      </c>
    </row>
    <row r="55" spans="1:11" x14ac:dyDescent="0.2">
      <c r="A55" s="7" t="s">
        <v>330</v>
      </c>
      <c r="B55" s="65">
        <v>0</v>
      </c>
      <c r="C55" s="34">
        <f>IF(B62=0, "-", B55/B62)</f>
        <v>0</v>
      </c>
      <c r="D55" s="65">
        <v>1</v>
      </c>
      <c r="E55" s="9">
        <f>IF(D62=0, "-", D55/D62)</f>
        <v>1.6666666666666666E-2</v>
      </c>
      <c r="F55" s="81">
        <v>9</v>
      </c>
      <c r="G55" s="34">
        <f>IF(F62=0, "-", F55/F62)</f>
        <v>4.0540540540540543E-2</v>
      </c>
      <c r="H55" s="65">
        <v>8</v>
      </c>
      <c r="I55" s="9">
        <f>IF(H62=0, "-", H55/H62)</f>
        <v>3.2258064516129031E-2</v>
      </c>
      <c r="J55" s="8">
        <f t="shared" si="4"/>
        <v>-1</v>
      </c>
      <c r="K55" s="9">
        <f t="shared" si="5"/>
        <v>0.125</v>
      </c>
    </row>
    <row r="56" spans="1:11" x14ac:dyDescent="0.2">
      <c r="A56" s="7" t="s">
        <v>331</v>
      </c>
      <c r="B56" s="65">
        <v>8</v>
      </c>
      <c r="C56" s="34">
        <f>IF(B62=0, "-", B56/B62)</f>
        <v>0.26666666666666666</v>
      </c>
      <c r="D56" s="65">
        <v>8</v>
      </c>
      <c r="E56" s="9">
        <f>IF(D62=0, "-", D56/D62)</f>
        <v>0.13333333333333333</v>
      </c>
      <c r="F56" s="81">
        <v>21</v>
      </c>
      <c r="G56" s="34">
        <f>IF(F62=0, "-", F56/F62)</f>
        <v>9.45945945945946E-2</v>
      </c>
      <c r="H56" s="65">
        <v>27</v>
      </c>
      <c r="I56" s="9">
        <f>IF(H62=0, "-", H56/H62)</f>
        <v>0.10887096774193548</v>
      </c>
      <c r="J56" s="8">
        <f t="shared" si="4"/>
        <v>0</v>
      </c>
      <c r="K56" s="9">
        <f t="shared" si="5"/>
        <v>-0.22222222222222221</v>
      </c>
    </row>
    <row r="57" spans="1:11" x14ac:dyDescent="0.2">
      <c r="A57" s="7" t="s">
        <v>332</v>
      </c>
      <c r="B57" s="65">
        <v>1</v>
      </c>
      <c r="C57" s="34">
        <f>IF(B62=0, "-", B57/B62)</f>
        <v>3.3333333333333333E-2</v>
      </c>
      <c r="D57" s="65">
        <v>11</v>
      </c>
      <c r="E57" s="9">
        <f>IF(D62=0, "-", D57/D62)</f>
        <v>0.18333333333333332</v>
      </c>
      <c r="F57" s="81">
        <v>15</v>
      </c>
      <c r="G57" s="34">
        <f>IF(F62=0, "-", F57/F62)</f>
        <v>6.7567567567567571E-2</v>
      </c>
      <c r="H57" s="65">
        <v>26</v>
      </c>
      <c r="I57" s="9">
        <f>IF(H62=0, "-", H57/H62)</f>
        <v>0.10483870967741936</v>
      </c>
      <c r="J57" s="8">
        <f t="shared" si="4"/>
        <v>-0.90909090909090906</v>
      </c>
      <c r="K57" s="9">
        <f t="shared" si="5"/>
        <v>-0.42307692307692307</v>
      </c>
    </row>
    <row r="58" spans="1:11" x14ac:dyDescent="0.2">
      <c r="A58" s="7" t="s">
        <v>333</v>
      </c>
      <c r="B58" s="65">
        <v>2</v>
      </c>
      <c r="C58" s="34">
        <f>IF(B62=0, "-", B58/B62)</f>
        <v>6.6666666666666666E-2</v>
      </c>
      <c r="D58" s="65">
        <v>6</v>
      </c>
      <c r="E58" s="9">
        <f>IF(D62=0, "-", D58/D62)</f>
        <v>0.1</v>
      </c>
      <c r="F58" s="81">
        <v>13</v>
      </c>
      <c r="G58" s="34">
        <f>IF(F62=0, "-", F58/F62)</f>
        <v>5.8558558558558557E-2</v>
      </c>
      <c r="H58" s="65">
        <v>24</v>
      </c>
      <c r="I58" s="9">
        <f>IF(H62=0, "-", H58/H62)</f>
        <v>9.6774193548387094E-2</v>
      </c>
      <c r="J58" s="8">
        <f t="shared" si="4"/>
        <v>-0.66666666666666663</v>
      </c>
      <c r="K58" s="9">
        <f t="shared" si="5"/>
        <v>-0.45833333333333331</v>
      </c>
    </row>
    <row r="59" spans="1:11" x14ac:dyDescent="0.2">
      <c r="A59" s="7" t="s">
        <v>334</v>
      </c>
      <c r="B59" s="65">
        <v>2</v>
      </c>
      <c r="C59" s="34">
        <f>IF(B62=0, "-", B59/B62)</f>
        <v>6.6666666666666666E-2</v>
      </c>
      <c r="D59" s="65">
        <v>2</v>
      </c>
      <c r="E59" s="9">
        <f>IF(D62=0, "-", D59/D62)</f>
        <v>3.3333333333333333E-2</v>
      </c>
      <c r="F59" s="81">
        <v>9</v>
      </c>
      <c r="G59" s="34">
        <f>IF(F62=0, "-", F59/F62)</f>
        <v>4.0540540540540543E-2</v>
      </c>
      <c r="H59" s="65">
        <v>9</v>
      </c>
      <c r="I59" s="9">
        <f>IF(H62=0, "-", H59/H62)</f>
        <v>3.6290322580645164E-2</v>
      </c>
      <c r="J59" s="8">
        <f t="shared" si="4"/>
        <v>0</v>
      </c>
      <c r="K59" s="9">
        <f t="shared" si="5"/>
        <v>0</v>
      </c>
    </row>
    <row r="60" spans="1:11" x14ac:dyDescent="0.2">
      <c r="A60" s="7" t="s">
        <v>335</v>
      </c>
      <c r="B60" s="65">
        <v>10</v>
      </c>
      <c r="C60" s="34">
        <f>IF(B62=0, "-", B60/B62)</f>
        <v>0.33333333333333331</v>
      </c>
      <c r="D60" s="65">
        <v>13</v>
      </c>
      <c r="E60" s="9">
        <f>IF(D62=0, "-", D60/D62)</f>
        <v>0.21666666666666667</v>
      </c>
      <c r="F60" s="81">
        <v>56</v>
      </c>
      <c r="G60" s="34">
        <f>IF(F62=0, "-", F60/F62)</f>
        <v>0.25225225225225223</v>
      </c>
      <c r="H60" s="65">
        <v>64</v>
      </c>
      <c r="I60" s="9">
        <f>IF(H62=0, "-", H60/H62)</f>
        <v>0.25806451612903225</v>
      </c>
      <c r="J60" s="8">
        <f t="shared" si="4"/>
        <v>-0.23076923076923078</v>
      </c>
      <c r="K60" s="9">
        <f t="shared" si="5"/>
        <v>-0.125</v>
      </c>
    </row>
    <row r="61" spans="1:11" x14ac:dyDescent="0.2">
      <c r="A61" s="2"/>
      <c r="B61" s="68"/>
      <c r="C61" s="33"/>
      <c r="D61" s="68"/>
      <c r="E61" s="6"/>
      <c r="F61" s="82"/>
      <c r="G61" s="33"/>
      <c r="H61" s="68"/>
      <c r="I61" s="6"/>
      <c r="J61" s="5"/>
      <c r="K61" s="6"/>
    </row>
    <row r="62" spans="1:11" s="43" customFormat="1" x14ac:dyDescent="0.2">
      <c r="A62" s="162" t="s">
        <v>516</v>
      </c>
      <c r="B62" s="71">
        <f>SUM(B52:B61)</f>
        <v>30</v>
      </c>
      <c r="C62" s="40">
        <f>B62/1681</f>
        <v>1.784651992861392E-2</v>
      </c>
      <c r="D62" s="71">
        <f>SUM(D52:D61)</f>
        <v>60</v>
      </c>
      <c r="E62" s="41">
        <f>D62/1945</f>
        <v>3.0848329048843187E-2</v>
      </c>
      <c r="F62" s="77">
        <f>SUM(F52:F61)</f>
        <v>222</v>
      </c>
      <c r="G62" s="42">
        <f>F62/8984</f>
        <v>2.4710596616206591E-2</v>
      </c>
      <c r="H62" s="71">
        <f>SUM(H52:H61)</f>
        <v>248</v>
      </c>
      <c r="I62" s="41">
        <f>H62/11003</f>
        <v>2.253930746160138E-2</v>
      </c>
      <c r="J62" s="37">
        <f>IF(D62=0, "-", IF((B62-D62)/D62&lt;10, (B62-D62)/D62, "&gt;999%"))</f>
        <v>-0.5</v>
      </c>
      <c r="K62" s="38">
        <f>IF(H62=0, "-", IF((F62-H62)/H62&lt;10, (F62-H62)/H62, "&gt;999%"))</f>
        <v>-0.10483870967741936</v>
      </c>
    </row>
    <row r="63" spans="1:11" x14ac:dyDescent="0.2">
      <c r="B63" s="83"/>
      <c r="D63" s="83"/>
      <c r="F63" s="83"/>
      <c r="H63" s="83"/>
    </row>
    <row r="64" spans="1:11" s="43" customFormat="1" x14ac:dyDescent="0.2">
      <c r="A64" s="162" t="s">
        <v>515</v>
      </c>
      <c r="B64" s="71">
        <v>311</v>
      </c>
      <c r="C64" s="40">
        <f>B64/1681</f>
        <v>0.18500892325996432</v>
      </c>
      <c r="D64" s="71">
        <v>250</v>
      </c>
      <c r="E64" s="41">
        <f>D64/1945</f>
        <v>0.12853470437017994</v>
      </c>
      <c r="F64" s="77">
        <v>1482</v>
      </c>
      <c r="G64" s="42">
        <f>F64/8984</f>
        <v>0.164959928762244</v>
      </c>
      <c r="H64" s="71">
        <v>1607</v>
      </c>
      <c r="I64" s="41">
        <f>H64/11003</f>
        <v>0.14605107697900574</v>
      </c>
      <c r="J64" s="37">
        <f>IF(D64=0, "-", IF((B64-D64)/D64&lt;10, (B64-D64)/D64, "&gt;999%"))</f>
        <v>0.24399999999999999</v>
      </c>
      <c r="K64" s="38">
        <f>IF(H64=0, "-", IF((F64-H64)/H64&lt;10, (F64-H64)/H64, "&gt;999%"))</f>
        <v>-7.7784691972619793E-2</v>
      </c>
    </row>
    <row r="65" spans="1:11" x14ac:dyDescent="0.2">
      <c r="B65" s="83"/>
      <c r="D65" s="83"/>
      <c r="F65" s="83"/>
      <c r="H65" s="83"/>
    </row>
    <row r="66" spans="1:11" ht="15.75" x14ac:dyDescent="0.25">
      <c r="A66" s="164" t="s">
        <v>102</v>
      </c>
      <c r="B66" s="196" t="s">
        <v>1</v>
      </c>
      <c r="C66" s="200"/>
      <c r="D66" s="200"/>
      <c r="E66" s="197"/>
      <c r="F66" s="196" t="s">
        <v>14</v>
      </c>
      <c r="G66" s="200"/>
      <c r="H66" s="200"/>
      <c r="I66" s="197"/>
      <c r="J66" s="196" t="s">
        <v>15</v>
      </c>
      <c r="K66" s="197"/>
    </row>
    <row r="67" spans="1:11" x14ac:dyDescent="0.2">
      <c r="A67" s="22"/>
      <c r="B67" s="196">
        <f>VALUE(RIGHT($B$2, 4))</f>
        <v>2021</v>
      </c>
      <c r="C67" s="197"/>
      <c r="D67" s="196">
        <f>B67-1</f>
        <v>2020</v>
      </c>
      <c r="E67" s="204"/>
      <c r="F67" s="196">
        <f>B67</f>
        <v>2021</v>
      </c>
      <c r="G67" s="204"/>
      <c r="H67" s="196">
        <f>D67</f>
        <v>2020</v>
      </c>
      <c r="I67" s="204"/>
      <c r="J67" s="140" t="s">
        <v>4</v>
      </c>
      <c r="K67" s="141" t="s">
        <v>2</v>
      </c>
    </row>
    <row r="68" spans="1:11" x14ac:dyDescent="0.2">
      <c r="A68" s="163" t="s">
        <v>131</v>
      </c>
      <c r="B68" s="61" t="s">
        <v>12</v>
      </c>
      <c r="C68" s="62" t="s">
        <v>13</v>
      </c>
      <c r="D68" s="61" t="s">
        <v>12</v>
      </c>
      <c r="E68" s="63" t="s">
        <v>13</v>
      </c>
      <c r="F68" s="62" t="s">
        <v>12</v>
      </c>
      <c r="G68" s="62" t="s">
        <v>13</v>
      </c>
      <c r="H68" s="61" t="s">
        <v>12</v>
      </c>
      <c r="I68" s="63" t="s">
        <v>13</v>
      </c>
      <c r="J68" s="61"/>
      <c r="K68" s="63"/>
    </row>
    <row r="69" spans="1:11" x14ac:dyDescent="0.2">
      <c r="A69" s="7" t="s">
        <v>336</v>
      </c>
      <c r="B69" s="65">
        <v>0</v>
      </c>
      <c r="C69" s="34">
        <f>IF(B91=0, "-", B69/B91)</f>
        <v>0</v>
      </c>
      <c r="D69" s="65">
        <v>0</v>
      </c>
      <c r="E69" s="9">
        <f>IF(D91=0, "-", D69/D91)</f>
        <v>0</v>
      </c>
      <c r="F69" s="81">
        <v>0</v>
      </c>
      <c r="G69" s="34">
        <f>IF(F91=0, "-", F69/F91)</f>
        <v>0</v>
      </c>
      <c r="H69" s="65">
        <v>1</v>
      </c>
      <c r="I69" s="9">
        <f>IF(H91=0, "-", H69/H91)</f>
        <v>5.2328623757195189E-4</v>
      </c>
      <c r="J69" s="8" t="str">
        <f t="shared" ref="J69:J89" si="6">IF(D69=0, "-", IF((B69-D69)/D69&lt;10, (B69-D69)/D69, "&gt;999%"))</f>
        <v>-</v>
      </c>
      <c r="K69" s="9">
        <f t="shared" ref="K69:K89" si="7">IF(H69=0, "-", IF((F69-H69)/H69&lt;10, (F69-H69)/H69, "&gt;999%"))</f>
        <v>-1</v>
      </c>
    </row>
    <row r="70" spans="1:11" x14ac:dyDescent="0.2">
      <c r="A70" s="7" t="s">
        <v>337</v>
      </c>
      <c r="B70" s="65">
        <v>0</v>
      </c>
      <c r="C70" s="34">
        <f>IF(B91=0, "-", B70/B91)</f>
        <v>0</v>
      </c>
      <c r="D70" s="65">
        <v>3</v>
      </c>
      <c r="E70" s="9">
        <f>IF(D91=0, "-", D70/D91)</f>
        <v>1.0791366906474821E-2</v>
      </c>
      <c r="F70" s="81">
        <v>26</v>
      </c>
      <c r="G70" s="34">
        <f>IF(F91=0, "-", F70/F91)</f>
        <v>1.8518518518518517E-2</v>
      </c>
      <c r="H70" s="65">
        <v>32</v>
      </c>
      <c r="I70" s="9">
        <f>IF(H91=0, "-", H70/H91)</f>
        <v>1.674515960230246E-2</v>
      </c>
      <c r="J70" s="8">
        <f t="shared" si="6"/>
        <v>-1</v>
      </c>
      <c r="K70" s="9">
        <f t="shared" si="7"/>
        <v>-0.1875</v>
      </c>
    </row>
    <row r="71" spans="1:11" x14ac:dyDescent="0.2">
      <c r="A71" s="7" t="s">
        <v>338</v>
      </c>
      <c r="B71" s="65">
        <v>4</v>
      </c>
      <c r="C71" s="34">
        <f>IF(B91=0, "-", B71/B91)</f>
        <v>1.7777777777777778E-2</v>
      </c>
      <c r="D71" s="65">
        <v>0</v>
      </c>
      <c r="E71" s="9">
        <f>IF(D91=0, "-", D71/D91)</f>
        <v>0</v>
      </c>
      <c r="F71" s="81">
        <v>12</v>
      </c>
      <c r="G71" s="34">
        <f>IF(F91=0, "-", F71/F91)</f>
        <v>8.5470085470085479E-3</v>
      </c>
      <c r="H71" s="65">
        <v>3</v>
      </c>
      <c r="I71" s="9">
        <f>IF(H91=0, "-", H71/H91)</f>
        <v>1.5698587127158557E-3</v>
      </c>
      <c r="J71" s="8" t="str">
        <f t="shared" si="6"/>
        <v>-</v>
      </c>
      <c r="K71" s="9">
        <f t="shared" si="7"/>
        <v>3</v>
      </c>
    </row>
    <row r="72" spans="1:11" x14ac:dyDescent="0.2">
      <c r="A72" s="7" t="s">
        <v>339</v>
      </c>
      <c r="B72" s="65">
        <v>0</v>
      </c>
      <c r="C72" s="34">
        <f>IF(B91=0, "-", B72/B91)</f>
        <v>0</v>
      </c>
      <c r="D72" s="65">
        <v>2</v>
      </c>
      <c r="E72" s="9">
        <f>IF(D91=0, "-", D72/D91)</f>
        <v>7.1942446043165471E-3</v>
      </c>
      <c r="F72" s="81">
        <v>0</v>
      </c>
      <c r="G72" s="34">
        <f>IF(F91=0, "-", F72/F91)</f>
        <v>0</v>
      </c>
      <c r="H72" s="65">
        <v>17</v>
      </c>
      <c r="I72" s="9">
        <f>IF(H91=0, "-", H72/H91)</f>
        <v>8.8958660387231814E-3</v>
      </c>
      <c r="J72" s="8">
        <f t="shared" si="6"/>
        <v>-1</v>
      </c>
      <c r="K72" s="9">
        <f t="shared" si="7"/>
        <v>-1</v>
      </c>
    </row>
    <row r="73" spans="1:11" x14ac:dyDescent="0.2">
      <c r="A73" s="7" t="s">
        <v>340</v>
      </c>
      <c r="B73" s="65">
        <v>8</v>
      </c>
      <c r="C73" s="34">
        <f>IF(B91=0, "-", B73/B91)</f>
        <v>3.5555555555555556E-2</v>
      </c>
      <c r="D73" s="65">
        <v>41</v>
      </c>
      <c r="E73" s="9">
        <f>IF(D91=0, "-", D73/D91)</f>
        <v>0.14748201438848921</v>
      </c>
      <c r="F73" s="81">
        <v>118</v>
      </c>
      <c r="G73" s="34">
        <f>IF(F91=0, "-", F73/F91)</f>
        <v>8.4045584045584043E-2</v>
      </c>
      <c r="H73" s="65">
        <v>239</v>
      </c>
      <c r="I73" s="9">
        <f>IF(H91=0, "-", H73/H91)</f>
        <v>0.12506541077969649</v>
      </c>
      <c r="J73" s="8">
        <f t="shared" si="6"/>
        <v>-0.80487804878048785</v>
      </c>
      <c r="K73" s="9">
        <f t="shared" si="7"/>
        <v>-0.50627615062761511</v>
      </c>
    </row>
    <row r="74" spans="1:11" x14ac:dyDescent="0.2">
      <c r="A74" s="7" t="s">
        <v>341</v>
      </c>
      <c r="B74" s="65">
        <v>15</v>
      </c>
      <c r="C74" s="34">
        <f>IF(B91=0, "-", B74/B91)</f>
        <v>6.6666666666666666E-2</v>
      </c>
      <c r="D74" s="65">
        <v>25</v>
      </c>
      <c r="E74" s="9">
        <f>IF(D91=0, "-", D74/D91)</f>
        <v>8.9928057553956831E-2</v>
      </c>
      <c r="F74" s="81">
        <v>55</v>
      </c>
      <c r="G74" s="34">
        <f>IF(F91=0, "-", F74/F91)</f>
        <v>3.9173789173789171E-2</v>
      </c>
      <c r="H74" s="65">
        <v>168</v>
      </c>
      <c r="I74" s="9">
        <f>IF(H91=0, "-", H74/H91)</f>
        <v>8.7912087912087919E-2</v>
      </c>
      <c r="J74" s="8">
        <f t="shared" si="6"/>
        <v>-0.4</v>
      </c>
      <c r="K74" s="9">
        <f t="shared" si="7"/>
        <v>-0.67261904761904767</v>
      </c>
    </row>
    <row r="75" spans="1:11" x14ac:dyDescent="0.2">
      <c r="A75" s="7" t="s">
        <v>342</v>
      </c>
      <c r="B75" s="65">
        <v>1</v>
      </c>
      <c r="C75" s="34">
        <f>IF(B91=0, "-", B75/B91)</f>
        <v>4.4444444444444444E-3</v>
      </c>
      <c r="D75" s="65">
        <v>1</v>
      </c>
      <c r="E75" s="9">
        <f>IF(D91=0, "-", D75/D91)</f>
        <v>3.5971223021582736E-3</v>
      </c>
      <c r="F75" s="81">
        <v>5</v>
      </c>
      <c r="G75" s="34">
        <f>IF(F91=0, "-", F75/F91)</f>
        <v>3.5612535612535613E-3</v>
      </c>
      <c r="H75" s="65">
        <v>6</v>
      </c>
      <c r="I75" s="9">
        <f>IF(H91=0, "-", H75/H91)</f>
        <v>3.1397174254317113E-3</v>
      </c>
      <c r="J75" s="8">
        <f t="shared" si="6"/>
        <v>0</v>
      </c>
      <c r="K75" s="9">
        <f t="shared" si="7"/>
        <v>-0.16666666666666666</v>
      </c>
    </row>
    <row r="76" spans="1:11" x14ac:dyDescent="0.2">
      <c r="A76" s="7" t="s">
        <v>343</v>
      </c>
      <c r="B76" s="65">
        <v>9</v>
      </c>
      <c r="C76" s="34">
        <f>IF(B91=0, "-", B76/B91)</f>
        <v>0.04</v>
      </c>
      <c r="D76" s="65">
        <v>14</v>
      </c>
      <c r="E76" s="9">
        <f>IF(D91=0, "-", D76/D91)</f>
        <v>5.0359712230215826E-2</v>
      </c>
      <c r="F76" s="81">
        <v>29</v>
      </c>
      <c r="G76" s="34">
        <f>IF(F91=0, "-", F76/F91)</f>
        <v>2.0655270655270654E-2</v>
      </c>
      <c r="H76" s="65">
        <v>66</v>
      </c>
      <c r="I76" s="9">
        <f>IF(H91=0, "-", H76/H91)</f>
        <v>3.453689167974882E-2</v>
      </c>
      <c r="J76" s="8">
        <f t="shared" si="6"/>
        <v>-0.35714285714285715</v>
      </c>
      <c r="K76" s="9">
        <f t="shared" si="7"/>
        <v>-0.56060606060606055</v>
      </c>
    </row>
    <row r="77" spans="1:11" x14ac:dyDescent="0.2">
      <c r="A77" s="7" t="s">
        <v>344</v>
      </c>
      <c r="B77" s="65">
        <v>58</v>
      </c>
      <c r="C77" s="34">
        <f>IF(B91=0, "-", B77/B91)</f>
        <v>0.25777777777777777</v>
      </c>
      <c r="D77" s="65">
        <v>42</v>
      </c>
      <c r="E77" s="9">
        <f>IF(D91=0, "-", D77/D91)</f>
        <v>0.15107913669064749</v>
      </c>
      <c r="F77" s="81">
        <v>275</v>
      </c>
      <c r="G77" s="34">
        <f>IF(F91=0, "-", F77/F91)</f>
        <v>0.19586894586894588</v>
      </c>
      <c r="H77" s="65">
        <v>310</v>
      </c>
      <c r="I77" s="9">
        <f>IF(H91=0, "-", H77/H91)</f>
        <v>0.16221873364730507</v>
      </c>
      <c r="J77" s="8">
        <f t="shared" si="6"/>
        <v>0.38095238095238093</v>
      </c>
      <c r="K77" s="9">
        <f t="shared" si="7"/>
        <v>-0.11290322580645161</v>
      </c>
    </row>
    <row r="78" spans="1:11" x14ac:dyDescent="0.2">
      <c r="A78" s="7" t="s">
        <v>345</v>
      </c>
      <c r="B78" s="65">
        <v>8</v>
      </c>
      <c r="C78" s="34">
        <f>IF(B91=0, "-", B78/B91)</f>
        <v>3.5555555555555556E-2</v>
      </c>
      <c r="D78" s="65">
        <v>5</v>
      </c>
      <c r="E78" s="9">
        <f>IF(D91=0, "-", D78/D91)</f>
        <v>1.7985611510791366E-2</v>
      </c>
      <c r="F78" s="81">
        <v>28</v>
      </c>
      <c r="G78" s="34">
        <f>IF(F91=0, "-", F78/F91)</f>
        <v>1.9943019943019943E-2</v>
      </c>
      <c r="H78" s="65">
        <v>41</v>
      </c>
      <c r="I78" s="9">
        <f>IF(H91=0, "-", H78/H91)</f>
        <v>2.1454735740450027E-2</v>
      </c>
      <c r="J78" s="8">
        <f t="shared" si="6"/>
        <v>0.6</v>
      </c>
      <c r="K78" s="9">
        <f t="shared" si="7"/>
        <v>-0.31707317073170732</v>
      </c>
    </row>
    <row r="79" spans="1:11" x14ac:dyDescent="0.2">
      <c r="A79" s="7" t="s">
        <v>346</v>
      </c>
      <c r="B79" s="65">
        <v>21</v>
      </c>
      <c r="C79" s="34">
        <f>IF(B91=0, "-", B79/B91)</f>
        <v>9.3333333333333338E-2</v>
      </c>
      <c r="D79" s="65">
        <v>22</v>
      </c>
      <c r="E79" s="9">
        <f>IF(D91=0, "-", D79/D91)</f>
        <v>7.9136690647482008E-2</v>
      </c>
      <c r="F79" s="81">
        <v>107</v>
      </c>
      <c r="G79" s="34">
        <f>IF(F91=0, "-", F79/F91)</f>
        <v>7.6210826210826213E-2</v>
      </c>
      <c r="H79" s="65">
        <v>117</v>
      </c>
      <c r="I79" s="9">
        <f>IF(H91=0, "-", H79/H91)</f>
        <v>6.1224489795918366E-2</v>
      </c>
      <c r="J79" s="8">
        <f t="shared" si="6"/>
        <v>-4.5454545454545456E-2</v>
      </c>
      <c r="K79" s="9">
        <f t="shared" si="7"/>
        <v>-8.5470085470085472E-2</v>
      </c>
    </row>
    <row r="80" spans="1:11" x14ac:dyDescent="0.2">
      <c r="A80" s="7" t="s">
        <v>347</v>
      </c>
      <c r="B80" s="65">
        <v>11</v>
      </c>
      <c r="C80" s="34">
        <f>IF(B91=0, "-", B80/B91)</f>
        <v>4.8888888888888891E-2</v>
      </c>
      <c r="D80" s="65">
        <v>17</v>
      </c>
      <c r="E80" s="9">
        <f>IF(D91=0, "-", D80/D91)</f>
        <v>6.1151079136690649E-2</v>
      </c>
      <c r="F80" s="81">
        <v>101</v>
      </c>
      <c r="G80" s="34">
        <f>IF(F91=0, "-", F80/F91)</f>
        <v>7.1937321937321941E-2</v>
      </c>
      <c r="H80" s="65">
        <v>120</v>
      </c>
      <c r="I80" s="9">
        <f>IF(H91=0, "-", H80/H91)</f>
        <v>6.2794348508634218E-2</v>
      </c>
      <c r="J80" s="8">
        <f t="shared" si="6"/>
        <v>-0.35294117647058826</v>
      </c>
      <c r="K80" s="9">
        <f t="shared" si="7"/>
        <v>-0.15833333333333333</v>
      </c>
    </row>
    <row r="81" spans="1:11" x14ac:dyDescent="0.2">
      <c r="A81" s="7" t="s">
        <v>348</v>
      </c>
      <c r="B81" s="65">
        <v>1</v>
      </c>
      <c r="C81" s="34">
        <f>IF(B91=0, "-", B81/B91)</f>
        <v>4.4444444444444444E-3</v>
      </c>
      <c r="D81" s="65">
        <v>2</v>
      </c>
      <c r="E81" s="9">
        <f>IF(D91=0, "-", D81/D91)</f>
        <v>7.1942446043165471E-3</v>
      </c>
      <c r="F81" s="81">
        <v>3</v>
      </c>
      <c r="G81" s="34">
        <f>IF(F91=0, "-", F81/F91)</f>
        <v>2.136752136752137E-3</v>
      </c>
      <c r="H81" s="65">
        <v>20</v>
      </c>
      <c r="I81" s="9">
        <f>IF(H91=0, "-", H81/H91)</f>
        <v>1.0465724751439037E-2</v>
      </c>
      <c r="J81" s="8">
        <f t="shared" si="6"/>
        <v>-0.5</v>
      </c>
      <c r="K81" s="9">
        <f t="shared" si="7"/>
        <v>-0.85</v>
      </c>
    </row>
    <row r="82" spans="1:11" x14ac:dyDescent="0.2">
      <c r="A82" s="7" t="s">
        <v>349</v>
      </c>
      <c r="B82" s="65">
        <v>0</v>
      </c>
      <c r="C82" s="34">
        <f>IF(B91=0, "-", B82/B91)</f>
        <v>0</v>
      </c>
      <c r="D82" s="65">
        <v>2</v>
      </c>
      <c r="E82" s="9">
        <f>IF(D91=0, "-", D82/D91)</f>
        <v>7.1942446043165471E-3</v>
      </c>
      <c r="F82" s="81">
        <v>1</v>
      </c>
      <c r="G82" s="34">
        <f>IF(F91=0, "-", F82/F91)</f>
        <v>7.1225071225071229E-4</v>
      </c>
      <c r="H82" s="65">
        <v>6</v>
      </c>
      <c r="I82" s="9">
        <f>IF(H91=0, "-", H82/H91)</f>
        <v>3.1397174254317113E-3</v>
      </c>
      <c r="J82" s="8">
        <f t="shared" si="6"/>
        <v>-1</v>
      </c>
      <c r="K82" s="9">
        <f t="shared" si="7"/>
        <v>-0.83333333333333337</v>
      </c>
    </row>
    <row r="83" spans="1:11" x14ac:dyDescent="0.2">
      <c r="A83" s="7" t="s">
        <v>350</v>
      </c>
      <c r="B83" s="65">
        <v>2</v>
      </c>
      <c r="C83" s="34">
        <f>IF(B91=0, "-", B83/B91)</f>
        <v>8.8888888888888889E-3</v>
      </c>
      <c r="D83" s="65">
        <v>1</v>
      </c>
      <c r="E83" s="9">
        <f>IF(D91=0, "-", D83/D91)</f>
        <v>3.5971223021582736E-3</v>
      </c>
      <c r="F83" s="81">
        <v>6</v>
      </c>
      <c r="G83" s="34">
        <f>IF(F91=0, "-", F83/F91)</f>
        <v>4.2735042735042739E-3</v>
      </c>
      <c r="H83" s="65">
        <v>7</v>
      </c>
      <c r="I83" s="9">
        <f>IF(H91=0, "-", H83/H91)</f>
        <v>3.663003663003663E-3</v>
      </c>
      <c r="J83" s="8">
        <f t="shared" si="6"/>
        <v>1</v>
      </c>
      <c r="K83" s="9">
        <f t="shared" si="7"/>
        <v>-0.14285714285714285</v>
      </c>
    </row>
    <row r="84" spans="1:11" x14ac:dyDescent="0.2">
      <c r="A84" s="7" t="s">
        <v>351</v>
      </c>
      <c r="B84" s="65">
        <v>7</v>
      </c>
      <c r="C84" s="34">
        <f>IF(B91=0, "-", B84/B91)</f>
        <v>3.111111111111111E-2</v>
      </c>
      <c r="D84" s="65">
        <v>4</v>
      </c>
      <c r="E84" s="9">
        <f>IF(D91=0, "-", D84/D91)</f>
        <v>1.4388489208633094E-2</v>
      </c>
      <c r="F84" s="81">
        <v>54</v>
      </c>
      <c r="G84" s="34">
        <f>IF(F91=0, "-", F84/F91)</f>
        <v>3.8461538461538464E-2</v>
      </c>
      <c r="H84" s="65">
        <v>27</v>
      </c>
      <c r="I84" s="9">
        <f>IF(H91=0, "-", H84/H91)</f>
        <v>1.4128728414442701E-2</v>
      </c>
      <c r="J84" s="8">
        <f t="shared" si="6"/>
        <v>0.75</v>
      </c>
      <c r="K84" s="9">
        <f t="shared" si="7"/>
        <v>1</v>
      </c>
    </row>
    <row r="85" spans="1:11" x14ac:dyDescent="0.2">
      <c r="A85" s="7" t="s">
        <v>352</v>
      </c>
      <c r="B85" s="65">
        <v>0</v>
      </c>
      <c r="C85" s="34">
        <f>IF(B91=0, "-", B85/B91)</f>
        <v>0</v>
      </c>
      <c r="D85" s="65">
        <v>0</v>
      </c>
      <c r="E85" s="9">
        <f>IF(D91=0, "-", D85/D91)</f>
        <v>0</v>
      </c>
      <c r="F85" s="81">
        <v>1</v>
      </c>
      <c r="G85" s="34">
        <f>IF(F91=0, "-", F85/F91)</f>
        <v>7.1225071225071229E-4</v>
      </c>
      <c r="H85" s="65">
        <v>2</v>
      </c>
      <c r="I85" s="9">
        <f>IF(H91=0, "-", H85/H91)</f>
        <v>1.0465724751439038E-3</v>
      </c>
      <c r="J85" s="8" t="str">
        <f t="shared" si="6"/>
        <v>-</v>
      </c>
      <c r="K85" s="9">
        <f t="shared" si="7"/>
        <v>-0.5</v>
      </c>
    </row>
    <row r="86" spans="1:11" x14ac:dyDescent="0.2">
      <c r="A86" s="7" t="s">
        <v>353</v>
      </c>
      <c r="B86" s="65">
        <v>26</v>
      </c>
      <c r="C86" s="34">
        <f>IF(B91=0, "-", B86/B91)</f>
        <v>0.11555555555555555</v>
      </c>
      <c r="D86" s="65">
        <v>36</v>
      </c>
      <c r="E86" s="9">
        <f>IF(D91=0, "-", D86/D91)</f>
        <v>0.12949640287769784</v>
      </c>
      <c r="F86" s="81">
        <v>182</v>
      </c>
      <c r="G86" s="34">
        <f>IF(F91=0, "-", F86/F91)</f>
        <v>0.12962962962962962</v>
      </c>
      <c r="H86" s="65">
        <v>297</v>
      </c>
      <c r="I86" s="9">
        <f>IF(H91=0, "-", H86/H91)</f>
        <v>0.15541601255886969</v>
      </c>
      <c r="J86" s="8">
        <f t="shared" si="6"/>
        <v>-0.27777777777777779</v>
      </c>
      <c r="K86" s="9">
        <f t="shared" si="7"/>
        <v>-0.38720538720538722</v>
      </c>
    </row>
    <row r="87" spans="1:11" x14ac:dyDescent="0.2">
      <c r="A87" s="7" t="s">
        <v>354</v>
      </c>
      <c r="B87" s="65">
        <v>45</v>
      </c>
      <c r="C87" s="34">
        <f>IF(B91=0, "-", B87/B91)</f>
        <v>0.2</v>
      </c>
      <c r="D87" s="65">
        <v>36</v>
      </c>
      <c r="E87" s="9">
        <f>IF(D91=0, "-", D87/D91)</f>
        <v>0.12949640287769784</v>
      </c>
      <c r="F87" s="81">
        <v>367</v>
      </c>
      <c r="G87" s="34">
        <f>IF(F91=0, "-", F87/F91)</f>
        <v>0.26139601139601137</v>
      </c>
      <c r="H87" s="65">
        <v>289</v>
      </c>
      <c r="I87" s="9">
        <f>IF(H91=0, "-", H87/H91)</f>
        <v>0.1512297226582941</v>
      </c>
      <c r="J87" s="8">
        <f t="shared" si="6"/>
        <v>0.25</v>
      </c>
      <c r="K87" s="9">
        <f t="shared" si="7"/>
        <v>0.26989619377162632</v>
      </c>
    </row>
    <row r="88" spans="1:11" x14ac:dyDescent="0.2">
      <c r="A88" s="7" t="s">
        <v>355</v>
      </c>
      <c r="B88" s="65">
        <v>0</v>
      </c>
      <c r="C88" s="34">
        <f>IF(B91=0, "-", B88/B91)</f>
        <v>0</v>
      </c>
      <c r="D88" s="65">
        <v>1</v>
      </c>
      <c r="E88" s="9">
        <f>IF(D91=0, "-", D88/D91)</f>
        <v>3.5971223021582736E-3</v>
      </c>
      <c r="F88" s="81">
        <v>0</v>
      </c>
      <c r="G88" s="34">
        <f>IF(F91=0, "-", F88/F91)</f>
        <v>0</v>
      </c>
      <c r="H88" s="65">
        <v>13</v>
      </c>
      <c r="I88" s="9">
        <f>IF(H91=0, "-", H88/H91)</f>
        <v>6.8027210884353739E-3</v>
      </c>
      <c r="J88" s="8">
        <f t="shared" si="6"/>
        <v>-1</v>
      </c>
      <c r="K88" s="9">
        <f t="shared" si="7"/>
        <v>-1</v>
      </c>
    </row>
    <row r="89" spans="1:11" x14ac:dyDescent="0.2">
      <c r="A89" s="7" t="s">
        <v>356</v>
      </c>
      <c r="B89" s="65">
        <v>9</v>
      </c>
      <c r="C89" s="34">
        <f>IF(B91=0, "-", B89/B91)</f>
        <v>0.04</v>
      </c>
      <c r="D89" s="65">
        <v>24</v>
      </c>
      <c r="E89" s="9">
        <f>IF(D91=0, "-", D89/D91)</f>
        <v>8.6330935251798566E-2</v>
      </c>
      <c r="F89" s="81">
        <v>34</v>
      </c>
      <c r="G89" s="34">
        <f>IF(F91=0, "-", F89/F91)</f>
        <v>2.4216524216524215E-2</v>
      </c>
      <c r="H89" s="65">
        <v>130</v>
      </c>
      <c r="I89" s="9">
        <f>IF(H91=0, "-", H89/H91)</f>
        <v>6.8027210884353748E-2</v>
      </c>
      <c r="J89" s="8">
        <f t="shared" si="6"/>
        <v>-0.625</v>
      </c>
      <c r="K89" s="9">
        <f t="shared" si="7"/>
        <v>-0.7384615384615385</v>
      </c>
    </row>
    <row r="90" spans="1:11" x14ac:dyDescent="0.2">
      <c r="A90" s="2"/>
      <c r="B90" s="68"/>
      <c r="C90" s="33"/>
      <c r="D90" s="68"/>
      <c r="E90" s="6"/>
      <c r="F90" s="82"/>
      <c r="G90" s="33"/>
      <c r="H90" s="68"/>
      <c r="I90" s="6"/>
      <c r="J90" s="5"/>
      <c r="K90" s="6"/>
    </row>
    <row r="91" spans="1:11" s="43" customFormat="1" x14ac:dyDescent="0.2">
      <c r="A91" s="162" t="s">
        <v>514</v>
      </c>
      <c r="B91" s="71">
        <f>SUM(B69:B90)</f>
        <v>225</v>
      </c>
      <c r="C91" s="40">
        <f>B91/1681</f>
        <v>0.1338488994646044</v>
      </c>
      <c r="D91" s="71">
        <f>SUM(D69:D90)</f>
        <v>278</v>
      </c>
      <c r="E91" s="41">
        <f>D91/1945</f>
        <v>0.14293059125964011</v>
      </c>
      <c r="F91" s="77">
        <f>SUM(F69:F90)</f>
        <v>1404</v>
      </c>
      <c r="G91" s="42">
        <f>F91/8984</f>
        <v>0.15627782724844166</v>
      </c>
      <c r="H91" s="71">
        <f>SUM(H69:H90)</f>
        <v>1911</v>
      </c>
      <c r="I91" s="41">
        <f>H91/11003</f>
        <v>0.17367990548032355</v>
      </c>
      <c r="J91" s="37">
        <f>IF(D91=0, "-", IF((B91-D91)/D91&lt;10, (B91-D91)/D91, "&gt;999%"))</f>
        <v>-0.1906474820143885</v>
      </c>
      <c r="K91" s="38">
        <f>IF(H91=0, "-", IF((F91-H91)/H91&lt;10, (F91-H91)/H91, "&gt;999%"))</f>
        <v>-0.26530612244897961</v>
      </c>
    </row>
    <row r="92" spans="1:11" x14ac:dyDescent="0.2">
      <c r="B92" s="83"/>
      <c r="D92" s="83"/>
      <c r="F92" s="83"/>
      <c r="H92" s="83"/>
    </row>
    <row r="93" spans="1:11" x14ac:dyDescent="0.2">
      <c r="A93" s="163" t="s">
        <v>132</v>
      </c>
      <c r="B93" s="61" t="s">
        <v>12</v>
      </c>
      <c r="C93" s="62" t="s">
        <v>13</v>
      </c>
      <c r="D93" s="61" t="s">
        <v>12</v>
      </c>
      <c r="E93" s="63" t="s">
        <v>13</v>
      </c>
      <c r="F93" s="62" t="s">
        <v>12</v>
      </c>
      <c r="G93" s="62" t="s">
        <v>13</v>
      </c>
      <c r="H93" s="61" t="s">
        <v>12</v>
      </c>
      <c r="I93" s="63" t="s">
        <v>13</v>
      </c>
      <c r="J93" s="61"/>
      <c r="K93" s="63"/>
    </row>
    <row r="94" spans="1:11" x14ac:dyDescent="0.2">
      <c r="A94" s="7" t="s">
        <v>357</v>
      </c>
      <c r="B94" s="65">
        <v>0</v>
      </c>
      <c r="C94" s="34">
        <f>IF(B108=0, "-", B94/B108)</f>
        <v>0</v>
      </c>
      <c r="D94" s="65">
        <v>4</v>
      </c>
      <c r="E94" s="9">
        <f>IF(D108=0, "-", D94/D108)</f>
        <v>4.2105263157894736E-2</v>
      </c>
      <c r="F94" s="81">
        <v>4</v>
      </c>
      <c r="G94" s="34">
        <f>IF(F108=0, "-", F94/F108)</f>
        <v>1.2861736334405145E-2</v>
      </c>
      <c r="H94" s="65">
        <v>13</v>
      </c>
      <c r="I94" s="9">
        <f>IF(H108=0, "-", H94/H108)</f>
        <v>3.6414565826330535E-2</v>
      </c>
      <c r="J94" s="8">
        <f t="shared" ref="J94:J106" si="8">IF(D94=0, "-", IF((B94-D94)/D94&lt;10, (B94-D94)/D94, "&gt;999%"))</f>
        <v>-1</v>
      </c>
      <c r="K94" s="9">
        <f t="shared" ref="K94:K106" si="9">IF(H94=0, "-", IF((F94-H94)/H94&lt;10, (F94-H94)/H94, "&gt;999%"))</f>
        <v>-0.69230769230769229</v>
      </c>
    </row>
    <row r="95" spans="1:11" x14ac:dyDescent="0.2">
      <c r="A95" s="7" t="s">
        <v>358</v>
      </c>
      <c r="B95" s="65">
        <v>10</v>
      </c>
      <c r="C95" s="34">
        <f>IF(B108=0, "-", B95/B108)</f>
        <v>0.21739130434782608</v>
      </c>
      <c r="D95" s="65">
        <v>9</v>
      </c>
      <c r="E95" s="9">
        <f>IF(D108=0, "-", D95/D108)</f>
        <v>9.4736842105263161E-2</v>
      </c>
      <c r="F95" s="81">
        <v>39</v>
      </c>
      <c r="G95" s="34">
        <f>IF(F108=0, "-", F95/F108)</f>
        <v>0.12540192926045016</v>
      </c>
      <c r="H95" s="65">
        <v>31</v>
      </c>
      <c r="I95" s="9">
        <f>IF(H108=0, "-", H95/H108)</f>
        <v>8.683473389355742E-2</v>
      </c>
      <c r="J95" s="8">
        <f t="shared" si="8"/>
        <v>0.1111111111111111</v>
      </c>
      <c r="K95" s="9">
        <f t="shared" si="9"/>
        <v>0.25806451612903225</v>
      </c>
    </row>
    <row r="96" spans="1:11" x14ac:dyDescent="0.2">
      <c r="A96" s="7" t="s">
        <v>359</v>
      </c>
      <c r="B96" s="65">
        <v>8</v>
      </c>
      <c r="C96" s="34">
        <f>IF(B108=0, "-", B96/B108)</f>
        <v>0.17391304347826086</v>
      </c>
      <c r="D96" s="65">
        <v>12</v>
      </c>
      <c r="E96" s="9">
        <f>IF(D108=0, "-", D96/D108)</f>
        <v>0.12631578947368421</v>
      </c>
      <c r="F96" s="81">
        <v>49</v>
      </c>
      <c r="G96" s="34">
        <f>IF(F108=0, "-", F96/F108)</f>
        <v>0.15755627009646303</v>
      </c>
      <c r="H96" s="65">
        <v>48</v>
      </c>
      <c r="I96" s="9">
        <f>IF(H108=0, "-", H96/H108)</f>
        <v>0.13445378151260504</v>
      </c>
      <c r="J96" s="8">
        <f t="shared" si="8"/>
        <v>-0.33333333333333331</v>
      </c>
      <c r="K96" s="9">
        <f t="shared" si="9"/>
        <v>2.0833333333333332E-2</v>
      </c>
    </row>
    <row r="97" spans="1:11" x14ac:dyDescent="0.2">
      <c r="A97" s="7" t="s">
        <v>360</v>
      </c>
      <c r="B97" s="65">
        <v>1</v>
      </c>
      <c r="C97" s="34">
        <f>IF(B108=0, "-", B97/B108)</f>
        <v>2.1739130434782608E-2</v>
      </c>
      <c r="D97" s="65">
        <v>2</v>
      </c>
      <c r="E97" s="9">
        <f>IF(D108=0, "-", D97/D108)</f>
        <v>2.1052631578947368E-2</v>
      </c>
      <c r="F97" s="81">
        <v>4</v>
      </c>
      <c r="G97" s="34">
        <f>IF(F108=0, "-", F97/F108)</f>
        <v>1.2861736334405145E-2</v>
      </c>
      <c r="H97" s="65">
        <v>7</v>
      </c>
      <c r="I97" s="9">
        <f>IF(H108=0, "-", H97/H108)</f>
        <v>1.9607843137254902E-2</v>
      </c>
      <c r="J97" s="8">
        <f t="shared" si="8"/>
        <v>-0.5</v>
      </c>
      <c r="K97" s="9">
        <f t="shared" si="9"/>
        <v>-0.42857142857142855</v>
      </c>
    </row>
    <row r="98" spans="1:11" x14ac:dyDescent="0.2">
      <c r="A98" s="7" t="s">
        <v>361</v>
      </c>
      <c r="B98" s="65">
        <v>0</v>
      </c>
      <c r="C98" s="34">
        <f>IF(B108=0, "-", B98/B108)</f>
        <v>0</v>
      </c>
      <c r="D98" s="65">
        <v>10</v>
      </c>
      <c r="E98" s="9">
        <f>IF(D108=0, "-", D98/D108)</f>
        <v>0.10526315789473684</v>
      </c>
      <c r="F98" s="81">
        <v>19</v>
      </c>
      <c r="G98" s="34">
        <f>IF(F108=0, "-", F98/F108)</f>
        <v>6.1093247588424437E-2</v>
      </c>
      <c r="H98" s="65">
        <v>58</v>
      </c>
      <c r="I98" s="9">
        <f>IF(H108=0, "-", H98/H108)</f>
        <v>0.16246498599439776</v>
      </c>
      <c r="J98" s="8">
        <f t="shared" si="8"/>
        <v>-1</v>
      </c>
      <c r="K98" s="9">
        <f t="shared" si="9"/>
        <v>-0.67241379310344829</v>
      </c>
    </row>
    <row r="99" spans="1:11" x14ac:dyDescent="0.2">
      <c r="A99" s="7" t="s">
        <v>362</v>
      </c>
      <c r="B99" s="65">
        <v>2</v>
      </c>
      <c r="C99" s="34">
        <f>IF(B108=0, "-", B99/B108)</f>
        <v>4.3478260869565216E-2</v>
      </c>
      <c r="D99" s="65">
        <v>11</v>
      </c>
      <c r="E99" s="9">
        <f>IF(D108=0, "-", D99/D108)</f>
        <v>0.11578947368421053</v>
      </c>
      <c r="F99" s="81">
        <v>22</v>
      </c>
      <c r="G99" s="34">
        <f>IF(F108=0, "-", F99/F108)</f>
        <v>7.0739549839228297E-2</v>
      </c>
      <c r="H99" s="65">
        <v>34</v>
      </c>
      <c r="I99" s="9">
        <f>IF(H108=0, "-", H99/H108)</f>
        <v>9.5238095238095233E-2</v>
      </c>
      <c r="J99" s="8">
        <f t="shared" si="8"/>
        <v>-0.81818181818181823</v>
      </c>
      <c r="K99" s="9">
        <f t="shared" si="9"/>
        <v>-0.35294117647058826</v>
      </c>
    </row>
    <row r="100" spans="1:11" x14ac:dyDescent="0.2">
      <c r="A100" s="7" t="s">
        <v>363</v>
      </c>
      <c r="B100" s="65">
        <v>4</v>
      </c>
      <c r="C100" s="34">
        <f>IF(B108=0, "-", B100/B108)</f>
        <v>8.6956521739130432E-2</v>
      </c>
      <c r="D100" s="65">
        <v>10</v>
      </c>
      <c r="E100" s="9">
        <f>IF(D108=0, "-", D100/D108)</f>
        <v>0.10526315789473684</v>
      </c>
      <c r="F100" s="81">
        <v>32</v>
      </c>
      <c r="G100" s="34">
        <f>IF(F108=0, "-", F100/F108)</f>
        <v>0.10289389067524116</v>
      </c>
      <c r="H100" s="65">
        <v>40</v>
      </c>
      <c r="I100" s="9">
        <f>IF(H108=0, "-", H100/H108)</f>
        <v>0.11204481792717087</v>
      </c>
      <c r="J100" s="8">
        <f t="shared" si="8"/>
        <v>-0.6</v>
      </c>
      <c r="K100" s="9">
        <f t="shared" si="9"/>
        <v>-0.2</v>
      </c>
    </row>
    <row r="101" spans="1:11" x14ac:dyDescent="0.2">
      <c r="A101" s="7" t="s">
        <v>364</v>
      </c>
      <c r="B101" s="65">
        <v>1</v>
      </c>
      <c r="C101" s="34">
        <f>IF(B108=0, "-", B101/B108)</f>
        <v>2.1739130434782608E-2</v>
      </c>
      <c r="D101" s="65">
        <v>0</v>
      </c>
      <c r="E101" s="9">
        <f>IF(D108=0, "-", D101/D108)</f>
        <v>0</v>
      </c>
      <c r="F101" s="81">
        <v>3</v>
      </c>
      <c r="G101" s="34">
        <f>IF(F108=0, "-", F101/F108)</f>
        <v>9.6463022508038593E-3</v>
      </c>
      <c r="H101" s="65">
        <v>0</v>
      </c>
      <c r="I101" s="9">
        <f>IF(H108=0, "-", H101/H108)</f>
        <v>0</v>
      </c>
      <c r="J101" s="8" t="str">
        <f t="shared" si="8"/>
        <v>-</v>
      </c>
      <c r="K101" s="9" t="str">
        <f t="shared" si="9"/>
        <v>-</v>
      </c>
    </row>
    <row r="102" spans="1:11" x14ac:dyDescent="0.2">
      <c r="A102" s="7" t="s">
        <v>365</v>
      </c>
      <c r="B102" s="65">
        <v>3</v>
      </c>
      <c r="C102" s="34">
        <f>IF(B108=0, "-", B102/B108)</f>
        <v>6.5217391304347824E-2</v>
      </c>
      <c r="D102" s="65">
        <v>3</v>
      </c>
      <c r="E102" s="9">
        <f>IF(D108=0, "-", D102/D108)</f>
        <v>3.1578947368421054E-2</v>
      </c>
      <c r="F102" s="81">
        <v>26</v>
      </c>
      <c r="G102" s="34">
        <f>IF(F108=0, "-", F102/F108)</f>
        <v>8.3601286173633438E-2</v>
      </c>
      <c r="H102" s="65">
        <v>3</v>
      </c>
      <c r="I102" s="9">
        <f>IF(H108=0, "-", H102/H108)</f>
        <v>8.4033613445378148E-3</v>
      </c>
      <c r="J102" s="8">
        <f t="shared" si="8"/>
        <v>0</v>
      </c>
      <c r="K102" s="9">
        <f t="shared" si="9"/>
        <v>7.666666666666667</v>
      </c>
    </row>
    <row r="103" spans="1:11" x14ac:dyDescent="0.2">
      <c r="A103" s="7" t="s">
        <v>366</v>
      </c>
      <c r="B103" s="65">
        <v>0</v>
      </c>
      <c r="C103" s="34">
        <f>IF(B108=0, "-", B103/B108)</f>
        <v>0</v>
      </c>
      <c r="D103" s="65">
        <v>3</v>
      </c>
      <c r="E103" s="9">
        <f>IF(D108=0, "-", D103/D108)</f>
        <v>3.1578947368421054E-2</v>
      </c>
      <c r="F103" s="81">
        <v>2</v>
      </c>
      <c r="G103" s="34">
        <f>IF(F108=0, "-", F103/F108)</f>
        <v>6.4308681672025723E-3</v>
      </c>
      <c r="H103" s="65">
        <v>9</v>
      </c>
      <c r="I103" s="9">
        <f>IF(H108=0, "-", H103/H108)</f>
        <v>2.5210084033613446E-2</v>
      </c>
      <c r="J103" s="8">
        <f t="shared" si="8"/>
        <v>-1</v>
      </c>
      <c r="K103" s="9">
        <f t="shared" si="9"/>
        <v>-0.77777777777777779</v>
      </c>
    </row>
    <row r="104" spans="1:11" x14ac:dyDescent="0.2">
      <c r="A104" s="7" t="s">
        <v>367</v>
      </c>
      <c r="B104" s="65">
        <v>1</v>
      </c>
      <c r="C104" s="34">
        <f>IF(B108=0, "-", B104/B108)</f>
        <v>2.1739130434782608E-2</v>
      </c>
      <c r="D104" s="65">
        <v>17</v>
      </c>
      <c r="E104" s="9">
        <f>IF(D108=0, "-", D104/D108)</f>
        <v>0.17894736842105263</v>
      </c>
      <c r="F104" s="81">
        <v>17</v>
      </c>
      <c r="G104" s="34">
        <f>IF(F108=0, "-", F104/F108)</f>
        <v>5.4662379421221867E-2</v>
      </c>
      <c r="H104" s="65">
        <v>42</v>
      </c>
      <c r="I104" s="9">
        <f>IF(H108=0, "-", H104/H108)</f>
        <v>0.11764705882352941</v>
      </c>
      <c r="J104" s="8">
        <f t="shared" si="8"/>
        <v>-0.94117647058823528</v>
      </c>
      <c r="K104" s="9">
        <f t="shared" si="9"/>
        <v>-0.59523809523809523</v>
      </c>
    </row>
    <row r="105" spans="1:11" x14ac:dyDescent="0.2">
      <c r="A105" s="7" t="s">
        <v>368</v>
      </c>
      <c r="B105" s="65">
        <v>0</v>
      </c>
      <c r="C105" s="34">
        <f>IF(B108=0, "-", B105/B108)</f>
        <v>0</v>
      </c>
      <c r="D105" s="65">
        <v>5</v>
      </c>
      <c r="E105" s="9">
        <f>IF(D108=0, "-", D105/D108)</f>
        <v>5.2631578947368418E-2</v>
      </c>
      <c r="F105" s="81">
        <v>32</v>
      </c>
      <c r="G105" s="34">
        <f>IF(F108=0, "-", F105/F108)</f>
        <v>0.10289389067524116</v>
      </c>
      <c r="H105" s="65">
        <v>29</v>
      </c>
      <c r="I105" s="9">
        <f>IF(H108=0, "-", H105/H108)</f>
        <v>8.1232492997198882E-2</v>
      </c>
      <c r="J105" s="8">
        <f t="shared" si="8"/>
        <v>-1</v>
      </c>
      <c r="K105" s="9">
        <f t="shared" si="9"/>
        <v>0.10344827586206896</v>
      </c>
    </row>
    <row r="106" spans="1:11" x14ac:dyDescent="0.2">
      <c r="A106" s="7" t="s">
        <v>369</v>
      </c>
      <c r="B106" s="65">
        <v>16</v>
      </c>
      <c r="C106" s="34">
        <f>IF(B108=0, "-", B106/B108)</f>
        <v>0.34782608695652173</v>
      </c>
      <c r="D106" s="65">
        <v>9</v>
      </c>
      <c r="E106" s="9">
        <f>IF(D108=0, "-", D106/D108)</f>
        <v>9.4736842105263161E-2</v>
      </c>
      <c r="F106" s="81">
        <v>62</v>
      </c>
      <c r="G106" s="34">
        <f>IF(F108=0, "-", F106/F108)</f>
        <v>0.19935691318327975</v>
      </c>
      <c r="H106" s="65">
        <v>43</v>
      </c>
      <c r="I106" s="9">
        <f>IF(H108=0, "-", H106/H108)</f>
        <v>0.12044817927170869</v>
      </c>
      <c r="J106" s="8">
        <f t="shared" si="8"/>
        <v>0.77777777777777779</v>
      </c>
      <c r="K106" s="9">
        <f t="shared" si="9"/>
        <v>0.44186046511627908</v>
      </c>
    </row>
    <row r="107" spans="1:11" x14ac:dyDescent="0.2">
      <c r="A107" s="2"/>
      <c r="B107" s="68"/>
      <c r="C107" s="33"/>
      <c r="D107" s="68"/>
      <c r="E107" s="6"/>
      <c r="F107" s="82"/>
      <c r="G107" s="33"/>
      <c r="H107" s="68"/>
      <c r="I107" s="6"/>
      <c r="J107" s="5"/>
      <c r="K107" s="6"/>
    </row>
    <row r="108" spans="1:11" s="43" customFormat="1" x14ac:dyDescent="0.2">
      <c r="A108" s="162" t="s">
        <v>513</v>
      </c>
      <c r="B108" s="71">
        <f>SUM(B94:B107)</f>
        <v>46</v>
      </c>
      <c r="C108" s="40">
        <f>B108/1681</f>
        <v>2.7364663890541343E-2</v>
      </c>
      <c r="D108" s="71">
        <f>SUM(D94:D107)</f>
        <v>95</v>
      </c>
      <c r="E108" s="41">
        <f>D108/1945</f>
        <v>4.8843187660668377E-2</v>
      </c>
      <c r="F108" s="77">
        <f>SUM(F94:F107)</f>
        <v>311</v>
      </c>
      <c r="G108" s="42">
        <f>F108/8984</f>
        <v>3.4617097061442566E-2</v>
      </c>
      <c r="H108" s="71">
        <f>SUM(H94:H107)</f>
        <v>357</v>
      </c>
      <c r="I108" s="41">
        <f>H108/11003</f>
        <v>3.2445696628192314E-2</v>
      </c>
      <c r="J108" s="37">
        <f>IF(D108=0, "-", IF((B108-D108)/D108&lt;10, (B108-D108)/D108, "&gt;999%"))</f>
        <v>-0.51578947368421058</v>
      </c>
      <c r="K108" s="38">
        <f>IF(H108=0, "-", IF((F108-H108)/H108&lt;10, (F108-H108)/H108, "&gt;999%"))</f>
        <v>-0.12885154061624648</v>
      </c>
    </row>
    <row r="109" spans="1:11" x14ac:dyDescent="0.2">
      <c r="B109" s="83"/>
      <c r="D109" s="83"/>
      <c r="F109" s="83"/>
      <c r="H109" s="83"/>
    </row>
    <row r="110" spans="1:11" s="43" customFormat="1" x14ac:dyDescent="0.2">
      <c r="A110" s="162" t="s">
        <v>512</v>
      </c>
      <c r="B110" s="71">
        <v>271</v>
      </c>
      <c r="C110" s="40">
        <f>B110/1681</f>
        <v>0.16121356335514575</v>
      </c>
      <c r="D110" s="71">
        <v>373</v>
      </c>
      <c r="E110" s="41">
        <f>D110/1945</f>
        <v>0.19177377892030847</v>
      </c>
      <c r="F110" s="77">
        <v>1715</v>
      </c>
      <c r="G110" s="42">
        <f>F110/8984</f>
        <v>0.19089492430988425</v>
      </c>
      <c r="H110" s="71">
        <v>2268</v>
      </c>
      <c r="I110" s="41">
        <f>H110/11003</f>
        <v>0.20612560210851585</v>
      </c>
      <c r="J110" s="37">
        <f>IF(D110=0, "-", IF((B110-D110)/D110&lt;10, (B110-D110)/D110, "&gt;999%"))</f>
        <v>-0.27345844504021449</v>
      </c>
      <c r="K110" s="38">
        <f>IF(H110=0, "-", IF((F110-H110)/H110&lt;10, (F110-H110)/H110, "&gt;999%"))</f>
        <v>-0.24382716049382716</v>
      </c>
    </row>
    <row r="111" spans="1:11" x14ac:dyDescent="0.2">
      <c r="B111" s="83"/>
      <c r="D111" s="83"/>
      <c r="F111" s="83"/>
      <c r="H111" s="83"/>
    </row>
    <row r="112" spans="1:11" ht="15.75" x14ac:dyDescent="0.25">
      <c r="A112" s="164" t="s">
        <v>103</v>
      </c>
      <c r="B112" s="196" t="s">
        <v>1</v>
      </c>
      <c r="C112" s="200"/>
      <c r="D112" s="200"/>
      <c r="E112" s="197"/>
      <c r="F112" s="196" t="s">
        <v>14</v>
      </c>
      <c r="G112" s="200"/>
      <c r="H112" s="200"/>
      <c r="I112" s="197"/>
      <c r="J112" s="196" t="s">
        <v>15</v>
      </c>
      <c r="K112" s="197"/>
    </row>
    <row r="113" spans="1:11" x14ac:dyDescent="0.2">
      <c r="A113" s="22"/>
      <c r="B113" s="196">
        <f>VALUE(RIGHT($B$2, 4))</f>
        <v>2021</v>
      </c>
      <c r="C113" s="197"/>
      <c r="D113" s="196">
        <f>B113-1</f>
        <v>2020</v>
      </c>
      <c r="E113" s="204"/>
      <c r="F113" s="196">
        <f>B113</f>
        <v>2021</v>
      </c>
      <c r="G113" s="204"/>
      <c r="H113" s="196">
        <f>D113</f>
        <v>2020</v>
      </c>
      <c r="I113" s="204"/>
      <c r="J113" s="140" t="s">
        <v>4</v>
      </c>
      <c r="K113" s="141" t="s">
        <v>2</v>
      </c>
    </row>
    <row r="114" spans="1:11" x14ac:dyDescent="0.2">
      <c r="A114" s="163" t="s">
        <v>133</v>
      </c>
      <c r="B114" s="61" t="s">
        <v>12</v>
      </c>
      <c r="C114" s="62" t="s">
        <v>13</v>
      </c>
      <c r="D114" s="61" t="s">
        <v>12</v>
      </c>
      <c r="E114" s="63" t="s">
        <v>13</v>
      </c>
      <c r="F114" s="62" t="s">
        <v>12</v>
      </c>
      <c r="G114" s="62" t="s">
        <v>13</v>
      </c>
      <c r="H114" s="61" t="s">
        <v>12</v>
      </c>
      <c r="I114" s="63" t="s">
        <v>13</v>
      </c>
      <c r="J114" s="61"/>
      <c r="K114" s="63"/>
    </row>
    <row r="115" spans="1:11" x14ac:dyDescent="0.2">
      <c r="A115" s="7" t="s">
        <v>370</v>
      </c>
      <c r="B115" s="65">
        <v>0</v>
      </c>
      <c r="C115" s="34">
        <f>IF(B140=0, "-", B115/B140)</f>
        <v>0</v>
      </c>
      <c r="D115" s="65">
        <v>1</v>
      </c>
      <c r="E115" s="9">
        <f>IF(D140=0, "-", D115/D140)</f>
        <v>5.9880239520958087E-3</v>
      </c>
      <c r="F115" s="81">
        <v>0</v>
      </c>
      <c r="G115" s="34">
        <f>IF(F140=0, "-", F115/F140)</f>
        <v>0</v>
      </c>
      <c r="H115" s="65">
        <v>9</v>
      </c>
      <c r="I115" s="9">
        <f>IF(H140=0, "-", H115/H140)</f>
        <v>1.0055865921787709E-2</v>
      </c>
      <c r="J115" s="8">
        <f t="shared" ref="J115:J138" si="10">IF(D115=0, "-", IF((B115-D115)/D115&lt;10, (B115-D115)/D115, "&gt;999%"))</f>
        <v>-1</v>
      </c>
      <c r="K115" s="9">
        <f t="shared" ref="K115:K138" si="11">IF(H115=0, "-", IF((F115-H115)/H115&lt;10, (F115-H115)/H115, "&gt;999%"))</f>
        <v>-1</v>
      </c>
    </row>
    <row r="116" spans="1:11" x14ac:dyDescent="0.2">
      <c r="A116" s="7" t="s">
        <v>371</v>
      </c>
      <c r="B116" s="65">
        <v>12</v>
      </c>
      <c r="C116" s="34">
        <f>IF(B140=0, "-", B116/B140)</f>
        <v>6.9364161849710976E-2</v>
      </c>
      <c r="D116" s="65">
        <v>11</v>
      </c>
      <c r="E116" s="9">
        <f>IF(D140=0, "-", D116/D140)</f>
        <v>6.5868263473053898E-2</v>
      </c>
      <c r="F116" s="81">
        <v>46</v>
      </c>
      <c r="G116" s="34">
        <f>IF(F140=0, "-", F116/F140)</f>
        <v>5.3488372093023255E-2</v>
      </c>
      <c r="H116" s="65">
        <v>43</v>
      </c>
      <c r="I116" s="9">
        <f>IF(H140=0, "-", H116/H140)</f>
        <v>4.8044692737430165E-2</v>
      </c>
      <c r="J116" s="8">
        <f t="shared" si="10"/>
        <v>9.0909090909090912E-2</v>
      </c>
      <c r="K116" s="9">
        <f t="shared" si="11"/>
        <v>6.9767441860465115E-2</v>
      </c>
    </row>
    <row r="117" spans="1:11" x14ac:dyDescent="0.2">
      <c r="A117" s="7" t="s">
        <v>372</v>
      </c>
      <c r="B117" s="65">
        <v>1</v>
      </c>
      <c r="C117" s="34">
        <f>IF(B140=0, "-", B117/B140)</f>
        <v>5.7803468208092483E-3</v>
      </c>
      <c r="D117" s="65">
        <v>1</v>
      </c>
      <c r="E117" s="9">
        <f>IF(D140=0, "-", D117/D140)</f>
        <v>5.9880239520958087E-3</v>
      </c>
      <c r="F117" s="81">
        <v>3</v>
      </c>
      <c r="G117" s="34">
        <f>IF(F140=0, "-", F117/F140)</f>
        <v>3.4883720930232558E-3</v>
      </c>
      <c r="H117" s="65">
        <v>4</v>
      </c>
      <c r="I117" s="9">
        <f>IF(H140=0, "-", H117/H140)</f>
        <v>4.4692737430167594E-3</v>
      </c>
      <c r="J117" s="8">
        <f t="shared" si="10"/>
        <v>0</v>
      </c>
      <c r="K117" s="9">
        <f t="shared" si="11"/>
        <v>-0.25</v>
      </c>
    </row>
    <row r="118" spans="1:11" x14ac:dyDescent="0.2">
      <c r="A118" s="7" t="s">
        <v>373</v>
      </c>
      <c r="B118" s="65">
        <v>0</v>
      </c>
      <c r="C118" s="34">
        <f>IF(B140=0, "-", B118/B140)</f>
        <v>0</v>
      </c>
      <c r="D118" s="65">
        <v>3</v>
      </c>
      <c r="E118" s="9">
        <f>IF(D140=0, "-", D118/D140)</f>
        <v>1.7964071856287425E-2</v>
      </c>
      <c r="F118" s="81">
        <v>0</v>
      </c>
      <c r="G118" s="34">
        <f>IF(F140=0, "-", F118/F140)</f>
        <v>0</v>
      </c>
      <c r="H118" s="65">
        <v>20</v>
      </c>
      <c r="I118" s="9">
        <f>IF(H140=0, "-", H118/H140)</f>
        <v>2.23463687150838E-2</v>
      </c>
      <c r="J118" s="8">
        <f t="shared" si="10"/>
        <v>-1</v>
      </c>
      <c r="K118" s="9">
        <f t="shared" si="11"/>
        <v>-1</v>
      </c>
    </row>
    <row r="119" spans="1:11" x14ac:dyDescent="0.2">
      <c r="A119" s="7" t="s">
        <v>374</v>
      </c>
      <c r="B119" s="65">
        <v>0</v>
      </c>
      <c r="C119" s="34">
        <f>IF(B140=0, "-", B119/B140)</f>
        <v>0</v>
      </c>
      <c r="D119" s="65">
        <v>6</v>
      </c>
      <c r="E119" s="9">
        <f>IF(D140=0, "-", D119/D140)</f>
        <v>3.5928143712574849E-2</v>
      </c>
      <c r="F119" s="81">
        <v>0</v>
      </c>
      <c r="G119" s="34">
        <f>IF(F140=0, "-", F119/F140)</f>
        <v>0</v>
      </c>
      <c r="H119" s="65">
        <v>18</v>
      </c>
      <c r="I119" s="9">
        <f>IF(H140=0, "-", H119/H140)</f>
        <v>2.0111731843575419E-2</v>
      </c>
      <c r="J119" s="8">
        <f t="shared" si="10"/>
        <v>-1</v>
      </c>
      <c r="K119" s="9">
        <f t="shared" si="11"/>
        <v>-1</v>
      </c>
    </row>
    <row r="120" spans="1:11" x14ac:dyDescent="0.2">
      <c r="A120" s="7" t="s">
        <v>375</v>
      </c>
      <c r="B120" s="65">
        <v>14</v>
      </c>
      <c r="C120" s="34">
        <f>IF(B140=0, "-", B120/B140)</f>
        <v>8.0924855491329481E-2</v>
      </c>
      <c r="D120" s="65">
        <v>0</v>
      </c>
      <c r="E120" s="9">
        <f>IF(D140=0, "-", D120/D140)</f>
        <v>0</v>
      </c>
      <c r="F120" s="81">
        <v>35</v>
      </c>
      <c r="G120" s="34">
        <f>IF(F140=0, "-", F120/F140)</f>
        <v>4.0697674418604654E-2</v>
      </c>
      <c r="H120" s="65">
        <v>0</v>
      </c>
      <c r="I120" s="9">
        <f>IF(H140=0, "-", H120/H140)</f>
        <v>0</v>
      </c>
      <c r="J120" s="8" t="str">
        <f t="shared" si="10"/>
        <v>-</v>
      </c>
      <c r="K120" s="9" t="str">
        <f t="shared" si="11"/>
        <v>-</v>
      </c>
    </row>
    <row r="121" spans="1:11" x14ac:dyDescent="0.2">
      <c r="A121" s="7" t="s">
        <v>376</v>
      </c>
      <c r="B121" s="65">
        <v>26</v>
      </c>
      <c r="C121" s="34">
        <f>IF(B140=0, "-", B121/B140)</f>
        <v>0.15028901734104047</v>
      </c>
      <c r="D121" s="65">
        <v>10</v>
      </c>
      <c r="E121" s="9">
        <f>IF(D140=0, "-", D121/D140)</f>
        <v>5.9880239520958084E-2</v>
      </c>
      <c r="F121" s="81">
        <v>114</v>
      </c>
      <c r="G121" s="34">
        <f>IF(F140=0, "-", F121/F140)</f>
        <v>0.13255813953488371</v>
      </c>
      <c r="H121" s="65">
        <v>124</v>
      </c>
      <c r="I121" s="9">
        <f>IF(H140=0, "-", H121/H140)</f>
        <v>0.13854748603351955</v>
      </c>
      <c r="J121" s="8">
        <f t="shared" si="10"/>
        <v>1.6</v>
      </c>
      <c r="K121" s="9">
        <f t="shared" si="11"/>
        <v>-8.0645161290322578E-2</v>
      </c>
    </row>
    <row r="122" spans="1:11" x14ac:dyDescent="0.2">
      <c r="A122" s="7" t="s">
        <v>377</v>
      </c>
      <c r="B122" s="65">
        <v>2</v>
      </c>
      <c r="C122" s="34">
        <f>IF(B140=0, "-", B122/B140)</f>
        <v>1.1560693641618497E-2</v>
      </c>
      <c r="D122" s="65">
        <v>9</v>
      </c>
      <c r="E122" s="9">
        <f>IF(D140=0, "-", D122/D140)</f>
        <v>5.3892215568862277E-2</v>
      </c>
      <c r="F122" s="81">
        <v>30</v>
      </c>
      <c r="G122" s="34">
        <f>IF(F140=0, "-", F122/F140)</f>
        <v>3.4883720930232558E-2</v>
      </c>
      <c r="H122" s="65">
        <v>37</v>
      </c>
      <c r="I122" s="9">
        <f>IF(H140=0, "-", H122/H140)</f>
        <v>4.1340782122905026E-2</v>
      </c>
      <c r="J122" s="8">
        <f t="shared" si="10"/>
        <v>-0.77777777777777779</v>
      </c>
      <c r="K122" s="9">
        <f t="shared" si="11"/>
        <v>-0.1891891891891892</v>
      </c>
    </row>
    <row r="123" spans="1:11" x14ac:dyDescent="0.2">
      <c r="A123" s="7" t="s">
        <v>378</v>
      </c>
      <c r="B123" s="65">
        <v>4</v>
      </c>
      <c r="C123" s="34">
        <f>IF(B140=0, "-", B123/B140)</f>
        <v>2.3121387283236993E-2</v>
      </c>
      <c r="D123" s="65">
        <v>6</v>
      </c>
      <c r="E123" s="9">
        <f>IF(D140=0, "-", D123/D140)</f>
        <v>3.5928143712574849E-2</v>
      </c>
      <c r="F123" s="81">
        <v>21</v>
      </c>
      <c r="G123" s="34">
        <f>IF(F140=0, "-", F123/F140)</f>
        <v>2.441860465116279E-2</v>
      </c>
      <c r="H123" s="65">
        <v>25</v>
      </c>
      <c r="I123" s="9">
        <f>IF(H140=0, "-", H123/H140)</f>
        <v>2.7932960893854747E-2</v>
      </c>
      <c r="J123" s="8">
        <f t="shared" si="10"/>
        <v>-0.33333333333333331</v>
      </c>
      <c r="K123" s="9">
        <f t="shared" si="11"/>
        <v>-0.16</v>
      </c>
    </row>
    <row r="124" spans="1:11" x14ac:dyDescent="0.2">
      <c r="A124" s="7" t="s">
        <v>379</v>
      </c>
      <c r="B124" s="65">
        <v>4</v>
      </c>
      <c r="C124" s="34">
        <f>IF(B140=0, "-", B124/B140)</f>
        <v>2.3121387283236993E-2</v>
      </c>
      <c r="D124" s="65">
        <v>2</v>
      </c>
      <c r="E124" s="9">
        <f>IF(D140=0, "-", D124/D140)</f>
        <v>1.1976047904191617E-2</v>
      </c>
      <c r="F124" s="81">
        <v>17</v>
      </c>
      <c r="G124" s="34">
        <f>IF(F140=0, "-", F124/F140)</f>
        <v>1.9767441860465116E-2</v>
      </c>
      <c r="H124" s="65">
        <v>7</v>
      </c>
      <c r="I124" s="9">
        <f>IF(H140=0, "-", H124/H140)</f>
        <v>7.82122905027933E-3</v>
      </c>
      <c r="J124" s="8">
        <f t="shared" si="10"/>
        <v>1</v>
      </c>
      <c r="K124" s="9">
        <f t="shared" si="11"/>
        <v>1.4285714285714286</v>
      </c>
    </row>
    <row r="125" spans="1:11" x14ac:dyDescent="0.2">
      <c r="A125" s="7" t="s">
        <v>380</v>
      </c>
      <c r="B125" s="65">
        <v>5</v>
      </c>
      <c r="C125" s="34">
        <f>IF(B140=0, "-", B125/B140)</f>
        <v>2.8901734104046242E-2</v>
      </c>
      <c r="D125" s="65">
        <v>2</v>
      </c>
      <c r="E125" s="9">
        <f>IF(D140=0, "-", D125/D140)</f>
        <v>1.1976047904191617E-2</v>
      </c>
      <c r="F125" s="81">
        <v>36</v>
      </c>
      <c r="G125" s="34">
        <f>IF(F140=0, "-", F125/F140)</f>
        <v>4.1860465116279069E-2</v>
      </c>
      <c r="H125" s="65">
        <v>20</v>
      </c>
      <c r="I125" s="9">
        <f>IF(H140=0, "-", H125/H140)</f>
        <v>2.23463687150838E-2</v>
      </c>
      <c r="J125" s="8">
        <f t="shared" si="10"/>
        <v>1.5</v>
      </c>
      <c r="K125" s="9">
        <f t="shared" si="11"/>
        <v>0.8</v>
      </c>
    </row>
    <row r="126" spans="1:11" x14ac:dyDescent="0.2">
      <c r="A126" s="7" t="s">
        <v>381</v>
      </c>
      <c r="B126" s="65">
        <v>1</v>
      </c>
      <c r="C126" s="34">
        <f>IF(B140=0, "-", B126/B140)</f>
        <v>5.7803468208092483E-3</v>
      </c>
      <c r="D126" s="65">
        <v>0</v>
      </c>
      <c r="E126" s="9">
        <f>IF(D140=0, "-", D126/D140)</f>
        <v>0</v>
      </c>
      <c r="F126" s="81">
        <v>6</v>
      </c>
      <c r="G126" s="34">
        <f>IF(F140=0, "-", F126/F140)</f>
        <v>6.9767441860465115E-3</v>
      </c>
      <c r="H126" s="65">
        <v>1</v>
      </c>
      <c r="I126" s="9">
        <f>IF(H140=0, "-", H126/H140)</f>
        <v>1.1173184357541898E-3</v>
      </c>
      <c r="J126" s="8" t="str">
        <f t="shared" si="10"/>
        <v>-</v>
      </c>
      <c r="K126" s="9">
        <f t="shared" si="11"/>
        <v>5</v>
      </c>
    </row>
    <row r="127" spans="1:11" x14ac:dyDescent="0.2">
      <c r="A127" s="7" t="s">
        <v>382</v>
      </c>
      <c r="B127" s="65">
        <v>10</v>
      </c>
      <c r="C127" s="34">
        <f>IF(B140=0, "-", B127/B140)</f>
        <v>5.7803468208092484E-2</v>
      </c>
      <c r="D127" s="65">
        <v>1</v>
      </c>
      <c r="E127" s="9">
        <f>IF(D140=0, "-", D127/D140)</f>
        <v>5.9880239520958087E-3</v>
      </c>
      <c r="F127" s="81">
        <v>47</v>
      </c>
      <c r="G127" s="34">
        <f>IF(F140=0, "-", F127/F140)</f>
        <v>5.4651162790697677E-2</v>
      </c>
      <c r="H127" s="65">
        <v>26</v>
      </c>
      <c r="I127" s="9">
        <f>IF(H140=0, "-", H127/H140)</f>
        <v>2.9050279329608939E-2</v>
      </c>
      <c r="J127" s="8">
        <f t="shared" si="10"/>
        <v>9</v>
      </c>
      <c r="K127" s="9">
        <f t="shared" si="11"/>
        <v>0.80769230769230771</v>
      </c>
    </row>
    <row r="128" spans="1:11" x14ac:dyDescent="0.2">
      <c r="A128" s="7" t="s">
        <v>383</v>
      </c>
      <c r="B128" s="65">
        <v>10</v>
      </c>
      <c r="C128" s="34">
        <f>IF(B140=0, "-", B128/B140)</f>
        <v>5.7803468208092484E-2</v>
      </c>
      <c r="D128" s="65">
        <v>16</v>
      </c>
      <c r="E128" s="9">
        <f>IF(D140=0, "-", D128/D140)</f>
        <v>9.580838323353294E-2</v>
      </c>
      <c r="F128" s="81">
        <v>74</v>
      </c>
      <c r="G128" s="34">
        <f>IF(F140=0, "-", F128/F140)</f>
        <v>8.6046511627906982E-2</v>
      </c>
      <c r="H128" s="65">
        <v>85</v>
      </c>
      <c r="I128" s="9">
        <f>IF(H140=0, "-", H128/H140)</f>
        <v>9.4972067039106142E-2</v>
      </c>
      <c r="J128" s="8">
        <f t="shared" si="10"/>
        <v>-0.375</v>
      </c>
      <c r="K128" s="9">
        <f t="shared" si="11"/>
        <v>-0.12941176470588237</v>
      </c>
    </row>
    <row r="129" spans="1:11" x14ac:dyDescent="0.2">
      <c r="A129" s="7" t="s">
        <v>384</v>
      </c>
      <c r="B129" s="65">
        <v>1</v>
      </c>
      <c r="C129" s="34">
        <f>IF(B140=0, "-", B129/B140)</f>
        <v>5.7803468208092483E-3</v>
      </c>
      <c r="D129" s="65">
        <v>0</v>
      </c>
      <c r="E129" s="9">
        <f>IF(D140=0, "-", D129/D140)</f>
        <v>0</v>
      </c>
      <c r="F129" s="81">
        <v>13</v>
      </c>
      <c r="G129" s="34">
        <f>IF(F140=0, "-", F129/F140)</f>
        <v>1.5116279069767442E-2</v>
      </c>
      <c r="H129" s="65">
        <v>3</v>
      </c>
      <c r="I129" s="9">
        <f>IF(H140=0, "-", H129/H140)</f>
        <v>3.3519553072625698E-3</v>
      </c>
      <c r="J129" s="8" t="str">
        <f t="shared" si="10"/>
        <v>-</v>
      </c>
      <c r="K129" s="9">
        <f t="shared" si="11"/>
        <v>3.3333333333333335</v>
      </c>
    </row>
    <row r="130" spans="1:11" x14ac:dyDescent="0.2">
      <c r="A130" s="7" t="s">
        <v>385</v>
      </c>
      <c r="B130" s="65">
        <v>13</v>
      </c>
      <c r="C130" s="34">
        <f>IF(B140=0, "-", B130/B140)</f>
        <v>7.5144508670520235E-2</v>
      </c>
      <c r="D130" s="65">
        <v>11</v>
      </c>
      <c r="E130" s="9">
        <f>IF(D140=0, "-", D130/D140)</f>
        <v>6.5868263473053898E-2</v>
      </c>
      <c r="F130" s="81">
        <v>43</v>
      </c>
      <c r="G130" s="34">
        <f>IF(F140=0, "-", F130/F140)</f>
        <v>0.05</v>
      </c>
      <c r="H130" s="65">
        <v>38</v>
      </c>
      <c r="I130" s="9">
        <f>IF(H140=0, "-", H130/H140)</f>
        <v>4.2458100558659215E-2</v>
      </c>
      <c r="J130" s="8">
        <f t="shared" si="10"/>
        <v>0.18181818181818182</v>
      </c>
      <c r="K130" s="9">
        <f t="shared" si="11"/>
        <v>0.13157894736842105</v>
      </c>
    </row>
    <row r="131" spans="1:11" x14ac:dyDescent="0.2">
      <c r="A131" s="7" t="s">
        <v>386</v>
      </c>
      <c r="B131" s="65">
        <v>0</v>
      </c>
      <c r="C131" s="34">
        <f>IF(B140=0, "-", B131/B140)</f>
        <v>0</v>
      </c>
      <c r="D131" s="65">
        <v>0</v>
      </c>
      <c r="E131" s="9">
        <f>IF(D140=0, "-", D131/D140)</f>
        <v>0</v>
      </c>
      <c r="F131" s="81">
        <v>1</v>
      </c>
      <c r="G131" s="34">
        <f>IF(F140=0, "-", F131/F140)</f>
        <v>1.1627906976744186E-3</v>
      </c>
      <c r="H131" s="65">
        <v>14</v>
      </c>
      <c r="I131" s="9">
        <f>IF(H140=0, "-", H131/H140)</f>
        <v>1.564245810055866E-2</v>
      </c>
      <c r="J131" s="8" t="str">
        <f t="shared" si="10"/>
        <v>-</v>
      </c>
      <c r="K131" s="9">
        <f t="shared" si="11"/>
        <v>-0.9285714285714286</v>
      </c>
    </row>
    <row r="132" spans="1:11" x14ac:dyDescent="0.2">
      <c r="A132" s="7" t="s">
        <v>387</v>
      </c>
      <c r="B132" s="65">
        <v>7</v>
      </c>
      <c r="C132" s="34">
        <f>IF(B140=0, "-", B132/B140)</f>
        <v>4.046242774566474E-2</v>
      </c>
      <c r="D132" s="65">
        <v>11</v>
      </c>
      <c r="E132" s="9">
        <f>IF(D140=0, "-", D132/D140)</f>
        <v>6.5868263473053898E-2</v>
      </c>
      <c r="F132" s="81">
        <v>48</v>
      </c>
      <c r="G132" s="34">
        <f>IF(F140=0, "-", F132/F140)</f>
        <v>5.5813953488372092E-2</v>
      </c>
      <c r="H132" s="65">
        <v>39</v>
      </c>
      <c r="I132" s="9">
        <f>IF(H140=0, "-", H132/H140)</f>
        <v>4.357541899441341E-2</v>
      </c>
      <c r="J132" s="8">
        <f t="shared" si="10"/>
        <v>-0.36363636363636365</v>
      </c>
      <c r="K132" s="9">
        <f t="shared" si="11"/>
        <v>0.23076923076923078</v>
      </c>
    </row>
    <row r="133" spans="1:11" x14ac:dyDescent="0.2">
      <c r="A133" s="7" t="s">
        <v>388</v>
      </c>
      <c r="B133" s="65">
        <v>0</v>
      </c>
      <c r="C133" s="34">
        <f>IF(B140=0, "-", B133/B140)</f>
        <v>0</v>
      </c>
      <c r="D133" s="65">
        <v>0</v>
      </c>
      <c r="E133" s="9">
        <f>IF(D140=0, "-", D133/D140)</f>
        <v>0</v>
      </c>
      <c r="F133" s="81">
        <v>1</v>
      </c>
      <c r="G133" s="34">
        <f>IF(F140=0, "-", F133/F140)</f>
        <v>1.1627906976744186E-3</v>
      </c>
      <c r="H133" s="65">
        <v>1</v>
      </c>
      <c r="I133" s="9">
        <f>IF(H140=0, "-", H133/H140)</f>
        <v>1.1173184357541898E-3</v>
      </c>
      <c r="J133" s="8" t="str">
        <f t="shared" si="10"/>
        <v>-</v>
      </c>
      <c r="K133" s="9">
        <f t="shared" si="11"/>
        <v>0</v>
      </c>
    </row>
    <row r="134" spans="1:11" x14ac:dyDescent="0.2">
      <c r="A134" s="7" t="s">
        <v>389</v>
      </c>
      <c r="B134" s="65">
        <v>4</v>
      </c>
      <c r="C134" s="34">
        <f>IF(B140=0, "-", B134/B140)</f>
        <v>2.3121387283236993E-2</v>
      </c>
      <c r="D134" s="65">
        <v>21</v>
      </c>
      <c r="E134" s="9">
        <f>IF(D140=0, "-", D134/D140)</f>
        <v>0.12574850299401197</v>
      </c>
      <c r="F134" s="81">
        <v>115</v>
      </c>
      <c r="G134" s="34">
        <f>IF(F140=0, "-", F134/F140)</f>
        <v>0.13372093023255813</v>
      </c>
      <c r="H134" s="65">
        <v>129</v>
      </c>
      <c r="I134" s="9">
        <f>IF(H140=0, "-", H134/H140)</f>
        <v>0.14413407821229049</v>
      </c>
      <c r="J134" s="8">
        <f t="shared" si="10"/>
        <v>-0.80952380952380953</v>
      </c>
      <c r="K134" s="9">
        <f t="shared" si="11"/>
        <v>-0.10852713178294573</v>
      </c>
    </row>
    <row r="135" spans="1:11" x14ac:dyDescent="0.2">
      <c r="A135" s="7" t="s">
        <v>390</v>
      </c>
      <c r="B135" s="65">
        <v>2</v>
      </c>
      <c r="C135" s="34">
        <f>IF(B140=0, "-", B135/B140)</f>
        <v>1.1560693641618497E-2</v>
      </c>
      <c r="D135" s="65">
        <v>1</v>
      </c>
      <c r="E135" s="9">
        <f>IF(D140=0, "-", D135/D140)</f>
        <v>5.9880239520958087E-3</v>
      </c>
      <c r="F135" s="81">
        <v>14</v>
      </c>
      <c r="G135" s="34">
        <f>IF(F140=0, "-", F135/F140)</f>
        <v>1.627906976744186E-2</v>
      </c>
      <c r="H135" s="65">
        <v>15</v>
      </c>
      <c r="I135" s="9">
        <f>IF(H140=0, "-", H135/H140)</f>
        <v>1.6759776536312849E-2</v>
      </c>
      <c r="J135" s="8">
        <f t="shared" si="10"/>
        <v>1</v>
      </c>
      <c r="K135" s="9">
        <f t="shared" si="11"/>
        <v>-6.6666666666666666E-2</v>
      </c>
    </row>
    <row r="136" spans="1:11" x14ac:dyDescent="0.2">
      <c r="A136" s="7" t="s">
        <v>391</v>
      </c>
      <c r="B136" s="65">
        <v>27</v>
      </c>
      <c r="C136" s="34">
        <f>IF(B140=0, "-", B136/B140)</f>
        <v>0.15606936416184972</v>
      </c>
      <c r="D136" s="65">
        <v>13</v>
      </c>
      <c r="E136" s="9">
        <f>IF(D140=0, "-", D136/D140)</f>
        <v>7.7844311377245512E-2</v>
      </c>
      <c r="F136" s="81">
        <v>45</v>
      </c>
      <c r="G136" s="34">
        <f>IF(F140=0, "-", F136/F140)</f>
        <v>5.232558139534884E-2</v>
      </c>
      <c r="H136" s="65">
        <v>83</v>
      </c>
      <c r="I136" s="9">
        <f>IF(H140=0, "-", H136/H140)</f>
        <v>9.2737430167597765E-2</v>
      </c>
      <c r="J136" s="8">
        <f t="shared" si="10"/>
        <v>1.0769230769230769</v>
      </c>
      <c r="K136" s="9">
        <f t="shared" si="11"/>
        <v>-0.45783132530120479</v>
      </c>
    </row>
    <row r="137" spans="1:11" x14ac:dyDescent="0.2">
      <c r="A137" s="7" t="s">
        <v>392</v>
      </c>
      <c r="B137" s="65">
        <v>18</v>
      </c>
      <c r="C137" s="34">
        <f>IF(B140=0, "-", B137/B140)</f>
        <v>0.10404624277456648</v>
      </c>
      <c r="D137" s="65">
        <v>24</v>
      </c>
      <c r="E137" s="9">
        <f>IF(D140=0, "-", D137/D140)</f>
        <v>0.1437125748502994</v>
      </c>
      <c r="F137" s="81">
        <v>82</v>
      </c>
      <c r="G137" s="34">
        <f>IF(F140=0, "-", F137/F140)</f>
        <v>9.5348837209302331E-2</v>
      </c>
      <c r="H137" s="65">
        <v>94</v>
      </c>
      <c r="I137" s="9">
        <f>IF(H140=0, "-", H137/H140)</f>
        <v>0.10502793296089385</v>
      </c>
      <c r="J137" s="8">
        <f t="shared" si="10"/>
        <v>-0.25</v>
      </c>
      <c r="K137" s="9">
        <f t="shared" si="11"/>
        <v>-0.1276595744680851</v>
      </c>
    </row>
    <row r="138" spans="1:11" x14ac:dyDescent="0.2">
      <c r="A138" s="7" t="s">
        <v>393</v>
      </c>
      <c r="B138" s="65">
        <v>12</v>
      </c>
      <c r="C138" s="34">
        <f>IF(B140=0, "-", B138/B140)</f>
        <v>6.9364161849710976E-2</v>
      </c>
      <c r="D138" s="65">
        <v>18</v>
      </c>
      <c r="E138" s="9">
        <f>IF(D140=0, "-", D138/D140)</f>
        <v>0.10778443113772455</v>
      </c>
      <c r="F138" s="81">
        <v>69</v>
      </c>
      <c r="G138" s="34">
        <f>IF(F140=0, "-", F138/F140)</f>
        <v>8.0232558139534879E-2</v>
      </c>
      <c r="H138" s="65">
        <v>60</v>
      </c>
      <c r="I138" s="9">
        <f>IF(H140=0, "-", H138/H140)</f>
        <v>6.7039106145251395E-2</v>
      </c>
      <c r="J138" s="8">
        <f t="shared" si="10"/>
        <v>-0.33333333333333331</v>
      </c>
      <c r="K138" s="9">
        <f t="shared" si="11"/>
        <v>0.15</v>
      </c>
    </row>
    <row r="139" spans="1:11" x14ac:dyDescent="0.2">
      <c r="A139" s="2"/>
      <c r="B139" s="68"/>
      <c r="C139" s="33"/>
      <c r="D139" s="68"/>
      <c r="E139" s="6"/>
      <c r="F139" s="82"/>
      <c r="G139" s="33"/>
      <c r="H139" s="68"/>
      <c r="I139" s="6"/>
      <c r="J139" s="5"/>
      <c r="K139" s="6"/>
    </row>
    <row r="140" spans="1:11" s="43" customFormat="1" x14ac:dyDescent="0.2">
      <c r="A140" s="162" t="s">
        <v>511</v>
      </c>
      <c r="B140" s="71">
        <f>SUM(B115:B139)</f>
        <v>173</v>
      </c>
      <c r="C140" s="40">
        <f>B140/1681</f>
        <v>0.10291493158834028</v>
      </c>
      <c r="D140" s="71">
        <f>SUM(D115:D139)</f>
        <v>167</v>
      </c>
      <c r="E140" s="41">
        <f>D140/1945</f>
        <v>8.586118251928021E-2</v>
      </c>
      <c r="F140" s="77">
        <f>SUM(F115:F139)</f>
        <v>860</v>
      </c>
      <c r="G140" s="42">
        <f>F140/8984</f>
        <v>9.5725734639358864E-2</v>
      </c>
      <c r="H140" s="71">
        <f>SUM(H115:H139)</f>
        <v>895</v>
      </c>
      <c r="I140" s="41">
        <f>H140/11003</f>
        <v>8.1341452331182409E-2</v>
      </c>
      <c r="J140" s="37">
        <f>IF(D140=0, "-", IF((B140-D140)/D140&lt;10, (B140-D140)/D140, "&gt;999%"))</f>
        <v>3.5928143712574849E-2</v>
      </c>
      <c r="K140" s="38">
        <f>IF(H140=0, "-", IF((F140-H140)/H140&lt;10, (F140-H140)/H140, "&gt;999%"))</f>
        <v>-3.9106145251396648E-2</v>
      </c>
    </row>
    <row r="141" spans="1:11" x14ac:dyDescent="0.2">
      <c r="B141" s="83"/>
      <c r="D141" s="83"/>
      <c r="F141" s="83"/>
      <c r="H141" s="83"/>
    </row>
    <row r="142" spans="1:11" x14ac:dyDescent="0.2">
      <c r="A142" s="163" t="s">
        <v>134</v>
      </c>
      <c r="B142" s="61" t="s">
        <v>12</v>
      </c>
      <c r="C142" s="62" t="s">
        <v>13</v>
      </c>
      <c r="D142" s="61" t="s">
        <v>12</v>
      </c>
      <c r="E142" s="63" t="s">
        <v>13</v>
      </c>
      <c r="F142" s="62" t="s">
        <v>12</v>
      </c>
      <c r="G142" s="62" t="s">
        <v>13</v>
      </c>
      <c r="H142" s="61" t="s">
        <v>12</v>
      </c>
      <c r="I142" s="63" t="s">
        <v>13</v>
      </c>
      <c r="J142" s="61"/>
      <c r="K142" s="63"/>
    </row>
    <row r="143" spans="1:11" x14ac:dyDescent="0.2">
      <c r="A143" s="7" t="s">
        <v>394</v>
      </c>
      <c r="B143" s="65">
        <v>4</v>
      </c>
      <c r="C143" s="34">
        <f>IF(B161=0, "-", B143/B161)</f>
        <v>9.5238095238095233E-2</v>
      </c>
      <c r="D143" s="65">
        <v>1</v>
      </c>
      <c r="E143" s="9">
        <f>IF(D161=0, "-", D143/D161)</f>
        <v>3.2258064516129031E-2</v>
      </c>
      <c r="F143" s="81">
        <v>8</v>
      </c>
      <c r="G143" s="34">
        <f>IF(F161=0, "-", F143/F161)</f>
        <v>3.8277511961722487E-2</v>
      </c>
      <c r="H143" s="65">
        <v>8</v>
      </c>
      <c r="I143" s="9">
        <f>IF(H161=0, "-", H143/H161)</f>
        <v>5.8823529411764705E-2</v>
      </c>
      <c r="J143" s="8">
        <f t="shared" ref="J143:J159" si="12">IF(D143=0, "-", IF((B143-D143)/D143&lt;10, (B143-D143)/D143, "&gt;999%"))</f>
        <v>3</v>
      </c>
      <c r="K143" s="9">
        <f t="shared" ref="K143:K159" si="13">IF(H143=0, "-", IF((F143-H143)/H143&lt;10, (F143-H143)/H143, "&gt;999%"))</f>
        <v>0</v>
      </c>
    </row>
    <row r="144" spans="1:11" x14ac:dyDescent="0.2">
      <c r="A144" s="7" t="s">
        <v>395</v>
      </c>
      <c r="B144" s="65">
        <v>9</v>
      </c>
      <c r="C144" s="34">
        <f>IF(B161=0, "-", B144/B161)</f>
        <v>0.21428571428571427</v>
      </c>
      <c r="D144" s="65">
        <v>5</v>
      </c>
      <c r="E144" s="9">
        <f>IF(D161=0, "-", D144/D161)</f>
        <v>0.16129032258064516</v>
      </c>
      <c r="F144" s="81">
        <v>32</v>
      </c>
      <c r="G144" s="34">
        <f>IF(F161=0, "-", F144/F161)</f>
        <v>0.15311004784688995</v>
      </c>
      <c r="H144" s="65">
        <v>16</v>
      </c>
      <c r="I144" s="9">
        <f>IF(H161=0, "-", H144/H161)</f>
        <v>0.11764705882352941</v>
      </c>
      <c r="J144" s="8">
        <f t="shared" si="12"/>
        <v>0.8</v>
      </c>
      <c r="K144" s="9">
        <f t="shared" si="13"/>
        <v>1</v>
      </c>
    </row>
    <row r="145" spans="1:11" x14ac:dyDescent="0.2">
      <c r="A145" s="7" t="s">
        <v>396</v>
      </c>
      <c r="B145" s="65">
        <v>1</v>
      </c>
      <c r="C145" s="34">
        <f>IF(B161=0, "-", B145/B161)</f>
        <v>2.3809523809523808E-2</v>
      </c>
      <c r="D145" s="65">
        <v>1</v>
      </c>
      <c r="E145" s="9">
        <f>IF(D161=0, "-", D145/D161)</f>
        <v>3.2258064516129031E-2</v>
      </c>
      <c r="F145" s="81">
        <v>3</v>
      </c>
      <c r="G145" s="34">
        <f>IF(F161=0, "-", F145/F161)</f>
        <v>1.4354066985645933E-2</v>
      </c>
      <c r="H145" s="65">
        <v>5</v>
      </c>
      <c r="I145" s="9">
        <f>IF(H161=0, "-", H145/H161)</f>
        <v>3.6764705882352942E-2</v>
      </c>
      <c r="J145" s="8">
        <f t="shared" si="12"/>
        <v>0</v>
      </c>
      <c r="K145" s="9">
        <f t="shared" si="13"/>
        <v>-0.4</v>
      </c>
    </row>
    <row r="146" spans="1:11" x14ac:dyDescent="0.2">
      <c r="A146" s="7" t="s">
        <v>397</v>
      </c>
      <c r="B146" s="65">
        <v>1</v>
      </c>
      <c r="C146" s="34">
        <f>IF(B161=0, "-", B146/B161)</f>
        <v>2.3809523809523808E-2</v>
      </c>
      <c r="D146" s="65">
        <v>0</v>
      </c>
      <c r="E146" s="9">
        <f>IF(D161=0, "-", D146/D161)</f>
        <v>0</v>
      </c>
      <c r="F146" s="81">
        <v>2</v>
      </c>
      <c r="G146" s="34">
        <f>IF(F161=0, "-", F146/F161)</f>
        <v>9.5693779904306216E-3</v>
      </c>
      <c r="H146" s="65">
        <v>0</v>
      </c>
      <c r="I146" s="9">
        <f>IF(H161=0, "-", H146/H161)</f>
        <v>0</v>
      </c>
      <c r="J146" s="8" t="str">
        <f t="shared" si="12"/>
        <v>-</v>
      </c>
      <c r="K146" s="9" t="str">
        <f t="shared" si="13"/>
        <v>-</v>
      </c>
    </row>
    <row r="147" spans="1:11" x14ac:dyDescent="0.2">
      <c r="A147" s="7" t="s">
        <v>398</v>
      </c>
      <c r="B147" s="65">
        <v>0</v>
      </c>
      <c r="C147" s="34">
        <f>IF(B161=0, "-", B147/B161)</f>
        <v>0</v>
      </c>
      <c r="D147" s="65">
        <v>1</v>
      </c>
      <c r="E147" s="9">
        <f>IF(D161=0, "-", D147/D161)</f>
        <v>3.2258064516129031E-2</v>
      </c>
      <c r="F147" s="81">
        <v>2</v>
      </c>
      <c r="G147" s="34">
        <f>IF(F161=0, "-", F147/F161)</f>
        <v>9.5693779904306216E-3</v>
      </c>
      <c r="H147" s="65">
        <v>3</v>
      </c>
      <c r="I147" s="9">
        <f>IF(H161=0, "-", H147/H161)</f>
        <v>2.2058823529411766E-2</v>
      </c>
      <c r="J147" s="8">
        <f t="shared" si="12"/>
        <v>-1</v>
      </c>
      <c r="K147" s="9">
        <f t="shared" si="13"/>
        <v>-0.33333333333333331</v>
      </c>
    </row>
    <row r="148" spans="1:11" x14ac:dyDescent="0.2">
      <c r="A148" s="7" t="s">
        <v>399</v>
      </c>
      <c r="B148" s="65">
        <v>0</v>
      </c>
      <c r="C148" s="34">
        <f>IF(B161=0, "-", B148/B161)</f>
        <v>0</v>
      </c>
      <c r="D148" s="65">
        <v>0</v>
      </c>
      <c r="E148" s="9">
        <f>IF(D161=0, "-", D148/D161)</f>
        <v>0</v>
      </c>
      <c r="F148" s="81">
        <v>1</v>
      </c>
      <c r="G148" s="34">
        <f>IF(F161=0, "-", F148/F161)</f>
        <v>4.7846889952153108E-3</v>
      </c>
      <c r="H148" s="65">
        <v>0</v>
      </c>
      <c r="I148" s="9">
        <f>IF(H161=0, "-", H148/H161)</f>
        <v>0</v>
      </c>
      <c r="J148" s="8" t="str">
        <f t="shared" si="12"/>
        <v>-</v>
      </c>
      <c r="K148" s="9" t="str">
        <f t="shared" si="13"/>
        <v>-</v>
      </c>
    </row>
    <row r="149" spans="1:11" x14ac:dyDescent="0.2">
      <c r="A149" s="7" t="s">
        <v>400</v>
      </c>
      <c r="B149" s="65">
        <v>3</v>
      </c>
      <c r="C149" s="34">
        <f>IF(B161=0, "-", B149/B161)</f>
        <v>7.1428571428571425E-2</v>
      </c>
      <c r="D149" s="65">
        <v>0</v>
      </c>
      <c r="E149" s="9">
        <f>IF(D161=0, "-", D149/D161)</f>
        <v>0</v>
      </c>
      <c r="F149" s="81">
        <v>13</v>
      </c>
      <c r="G149" s="34">
        <f>IF(F161=0, "-", F149/F161)</f>
        <v>6.2200956937799042E-2</v>
      </c>
      <c r="H149" s="65">
        <v>0</v>
      </c>
      <c r="I149" s="9">
        <f>IF(H161=0, "-", H149/H161)</f>
        <v>0</v>
      </c>
      <c r="J149" s="8" t="str">
        <f t="shared" si="12"/>
        <v>-</v>
      </c>
      <c r="K149" s="9" t="str">
        <f t="shared" si="13"/>
        <v>-</v>
      </c>
    </row>
    <row r="150" spans="1:11" x14ac:dyDescent="0.2">
      <c r="A150" s="7" t="s">
        <v>401</v>
      </c>
      <c r="B150" s="65">
        <v>3</v>
      </c>
      <c r="C150" s="34">
        <f>IF(B161=0, "-", B150/B161)</f>
        <v>7.1428571428571425E-2</v>
      </c>
      <c r="D150" s="65">
        <v>4</v>
      </c>
      <c r="E150" s="9">
        <f>IF(D161=0, "-", D150/D161)</f>
        <v>0.12903225806451613</v>
      </c>
      <c r="F150" s="81">
        <v>36</v>
      </c>
      <c r="G150" s="34">
        <f>IF(F161=0, "-", F150/F161)</f>
        <v>0.17224880382775121</v>
      </c>
      <c r="H150" s="65">
        <v>13</v>
      </c>
      <c r="I150" s="9">
        <f>IF(H161=0, "-", H150/H161)</f>
        <v>9.5588235294117641E-2</v>
      </c>
      <c r="J150" s="8">
        <f t="shared" si="12"/>
        <v>-0.25</v>
      </c>
      <c r="K150" s="9">
        <f t="shared" si="13"/>
        <v>1.7692307692307692</v>
      </c>
    </row>
    <row r="151" spans="1:11" x14ac:dyDescent="0.2">
      <c r="A151" s="7" t="s">
        <v>402</v>
      </c>
      <c r="B151" s="65">
        <v>6</v>
      </c>
      <c r="C151" s="34">
        <f>IF(B161=0, "-", B151/B161)</f>
        <v>0.14285714285714285</v>
      </c>
      <c r="D151" s="65">
        <v>5</v>
      </c>
      <c r="E151" s="9">
        <f>IF(D161=0, "-", D151/D161)</f>
        <v>0.16129032258064516</v>
      </c>
      <c r="F151" s="81">
        <v>9</v>
      </c>
      <c r="G151" s="34">
        <f>IF(F161=0, "-", F151/F161)</f>
        <v>4.3062200956937802E-2</v>
      </c>
      <c r="H151" s="65">
        <v>12</v>
      </c>
      <c r="I151" s="9">
        <f>IF(H161=0, "-", H151/H161)</f>
        <v>8.8235294117647065E-2</v>
      </c>
      <c r="J151" s="8">
        <f t="shared" si="12"/>
        <v>0.2</v>
      </c>
      <c r="K151" s="9">
        <f t="shared" si="13"/>
        <v>-0.25</v>
      </c>
    </row>
    <row r="152" spans="1:11" x14ac:dyDescent="0.2">
      <c r="A152" s="7" t="s">
        <v>403</v>
      </c>
      <c r="B152" s="65">
        <v>3</v>
      </c>
      <c r="C152" s="34">
        <f>IF(B161=0, "-", B152/B161)</f>
        <v>7.1428571428571425E-2</v>
      </c>
      <c r="D152" s="65">
        <v>1</v>
      </c>
      <c r="E152" s="9">
        <f>IF(D161=0, "-", D152/D161)</f>
        <v>3.2258064516129031E-2</v>
      </c>
      <c r="F152" s="81">
        <v>19</v>
      </c>
      <c r="G152" s="34">
        <f>IF(F161=0, "-", F152/F161)</f>
        <v>9.0909090909090912E-2</v>
      </c>
      <c r="H152" s="65">
        <v>13</v>
      </c>
      <c r="I152" s="9">
        <f>IF(H161=0, "-", H152/H161)</f>
        <v>9.5588235294117641E-2</v>
      </c>
      <c r="J152" s="8">
        <f t="shared" si="12"/>
        <v>2</v>
      </c>
      <c r="K152" s="9">
        <f t="shared" si="13"/>
        <v>0.46153846153846156</v>
      </c>
    </row>
    <row r="153" spans="1:11" x14ac:dyDescent="0.2">
      <c r="A153" s="7" t="s">
        <v>404</v>
      </c>
      <c r="B153" s="65">
        <v>0</v>
      </c>
      <c r="C153" s="34">
        <f>IF(B161=0, "-", B153/B161)</f>
        <v>0</v>
      </c>
      <c r="D153" s="65">
        <v>1</v>
      </c>
      <c r="E153" s="9">
        <f>IF(D161=0, "-", D153/D161)</f>
        <v>3.2258064516129031E-2</v>
      </c>
      <c r="F153" s="81">
        <v>4</v>
      </c>
      <c r="G153" s="34">
        <f>IF(F161=0, "-", F153/F161)</f>
        <v>1.9138755980861243E-2</v>
      </c>
      <c r="H153" s="65">
        <v>3</v>
      </c>
      <c r="I153" s="9">
        <f>IF(H161=0, "-", H153/H161)</f>
        <v>2.2058823529411766E-2</v>
      </c>
      <c r="J153" s="8">
        <f t="shared" si="12"/>
        <v>-1</v>
      </c>
      <c r="K153" s="9">
        <f t="shared" si="13"/>
        <v>0.33333333333333331</v>
      </c>
    </row>
    <row r="154" spans="1:11" x14ac:dyDescent="0.2">
      <c r="A154" s="7" t="s">
        <v>405</v>
      </c>
      <c r="B154" s="65">
        <v>2</v>
      </c>
      <c r="C154" s="34">
        <f>IF(B161=0, "-", B154/B161)</f>
        <v>4.7619047619047616E-2</v>
      </c>
      <c r="D154" s="65">
        <v>0</v>
      </c>
      <c r="E154" s="9">
        <f>IF(D161=0, "-", D154/D161)</f>
        <v>0</v>
      </c>
      <c r="F154" s="81">
        <v>10</v>
      </c>
      <c r="G154" s="34">
        <f>IF(F161=0, "-", F154/F161)</f>
        <v>4.784688995215311E-2</v>
      </c>
      <c r="H154" s="65">
        <v>0</v>
      </c>
      <c r="I154" s="9">
        <f>IF(H161=0, "-", H154/H161)</f>
        <v>0</v>
      </c>
      <c r="J154" s="8" t="str">
        <f t="shared" si="12"/>
        <v>-</v>
      </c>
      <c r="K154" s="9" t="str">
        <f t="shared" si="13"/>
        <v>-</v>
      </c>
    </row>
    <row r="155" spans="1:11" x14ac:dyDescent="0.2">
      <c r="A155" s="7" t="s">
        <v>406</v>
      </c>
      <c r="B155" s="65">
        <v>4</v>
      </c>
      <c r="C155" s="34">
        <f>IF(B161=0, "-", B155/B161)</f>
        <v>9.5238095238095233E-2</v>
      </c>
      <c r="D155" s="65">
        <v>1</v>
      </c>
      <c r="E155" s="9">
        <f>IF(D161=0, "-", D155/D161)</f>
        <v>3.2258064516129031E-2</v>
      </c>
      <c r="F155" s="81">
        <v>23</v>
      </c>
      <c r="G155" s="34">
        <f>IF(F161=0, "-", F155/F161)</f>
        <v>0.11004784688995216</v>
      </c>
      <c r="H155" s="65">
        <v>18</v>
      </c>
      <c r="I155" s="9">
        <f>IF(H161=0, "-", H155/H161)</f>
        <v>0.13235294117647059</v>
      </c>
      <c r="J155" s="8">
        <f t="shared" si="12"/>
        <v>3</v>
      </c>
      <c r="K155" s="9">
        <f t="shared" si="13"/>
        <v>0.27777777777777779</v>
      </c>
    </row>
    <row r="156" spans="1:11" x14ac:dyDescent="0.2">
      <c r="A156" s="7" t="s">
        <v>407</v>
      </c>
      <c r="B156" s="65">
        <v>1</v>
      </c>
      <c r="C156" s="34">
        <f>IF(B161=0, "-", B156/B161)</f>
        <v>2.3809523809523808E-2</v>
      </c>
      <c r="D156" s="65">
        <v>0</v>
      </c>
      <c r="E156" s="9">
        <f>IF(D161=0, "-", D156/D161)</f>
        <v>0</v>
      </c>
      <c r="F156" s="81">
        <v>5</v>
      </c>
      <c r="G156" s="34">
        <f>IF(F161=0, "-", F156/F161)</f>
        <v>2.3923444976076555E-2</v>
      </c>
      <c r="H156" s="65">
        <v>5</v>
      </c>
      <c r="I156" s="9">
        <f>IF(H161=0, "-", H156/H161)</f>
        <v>3.6764705882352942E-2</v>
      </c>
      <c r="J156" s="8" t="str">
        <f t="shared" si="12"/>
        <v>-</v>
      </c>
      <c r="K156" s="9">
        <f t="shared" si="13"/>
        <v>0</v>
      </c>
    </row>
    <row r="157" spans="1:11" x14ac:dyDescent="0.2">
      <c r="A157" s="7" t="s">
        <v>408</v>
      </c>
      <c r="B157" s="65">
        <v>1</v>
      </c>
      <c r="C157" s="34">
        <f>IF(B161=0, "-", B157/B161)</f>
        <v>2.3809523809523808E-2</v>
      </c>
      <c r="D157" s="65">
        <v>1</v>
      </c>
      <c r="E157" s="9">
        <f>IF(D161=0, "-", D157/D161)</f>
        <v>3.2258064516129031E-2</v>
      </c>
      <c r="F157" s="81">
        <v>3</v>
      </c>
      <c r="G157" s="34">
        <f>IF(F161=0, "-", F157/F161)</f>
        <v>1.4354066985645933E-2</v>
      </c>
      <c r="H157" s="65">
        <v>7</v>
      </c>
      <c r="I157" s="9">
        <f>IF(H161=0, "-", H157/H161)</f>
        <v>5.1470588235294115E-2</v>
      </c>
      <c r="J157" s="8">
        <f t="shared" si="12"/>
        <v>0</v>
      </c>
      <c r="K157" s="9">
        <f t="shared" si="13"/>
        <v>-0.5714285714285714</v>
      </c>
    </row>
    <row r="158" spans="1:11" x14ac:dyDescent="0.2">
      <c r="A158" s="7" t="s">
        <v>409</v>
      </c>
      <c r="B158" s="65">
        <v>2</v>
      </c>
      <c r="C158" s="34">
        <f>IF(B161=0, "-", B158/B161)</f>
        <v>4.7619047619047616E-2</v>
      </c>
      <c r="D158" s="65">
        <v>7</v>
      </c>
      <c r="E158" s="9">
        <f>IF(D161=0, "-", D158/D161)</f>
        <v>0.22580645161290322</v>
      </c>
      <c r="F158" s="81">
        <v>19</v>
      </c>
      <c r="G158" s="34">
        <f>IF(F161=0, "-", F158/F161)</f>
        <v>9.0909090909090912E-2</v>
      </c>
      <c r="H158" s="65">
        <v>24</v>
      </c>
      <c r="I158" s="9">
        <f>IF(H161=0, "-", H158/H161)</f>
        <v>0.17647058823529413</v>
      </c>
      <c r="J158" s="8">
        <f t="shared" si="12"/>
        <v>-0.7142857142857143</v>
      </c>
      <c r="K158" s="9">
        <f t="shared" si="13"/>
        <v>-0.20833333333333334</v>
      </c>
    </row>
    <row r="159" spans="1:11" x14ac:dyDescent="0.2">
      <c r="A159" s="7" t="s">
        <v>410</v>
      </c>
      <c r="B159" s="65">
        <v>2</v>
      </c>
      <c r="C159" s="34">
        <f>IF(B161=0, "-", B159/B161)</f>
        <v>4.7619047619047616E-2</v>
      </c>
      <c r="D159" s="65">
        <v>3</v>
      </c>
      <c r="E159" s="9">
        <f>IF(D161=0, "-", D159/D161)</f>
        <v>9.6774193548387094E-2</v>
      </c>
      <c r="F159" s="81">
        <v>20</v>
      </c>
      <c r="G159" s="34">
        <f>IF(F161=0, "-", F159/F161)</f>
        <v>9.569377990430622E-2</v>
      </c>
      <c r="H159" s="65">
        <v>9</v>
      </c>
      <c r="I159" s="9">
        <f>IF(H161=0, "-", H159/H161)</f>
        <v>6.6176470588235295E-2</v>
      </c>
      <c r="J159" s="8">
        <f t="shared" si="12"/>
        <v>-0.33333333333333331</v>
      </c>
      <c r="K159" s="9">
        <f t="shared" si="13"/>
        <v>1.2222222222222223</v>
      </c>
    </row>
    <row r="160" spans="1:11" x14ac:dyDescent="0.2">
      <c r="A160" s="2"/>
      <c r="B160" s="68"/>
      <c r="C160" s="33"/>
      <c r="D160" s="68"/>
      <c r="E160" s="6"/>
      <c r="F160" s="82"/>
      <c r="G160" s="33"/>
      <c r="H160" s="68"/>
      <c r="I160" s="6"/>
      <c r="J160" s="5"/>
      <c r="K160" s="6"/>
    </row>
    <row r="161" spans="1:11" s="43" customFormat="1" x14ac:dyDescent="0.2">
      <c r="A161" s="162" t="s">
        <v>510</v>
      </c>
      <c r="B161" s="71">
        <f>SUM(B143:B160)</f>
        <v>42</v>
      </c>
      <c r="C161" s="40">
        <f>B161/1681</f>
        <v>2.4985127900059488E-2</v>
      </c>
      <c r="D161" s="71">
        <f>SUM(D143:D160)</f>
        <v>31</v>
      </c>
      <c r="E161" s="41">
        <f>D161/1945</f>
        <v>1.5938303341902313E-2</v>
      </c>
      <c r="F161" s="77">
        <f>SUM(F143:F160)</f>
        <v>209</v>
      </c>
      <c r="G161" s="42">
        <f>F161/8984</f>
        <v>2.3263579697239536E-2</v>
      </c>
      <c r="H161" s="71">
        <f>SUM(H143:H160)</f>
        <v>136</v>
      </c>
      <c r="I161" s="41">
        <f>H161/11003</f>
        <v>1.2360265382168499E-2</v>
      </c>
      <c r="J161" s="37">
        <f>IF(D161=0, "-", IF((B161-D161)/D161&lt;10, (B161-D161)/D161, "&gt;999%"))</f>
        <v>0.35483870967741937</v>
      </c>
      <c r="K161" s="38">
        <f>IF(H161=0, "-", IF((F161-H161)/H161&lt;10, (F161-H161)/H161, "&gt;999%"))</f>
        <v>0.53676470588235292</v>
      </c>
    </row>
    <row r="162" spans="1:11" x14ac:dyDescent="0.2">
      <c r="B162" s="83"/>
      <c r="D162" s="83"/>
      <c r="F162" s="83"/>
      <c r="H162" s="83"/>
    </row>
    <row r="163" spans="1:11" s="43" customFormat="1" x14ac:dyDescent="0.2">
      <c r="A163" s="162" t="s">
        <v>509</v>
      </c>
      <c r="B163" s="71">
        <v>215</v>
      </c>
      <c r="C163" s="40">
        <f>B163/1681</f>
        <v>0.12790005948839978</v>
      </c>
      <c r="D163" s="71">
        <v>198</v>
      </c>
      <c r="E163" s="41">
        <f>D163/1945</f>
        <v>0.10179948586118252</v>
      </c>
      <c r="F163" s="77">
        <v>1069</v>
      </c>
      <c r="G163" s="42">
        <f>F163/8984</f>
        <v>0.1189893143365984</v>
      </c>
      <c r="H163" s="71">
        <v>1031</v>
      </c>
      <c r="I163" s="41">
        <f>H163/11003</f>
        <v>9.370171771335091E-2</v>
      </c>
      <c r="J163" s="37">
        <f>IF(D163=0, "-", IF((B163-D163)/D163&lt;10, (B163-D163)/D163, "&gt;999%"))</f>
        <v>8.5858585858585856E-2</v>
      </c>
      <c r="K163" s="38">
        <f>IF(H163=0, "-", IF((F163-H163)/H163&lt;10, (F163-H163)/H163, "&gt;999%"))</f>
        <v>3.6857419980601359E-2</v>
      </c>
    </row>
    <row r="164" spans="1:11" x14ac:dyDescent="0.2">
      <c r="B164" s="83"/>
      <c r="D164" s="83"/>
      <c r="F164" s="83"/>
      <c r="H164" s="83"/>
    </row>
    <row r="165" spans="1:11" ht="15.75" x14ac:dyDescent="0.25">
      <c r="A165" s="164" t="s">
        <v>104</v>
      </c>
      <c r="B165" s="196" t="s">
        <v>1</v>
      </c>
      <c r="C165" s="200"/>
      <c r="D165" s="200"/>
      <c r="E165" s="197"/>
      <c r="F165" s="196" t="s">
        <v>14</v>
      </c>
      <c r="G165" s="200"/>
      <c r="H165" s="200"/>
      <c r="I165" s="197"/>
      <c r="J165" s="196" t="s">
        <v>15</v>
      </c>
      <c r="K165" s="197"/>
    </row>
    <row r="166" spans="1:11" x14ac:dyDescent="0.2">
      <c r="A166" s="22"/>
      <c r="B166" s="196">
        <f>VALUE(RIGHT($B$2, 4))</f>
        <v>2021</v>
      </c>
      <c r="C166" s="197"/>
      <c r="D166" s="196">
        <f>B166-1</f>
        <v>2020</v>
      </c>
      <c r="E166" s="204"/>
      <c r="F166" s="196">
        <f>B166</f>
        <v>2021</v>
      </c>
      <c r="G166" s="204"/>
      <c r="H166" s="196">
        <f>D166</f>
        <v>2020</v>
      </c>
      <c r="I166" s="204"/>
      <c r="J166" s="140" t="s">
        <v>4</v>
      </c>
      <c r="K166" s="141" t="s">
        <v>2</v>
      </c>
    </row>
    <row r="167" spans="1:11" x14ac:dyDescent="0.2">
      <c r="A167" s="163" t="s">
        <v>135</v>
      </c>
      <c r="B167" s="61" t="s">
        <v>12</v>
      </c>
      <c r="C167" s="62" t="s">
        <v>13</v>
      </c>
      <c r="D167" s="61" t="s">
        <v>12</v>
      </c>
      <c r="E167" s="63" t="s">
        <v>13</v>
      </c>
      <c r="F167" s="62" t="s">
        <v>12</v>
      </c>
      <c r="G167" s="62" t="s">
        <v>13</v>
      </c>
      <c r="H167" s="61" t="s">
        <v>12</v>
      </c>
      <c r="I167" s="63" t="s">
        <v>13</v>
      </c>
      <c r="J167" s="61"/>
      <c r="K167" s="63"/>
    </row>
    <row r="168" spans="1:11" x14ac:dyDescent="0.2">
      <c r="A168" s="7" t="s">
        <v>411</v>
      </c>
      <c r="B168" s="65">
        <v>0</v>
      </c>
      <c r="C168" s="34">
        <f>IF(B171=0, "-", B168/B171)</f>
        <v>0</v>
      </c>
      <c r="D168" s="65">
        <v>0</v>
      </c>
      <c r="E168" s="9">
        <f>IF(D171=0, "-", D168/D171)</f>
        <v>0</v>
      </c>
      <c r="F168" s="81">
        <v>12</v>
      </c>
      <c r="G168" s="34">
        <f>IF(F171=0, "-", F168/F171)</f>
        <v>0.13636363636363635</v>
      </c>
      <c r="H168" s="65">
        <v>6</v>
      </c>
      <c r="I168" s="9">
        <f>IF(H171=0, "-", H168/H171)</f>
        <v>0.1111111111111111</v>
      </c>
      <c r="J168" s="8" t="str">
        <f>IF(D168=0, "-", IF((B168-D168)/D168&lt;10, (B168-D168)/D168, "&gt;999%"))</f>
        <v>-</v>
      </c>
      <c r="K168" s="9">
        <f>IF(H168=0, "-", IF((F168-H168)/H168&lt;10, (F168-H168)/H168, "&gt;999%"))</f>
        <v>1</v>
      </c>
    </row>
    <row r="169" spans="1:11" x14ac:dyDescent="0.2">
      <c r="A169" s="7" t="s">
        <v>412</v>
      </c>
      <c r="B169" s="65">
        <v>12</v>
      </c>
      <c r="C169" s="34">
        <f>IF(B171=0, "-", B169/B171)</f>
        <v>1</v>
      </c>
      <c r="D169" s="65">
        <v>8</v>
      </c>
      <c r="E169" s="9">
        <f>IF(D171=0, "-", D169/D171)</f>
        <v>1</v>
      </c>
      <c r="F169" s="81">
        <v>76</v>
      </c>
      <c r="G169" s="34">
        <f>IF(F171=0, "-", F169/F171)</f>
        <v>0.86363636363636365</v>
      </c>
      <c r="H169" s="65">
        <v>48</v>
      </c>
      <c r="I169" s="9">
        <f>IF(H171=0, "-", H169/H171)</f>
        <v>0.88888888888888884</v>
      </c>
      <c r="J169" s="8">
        <f>IF(D169=0, "-", IF((B169-D169)/D169&lt;10, (B169-D169)/D169, "&gt;999%"))</f>
        <v>0.5</v>
      </c>
      <c r="K169" s="9">
        <f>IF(H169=0, "-", IF((F169-H169)/H169&lt;10, (F169-H169)/H169, "&gt;999%"))</f>
        <v>0.58333333333333337</v>
      </c>
    </row>
    <row r="170" spans="1:11" x14ac:dyDescent="0.2">
      <c r="A170" s="2"/>
      <c r="B170" s="68"/>
      <c r="C170" s="33"/>
      <c r="D170" s="68"/>
      <c r="E170" s="6"/>
      <c r="F170" s="82"/>
      <c r="G170" s="33"/>
      <c r="H170" s="68"/>
      <c r="I170" s="6"/>
      <c r="J170" s="5"/>
      <c r="K170" s="6"/>
    </row>
    <row r="171" spans="1:11" s="43" customFormat="1" x14ac:dyDescent="0.2">
      <c r="A171" s="162" t="s">
        <v>508</v>
      </c>
      <c r="B171" s="71">
        <f>SUM(B168:B170)</f>
        <v>12</v>
      </c>
      <c r="C171" s="40">
        <f>B171/1681</f>
        <v>7.138607971445568E-3</v>
      </c>
      <c r="D171" s="71">
        <f>SUM(D168:D170)</f>
        <v>8</v>
      </c>
      <c r="E171" s="41">
        <f>D171/1945</f>
        <v>4.1131105398457581E-3</v>
      </c>
      <c r="F171" s="77">
        <f>SUM(F168:F170)</f>
        <v>88</v>
      </c>
      <c r="G171" s="42">
        <f>F171/8984</f>
        <v>9.7951914514692786E-3</v>
      </c>
      <c r="H171" s="71">
        <f>SUM(H168:H170)</f>
        <v>54</v>
      </c>
      <c r="I171" s="41">
        <f>H171/11003</f>
        <v>4.9077524311551398E-3</v>
      </c>
      <c r="J171" s="37">
        <f>IF(D171=0, "-", IF((B171-D171)/D171&lt;10, (B171-D171)/D171, "&gt;999%"))</f>
        <v>0.5</v>
      </c>
      <c r="K171" s="38">
        <f>IF(H171=0, "-", IF((F171-H171)/H171&lt;10, (F171-H171)/H171, "&gt;999%"))</f>
        <v>0.62962962962962965</v>
      </c>
    </row>
    <row r="172" spans="1:11" x14ac:dyDescent="0.2">
      <c r="B172" s="83"/>
      <c r="D172" s="83"/>
      <c r="F172" s="83"/>
      <c r="H172" s="83"/>
    </row>
    <row r="173" spans="1:11" x14ac:dyDescent="0.2">
      <c r="A173" s="163" t="s">
        <v>136</v>
      </c>
      <c r="B173" s="61" t="s">
        <v>12</v>
      </c>
      <c r="C173" s="62" t="s">
        <v>13</v>
      </c>
      <c r="D173" s="61" t="s">
        <v>12</v>
      </c>
      <c r="E173" s="63" t="s">
        <v>13</v>
      </c>
      <c r="F173" s="62" t="s">
        <v>12</v>
      </c>
      <c r="G173" s="62" t="s">
        <v>13</v>
      </c>
      <c r="H173" s="61" t="s">
        <v>12</v>
      </c>
      <c r="I173" s="63" t="s">
        <v>13</v>
      </c>
      <c r="J173" s="61"/>
      <c r="K173" s="63"/>
    </row>
    <row r="174" spans="1:11" x14ac:dyDescent="0.2">
      <c r="A174" s="7" t="s">
        <v>413</v>
      </c>
      <c r="B174" s="65">
        <v>0</v>
      </c>
      <c r="C174" s="34">
        <f>IF(B182=0, "-", B174/B182)</f>
        <v>0</v>
      </c>
      <c r="D174" s="65">
        <v>0</v>
      </c>
      <c r="E174" s="9">
        <f>IF(D182=0, "-", D174/D182)</f>
        <v>0</v>
      </c>
      <c r="F174" s="81">
        <v>3</v>
      </c>
      <c r="G174" s="34">
        <f>IF(F182=0, "-", F174/F182)</f>
        <v>0.15789473684210525</v>
      </c>
      <c r="H174" s="65">
        <v>1</v>
      </c>
      <c r="I174" s="9">
        <f>IF(H182=0, "-", H174/H182)</f>
        <v>3.4482758620689655E-2</v>
      </c>
      <c r="J174" s="8" t="str">
        <f t="shared" ref="J174:J180" si="14">IF(D174=0, "-", IF((B174-D174)/D174&lt;10, (B174-D174)/D174, "&gt;999%"))</f>
        <v>-</v>
      </c>
      <c r="K174" s="9">
        <f t="shared" ref="K174:K180" si="15">IF(H174=0, "-", IF((F174-H174)/H174&lt;10, (F174-H174)/H174, "&gt;999%"))</f>
        <v>2</v>
      </c>
    </row>
    <row r="175" spans="1:11" x14ac:dyDescent="0.2">
      <c r="A175" s="7" t="s">
        <v>414</v>
      </c>
      <c r="B175" s="65">
        <v>2</v>
      </c>
      <c r="C175" s="34">
        <f>IF(B182=0, "-", B175/B182)</f>
        <v>0.33333333333333331</v>
      </c>
      <c r="D175" s="65">
        <v>5</v>
      </c>
      <c r="E175" s="9">
        <f>IF(D182=0, "-", D175/D182)</f>
        <v>0.35714285714285715</v>
      </c>
      <c r="F175" s="81">
        <v>5</v>
      </c>
      <c r="G175" s="34">
        <f>IF(F182=0, "-", F175/F182)</f>
        <v>0.26315789473684209</v>
      </c>
      <c r="H175" s="65">
        <v>11</v>
      </c>
      <c r="I175" s="9">
        <f>IF(H182=0, "-", H175/H182)</f>
        <v>0.37931034482758619</v>
      </c>
      <c r="J175" s="8">
        <f t="shared" si="14"/>
        <v>-0.6</v>
      </c>
      <c r="K175" s="9">
        <f t="shared" si="15"/>
        <v>-0.54545454545454541</v>
      </c>
    </row>
    <row r="176" spans="1:11" x14ac:dyDescent="0.2">
      <c r="A176" s="7" t="s">
        <v>415</v>
      </c>
      <c r="B176" s="65">
        <v>1</v>
      </c>
      <c r="C176" s="34">
        <f>IF(B182=0, "-", B176/B182)</f>
        <v>0.16666666666666666</v>
      </c>
      <c r="D176" s="65">
        <v>0</v>
      </c>
      <c r="E176" s="9">
        <f>IF(D182=0, "-", D176/D182)</f>
        <v>0</v>
      </c>
      <c r="F176" s="81">
        <v>2</v>
      </c>
      <c r="G176" s="34">
        <f>IF(F182=0, "-", F176/F182)</f>
        <v>0.10526315789473684</v>
      </c>
      <c r="H176" s="65">
        <v>0</v>
      </c>
      <c r="I176" s="9">
        <f>IF(H182=0, "-", H176/H182)</f>
        <v>0</v>
      </c>
      <c r="J176" s="8" t="str">
        <f t="shared" si="14"/>
        <v>-</v>
      </c>
      <c r="K176" s="9" t="str">
        <f t="shared" si="15"/>
        <v>-</v>
      </c>
    </row>
    <row r="177" spans="1:11" x14ac:dyDescent="0.2">
      <c r="A177" s="7" t="s">
        <v>416</v>
      </c>
      <c r="B177" s="65">
        <v>0</v>
      </c>
      <c r="C177" s="34">
        <f>IF(B182=0, "-", B177/B182)</f>
        <v>0</v>
      </c>
      <c r="D177" s="65">
        <v>6</v>
      </c>
      <c r="E177" s="9">
        <f>IF(D182=0, "-", D177/D182)</f>
        <v>0.42857142857142855</v>
      </c>
      <c r="F177" s="81">
        <v>2</v>
      </c>
      <c r="G177" s="34">
        <f>IF(F182=0, "-", F177/F182)</f>
        <v>0.10526315789473684</v>
      </c>
      <c r="H177" s="65">
        <v>6</v>
      </c>
      <c r="I177" s="9">
        <f>IF(H182=0, "-", H177/H182)</f>
        <v>0.20689655172413793</v>
      </c>
      <c r="J177" s="8">
        <f t="shared" si="14"/>
        <v>-1</v>
      </c>
      <c r="K177" s="9">
        <f t="shared" si="15"/>
        <v>-0.66666666666666663</v>
      </c>
    </row>
    <row r="178" spans="1:11" x14ac:dyDescent="0.2">
      <c r="A178" s="7" t="s">
        <v>417</v>
      </c>
      <c r="B178" s="65">
        <v>0</v>
      </c>
      <c r="C178" s="34">
        <f>IF(B182=0, "-", B178/B182)</f>
        <v>0</v>
      </c>
      <c r="D178" s="65">
        <v>1</v>
      </c>
      <c r="E178" s="9">
        <f>IF(D182=0, "-", D178/D182)</f>
        <v>7.1428571428571425E-2</v>
      </c>
      <c r="F178" s="81">
        <v>0</v>
      </c>
      <c r="G178" s="34">
        <f>IF(F182=0, "-", F178/F182)</f>
        <v>0</v>
      </c>
      <c r="H178" s="65">
        <v>3</v>
      </c>
      <c r="I178" s="9">
        <f>IF(H182=0, "-", H178/H182)</f>
        <v>0.10344827586206896</v>
      </c>
      <c r="J178" s="8">
        <f t="shared" si="14"/>
        <v>-1</v>
      </c>
      <c r="K178" s="9">
        <f t="shared" si="15"/>
        <v>-1</v>
      </c>
    </row>
    <row r="179" spans="1:11" x14ac:dyDescent="0.2">
      <c r="A179" s="7" t="s">
        <v>418</v>
      </c>
      <c r="B179" s="65">
        <v>2</v>
      </c>
      <c r="C179" s="34">
        <f>IF(B182=0, "-", B179/B182)</f>
        <v>0.33333333333333331</v>
      </c>
      <c r="D179" s="65">
        <v>0</v>
      </c>
      <c r="E179" s="9">
        <f>IF(D182=0, "-", D179/D182)</f>
        <v>0</v>
      </c>
      <c r="F179" s="81">
        <v>4</v>
      </c>
      <c r="G179" s="34">
        <f>IF(F182=0, "-", F179/F182)</f>
        <v>0.21052631578947367</v>
      </c>
      <c r="H179" s="65">
        <v>0</v>
      </c>
      <c r="I179" s="9">
        <f>IF(H182=0, "-", H179/H182)</f>
        <v>0</v>
      </c>
      <c r="J179" s="8" t="str">
        <f t="shared" si="14"/>
        <v>-</v>
      </c>
      <c r="K179" s="9" t="str">
        <f t="shared" si="15"/>
        <v>-</v>
      </c>
    </row>
    <row r="180" spans="1:11" x14ac:dyDescent="0.2">
      <c r="A180" s="7" t="s">
        <v>419</v>
      </c>
      <c r="B180" s="65">
        <v>1</v>
      </c>
      <c r="C180" s="34">
        <f>IF(B182=0, "-", B180/B182)</f>
        <v>0.16666666666666666</v>
      </c>
      <c r="D180" s="65">
        <v>2</v>
      </c>
      <c r="E180" s="9">
        <f>IF(D182=0, "-", D180/D182)</f>
        <v>0.14285714285714285</v>
      </c>
      <c r="F180" s="81">
        <v>3</v>
      </c>
      <c r="G180" s="34">
        <f>IF(F182=0, "-", F180/F182)</f>
        <v>0.15789473684210525</v>
      </c>
      <c r="H180" s="65">
        <v>8</v>
      </c>
      <c r="I180" s="9">
        <f>IF(H182=0, "-", H180/H182)</f>
        <v>0.27586206896551724</v>
      </c>
      <c r="J180" s="8">
        <f t="shared" si="14"/>
        <v>-0.5</v>
      </c>
      <c r="K180" s="9">
        <f t="shared" si="15"/>
        <v>-0.625</v>
      </c>
    </row>
    <row r="181" spans="1:11" x14ac:dyDescent="0.2">
      <c r="A181" s="2"/>
      <c r="B181" s="68"/>
      <c r="C181" s="33"/>
      <c r="D181" s="68"/>
      <c r="E181" s="6"/>
      <c r="F181" s="82"/>
      <c r="G181" s="33"/>
      <c r="H181" s="68"/>
      <c r="I181" s="6"/>
      <c r="J181" s="5"/>
      <c r="K181" s="6"/>
    </row>
    <row r="182" spans="1:11" s="43" customFormat="1" x14ac:dyDescent="0.2">
      <c r="A182" s="162" t="s">
        <v>507</v>
      </c>
      <c r="B182" s="71">
        <f>SUM(B174:B181)</f>
        <v>6</v>
      </c>
      <c r="C182" s="40">
        <f>B182/1681</f>
        <v>3.569303985722784E-3</v>
      </c>
      <c r="D182" s="71">
        <f>SUM(D174:D181)</f>
        <v>14</v>
      </c>
      <c r="E182" s="41">
        <f>D182/1945</f>
        <v>7.1979434447300775E-3</v>
      </c>
      <c r="F182" s="77">
        <f>SUM(F174:F181)</f>
        <v>19</v>
      </c>
      <c r="G182" s="42">
        <f>F182/8984</f>
        <v>2.1148708815672307E-3</v>
      </c>
      <c r="H182" s="71">
        <f>SUM(H174:H181)</f>
        <v>29</v>
      </c>
      <c r="I182" s="41">
        <f>H182/11003</f>
        <v>2.6356448241388712E-3</v>
      </c>
      <c r="J182" s="37">
        <f>IF(D182=0, "-", IF((B182-D182)/D182&lt;10, (B182-D182)/D182, "&gt;999%"))</f>
        <v>-0.5714285714285714</v>
      </c>
      <c r="K182" s="38">
        <f>IF(H182=0, "-", IF((F182-H182)/H182&lt;10, (F182-H182)/H182, "&gt;999%"))</f>
        <v>-0.34482758620689657</v>
      </c>
    </row>
    <row r="183" spans="1:11" x14ac:dyDescent="0.2">
      <c r="B183" s="83"/>
      <c r="D183" s="83"/>
      <c r="F183" s="83"/>
      <c r="H183" s="83"/>
    </row>
    <row r="184" spans="1:11" s="43" customFormat="1" x14ac:dyDescent="0.2">
      <c r="A184" s="162" t="s">
        <v>506</v>
      </c>
      <c r="B184" s="71">
        <v>18</v>
      </c>
      <c r="C184" s="40">
        <f>B184/1681</f>
        <v>1.0707911957168352E-2</v>
      </c>
      <c r="D184" s="71">
        <v>22</v>
      </c>
      <c r="E184" s="41">
        <f>D184/1945</f>
        <v>1.1311053984575836E-2</v>
      </c>
      <c r="F184" s="77">
        <v>107</v>
      </c>
      <c r="G184" s="42">
        <f>F184/8984</f>
        <v>1.1910062333036509E-2</v>
      </c>
      <c r="H184" s="71">
        <v>83</v>
      </c>
      <c r="I184" s="41">
        <f>H184/11003</f>
        <v>7.5433972552940111E-3</v>
      </c>
      <c r="J184" s="37">
        <f>IF(D184=0, "-", IF((B184-D184)/D184&lt;10, (B184-D184)/D184, "&gt;999%"))</f>
        <v>-0.18181818181818182</v>
      </c>
      <c r="K184" s="38">
        <f>IF(H184=0, "-", IF((F184-H184)/H184&lt;10, (F184-H184)/H184, "&gt;999%"))</f>
        <v>0.28915662650602408</v>
      </c>
    </row>
    <row r="185" spans="1:11" x14ac:dyDescent="0.2">
      <c r="B185" s="83"/>
      <c r="D185" s="83"/>
      <c r="F185" s="83"/>
      <c r="H185" s="83"/>
    </row>
    <row r="186" spans="1:11" x14ac:dyDescent="0.2">
      <c r="A186" s="27" t="s">
        <v>504</v>
      </c>
      <c r="B186" s="71">
        <f>B190-B188</f>
        <v>799</v>
      </c>
      <c r="C186" s="40">
        <f>B186/1681</f>
        <v>0.47531231409875074</v>
      </c>
      <c r="D186" s="71">
        <f>D190-D188</f>
        <v>700</v>
      </c>
      <c r="E186" s="41">
        <f>D186/1945</f>
        <v>0.35989717223650386</v>
      </c>
      <c r="F186" s="77">
        <f>F190-F188</f>
        <v>4095</v>
      </c>
      <c r="G186" s="42">
        <f>F186/8984</f>
        <v>0.45581032947462152</v>
      </c>
      <c r="H186" s="71">
        <f>H190-H188</f>
        <v>4527</v>
      </c>
      <c r="I186" s="41">
        <f>H186/11003</f>
        <v>0.41143324547850585</v>
      </c>
      <c r="J186" s="37">
        <f>IF(D186=0, "-", IF((B186-D186)/D186&lt;10, (B186-D186)/D186, "&gt;999%"))</f>
        <v>0.14142857142857143</v>
      </c>
      <c r="K186" s="38">
        <f>IF(H186=0, "-", IF((F186-H186)/H186&lt;10, (F186-H186)/H186, "&gt;999%"))</f>
        <v>-9.5427435387673953E-2</v>
      </c>
    </row>
    <row r="187" spans="1:11" x14ac:dyDescent="0.2">
      <c r="A187" s="27"/>
      <c r="B187" s="71"/>
      <c r="C187" s="40"/>
      <c r="D187" s="71"/>
      <c r="E187" s="41"/>
      <c r="F187" s="77"/>
      <c r="G187" s="42"/>
      <c r="H187" s="71"/>
      <c r="I187" s="41"/>
      <c r="J187" s="37"/>
      <c r="K187" s="38"/>
    </row>
    <row r="188" spans="1:11" x14ac:dyDescent="0.2">
      <c r="A188" s="27" t="s">
        <v>505</v>
      </c>
      <c r="B188" s="71">
        <v>124</v>
      </c>
      <c r="C188" s="40">
        <f>B188/1681</f>
        <v>7.3765615704937532E-2</v>
      </c>
      <c r="D188" s="71">
        <v>200</v>
      </c>
      <c r="E188" s="41">
        <f>D188/1945</f>
        <v>0.10282776349614396</v>
      </c>
      <c r="F188" s="77">
        <v>761</v>
      </c>
      <c r="G188" s="42">
        <f>F188/8984</f>
        <v>8.4706144256455923E-2</v>
      </c>
      <c r="H188" s="71">
        <v>770</v>
      </c>
      <c r="I188" s="41">
        <f>H188/11003</f>
        <v>6.9980914296101066E-2</v>
      </c>
      <c r="J188" s="37">
        <f>IF(D188=0, "-", IF((B188-D188)/D188&lt;10, (B188-D188)/D188, "&gt;999%"))</f>
        <v>-0.38</v>
      </c>
      <c r="K188" s="38">
        <f>IF(H188=0, "-", IF((F188-H188)/H188&lt;10, (F188-H188)/H188, "&gt;999%"))</f>
        <v>-1.1688311688311689E-2</v>
      </c>
    </row>
    <row r="189" spans="1:11" x14ac:dyDescent="0.2">
      <c r="A189" s="27"/>
      <c r="B189" s="71"/>
      <c r="C189" s="40"/>
      <c r="D189" s="71"/>
      <c r="E189" s="41"/>
      <c r="F189" s="77"/>
      <c r="G189" s="42"/>
      <c r="H189" s="71"/>
      <c r="I189" s="41"/>
      <c r="J189" s="37"/>
      <c r="K189" s="38"/>
    </row>
    <row r="190" spans="1:11" x14ac:dyDescent="0.2">
      <c r="A190" s="27" t="s">
        <v>503</v>
      </c>
      <c r="B190" s="71">
        <v>923</v>
      </c>
      <c r="C190" s="40">
        <f>B190/1681</f>
        <v>0.5490779298036883</v>
      </c>
      <c r="D190" s="71">
        <v>900</v>
      </c>
      <c r="E190" s="41">
        <f>D190/1945</f>
        <v>0.46272493573264784</v>
      </c>
      <c r="F190" s="77">
        <v>4856</v>
      </c>
      <c r="G190" s="42">
        <f>F190/8984</f>
        <v>0.54051647373107747</v>
      </c>
      <c r="H190" s="71">
        <v>5297</v>
      </c>
      <c r="I190" s="41">
        <f>H190/11003</f>
        <v>0.48141415977460694</v>
      </c>
      <c r="J190" s="37">
        <f>IF(D190=0, "-", IF((B190-D190)/D190&lt;10, (B190-D190)/D190, "&gt;999%"))</f>
        <v>2.5555555555555557E-2</v>
      </c>
      <c r="K190" s="38">
        <f>IF(H190=0, "-", IF((F190-H190)/H190&lt;10, (F190-H190)/H190, "&gt;999%"))</f>
        <v>-8.3254672456107237E-2</v>
      </c>
    </row>
  </sheetData>
  <mergeCells count="37">
    <mergeCell ref="B1:K1"/>
    <mergeCell ref="B2:K2"/>
    <mergeCell ref="B165:E165"/>
    <mergeCell ref="F165:I165"/>
    <mergeCell ref="J165:K165"/>
    <mergeCell ref="B166:C166"/>
    <mergeCell ref="D166:E166"/>
    <mergeCell ref="F166:G166"/>
    <mergeCell ref="H166:I166"/>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4" max="16383" man="1"/>
    <brk id="19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529</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IF(B44=0, "-", B7/B44)</f>
        <v>0</v>
      </c>
      <c r="D7" s="65">
        <v>4</v>
      </c>
      <c r="E7" s="21">
        <f>IF(D44=0, "-", D7/D44)</f>
        <v>4.4444444444444444E-3</v>
      </c>
      <c r="F7" s="81">
        <v>4</v>
      </c>
      <c r="G7" s="39">
        <f>IF(F44=0, "-", F7/F44)</f>
        <v>8.2372322899505767E-4</v>
      </c>
      <c r="H7" s="65">
        <v>13</v>
      </c>
      <c r="I7" s="21">
        <f>IF(H44=0, "-", H7/H44)</f>
        <v>2.4542193694544081E-3</v>
      </c>
      <c r="J7" s="20">
        <f t="shared" ref="J7:J42" si="0">IF(D7=0, "-", IF((B7-D7)/D7&lt;10, (B7-D7)/D7, "&gt;999%"))</f>
        <v>-1</v>
      </c>
      <c r="K7" s="21">
        <f t="shared" ref="K7:K42" si="1">IF(H7=0, "-", IF((F7-H7)/H7&lt;10, (F7-H7)/H7, "&gt;999%"))</f>
        <v>-0.69230769230769229</v>
      </c>
    </row>
    <row r="8" spans="1:11" x14ac:dyDescent="0.2">
      <c r="A8" s="7" t="s">
        <v>32</v>
      </c>
      <c r="B8" s="65">
        <v>17</v>
      </c>
      <c r="C8" s="39">
        <f>IF(B44=0, "-", B8/B44)</f>
        <v>1.8418201516793065E-2</v>
      </c>
      <c r="D8" s="65">
        <v>21</v>
      </c>
      <c r="E8" s="21">
        <f>IF(D44=0, "-", D8/D44)</f>
        <v>2.3333333333333334E-2</v>
      </c>
      <c r="F8" s="81">
        <v>120</v>
      </c>
      <c r="G8" s="39">
        <f>IF(F44=0, "-", F8/F44)</f>
        <v>2.4711696869851731E-2</v>
      </c>
      <c r="H8" s="65">
        <v>88</v>
      </c>
      <c r="I8" s="21">
        <f>IF(H44=0, "-", H8/H44)</f>
        <v>1.6613177270152917E-2</v>
      </c>
      <c r="J8" s="20">
        <f t="shared" si="0"/>
        <v>-0.19047619047619047</v>
      </c>
      <c r="K8" s="21">
        <f t="shared" si="1"/>
        <v>0.36363636363636365</v>
      </c>
    </row>
    <row r="9" spans="1:11" x14ac:dyDescent="0.2">
      <c r="A9" s="7" t="s">
        <v>33</v>
      </c>
      <c r="B9" s="65">
        <v>25</v>
      </c>
      <c r="C9" s="39">
        <f>IF(B44=0, "-", B9/B44)</f>
        <v>2.7085590465872156E-2</v>
      </c>
      <c r="D9" s="65">
        <v>34</v>
      </c>
      <c r="E9" s="21">
        <f>IF(D44=0, "-", D9/D44)</f>
        <v>3.7777777777777778E-2</v>
      </c>
      <c r="F9" s="81">
        <v>131</v>
      </c>
      <c r="G9" s="39">
        <f>IF(F44=0, "-", F9/F44)</f>
        <v>2.6976935749588139E-2</v>
      </c>
      <c r="H9" s="65">
        <v>137</v>
      </c>
      <c r="I9" s="21">
        <f>IF(H44=0, "-", H9/H44)</f>
        <v>2.5863696431942609E-2</v>
      </c>
      <c r="J9" s="20">
        <f t="shared" si="0"/>
        <v>-0.26470588235294118</v>
      </c>
      <c r="K9" s="21">
        <f t="shared" si="1"/>
        <v>-4.3795620437956206E-2</v>
      </c>
    </row>
    <row r="10" spans="1:11" x14ac:dyDescent="0.2">
      <c r="A10" s="7" t="s">
        <v>36</v>
      </c>
      <c r="B10" s="65">
        <v>0</v>
      </c>
      <c r="C10" s="39">
        <f>IF(B44=0, "-", B10/B44)</f>
        <v>0</v>
      </c>
      <c r="D10" s="65">
        <v>0</v>
      </c>
      <c r="E10" s="21">
        <f>IF(D44=0, "-", D10/D44)</f>
        <v>0</v>
      </c>
      <c r="F10" s="81">
        <v>0</v>
      </c>
      <c r="G10" s="39">
        <f>IF(F44=0, "-", F10/F44)</f>
        <v>0</v>
      </c>
      <c r="H10" s="65">
        <v>1</v>
      </c>
      <c r="I10" s="21">
        <f>IF(H44=0, "-", H10/H44)</f>
        <v>1.8878610534264677E-4</v>
      </c>
      <c r="J10" s="20" t="str">
        <f t="shared" si="0"/>
        <v>-</v>
      </c>
      <c r="K10" s="21">
        <f t="shared" si="1"/>
        <v>-1</v>
      </c>
    </row>
    <row r="11" spans="1:11" x14ac:dyDescent="0.2">
      <c r="A11" s="7" t="s">
        <v>37</v>
      </c>
      <c r="B11" s="65">
        <v>0</v>
      </c>
      <c r="C11" s="39">
        <f>IF(B44=0, "-", B11/B44)</f>
        <v>0</v>
      </c>
      <c r="D11" s="65">
        <v>0</v>
      </c>
      <c r="E11" s="21">
        <f>IF(D44=0, "-", D11/D44)</f>
        <v>0</v>
      </c>
      <c r="F11" s="81">
        <v>0</v>
      </c>
      <c r="G11" s="39">
        <f>IF(F44=0, "-", F11/F44)</f>
        <v>0</v>
      </c>
      <c r="H11" s="65">
        <v>1</v>
      </c>
      <c r="I11" s="21">
        <f>IF(H44=0, "-", H11/H44)</f>
        <v>1.8878610534264677E-4</v>
      </c>
      <c r="J11" s="20" t="str">
        <f t="shared" si="0"/>
        <v>-</v>
      </c>
      <c r="K11" s="21">
        <f t="shared" si="1"/>
        <v>-1</v>
      </c>
    </row>
    <row r="12" spans="1:11" x14ac:dyDescent="0.2">
      <c r="A12" s="7" t="s">
        <v>39</v>
      </c>
      <c r="B12" s="65">
        <v>15</v>
      </c>
      <c r="C12" s="39">
        <f>IF(B44=0, "-", B12/B44)</f>
        <v>1.6251354279523293E-2</v>
      </c>
      <c r="D12" s="65">
        <v>15</v>
      </c>
      <c r="E12" s="21">
        <f>IF(D44=0, "-", D12/D44)</f>
        <v>1.6666666666666666E-2</v>
      </c>
      <c r="F12" s="81">
        <v>98</v>
      </c>
      <c r="G12" s="39">
        <f>IF(F44=0, "-", F12/F44)</f>
        <v>2.0181219110378911E-2</v>
      </c>
      <c r="H12" s="65">
        <v>84</v>
      </c>
      <c r="I12" s="21">
        <f>IF(H44=0, "-", H12/H44)</f>
        <v>1.585803284878233E-2</v>
      </c>
      <c r="J12" s="20">
        <f t="shared" si="0"/>
        <v>0</v>
      </c>
      <c r="K12" s="21">
        <f t="shared" si="1"/>
        <v>0.16666666666666666</v>
      </c>
    </row>
    <row r="13" spans="1:11" x14ac:dyDescent="0.2">
      <c r="A13" s="7" t="s">
        <v>41</v>
      </c>
      <c r="B13" s="65">
        <v>1</v>
      </c>
      <c r="C13" s="39">
        <f>IF(B44=0, "-", B13/B44)</f>
        <v>1.0834236186348862E-3</v>
      </c>
      <c r="D13" s="65">
        <v>0</v>
      </c>
      <c r="E13" s="21">
        <f>IF(D44=0, "-", D13/D44)</f>
        <v>0</v>
      </c>
      <c r="F13" s="81">
        <v>2</v>
      </c>
      <c r="G13" s="39">
        <f>IF(F44=0, "-", F13/F44)</f>
        <v>4.1186161449752884E-4</v>
      </c>
      <c r="H13" s="65">
        <v>0</v>
      </c>
      <c r="I13" s="21">
        <f>IF(H44=0, "-", H13/H44)</f>
        <v>0</v>
      </c>
      <c r="J13" s="20" t="str">
        <f t="shared" si="0"/>
        <v>-</v>
      </c>
      <c r="K13" s="21" t="str">
        <f t="shared" si="1"/>
        <v>-</v>
      </c>
    </row>
    <row r="14" spans="1:11" x14ac:dyDescent="0.2">
      <c r="A14" s="7" t="s">
        <v>42</v>
      </c>
      <c r="B14" s="65">
        <v>20</v>
      </c>
      <c r="C14" s="39">
        <f>IF(B44=0, "-", B14/B44)</f>
        <v>2.1668472372697724E-2</v>
      </c>
      <c r="D14" s="65">
        <v>2</v>
      </c>
      <c r="E14" s="21">
        <f>IF(D44=0, "-", D14/D44)</f>
        <v>2.2222222222222222E-3</v>
      </c>
      <c r="F14" s="81">
        <v>61</v>
      </c>
      <c r="G14" s="39">
        <f>IF(F44=0, "-", F14/F44)</f>
        <v>1.256177924217463E-2</v>
      </c>
      <c r="H14" s="65">
        <v>20</v>
      </c>
      <c r="I14" s="21">
        <f>IF(H44=0, "-", H14/H44)</f>
        <v>3.7757221068529358E-3</v>
      </c>
      <c r="J14" s="20">
        <f t="shared" si="0"/>
        <v>9</v>
      </c>
      <c r="K14" s="21">
        <f t="shared" si="1"/>
        <v>2.0499999999999998</v>
      </c>
    </row>
    <row r="15" spans="1:11" x14ac:dyDescent="0.2">
      <c r="A15" s="7" t="s">
        <v>44</v>
      </c>
      <c r="B15" s="65">
        <v>0</v>
      </c>
      <c r="C15" s="39">
        <f>IF(B44=0, "-", B15/B44)</f>
        <v>0</v>
      </c>
      <c r="D15" s="65">
        <v>18</v>
      </c>
      <c r="E15" s="21">
        <f>IF(D44=0, "-", D15/D44)</f>
        <v>0.02</v>
      </c>
      <c r="F15" s="81">
        <v>0</v>
      </c>
      <c r="G15" s="39">
        <f>IF(F44=0, "-", F15/F44)</f>
        <v>0</v>
      </c>
      <c r="H15" s="65">
        <v>91</v>
      </c>
      <c r="I15" s="21">
        <f>IF(H44=0, "-", H15/H44)</f>
        <v>1.7179535586180857E-2</v>
      </c>
      <c r="J15" s="20">
        <f t="shared" si="0"/>
        <v>-1</v>
      </c>
      <c r="K15" s="21">
        <f t="shared" si="1"/>
        <v>-1</v>
      </c>
    </row>
    <row r="16" spans="1:11" x14ac:dyDescent="0.2">
      <c r="A16" s="7" t="s">
        <v>45</v>
      </c>
      <c r="B16" s="65">
        <v>28</v>
      </c>
      <c r="C16" s="39">
        <f>IF(B44=0, "-", B16/B44)</f>
        <v>3.0335861321776816E-2</v>
      </c>
      <c r="D16" s="65">
        <v>64</v>
      </c>
      <c r="E16" s="21">
        <f>IF(D44=0, "-", D16/D44)</f>
        <v>7.1111111111111111E-2</v>
      </c>
      <c r="F16" s="81">
        <v>225</v>
      </c>
      <c r="G16" s="39">
        <f>IF(F44=0, "-", F16/F44)</f>
        <v>4.6334431630971992E-2</v>
      </c>
      <c r="H16" s="65">
        <v>481</v>
      </c>
      <c r="I16" s="21">
        <f>IF(H44=0, "-", H16/H44)</f>
        <v>9.08061166698131E-2</v>
      </c>
      <c r="J16" s="20">
        <f t="shared" si="0"/>
        <v>-0.5625</v>
      </c>
      <c r="K16" s="21">
        <f t="shared" si="1"/>
        <v>-0.53222453222453225</v>
      </c>
    </row>
    <row r="17" spans="1:11" x14ac:dyDescent="0.2">
      <c r="A17" s="7" t="s">
        <v>46</v>
      </c>
      <c r="B17" s="65">
        <v>109</v>
      </c>
      <c r="C17" s="39">
        <f>IF(B44=0, "-", B17/B44)</f>
        <v>0.1180931744312026</v>
      </c>
      <c r="D17" s="65">
        <v>92</v>
      </c>
      <c r="E17" s="21">
        <f>IF(D44=0, "-", D17/D44)</f>
        <v>0.10222222222222223</v>
      </c>
      <c r="F17" s="81">
        <v>421</v>
      </c>
      <c r="G17" s="39">
        <f>IF(F44=0, "-", F17/F44)</f>
        <v>8.6696869851729821E-2</v>
      </c>
      <c r="H17" s="65">
        <v>555</v>
      </c>
      <c r="I17" s="21">
        <f>IF(H44=0, "-", H17/H44)</f>
        <v>0.10477628846516897</v>
      </c>
      <c r="J17" s="20">
        <f t="shared" si="0"/>
        <v>0.18478260869565216</v>
      </c>
      <c r="K17" s="21">
        <f t="shared" si="1"/>
        <v>-0.24144144144144145</v>
      </c>
    </row>
    <row r="18" spans="1:11" x14ac:dyDescent="0.2">
      <c r="A18" s="7" t="s">
        <v>49</v>
      </c>
      <c r="B18" s="65">
        <v>2</v>
      </c>
      <c r="C18" s="39">
        <f>IF(B44=0, "-", B18/B44)</f>
        <v>2.1668472372697724E-3</v>
      </c>
      <c r="D18" s="65">
        <v>9</v>
      </c>
      <c r="E18" s="21">
        <f>IF(D44=0, "-", D18/D44)</f>
        <v>0.01</v>
      </c>
      <c r="F18" s="81">
        <v>30</v>
      </c>
      <c r="G18" s="39">
        <f>IF(F44=0, "-", F18/F44)</f>
        <v>6.1779242174629326E-3</v>
      </c>
      <c r="H18" s="65">
        <v>37</v>
      </c>
      <c r="I18" s="21">
        <f>IF(H44=0, "-", H18/H44)</f>
        <v>6.9850858976779305E-3</v>
      </c>
      <c r="J18" s="20">
        <f t="shared" si="0"/>
        <v>-0.77777777777777779</v>
      </c>
      <c r="K18" s="21">
        <f t="shared" si="1"/>
        <v>-0.1891891891891892</v>
      </c>
    </row>
    <row r="19" spans="1:11" x14ac:dyDescent="0.2">
      <c r="A19" s="7" t="s">
        <v>51</v>
      </c>
      <c r="B19" s="65">
        <v>8</v>
      </c>
      <c r="C19" s="39">
        <f>IF(B44=0, "-", B19/B44)</f>
        <v>8.6673889490790895E-3</v>
      </c>
      <c r="D19" s="65">
        <v>9</v>
      </c>
      <c r="E19" s="21">
        <f>IF(D44=0, "-", D19/D44)</f>
        <v>0.01</v>
      </c>
      <c r="F19" s="81">
        <v>24</v>
      </c>
      <c r="G19" s="39">
        <f>IF(F44=0, "-", F19/F44)</f>
        <v>4.9423393739703456E-3</v>
      </c>
      <c r="H19" s="65">
        <v>30</v>
      </c>
      <c r="I19" s="21">
        <f>IF(H44=0, "-", H19/H44)</f>
        <v>5.6635831602794033E-3</v>
      </c>
      <c r="J19" s="20">
        <f t="shared" si="0"/>
        <v>-0.1111111111111111</v>
      </c>
      <c r="K19" s="21">
        <f t="shared" si="1"/>
        <v>-0.2</v>
      </c>
    </row>
    <row r="20" spans="1:11" x14ac:dyDescent="0.2">
      <c r="A20" s="7" t="s">
        <v>52</v>
      </c>
      <c r="B20" s="65">
        <v>9</v>
      </c>
      <c r="C20" s="39">
        <f>IF(B44=0, "-", B20/B44)</f>
        <v>9.7508125677139759E-3</v>
      </c>
      <c r="D20" s="65">
        <v>11</v>
      </c>
      <c r="E20" s="21">
        <f>IF(D44=0, "-", D20/D44)</f>
        <v>1.2222222222222223E-2</v>
      </c>
      <c r="F20" s="81">
        <v>51</v>
      </c>
      <c r="G20" s="39">
        <f>IF(F44=0, "-", F20/F44)</f>
        <v>1.0502471169686986E-2</v>
      </c>
      <c r="H20" s="65">
        <v>50</v>
      </c>
      <c r="I20" s="21">
        <f>IF(H44=0, "-", H20/H44)</f>
        <v>9.4393052671323391E-3</v>
      </c>
      <c r="J20" s="20">
        <f t="shared" si="0"/>
        <v>-0.18181818181818182</v>
      </c>
      <c r="K20" s="21">
        <f t="shared" si="1"/>
        <v>0.02</v>
      </c>
    </row>
    <row r="21" spans="1:11" x14ac:dyDescent="0.2">
      <c r="A21" s="7" t="s">
        <v>53</v>
      </c>
      <c r="B21" s="65">
        <v>58</v>
      </c>
      <c r="C21" s="39">
        <f>IF(B44=0, "-", B21/B44)</f>
        <v>6.2838569880823397E-2</v>
      </c>
      <c r="D21" s="65">
        <v>32</v>
      </c>
      <c r="E21" s="21">
        <f>IF(D44=0, "-", D21/D44)</f>
        <v>3.5555555555555556E-2</v>
      </c>
      <c r="F21" s="81">
        <v>211</v>
      </c>
      <c r="G21" s="39">
        <f>IF(F44=0, "-", F21/F44)</f>
        <v>4.3451400329489291E-2</v>
      </c>
      <c r="H21" s="65">
        <v>162</v>
      </c>
      <c r="I21" s="21">
        <f>IF(H44=0, "-", H21/H44)</f>
        <v>3.0583349065508778E-2</v>
      </c>
      <c r="J21" s="20">
        <f t="shared" si="0"/>
        <v>0.8125</v>
      </c>
      <c r="K21" s="21">
        <f t="shared" si="1"/>
        <v>0.30246913580246915</v>
      </c>
    </row>
    <row r="22" spans="1:11" x14ac:dyDescent="0.2">
      <c r="A22" s="7" t="s">
        <v>54</v>
      </c>
      <c r="B22" s="65">
        <v>1</v>
      </c>
      <c r="C22" s="39">
        <f>IF(B44=0, "-", B22/B44)</f>
        <v>1.0834236186348862E-3</v>
      </c>
      <c r="D22" s="65">
        <v>0</v>
      </c>
      <c r="E22" s="21">
        <f>IF(D44=0, "-", D22/D44)</f>
        <v>0</v>
      </c>
      <c r="F22" s="81">
        <v>2</v>
      </c>
      <c r="G22" s="39">
        <f>IF(F44=0, "-", F22/F44)</f>
        <v>4.1186161449752884E-4</v>
      </c>
      <c r="H22" s="65">
        <v>0</v>
      </c>
      <c r="I22" s="21">
        <f>IF(H44=0, "-", H22/H44)</f>
        <v>0</v>
      </c>
      <c r="J22" s="20" t="str">
        <f t="shared" si="0"/>
        <v>-</v>
      </c>
      <c r="K22" s="21" t="str">
        <f t="shared" si="1"/>
        <v>-</v>
      </c>
    </row>
    <row r="23" spans="1:11" x14ac:dyDescent="0.2">
      <c r="A23" s="7" t="s">
        <v>55</v>
      </c>
      <c r="B23" s="65">
        <v>14</v>
      </c>
      <c r="C23" s="39">
        <f>IF(B44=0, "-", B23/B44)</f>
        <v>1.5167930660888408E-2</v>
      </c>
      <c r="D23" s="65">
        <v>37</v>
      </c>
      <c r="E23" s="21">
        <f>IF(D44=0, "-", D23/D44)</f>
        <v>4.1111111111111112E-2</v>
      </c>
      <c r="F23" s="81">
        <v>101</v>
      </c>
      <c r="G23" s="39">
        <f>IF(F44=0, "-", F23/F44)</f>
        <v>2.0799011532125204E-2</v>
      </c>
      <c r="H23" s="65">
        <v>126</v>
      </c>
      <c r="I23" s="21">
        <f>IF(H44=0, "-", H23/H44)</f>
        <v>2.3787049273173495E-2</v>
      </c>
      <c r="J23" s="20">
        <f t="shared" si="0"/>
        <v>-0.6216216216216216</v>
      </c>
      <c r="K23" s="21">
        <f t="shared" si="1"/>
        <v>-0.1984126984126984</v>
      </c>
    </row>
    <row r="24" spans="1:11" x14ac:dyDescent="0.2">
      <c r="A24" s="7" t="s">
        <v>56</v>
      </c>
      <c r="B24" s="65">
        <v>1</v>
      </c>
      <c r="C24" s="39">
        <f>IF(B44=0, "-", B24/B44)</f>
        <v>1.0834236186348862E-3</v>
      </c>
      <c r="D24" s="65">
        <v>0</v>
      </c>
      <c r="E24" s="21">
        <f>IF(D44=0, "-", D24/D44)</f>
        <v>0</v>
      </c>
      <c r="F24" s="81">
        <v>6</v>
      </c>
      <c r="G24" s="39">
        <f>IF(F44=0, "-", F24/F44)</f>
        <v>1.2355848434925864E-3</v>
      </c>
      <c r="H24" s="65">
        <v>1</v>
      </c>
      <c r="I24" s="21">
        <f>IF(H44=0, "-", H24/H44)</f>
        <v>1.8878610534264677E-4</v>
      </c>
      <c r="J24" s="20" t="str">
        <f t="shared" si="0"/>
        <v>-</v>
      </c>
      <c r="K24" s="21">
        <f t="shared" si="1"/>
        <v>5</v>
      </c>
    </row>
    <row r="25" spans="1:11" x14ac:dyDescent="0.2">
      <c r="A25" s="7" t="s">
        <v>57</v>
      </c>
      <c r="B25" s="65">
        <v>8</v>
      </c>
      <c r="C25" s="39">
        <f>IF(B44=0, "-", B25/B44)</f>
        <v>8.6673889490790895E-3</v>
      </c>
      <c r="D25" s="65">
        <v>22</v>
      </c>
      <c r="E25" s="21">
        <f>IF(D44=0, "-", D25/D44)</f>
        <v>2.4444444444444446E-2</v>
      </c>
      <c r="F25" s="81">
        <v>66</v>
      </c>
      <c r="G25" s="39">
        <f>IF(F44=0, "-", F25/F44)</f>
        <v>1.3591433278418451E-2</v>
      </c>
      <c r="H25" s="65">
        <v>79</v>
      </c>
      <c r="I25" s="21">
        <f>IF(H44=0, "-", H25/H44)</f>
        <v>1.4914102322069096E-2</v>
      </c>
      <c r="J25" s="20">
        <f t="shared" si="0"/>
        <v>-0.63636363636363635</v>
      </c>
      <c r="K25" s="21">
        <f t="shared" si="1"/>
        <v>-0.16455696202531644</v>
      </c>
    </row>
    <row r="26" spans="1:11" x14ac:dyDescent="0.2">
      <c r="A26" s="7" t="s">
        <v>59</v>
      </c>
      <c r="B26" s="65">
        <v>0</v>
      </c>
      <c r="C26" s="39">
        <f>IF(B44=0, "-", B26/B44)</f>
        <v>0</v>
      </c>
      <c r="D26" s="65">
        <v>1</v>
      </c>
      <c r="E26" s="21">
        <f>IF(D44=0, "-", D26/D44)</f>
        <v>1.1111111111111111E-3</v>
      </c>
      <c r="F26" s="81">
        <v>4</v>
      </c>
      <c r="G26" s="39">
        <f>IF(F44=0, "-", F26/F44)</f>
        <v>8.2372322899505767E-4</v>
      </c>
      <c r="H26" s="65">
        <v>3</v>
      </c>
      <c r="I26" s="21">
        <f>IF(H44=0, "-", H26/H44)</f>
        <v>5.6635831602794035E-4</v>
      </c>
      <c r="J26" s="20">
        <f t="shared" si="0"/>
        <v>-1</v>
      </c>
      <c r="K26" s="21">
        <f t="shared" si="1"/>
        <v>0.33333333333333331</v>
      </c>
    </row>
    <row r="27" spans="1:11" x14ac:dyDescent="0.2">
      <c r="A27" s="7" t="s">
        <v>60</v>
      </c>
      <c r="B27" s="65">
        <v>158</v>
      </c>
      <c r="C27" s="39">
        <f>IF(B44=0, "-", B27/B44)</f>
        <v>0.17118093174431204</v>
      </c>
      <c r="D27" s="65">
        <v>102</v>
      </c>
      <c r="E27" s="21">
        <f>IF(D44=0, "-", D27/D44)</f>
        <v>0.11333333333333333</v>
      </c>
      <c r="F27" s="81">
        <v>745</v>
      </c>
      <c r="G27" s="39">
        <f>IF(F44=0, "-", F27/F44)</f>
        <v>0.1534184514003295</v>
      </c>
      <c r="H27" s="65">
        <v>740</v>
      </c>
      <c r="I27" s="21">
        <f>IF(H44=0, "-", H27/H44)</f>
        <v>0.13970171795355862</v>
      </c>
      <c r="J27" s="20">
        <f t="shared" si="0"/>
        <v>0.5490196078431373</v>
      </c>
      <c r="K27" s="21">
        <f t="shared" si="1"/>
        <v>6.7567567567567571E-3</v>
      </c>
    </row>
    <row r="28" spans="1:11" x14ac:dyDescent="0.2">
      <c r="A28" s="7" t="s">
        <v>61</v>
      </c>
      <c r="B28" s="65">
        <v>16</v>
      </c>
      <c r="C28" s="39">
        <f>IF(B44=0, "-", B28/B44)</f>
        <v>1.7334777898158179E-2</v>
      </c>
      <c r="D28" s="65">
        <v>32</v>
      </c>
      <c r="E28" s="21">
        <f>IF(D44=0, "-", D28/D44)</f>
        <v>3.5555555555555556E-2</v>
      </c>
      <c r="F28" s="81">
        <v>101</v>
      </c>
      <c r="G28" s="39">
        <f>IF(F44=0, "-", F28/F44)</f>
        <v>2.0799011532125204E-2</v>
      </c>
      <c r="H28" s="65">
        <v>104</v>
      </c>
      <c r="I28" s="21">
        <f>IF(H44=0, "-", H28/H44)</f>
        <v>1.9633754955635265E-2</v>
      </c>
      <c r="J28" s="20">
        <f t="shared" si="0"/>
        <v>-0.5</v>
      </c>
      <c r="K28" s="21">
        <f t="shared" si="1"/>
        <v>-2.8846153846153848E-2</v>
      </c>
    </row>
    <row r="29" spans="1:11" x14ac:dyDescent="0.2">
      <c r="A29" s="7" t="s">
        <v>63</v>
      </c>
      <c r="B29" s="65">
        <v>40</v>
      </c>
      <c r="C29" s="39">
        <f>IF(B44=0, "-", B29/B44)</f>
        <v>4.3336944745395449E-2</v>
      </c>
      <c r="D29" s="65">
        <v>7</v>
      </c>
      <c r="E29" s="21">
        <f>IF(D44=0, "-", D29/D44)</f>
        <v>7.7777777777777776E-3</v>
      </c>
      <c r="F29" s="81">
        <v>153</v>
      </c>
      <c r="G29" s="39">
        <f>IF(F44=0, "-", F29/F44)</f>
        <v>3.1507413509060958E-2</v>
      </c>
      <c r="H29" s="65">
        <v>104</v>
      </c>
      <c r="I29" s="21">
        <f>IF(H44=0, "-", H29/H44)</f>
        <v>1.9633754955635265E-2</v>
      </c>
      <c r="J29" s="20">
        <f t="shared" si="0"/>
        <v>4.7142857142857144</v>
      </c>
      <c r="K29" s="21">
        <f t="shared" si="1"/>
        <v>0.47115384615384615</v>
      </c>
    </row>
    <row r="30" spans="1:11" x14ac:dyDescent="0.2">
      <c r="A30" s="7" t="s">
        <v>64</v>
      </c>
      <c r="B30" s="65">
        <v>2</v>
      </c>
      <c r="C30" s="39">
        <f>IF(B44=0, "-", B30/B44)</f>
        <v>2.1668472372697724E-3</v>
      </c>
      <c r="D30" s="65">
        <v>2</v>
      </c>
      <c r="E30" s="21">
        <f>IF(D44=0, "-", D30/D44)</f>
        <v>2.2222222222222222E-3</v>
      </c>
      <c r="F30" s="81">
        <v>9</v>
      </c>
      <c r="G30" s="39">
        <f>IF(F44=0, "-", F30/F44)</f>
        <v>1.8533772652388797E-3</v>
      </c>
      <c r="H30" s="65">
        <v>9</v>
      </c>
      <c r="I30" s="21">
        <f>IF(H44=0, "-", H30/H44)</f>
        <v>1.6990749480838209E-3</v>
      </c>
      <c r="J30" s="20">
        <f t="shared" si="0"/>
        <v>0</v>
      </c>
      <c r="K30" s="21">
        <f t="shared" si="1"/>
        <v>0</v>
      </c>
    </row>
    <row r="31" spans="1:11" x14ac:dyDescent="0.2">
      <c r="A31" s="7" t="s">
        <v>65</v>
      </c>
      <c r="B31" s="65">
        <v>38</v>
      </c>
      <c r="C31" s="39">
        <f>IF(B44=0, "-", B31/B44)</f>
        <v>4.1170097508125676E-2</v>
      </c>
      <c r="D31" s="65">
        <v>56</v>
      </c>
      <c r="E31" s="21">
        <f>IF(D44=0, "-", D31/D44)</f>
        <v>6.222222222222222E-2</v>
      </c>
      <c r="F31" s="81">
        <v>242</v>
      </c>
      <c r="G31" s="39">
        <f>IF(F44=0, "-", F31/F44)</f>
        <v>4.983525535420099E-2</v>
      </c>
      <c r="H31" s="65">
        <v>302</v>
      </c>
      <c r="I31" s="21">
        <f>IF(H44=0, "-", H31/H44)</f>
        <v>5.701340381347933E-2</v>
      </c>
      <c r="J31" s="20">
        <f t="shared" si="0"/>
        <v>-0.32142857142857145</v>
      </c>
      <c r="K31" s="21">
        <f t="shared" si="1"/>
        <v>-0.19867549668874171</v>
      </c>
    </row>
    <row r="32" spans="1:11" x14ac:dyDescent="0.2">
      <c r="A32" s="7" t="s">
        <v>66</v>
      </c>
      <c r="B32" s="65">
        <v>33</v>
      </c>
      <c r="C32" s="39">
        <f>IF(B44=0, "-", B32/B44)</f>
        <v>3.5752979414951244E-2</v>
      </c>
      <c r="D32" s="65">
        <v>30</v>
      </c>
      <c r="E32" s="21">
        <f>IF(D44=0, "-", D32/D44)</f>
        <v>3.3333333333333333E-2</v>
      </c>
      <c r="F32" s="81">
        <v>205</v>
      </c>
      <c r="G32" s="39">
        <f>IF(F44=0, "-", F32/F44)</f>
        <v>4.2215815485996705E-2</v>
      </c>
      <c r="H32" s="65">
        <v>263</v>
      </c>
      <c r="I32" s="21">
        <f>IF(H44=0, "-", H32/H44)</f>
        <v>4.9650745705116101E-2</v>
      </c>
      <c r="J32" s="20">
        <f t="shared" si="0"/>
        <v>0.1</v>
      </c>
      <c r="K32" s="21">
        <f t="shared" si="1"/>
        <v>-0.22053231939163498</v>
      </c>
    </row>
    <row r="33" spans="1:11" x14ac:dyDescent="0.2">
      <c r="A33" s="7" t="s">
        <v>67</v>
      </c>
      <c r="B33" s="65">
        <v>1</v>
      </c>
      <c r="C33" s="39">
        <f>IF(B44=0, "-", B33/B44)</f>
        <v>1.0834236186348862E-3</v>
      </c>
      <c r="D33" s="65">
        <v>4</v>
      </c>
      <c r="E33" s="21">
        <f>IF(D44=0, "-", D33/D44)</f>
        <v>4.4444444444444444E-3</v>
      </c>
      <c r="F33" s="81">
        <v>12</v>
      </c>
      <c r="G33" s="39">
        <f>IF(F44=0, "-", F33/F44)</f>
        <v>2.4711696869851728E-3</v>
      </c>
      <c r="H33" s="65">
        <v>26</v>
      </c>
      <c r="I33" s="21">
        <f>IF(H44=0, "-", H33/H44)</f>
        <v>4.9084387389088163E-3</v>
      </c>
      <c r="J33" s="20">
        <f t="shared" si="0"/>
        <v>-0.75</v>
      </c>
      <c r="K33" s="21">
        <f t="shared" si="1"/>
        <v>-0.53846153846153844</v>
      </c>
    </row>
    <row r="34" spans="1:11" x14ac:dyDescent="0.2">
      <c r="A34" s="7" t="s">
        <v>68</v>
      </c>
      <c r="B34" s="65">
        <v>2</v>
      </c>
      <c r="C34" s="39">
        <f>IF(B44=0, "-", B34/B44)</f>
        <v>2.1668472372697724E-3</v>
      </c>
      <c r="D34" s="65">
        <v>6</v>
      </c>
      <c r="E34" s="21">
        <f>IF(D44=0, "-", D34/D44)</f>
        <v>6.6666666666666671E-3</v>
      </c>
      <c r="F34" s="81">
        <v>40</v>
      </c>
      <c r="G34" s="39">
        <f>IF(F44=0, "-", F34/F44)</f>
        <v>8.2372322899505763E-3</v>
      </c>
      <c r="H34" s="65">
        <v>41</v>
      </c>
      <c r="I34" s="21">
        <f>IF(H44=0, "-", H34/H44)</f>
        <v>7.7402303190485184E-3</v>
      </c>
      <c r="J34" s="20">
        <f t="shared" si="0"/>
        <v>-0.66666666666666663</v>
      </c>
      <c r="K34" s="21">
        <f t="shared" si="1"/>
        <v>-2.4390243902439025E-2</v>
      </c>
    </row>
    <row r="35" spans="1:11" x14ac:dyDescent="0.2">
      <c r="A35" s="7" t="s">
        <v>70</v>
      </c>
      <c r="B35" s="65">
        <v>5</v>
      </c>
      <c r="C35" s="39">
        <f>IF(B44=0, "-", B35/B44)</f>
        <v>5.4171180931744311E-3</v>
      </c>
      <c r="D35" s="65">
        <v>2</v>
      </c>
      <c r="E35" s="21">
        <f>IF(D44=0, "-", D35/D44)</f>
        <v>2.2222222222222222E-3</v>
      </c>
      <c r="F35" s="81">
        <v>9</v>
      </c>
      <c r="G35" s="39">
        <f>IF(F44=0, "-", F35/F44)</f>
        <v>1.8533772652388797E-3</v>
      </c>
      <c r="H35" s="65">
        <v>12</v>
      </c>
      <c r="I35" s="21">
        <f>IF(H44=0, "-", H35/H44)</f>
        <v>2.2654332641117614E-3</v>
      </c>
      <c r="J35" s="20">
        <f t="shared" si="0"/>
        <v>1.5</v>
      </c>
      <c r="K35" s="21">
        <f t="shared" si="1"/>
        <v>-0.25</v>
      </c>
    </row>
    <row r="36" spans="1:11" x14ac:dyDescent="0.2">
      <c r="A36" s="7" t="s">
        <v>71</v>
      </c>
      <c r="B36" s="65">
        <v>23</v>
      </c>
      <c r="C36" s="39">
        <f>IF(B44=0, "-", B36/B44)</f>
        <v>2.4918743228602384E-2</v>
      </c>
      <c r="D36" s="65">
        <v>15</v>
      </c>
      <c r="E36" s="21">
        <f>IF(D44=0, "-", D36/D44)</f>
        <v>1.6666666666666666E-2</v>
      </c>
      <c r="F36" s="81">
        <v>157</v>
      </c>
      <c r="G36" s="39">
        <f>IF(F44=0, "-", F36/F44)</f>
        <v>3.2331136738056016E-2</v>
      </c>
      <c r="H36" s="65">
        <v>66</v>
      </c>
      <c r="I36" s="21">
        <f>IF(H44=0, "-", H36/H44)</f>
        <v>1.2459882952614687E-2</v>
      </c>
      <c r="J36" s="20">
        <f t="shared" si="0"/>
        <v>0.53333333333333333</v>
      </c>
      <c r="K36" s="21">
        <f t="shared" si="1"/>
        <v>1.3787878787878789</v>
      </c>
    </row>
    <row r="37" spans="1:11" x14ac:dyDescent="0.2">
      <c r="A37" s="7" t="s">
        <v>72</v>
      </c>
      <c r="B37" s="65">
        <v>0</v>
      </c>
      <c r="C37" s="39">
        <f>IF(B44=0, "-", B37/B44)</f>
        <v>0</v>
      </c>
      <c r="D37" s="65">
        <v>0</v>
      </c>
      <c r="E37" s="21">
        <f>IF(D44=0, "-", D37/D44)</f>
        <v>0</v>
      </c>
      <c r="F37" s="81">
        <v>2</v>
      </c>
      <c r="G37" s="39">
        <f>IF(F44=0, "-", F37/F44)</f>
        <v>4.1186161449752884E-4</v>
      </c>
      <c r="H37" s="65">
        <v>3</v>
      </c>
      <c r="I37" s="21">
        <f>IF(H44=0, "-", H37/H44)</f>
        <v>5.6635831602794035E-4</v>
      </c>
      <c r="J37" s="20" t="str">
        <f t="shared" si="0"/>
        <v>-</v>
      </c>
      <c r="K37" s="21">
        <f t="shared" si="1"/>
        <v>-0.33333333333333331</v>
      </c>
    </row>
    <row r="38" spans="1:11" x14ac:dyDescent="0.2">
      <c r="A38" s="7" t="s">
        <v>73</v>
      </c>
      <c r="B38" s="65">
        <v>66</v>
      </c>
      <c r="C38" s="39">
        <f>IF(B44=0, "-", B38/B44)</f>
        <v>7.1505958829902488E-2</v>
      </c>
      <c r="D38" s="65">
        <v>80</v>
      </c>
      <c r="E38" s="21">
        <f>IF(D44=0, "-", D38/D44)</f>
        <v>8.8888888888888892E-2</v>
      </c>
      <c r="F38" s="81">
        <v>425</v>
      </c>
      <c r="G38" s="39">
        <f>IF(F44=0, "-", F38/F44)</f>
        <v>8.7520593080724879E-2</v>
      </c>
      <c r="H38" s="65">
        <v>601</v>
      </c>
      <c r="I38" s="21">
        <f>IF(H44=0, "-", H38/H44)</f>
        <v>0.11346044931093072</v>
      </c>
      <c r="J38" s="20">
        <f t="shared" si="0"/>
        <v>-0.17499999999999999</v>
      </c>
      <c r="K38" s="21">
        <f t="shared" si="1"/>
        <v>-0.29284525790349419</v>
      </c>
    </row>
    <row r="39" spans="1:11" x14ac:dyDescent="0.2">
      <c r="A39" s="7" t="s">
        <v>74</v>
      </c>
      <c r="B39" s="65">
        <v>13</v>
      </c>
      <c r="C39" s="39">
        <f>IF(B44=0, "-", B39/B44)</f>
        <v>1.4084507042253521E-2</v>
      </c>
      <c r="D39" s="65">
        <v>6</v>
      </c>
      <c r="E39" s="21">
        <f>IF(D44=0, "-", D39/D44)</f>
        <v>6.6666666666666671E-3</v>
      </c>
      <c r="F39" s="81">
        <v>52</v>
      </c>
      <c r="G39" s="39">
        <f>IF(F44=0, "-", F39/F44)</f>
        <v>1.070840197693575E-2</v>
      </c>
      <c r="H39" s="65">
        <v>73</v>
      </c>
      <c r="I39" s="21">
        <f>IF(H44=0, "-", H39/H44)</f>
        <v>1.3781385690013215E-2</v>
      </c>
      <c r="J39" s="20">
        <f t="shared" si="0"/>
        <v>1.1666666666666667</v>
      </c>
      <c r="K39" s="21">
        <f t="shared" si="1"/>
        <v>-0.28767123287671231</v>
      </c>
    </row>
    <row r="40" spans="1:11" x14ac:dyDescent="0.2">
      <c r="A40" s="7" t="s">
        <v>75</v>
      </c>
      <c r="B40" s="65">
        <v>129</v>
      </c>
      <c r="C40" s="39">
        <f>IF(B44=0, "-", B40/B44)</f>
        <v>0.13976164680390032</v>
      </c>
      <c r="D40" s="65">
        <v>97</v>
      </c>
      <c r="E40" s="21">
        <f>IF(D44=0, "-", D40/D44)</f>
        <v>0.10777777777777778</v>
      </c>
      <c r="F40" s="81">
        <v>740</v>
      </c>
      <c r="G40" s="39">
        <f>IF(F44=0, "-", F40/F44)</f>
        <v>0.15238879736408567</v>
      </c>
      <c r="H40" s="65">
        <v>628</v>
      </c>
      <c r="I40" s="21">
        <f>IF(H44=0, "-", H40/H44)</f>
        <v>0.11855767415518217</v>
      </c>
      <c r="J40" s="20">
        <f t="shared" si="0"/>
        <v>0.32989690721649484</v>
      </c>
      <c r="K40" s="21">
        <f t="shared" si="1"/>
        <v>0.17834394904458598</v>
      </c>
    </row>
    <row r="41" spans="1:11" x14ac:dyDescent="0.2">
      <c r="A41" s="7" t="s">
        <v>76</v>
      </c>
      <c r="B41" s="65">
        <v>53</v>
      </c>
      <c r="C41" s="39">
        <f>IF(B44=0, "-", B41/B44)</f>
        <v>5.7421451787648972E-2</v>
      </c>
      <c r="D41" s="65">
        <v>65</v>
      </c>
      <c r="E41" s="21">
        <f>IF(D44=0, "-", D41/D44)</f>
        <v>7.2222222222222215E-2</v>
      </c>
      <c r="F41" s="81">
        <v>269</v>
      </c>
      <c r="G41" s="39">
        <f>IF(F44=0, "-", F41/F44)</f>
        <v>5.5395387149917624E-2</v>
      </c>
      <c r="H41" s="65">
        <v>250</v>
      </c>
      <c r="I41" s="21">
        <f>IF(H44=0, "-", H41/H44)</f>
        <v>4.7196526335661695E-2</v>
      </c>
      <c r="J41" s="20">
        <f t="shared" si="0"/>
        <v>-0.18461538461538463</v>
      </c>
      <c r="K41" s="21">
        <f t="shared" si="1"/>
        <v>7.5999999999999998E-2</v>
      </c>
    </row>
    <row r="42" spans="1:11" x14ac:dyDescent="0.2">
      <c r="A42" s="7" t="s">
        <v>77</v>
      </c>
      <c r="B42" s="65">
        <v>28</v>
      </c>
      <c r="C42" s="39">
        <f>IF(B44=0, "-", B42/B44)</f>
        <v>3.0335861321776816E-2</v>
      </c>
      <c r="D42" s="65">
        <v>25</v>
      </c>
      <c r="E42" s="21">
        <f>IF(D44=0, "-", D42/D44)</f>
        <v>2.7777777777777776E-2</v>
      </c>
      <c r="F42" s="81">
        <v>138</v>
      </c>
      <c r="G42" s="39">
        <f>IF(F44=0, "-", F42/F44)</f>
        <v>2.8418451400329489E-2</v>
      </c>
      <c r="H42" s="65">
        <v>116</v>
      </c>
      <c r="I42" s="21">
        <f>IF(H44=0, "-", H42/H44)</f>
        <v>2.1899188219747026E-2</v>
      </c>
      <c r="J42" s="20">
        <f t="shared" si="0"/>
        <v>0.12</v>
      </c>
      <c r="K42" s="21">
        <f t="shared" si="1"/>
        <v>0.18965517241379309</v>
      </c>
    </row>
    <row r="43" spans="1:11" x14ac:dyDescent="0.2">
      <c r="A43" s="2"/>
      <c r="B43" s="68"/>
      <c r="C43" s="33"/>
      <c r="D43" s="68"/>
      <c r="E43" s="6"/>
      <c r="F43" s="82"/>
      <c r="G43" s="33"/>
      <c r="H43" s="68"/>
      <c r="I43" s="6"/>
      <c r="J43" s="5"/>
      <c r="K43" s="6"/>
    </row>
    <row r="44" spans="1:11" s="43" customFormat="1" x14ac:dyDescent="0.2">
      <c r="A44" s="162" t="s">
        <v>503</v>
      </c>
      <c r="B44" s="71">
        <f>SUM(B7:B43)</f>
        <v>923</v>
      </c>
      <c r="C44" s="40">
        <v>1</v>
      </c>
      <c r="D44" s="71">
        <f>SUM(D7:D43)</f>
        <v>900</v>
      </c>
      <c r="E44" s="41">
        <v>1</v>
      </c>
      <c r="F44" s="77">
        <f>SUM(F7:F43)</f>
        <v>4856</v>
      </c>
      <c r="G44" s="42">
        <v>1</v>
      </c>
      <c r="H44" s="71">
        <f>SUM(H7:H43)</f>
        <v>5297</v>
      </c>
      <c r="I44" s="41">
        <v>1</v>
      </c>
      <c r="J44" s="37">
        <f>IF(D44=0, "-", (B44-D44)/D44)</f>
        <v>2.5555555555555557E-2</v>
      </c>
      <c r="K44" s="38">
        <f>IF(H44=0, "-", (F44-H44)/H44)</f>
        <v>-8.3254672456107237E-2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5"/>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164" t="s">
        <v>105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107</v>
      </c>
      <c r="B6" s="61" t="s">
        <v>12</v>
      </c>
      <c r="C6" s="62" t="s">
        <v>13</v>
      </c>
      <c r="D6" s="61" t="s">
        <v>12</v>
      </c>
      <c r="E6" s="63" t="s">
        <v>13</v>
      </c>
      <c r="F6" s="62" t="s">
        <v>12</v>
      </c>
      <c r="G6" s="62" t="s">
        <v>13</v>
      </c>
      <c r="H6" s="61" t="s">
        <v>12</v>
      </c>
      <c r="I6" s="63" t="s">
        <v>13</v>
      </c>
      <c r="J6" s="61"/>
      <c r="K6" s="63"/>
    </row>
    <row r="7" spans="1:11" x14ac:dyDescent="0.2">
      <c r="A7" s="7" t="s">
        <v>420</v>
      </c>
      <c r="B7" s="65">
        <v>0</v>
      </c>
      <c r="C7" s="34">
        <f>IF(B13=0, "-", B7/B13)</f>
        <v>0</v>
      </c>
      <c r="D7" s="65">
        <v>0</v>
      </c>
      <c r="E7" s="9">
        <f>IF(D13=0, "-", D7/D13)</f>
        <v>0</v>
      </c>
      <c r="F7" s="81">
        <v>2</v>
      </c>
      <c r="G7" s="34">
        <f>IF(F13=0, "-", F7/F13)</f>
        <v>0.13333333333333333</v>
      </c>
      <c r="H7" s="65">
        <v>0</v>
      </c>
      <c r="I7" s="9">
        <f>IF(H13=0, "-", H7/H13)</f>
        <v>0</v>
      </c>
      <c r="J7" s="8" t="str">
        <f>IF(D7=0, "-", IF((B7-D7)/D7&lt;10, (B7-D7)/D7, "&gt;999%"))</f>
        <v>-</v>
      </c>
      <c r="K7" s="9" t="str">
        <f>IF(H7=0, "-", IF((F7-H7)/H7&lt;10, (F7-H7)/H7, "&gt;999%"))</f>
        <v>-</v>
      </c>
    </row>
    <row r="8" spans="1:11" x14ac:dyDescent="0.2">
      <c r="A8" s="7" t="s">
        <v>421</v>
      </c>
      <c r="B8" s="65">
        <v>0</v>
      </c>
      <c r="C8" s="34">
        <f>IF(B13=0, "-", B8/B13)</f>
        <v>0</v>
      </c>
      <c r="D8" s="65">
        <v>0</v>
      </c>
      <c r="E8" s="9">
        <f>IF(D13=0, "-", D8/D13)</f>
        <v>0</v>
      </c>
      <c r="F8" s="81">
        <v>1</v>
      </c>
      <c r="G8" s="34">
        <f>IF(F13=0, "-", F8/F13)</f>
        <v>6.6666666666666666E-2</v>
      </c>
      <c r="H8" s="65">
        <v>0</v>
      </c>
      <c r="I8" s="9">
        <f>IF(H13=0, "-", H8/H13)</f>
        <v>0</v>
      </c>
      <c r="J8" s="8" t="str">
        <f>IF(D8=0, "-", IF((B8-D8)/D8&lt;10, (B8-D8)/D8, "&gt;999%"))</f>
        <v>-</v>
      </c>
      <c r="K8" s="9" t="str">
        <f>IF(H8=0, "-", IF((F8-H8)/H8&lt;10, (F8-H8)/H8, "&gt;999%"))</f>
        <v>-</v>
      </c>
    </row>
    <row r="9" spans="1:11" x14ac:dyDescent="0.2">
      <c r="A9" s="7" t="s">
        <v>422</v>
      </c>
      <c r="B9" s="65">
        <v>0</v>
      </c>
      <c r="C9" s="34">
        <f>IF(B13=0, "-", B9/B13)</f>
        <v>0</v>
      </c>
      <c r="D9" s="65">
        <v>0</v>
      </c>
      <c r="E9" s="9">
        <f>IF(D13=0, "-", D9/D13)</f>
        <v>0</v>
      </c>
      <c r="F9" s="81">
        <v>1</v>
      </c>
      <c r="G9" s="34">
        <f>IF(F13=0, "-", F9/F13)</f>
        <v>6.6666666666666666E-2</v>
      </c>
      <c r="H9" s="65">
        <v>1</v>
      </c>
      <c r="I9" s="9">
        <f>IF(H13=0, "-", H9/H13)</f>
        <v>7.6923076923076927E-2</v>
      </c>
      <c r="J9" s="8" t="str">
        <f>IF(D9=0, "-", IF((B9-D9)/D9&lt;10, (B9-D9)/D9, "&gt;999%"))</f>
        <v>-</v>
      </c>
      <c r="K9" s="9">
        <f>IF(H9=0, "-", IF((F9-H9)/H9&lt;10, (F9-H9)/H9, "&gt;999%"))</f>
        <v>0</v>
      </c>
    </row>
    <row r="10" spans="1:11" x14ac:dyDescent="0.2">
      <c r="A10" s="7" t="s">
        <v>423</v>
      </c>
      <c r="B10" s="65">
        <v>0</v>
      </c>
      <c r="C10" s="34">
        <f>IF(B13=0, "-", B10/B13)</f>
        <v>0</v>
      </c>
      <c r="D10" s="65">
        <v>1</v>
      </c>
      <c r="E10" s="9">
        <f>IF(D13=0, "-", D10/D13)</f>
        <v>0.25</v>
      </c>
      <c r="F10" s="81">
        <v>0</v>
      </c>
      <c r="G10" s="34">
        <f>IF(F13=0, "-", F10/F13)</f>
        <v>0</v>
      </c>
      <c r="H10" s="65">
        <v>1</v>
      </c>
      <c r="I10" s="9">
        <f>IF(H13=0, "-", H10/H13)</f>
        <v>7.6923076923076927E-2</v>
      </c>
      <c r="J10" s="8">
        <f>IF(D10=0, "-", IF((B10-D10)/D10&lt;10, (B10-D10)/D10, "&gt;999%"))</f>
        <v>-1</v>
      </c>
      <c r="K10" s="9">
        <f>IF(H10=0, "-", IF((F10-H10)/H10&lt;10, (F10-H10)/H10, "&gt;999%"))</f>
        <v>-1</v>
      </c>
    </row>
    <row r="11" spans="1:11" x14ac:dyDescent="0.2">
      <c r="A11" s="7" t="s">
        <v>424</v>
      </c>
      <c r="B11" s="65">
        <v>1</v>
      </c>
      <c r="C11" s="34">
        <f>IF(B13=0, "-", B11/B13)</f>
        <v>1</v>
      </c>
      <c r="D11" s="65">
        <v>3</v>
      </c>
      <c r="E11" s="9">
        <f>IF(D13=0, "-", D11/D13)</f>
        <v>0.75</v>
      </c>
      <c r="F11" s="81">
        <v>11</v>
      </c>
      <c r="G11" s="34">
        <f>IF(F13=0, "-", F11/F13)</f>
        <v>0.73333333333333328</v>
      </c>
      <c r="H11" s="65">
        <v>11</v>
      </c>
      <c r="I11" s="9">
        <f>IF(H13=0, "-", H11/H13)</f>
        <v>0.84615384615384615</v>
      </c>
      <c r="J11" s="8">
        <f>IF(D11=0, "-", IF((B11-D11)/D11&lt;10, (B11-D11)/D11, "&gt;999%"))</f>
        <v>-0.66666666666666663</v>
      </c>
      <c r="K11" s="9">
        <f>IF(H11=0, "-", IF((F11-H11)/H11&lt;10, (F11-H11)/H11, "&gt;999%"))</f>
        <v>0</v>
      </c>
    </row>
    <row r="12" spans="1:11" x14ac:dyDescent="0.2">
      <c r="A12" s="2"/>
      <c r="B12" s="68"/>
      <c r="C12" s="33"/>
      <c r="D12" s="68"/>
      <c r="E12" s="6"/>
      <c r="F12" s="82"/>
      <c r="G12" s="33"/>
      <c r="H12" s="68"/>
      <c r="I12" s="6"/>
      <c r="J12" s="5"/>
      <c r="K12" s="6"/>
    </row>
    <row r="13" spans="1:11" s="43" customFormat="1" x14ac:dyDescent="0.2">
      <c r="A13" s="162" t="s">
        <v>525</v>
      </c>
      <c r="B13" s="71">
        <f>SUM(B7:B12)</f>
        <v>1</v>
      </c>
      <c r="C13" s="40">
        <f>B13/1681</f>
        <v>5.9488399762046404E-4</v>
      </c>
      <c r="D13" s="71">
        <f>SUM(D7:D12)</f>
        <v>4</v>
      </c>
      <c r="E13" s="41">
        <f>D13/1945</f>
        <v>2.056555269922879E-3</v>
      </c>
      <c r="F13" s="77">
        <f>SUM(F7:F12)</f>
        <v>15</v>
      </c>
      <c r="G13" s="42">
        <f>F13/8984</f>
        <v>1.6696349065004452E-3</v>
      </c>
      <c r="H13" s="71">
        <f>SUM(H7:H12)</f>
        <v>13</v>
      </c>
      <c r="I13" s="41">
        <f>H13/11003</f>
        <v>1.1814959556484595E-3</v>
      </c>
      <c r="J13" s="37">
        <f>IF(D13=0, "-", IF((B13-D13)/D13&lt;10, (B13-D13)/D13, "&gt;999%"))</f>
        <v>-0.75</v>
      </c>
      <c r="K13" s="38">
        <f>IF(H13=0, "-", IF((F13-H13)/H13&lt;10, (F13-H13)/H13, "&gt;999%"))</f>
        <v>0.15384615384615385</v>
      </c>
    </row>
    <row r="14" spans="1:11" x14ac:dyDescent="0.2">
      <c r="B14" s="83"/>
      <c r="D14" s="83"/>
      <c r="F14" s="83"/>
      <c r="H14" s="83"/>
    </row>
    <row r="15" spans="1:11" x14ac:dyDescent="0.2">
      <c r="A15" s="163" t="s">
        <v>108</v>
      </c>
      <c r="B15" s="61" t="s">
        <v>12</v>
      </c>
      <c r="C15" s="62" t="s">
        <v>13</v>
      </c>
      <c r="D15" s="61" t="s">
        <v>12</v>
      </c>
      <c r="E15" s="63" t="s">
        <v>13</v>
      </c>
      <c r="F15" s="62" t="s">
        <v>12</v>
      </c>
      <c r="G15" s="62" t="s">
        <v>13</v>
      </c>
      <c r="H15" s="61" t="s">
        <v>12</v>
      </c>
      <c r="I15" s="63" t="s">
        <v>13</v>
      </c>
      <c r="J15" s="61"/>
      <c r="K15" s="63"/>
    </row>
    <row r="16" spans="1:11" x14ac:dyDescent="0.2">
      <c r="A16" s="7" t="s">
        <v>425</v>
      </c>
      <c r="B16" s="65">
        <v>0</v>
      </c>
      <c r="C16" s="34" t="str">
        <f>IF(B18=0, "-", B16/B18)</f>
        <v>-</v>
      </c>
      <c r="D16" s="65">
        <v>0</v>
      </c>
      <c r="E16" s="9" t="str">
        <f>IF(D18=0, "-", D16/D18)</f>
        <v>-</v>
      </c>
      <c r="F16" s="81">
        <v>2</v>
      </c>
      <c r="G16" s="34">
        <f>IF(F18=0, "-", F16/F18)</f>
        <v>1</v>
      </c>
      <c r="H16" s="65">
        <v>0</v>
      </c>
      <c r="I16" s="9" t="str">
        <f>IF(H18=0, "-", H16/H18)</f>
        <v>-</v>
      </c>
      <c r="J16" s="8" t="str">
        <f>IF(D16=0, "-", IF((B16-D16)/D16&lt;10, (B16-D16)/D16, "&gt;999%"))</f>
        <v>-</v>
      </c>
      <c r="K16" s="9" t="str">
        <f>IF(H16=0, "-", IF((F16-H16)/H16&lt;10, (F16-H16)/H16, "&gt;999%"))</f>
        <v>-</v>
      </c>
    </row>
    <row r="17" spans="1:11" x14ac:dyDescent="0.2">
      <c r="A17" s="2"/>
      <c r="B17" s="68"/>
      <c r="C17" s="33"/>
      <c r="D17" s="68"/>
      <c r="E17" s="6"/>
      <c r="F17" s="82"/>
      <c r="G17" s="33"/>
      <c r="H17" s="68"/>
      <c r="I17" s="6"/>
      <c r="J17" s="5"/>
      <c r="K17" s="6"/>
    </row>
    <row r="18" spans="1:11" s="43" customFormat="1" x14ac:dyDescent="0.2">
      <c r="A18" s="162" t="s">
        <v>524</v>
      </c>
      <c r="B18" s="71">
        <f>SUM(B16:B17)</f>
        <v>0</v>
      </c>
      <c r="C18" s="40">
        <f>B18/1681</f>
        <v>0</v>
      </c>
      <c r="D18" s="71">
        <f>SUM(D16:D17)</f>
        <v>0</v>
      </c>
      <c r="E18" s="41">
        <f>D18/1945</f>
        <v>0</v>
      </c>
      <c r="F18" s="77">
        <f>SUM(F16:F17)</f>
        <v>2</v>
      </c>
      <c r="G18" s="42">
        <f>F18/8984</f>
        <v>2.2261798753339269E-4</v>
      </c>
      <c r="H18" s="71">
        <f>SUM(H16:H17)</f>
        <v>0</v>
      </c>
      <c r="I18" s="41">
        <f>H18/11003</f>
        <v>0</v>
      </c>
      <c r="J18" s="37" t="str">
        <f>IF(D18=0, "-", IF((B18-D18)/D18&lt;10, (B18-D18)/D18, "&gt;999%"))</f>
        <v>-</v>
      </c>
      <c r="K18" s="38" t="str">
        <f>IF(H18=0, "-", IF((F18-H18)/H18&lt;10, (F18-H18)/H18, "&gt;999%"))</f>
        <v>-</v>
      </c>
    </row>
    <row r="19" spans="1:11" x14ac:dyDescent="0.2">
      <c r="B19" s="83"/>
      <c r="D19" s="83"/>
      <c r="F19" s="83"/>
      <c r="H19" s="83"/>
    </row>
    <row r="20" spans="1:11" x14ac:dyDescent="0.2">
      <c r="A20" s="163" t="s">
        <v>109</v>
      </c>
      <c r="B20" s="61" t="s">
        <v>12</v>
      </c>
      <c r="C20" s="62" t="s">
        <v>13</v>
      </c>
      <c r="D20" s="61" t="s">
        <v>12</v>
      </c>
      <c r="E20" s="63" t="s">
        <v>13</v>
      </c>
      <c r="F20" s="62" t="s">
        <v>12</v>
      </c>
      <c r="G20" s="62" t="s">
        <v>13</v>
      </c>
      <c r="H20" s="61" t="s">
        <v>12</v>
      </c>
      <c r="I20" s="63" t="s">
        <v>13</v>
      </c>
      <c r="J20" s="61"/>
      <c r="K20" s="63"/>
    </row>
    <row r="21" spans="1:11" x14ac:dyDescent="0.2">
      <c r="A21" s="7" t="s">
        <v>426</v>
      </c>
      <c r="B21" s="65">
        <v>0</v>
      </c>
      <c r="C21" s="34">
        <f>IF(B25=0, "-", B21/B25)</f>
        <v>0</v>
      </c>
      <c r="D21" s="65">
        <v>1</v>
      </c>
      <c r="E21" s="9">
        <f>IF(D25=0, "-", D21/D25)</f>
        <v>0.16666666666666666</v>
      </c>
      <c r="F21" s="81">
        <v>0</v>
      </c>
      <c r="G21" s="34">
        <f>IF(F25=0, "-", F21/F25)</f>
        <v>0</v>
      </c>
      <c r="H21" s="65">
        <v>5</v>
      </c>
      <c r="I21" s="9">
        <f>IF(H25=0, "-", H21/H25)</f>
        <v>0.19230769230769232</v>
      </c>
      <c r="J21" s="8">
        <f>IF(D21=0, "-", IF((B21-D21)/D21&lt;10, (B21-D21)/D21, "&gt;999%"))</f>
        <v>-1</v>
      </c>
      <c r="K21" s="9">
        <f>IF(H21=0, "-", IF((F21-H21)/H21&lt;10, (F21-H21)/H21, "&gt;999%"))</f>
        <v>-1</v>
      </c>
    </row>
    <row r="22" spans="1:11" x14ac:dyDescent="0.2">
      <c r="A22" s="7" t="s">
        <v>427</v>
      </c>
      <c r="B22" s="65">
        <v>1</v>
      </c>
      <c r="C22" s="34">
        <f>IF(B25=0, "-", B22/B25)</f>
        <v>1</v>
      </c>
      <c r="D22" s="65">
        <v>2</v>
      </c>
      <c r="E22" s="9">
        <f>IF(D25=0, "-", D22/D25)</f>
        <v>0.33333333333333331</v>
      </c>
      <c r="F22" s="81">
        <v>3</v>
      </c>
      <c r="G22" s="34">
        <f>IF(F25=0, "-", F22/F25)</f>
        <v>0.42857142857142855</v>
      </c>
      <c r="H22" s="65">
        <v>5</v>
      </c>
      <c r="I22" s="9">
        <f>IF(H25=0, "-", H22/H25)</f>
        <v>0.19230769230769232</v>
      </c>
      <c r="J22" s="8">
        <f>IF(D22=0, "-", IF((B22-D22)/D22&lt;10, (B22-D22)/D22, "&gt;999%"))</f>
        <v>-0.5</v>
      </c>
      <c r="K22" s="9">
        <f>IF(H22=0, "-", IF((F22-H22)/H22&lt;10, (F22-H22)/H22, "&gt;999%"))</f>
        <v>-0.4</v>
      </c>
    </row>
    <row r="23" spans="1:11" x14ac:dyDescent="0.2">
      <c r="A23" s="7" t="s">
        <v>428</v>
      </c>
      <c r="B23" s="65">
        <v>0</v>
      </c>
      <c r="C23" s="34">
        <f>IF(B25=0, "-", B23/B25)</f>
        <v>0</v>
      </c>
      <c r="D23" s="65">
        <v>3</v>
      </c>
      <c r="E23" s="9">
        <f>IF(D25=0, "-", D23/D25)</f>
        <v>0.5</v>
      </c>
      <c r="F23" s="81">
        <v>4</v>
      </c>
      <c r="G23" s="34">
        <f>IF(F25=0, "-", F23/F25)</f>
        <v>0.5714285714285714</v>
      </c>
      <c r="H23" s="65">
        <v>16</v>
      </c>
      <c r="I23" s="9">
        <f>IF(H25=0, "-", H23/H25)</f>
        <v>0.61538461538461542</v>
      </c>
      <c r="J23" s="8">
        <f>IF(D23=0, "-", IF((B23-D23)/D23&lt;10, (B23-D23)/D23, "&gt;999%"))</f>
        <v>-1</v>
      </c>
      <c r="K23" s="9">
        <f>IF(H23=0, "-", IF((F23-H23)/H23&lt;10, (F23-H23)/H23, "&gt;999%"))</f>
        <v>-0.75</v>
      </c>
    </row>
    <row r="24" spans="1:11" x14ac:dyDescent="0.2">
      <c r="A24" s="2"/>
      <c r="B24" s="68"/>
      <c r="C24" s="33"/>
      <c r="D24" s="68"/>
      <c r="E24" s="6"/>
      <c r="F24" s="82"/>
      <c r="G24" s="33"/>
      <c r="H24" s="68"/>
      <c r="I24" s="6"/>
      <c r="J24" s="5"/>
      <c r="K24" s="6"/>
    </row>
    <row r="25" spans="1:11" s="43" customFormat="1" x14ac:dyDescent="0.2">
      <c r="A25" s="162" t="s">
        <v>523</v>
      </c>
      <c r="B25" s="71">
        <f>SUM(B21:B24)</f>
        <v>1</v>
      </c>
      <c r="C25" s="40">
        <f>B25/1681</f>
        <v>5.9488399762046404E-4</v>
      </c>
      <c r="D25" s="71">
        <f>SUM(D21:D24)</f>
        <v>6</v>
      </c>
      <c r="E25" s="41">
        <f>D25/1945</f>
        <v>3.084832904884319E-3</v>
      </c>
      <c r="F25" s="77">
        <f>SUM(F21:F24)</f>
        <v>7</v>
      </c>
      <c r="G25" s="42">
        <f>F25/8984</f>
        <v>7.7916295636687449E-4</v>
      </c>
      <c r="H25" s="71">
        <f>SUM(H21:H24)</f>
        <v>26</v>
      </c>
      <c r="I25" s="41">
        <f>H25/11003</f>
        <v>2.3629919112969191E-3</v>
      </c>
      <c r="J25" s="37">
        <f>IF(D25=0, "-", IF((B25-D25)/D25&lt;10, (B25-D25)/D25, "&gt;999%"))</f>
        <v>-0.83333333333333337</v>
      </c>
      <c r="K25" s="38">
        <f>IF(H25=0, "-", IF((F25-H25)/H25&lt;10, (F25-H25)/H25, "&gt;999%"))</f>
        <v>-0.73076923076923073</v>
      </c>
    </row>
    <row r="26" spans="1:11" x14ac:dyDescent="0.2">
      <c r="B26" s="83"/>
      <c r="D26" s="83"/>
      <c r="F26" s="83"/>
      <c r="H26" s="83"/>
    </row>
    <row r="27" spans="1:11" x14ac:dyDescent="0.2">
      <c r="A27" s="163" t="s">
        <v>110</v>
      </c>
      <c r="B27" s="61" t="s">
        <v>12</v>
      </c>
      <c r="C27" s="62" t="s">
        <v>13</v>
      </c>
      <c r="D27" s="61" t="s">
        <v>12</v>
      </c>
      <c r="E27" s="63" t="s">
        <v>13</v>
      </c>
      <c r="F27" s="62" t="s">
        <v>12</v>
      </c>
      <c r="G27" s="62" t="s">
        <v>13</v>
      </c>
      <c r="H27" s="61" t="s">
        <v>12</v>
      </c>
      <c r="I27" s="63" t="s">
        <v>13</v>
      </c>
      <c r="J27" s="61"/>
      <c r="K27" s="63"/>
    </row>
    <row r="28" spans="1:11" x14ac:dyDescent="0.2">
      <c r="A28" s="7" t="s">
        <v>429</v>
      </c>
      <c r="B28" s="65">
        <v>9</v>
      </c>
      <c r="C28" s="34">
        <f>IF(B39=0, "-", B28/B39)</f>
        <v>0.20454545454545456</v>
      </c>
      <c r="D28" s="65">
        <v>5</v>
      </c>
      <c r="E28" s="9">
        <f>IF(D39=0, "-", D28/D39)</f>
        <v>9.6153846153846159E-2</v>
      </c>
      <c r="F28" s="81">
        <v>32</v>
      </c>
      <c r="G28" s="34">
        <f>IF(F39=0, "-", F28/F39)</f>
        <v>0.13733905579399142</v>
      </c>
      <c r="H28" s="65">
        <v>16</v>
      </c>
      <c r="I28" s="9">
        <f>IF(H39=0, "-", H28/H39)</f>
        <v>9.4117647058823528E-2</v>
      </c>
      <c r="J28" s="8">
        <f t="shared" ref="J28:J37" si="0">IF(D28=0, "-", IF((B28-D28)/D28&lt;10, (B28-D28)/D28, "&gt;999%"))</f>
        <v>0.8</v>
      </c>
      <c r="K28" s="9">
        <f t="shared" ref="K28:K37" si="1">IF(H28=0, "-", IF((F28-H28)/H28&lt;10, (F28-H28)/H28, "&gt;999%"))</f>
        <v>1</v>
      </c>
    </row>
    <row r="29" spans="1:11" x14ac:dyDescent="0.2">
      <c r="A29" s="7" t="s">
        <v>430</v>
      </c>
      <c r="B29" s="65">
        <v>7</v>
      </c>
      <c r="C29" s="34">
        <f>IF(B39=0, "-", B29/B39)</f>
        <v>0.15909090909090909</v>
      </c>
      <c r="D29" s="65">
        <v>10</v>
      </c>
      <c r="E29" s="9">
        <f>IF(D39=0, "-", D29/D39)</f>
        <v>0.19230769230769232</v>
      </c>
      <c r="F29" s="81">
        <v>56</v>
      </c>
      <c r="G29" s="34">
        <f>IF(F39=0, "-", F29/F39)</f>
        <v>0.24034334763948498</v>
      </c>
      <c r="H29" s="65">
        <v>35</v>
      </c>
      <c r="I29" s="9">
        <f>IF(H39=0, "-", H29/H39)</f>
        <v>0.20588235294117646</v>
      </c>
      <c r="J29" s="8">
        <f t="shared" si="0"/>
        <v>-0.3</v>
      </c>
      <c r="K29" s="9">
        <f t="shared" si="1"/>
        <v>0.6</v>
      </c>
    </row>
    <row r="30" spans="1:11" x14ac:dyDescent="0.2">
      <c r="A30" s="7" t="s">
        <v>431</v>
      </c>
      <c r="B30" s="65">
        <v>2</v>
      </c>
      <c r="C30" s="34">
        <f>IF(B39=0, "-", B30/B39)</f>
        <v>4.5454545454545456E-2</v>
      </c>
      <c r="D30" s="65">
        <v>3</v>
      </c>
      <c r="E30" s="9">
        <f>IF(D39=0, "-", D30/D39)</f>
        <v>5.7692307692307696E-2</v>
      </c>
      <c r="F30" s="81">
        <v>9</v>
      </c>
      <c r="G30" s="34">
        <f>IF(F39=0, "-", F30/F39)</f>
        <v>3.8626609442060089E-2</v>
      </c>
      <c r="H30" s="65">
        <v>7</v>
      </c>
      <c r="I30" s="9">
        <f>IF(H39=0, "-", H30/H39)</f>
        <v>4.1176470588235294E-2</v>
      </c>
      <c r="J30" s="8">
        <f t="shared" si="0"/>
        <v>-0.33333333333333331</v>
      </c>
      <c r="K30" s="9">
        <f t="shared" si="1"/>
        <v>0.2857142857142857</v>
      </c>
    </row>
    <row r="31" spans="1:11" x14ac:dyDescent="0.2">
      <c r="A31" s="7" t="s">
        <v>432</v>
      </c>
      <c r="B31" s="65">
        <v>1</v>
      </c>
      <c r="C31" s="34">
        <f>IF(B39=0, "-", B31/B39)</f>
        <v>2.2727272727272728E-2</v>
      </c>
      <c r="D31" s="65">
        <v>3</v>
      </c>
      <c r="E31" s="9">
        <f>IF(D39=0, "-", D31/D39)</f>
        <v>5.7692307692307696E-2</v>
      </c>
      <c r="F31" s="81">
        <v>3</v>
      </c>
      <c r="G31" s="34">
        <f>IF(F39=0, "-", F31/F39)</f>
        <v>1.2875536480686695E-2</v>
      </c>
      <c r="H31" s="65">
        <v>5</v>
      </c>
      <c r="I31" s="9">
        <f>IF(H39=0, "-", H31/H39)</f>
        <v>2.9411764705882353E-2</v>
      </c>
      <c r="J31" s="8">
        <f t="shared" si="0"/>
        <v>-0.66666666666666663</v>
      </c>
      <c r="K31" s="9">
        <f t="shared" si="1"/>
        <v>-0.4</v>
      </c>
    </row>
    <row r="32" spans="1:11" x14ac:dyDescent="0.2">
      <c r="A32" s="7" t="s">
        <v>433</v>
      </c>
      <c r="B32" s="65">
        <v>0</v>
      </c>
      <c r="C32" s="34">
        <f>IF(B39=0, "-", B32/B39)</f>
        <v>0</v>
      </c>
      <c r="D32" s="65">
        <v>1</v>
      </c>
      <c r="E32" s="9">
        <f>IF(D39=0, "-", D32/D39)</f>
        <v>1.9230769230769232E-2</v>
      </c>
      <c r="F32" s="81">
        <v>0</v>
      </c>
      <c r="G32" s="34">
        <f>IF(F39=0, "-", F32/F39)</f>
        <v>0</v>
      </c>
      <c r="H32" s="65">
        <v>6</v>
      </c>
      <c r="I32" s="9">
        <f>IF(H39=0, "-", H32/H39)</f>
        <v>3.5294117647058823E-2</v>
      </c>
      <c r="J32" s="8">
        <f t="shared" si="0"/>
        <v>-1</v>
      </c>
      <c r="K32" s="9">
        <f t="shared" si="1"/>
        <v>-1</v>
      </c>
    </row>
    <row r="33" spans="1:11" x14ac:dyDescent="0.2">
      <c r="A33" s="7" t="s">
        <v>434</v>
      </c>
      <c r="B33" s="65">
        <v>0</v>
      </c>
      <c r="C33" s="34">
        <f>IF(B39=0, "-", B33/B39)</f>
        <v>0</v>
      </c>
      <c r="D33" s="65">
        <v>2</v>
      </c>
      <c r="E33" s="9">
        <f>IF(D39=0, "-", D33/D39)</f>
        <v>3.8461538461538464E-2</v>
      </c>
      <c r="F33" s="81">
        <v>5</v>
      </c>
      <c r="G33" s="34">
        <f>IF(F39=0, "-", F33/F39)</f>
        <v>2.1459227467811159E-2</v>
      </c>
      <c r="H33" s="65">
        <v>2</v>
      </c>
      <c r="I33" s="9">
        <f>IF(H39=0, "-", H33/H39)</f>
        <v>1.1764705882352941E-2</v>
      </c>
      <c r="J33" s="8">
        <f t="shared" si="0"/>
        <v>-1</v>
      </c>
      <c r="K33" s="9">
        <f t="shared" si="1"/>
        <v>1.5</v>
      </c>
    </row>
    <row r="34" spans="1:11" x14ac:dyDescent="0.2">
      <c r="A34" s="7" t="s">
        <v>435</v>
      </c>
      <c r="B34" s="65">
        <v>0</v>
      </c>
      <c r="C34" s="34">
        <f>IF(B39=0, "-", B34/B39)</f>
        <v>0</v>
      </c>
      <c r="D34" s="65">
        <v>0</v>
      </c>
      <c r="E34" s="9">
        <f>IF(D39=0, "-", D34/D39)</f>
        <v>0</v>
      </c>
      <c r="F34" s="81">
        <v>1</v>
      </c>
      <c r="G34" s="34">
        <f>IF(F39=0, "-", F34/F39)</f>
        <v>4.2918454935622317E-3</v>
      </c>
      <c r="H34" s="65">
        <v>2</v>
      </c>
      <c r="I34" s="9">
        <f>IF(H39=0, "-", H34/H39)</f>
        <v>1.1764705882352941E-2</v>
      </c>
      <c r="J34" s="8" t="str">
        <f t="shared" si="0"/>
        <v>-</v>
      </c>
      <c r="K34" s="9">
        <f t="shared" si="1"/>
        <v>-0.5</v>
      </c>
    </row>
    <row r="35" spans="1:11" x14ac:dyDescent="0.2">
      <c r="A35" s="7" t="s">
        <v>436</v>
      </c>
      <c r="B35" s="65">
        <v>1</v>
      </c>
      <c r="C35" s="34">
        <f>IF(B39=0, "-", B35/B39)</f>
        <v>2.2727272727272728E-2</v>
      </c>
      <c r="D35" s="65">
        <v>8</v>
      </c>
      <c r="E35" s="9">
        <f>IF(D39=0, "-", D35/D39)</f>
        <v>0.15384615384615385</v>
      </c>
      <c r="F35" s="81">
        <v>12</v>
      </c>
      <c r="G35" s="34">
        <f>IF(F39=0, "-", F35/F39)</f>
        <v>5.1502145922746781E-2</v>
      </c>
      <c r="H35" s="65">
        <v>24</v>
      </c>
      <c r="I35" s="9">
        <f>IF(H39=0, "-", H35/H39)</f>
        <v>0.14117647058823529</v>
      </c>
      <c r="J35" s="8">
        <f t="shared" si="0"/>
        <v>-0.875</v>
      </c>
      <c r="K35" s="9">
        <f t="shared" si="1"/>
        <v>-0.5</v>
      </c>
    </row>
    <row r="36" spans="1:11" x14ac:dyDescent="0.2">
      <c r="A36" s="7" t="s">
        <v>437</v>
      </c>
      <c r="B36" s="65">
        <v>16</v>
      </c>
      <c r="C36" s="34">
        <f>IF(B39=0, "-", B36/B39)</f>
        <v>0.36363636363636365</v>
      </c>
      <c r="D36" s="65">
        <v>17</v>
      </c>
      <c r="E36" s="9">
        <f>IF(D39=0, "-", D36/D39)</f>
        <v>0.32692307692307693</v>
      </c>
      <c r="F36" s="81">
        <v>90</v>
      </c>
      <c r="G36" s="34">
        <f>IF(F39=0, "-", F36/F39)</f>
        <v>0.38626609442060084</v>
      </c>
      <c r="H36" s="65">
        <v>60</v>
      </c>
      <c r="I36" s="9">
        <f>IF(H39=0, "-", H36/H39)</f>
        <v>0.35294117647058826</v>
      </c>
      <c r="J36" s="8">
        <f t="shared" si="0"/>
        <v>-5.8823529411764705E-2</v>
      </c>
      <c r="K36" s="9">
        <f t="shared" si="1"/>
        <v>0.5</v>
      </c>
    </row>
    <row r="37" spans="1:11" x14ac:dyDescent="0.2">
      <c r="A37" s="7" t="s">
        <v>438</v>
      </c>
      <c r="B37" s="65">
        <v>8</v>
      </c>
      <c r="C37" s="34">
        <f>IF(B39=0, "-", B37/B39)</f>
        <v>0.18181818181818182</v>
      </c>
      <c r="D37" s="65">
        <v>3</v>
      </c>
      <c r="E37" s="9">
        <f>IF(D39=0, "-", D37/D39)</f>
        <v>5.7692307692307696E-2</v>
      </c>
      <c r="F37" s="81">
        <v>25</v>
      </c>
      <c r="G37" s="34">
        <f>IF(F39=0, "-", F37/F39)</f>
        <v>0.1072961373390558</v>
      </c>
      <c r="H37" s="65">
        <v>13</v>
      </c>
      <c r="I37" s="9">
        <f>IF(H39=0, "-", H37/H39)</f>
        <v>7.6470588235294124E-2</v>
      </c>
      <c r="J37" s="8">
        <f t="shared" si="0"/>
        <v>1.6666666666666667</v>
      </c>
      <c r="K37" s="9">
        <f t="shared" si="1"/>
        <v>0.92307692307692313</v>
      </c>
    </row>
    <row r="38" spans="1:11" x14ac:dyDescent="0.2">
      <c r="A38" s="2"/>
      <c r="B38" s="68"/>
      <c r="C38" s="33"/>
      <c r="D38" s="68"/>
      <c r="E38" s="6"/>
      <c r="F38" s="82"/>
      <c r="G38" s="33"/>
      <c r="H38" s="68"/>
      <c r="I38" s="6"/>
      <c r="J38" s="5"/>
      <c r="K38" s="6"/>
    </row>
    <row r="39" spans="1:11" s="43" customFormat="1" x14ac:dyDescent="0.2">
      <c r="A39" s="162" t="s">
        <v>522</v>
      </c>
      <c r="B39" s="71">
        <f>SUM(B28:B38)</f>
        <v>44</v>
      </c>
      <c r="C39" s="40">
        <f>B39/1681</f>
        <v>2.6174895895300417E-2</v>
      </c>
      <c r="D39" s="71">
        <f>SUM(D28:D38)</f>
        <v>52</v>
      </c>
      <c r="E39" s="41">
        <f>D39/1945</f>
        <v>2.6735218508997429E-2</v>
      </c>
      <c r="F39" s="77">
        <f>SUM(F28:F38)</f>
        <v>233</v>
      </c>
      <c r="G39" s="42">
        <f>F39/8984</f>
        <v>2.5934995547640248E-2</v>
      </c>
      <c r="H39" s="71">
        <f>SUM(H28:H38)</f>
        <v>170</v>
      </c>
      <c r="I39" s="41">
        <f>H39/11003</f>
        <v>1.5450331727710624E-2</v>
      </c>
      <c r="J39" s="37">
        <f>IF(D39=0, "-", IF((B39-D39)/D39&lt;10, (B39-D39)/D39, "&gt;999%"))</f>
        <v>-0.15384615384615385</v>
      </c>
      <c r="K39" s="38">
        <f>IF(H39=0, "-", IF((F39-H39)/H39&lt;10, (F39-H39)/H39, "&gt;999%"))</f>
        <v>0.37058823529411766</v>
      </c>
    </row>
    <row r="40" spans="1:11" x14ac:dyDescent="0.2">
      <c r="B40" s="83"/>
      <c r="D40" s="83"/>
      <c r="F40" s="83"/>
      <c r="H40" s="83"/>
    </row>
    <row r="41" spans="1:11" x14ac:dyDescent="0.2">
      <c r="A41" s="163" t="s">
        <v>111</v>
      </c>
      <c r="B41" s="61" t="s">
        <v>12</v>
      </c>
      <c r="C41" s="62" t="s">
        <v>13</v>
      </c>
      <c r="D41" s="61" t="s">
        <v>12</v>
      </c>
      <c r="E41" s="63" t="s">
        <v>13</v>
      </c>
      <c r="F41" s="62" t="s">
        <v>12</v>
      </c>
      <c r="G41" s="62" t="s">
        <v>13</v>
      </c>
      <c r="H41" s="61" t="s">
        <v>12</v>
      </c>
      <c r="I41" s="63" t="s">
        <v>13</v>
      </c>
      <c r="J41" s="61"/>
      <c r="K41" s="63"/>
    </row>
    <row r="42" spans="1:11" x14ac:dyDescent="0.2">
      <c r="A42" s="7" t="s">
        <v>439</v>
      </c>
      <c r="B42" s="65">
        <v>0</v>
      </c>
      <c r="C42" s="34">
        <f>IF(B51=0, "-", B42/B51)</f>
        <v>0</v>
      </c>
      <c r="D42" s="65">
        <v>5</v>
      </c>
      <c r="E42" s="9">
        <f>IF(D51=0, "-", D42/D51)</f>
        <v>8.4745762711864403E-2</v>
      </c>
      <c r="F42" s="81">
        <v>9</v>
      </c>
      <c r="G42" s="34">
        <f>IF(F51=0, "-", F42/F51)</f>
        <v>7.03125E-2</v>
      </c>
      <c r="H42" s="65">
        <v>11</v>
      </c>
      <c r="I42" s="9">
        <f>IF(H51=0, "-", H42/H51)</f>
        <v>5.7291666666666664E-2</v>
      </c>
      <c r="J42" s="8">
        <f t="shared" ref="J42:J49" si="2">IF(D42=0, "-", IF((B42-D42)/D42&lt;10, (B42-D42)/D42, "&gt;999%"))</f>
        <v>-1</v>
      </c>
      <c r="K42" s="9">
        <f t="shared" ref="K42:K49" si="3">IF(H42=0, "-", IF((F42-H42)/H42&lt;10, (F42-H42)/H42, "&gt;999%"))</f>
        <v>-0.18181818181818182</v>
      </c>
    </row>
    <row r="43" spans="1:11" x14ac:dyDescent="0.2">
      <c r="A43" s="7" t="s">
        <v>440</v>
      </c>
      <c r="B43" s="65">
        <v>2</v>
      </c>
      <c r="C43" s="34">
        <f>IF(B51=0, "-", B43/B51)</f>
        <v>8.3333333333333329E-2</v>
      </c>
      <c r="D43" s="65">
        <v>4</v>
      </c>
      <c r="E43" s="9">
        <f>IF(D51=0, "-", D43/D51)</f>
        <v>6.7796610169491525E-2</v>
      </c>
      <c r="F43" s="81">
        <v>4</v>
      </c>
      <c r="G43" s="34">
        <f>IF(F51=0, "-", F43/F51)</f>
        <v>3.125E-2</v>
      </c>
      <c r="H43" s="65">
        <v>13</v>
      </c>
      <c r="I43" s="9">
        <f>IF(H51=0, "-", H43/H51)</f>
        <v>6.7708333333333329E-2</v>
      </c>
      <c r="J43" s="8">
        <f t="shared" si="2"/>
        <v>-0.5</v>
      </c>
      <c r="K43" s="9">
        <f t="shared" si="3"/>
        <v>-0.69230769230769229</v>
      </c>
    </row>
    <row r="44" spans="1:11" x14ac:dyDescent="0.2">
      <c r="A44" s="7" t="s">
        <v>441</v>
      </c>
      <c r="B44" s="65">
        <v>9</v>
      </c>
      <c r="C44" s="34">
        <f>IF(B51=0, "-", B44/B51)</f>
        <v>0.375</v>
      </c>
      <c r="D44" s="65">
        <v>12</v>
      </c>
      <c r="E44" s="9">
        <f>IF(D51=0, "-", D44/D51)</f>
        <v>0.20338983050847459</v>
      </c>
      <c r="F44" s="81">
        <v>24</v>
      </c>
      <c r="G44" s="34">
        <f>IF(F51=0, "-", F44/F51)</f>
        <v>0.1875</v>
      </c>
      <c r="H44" s="65">
        <v>40</v>
      </c>
      <c r="I44" s="9">
        <f>IF(H51=0, "-", H44/H51)</f>
        <v>0.20833333333333334</v>
      </c>
      <c r="J44" s="8">
        <f t="shared" si="2"/>
        <v>-0.25</v>
      </c>
      <c r="K44" s="9">
        <f t="shared" si="3"/>
        <v>-0.4</v>
      </c>
    </row>
    <row r="45" spans="1:11" x14ac:dyDescent="0.2">
      <c r="A45" s="7" t="s">
        <v>442</v>
      </c>
      <c r="B45" s="65">
        <v>2</v>
      </c>
      <c r="C45" s="34">
        <f>IF(B51=0, "-", B45/B51)</f>
        <v>8.3333333333333329E-2</v>
      </c>
      <c r="D45" s="65">
        <v>1</v>
      </c>
      <c r="E45" s="9">
        <f>IF(D51=0, "-", D45/D51)</f>
        <v>1.6949152542372881E-2</v>
      </c>
      <c r="F45" s="81">
        <v>8</v>
      </c>
      <c r="G45" s="34">
        <f>IF(F51=0, "-", F45/F51)</f>
        <v>6.25E-2</v>
      </c>
      <c r="H45" s="65">
        <v>15</v>
      </c>
      <c r="I45" s="9">
        <f>IF(H51=0, "-", H45/H51)</f>
        <v>7.8125E-2</v>
      </c>
      <c r="J45" s="8">
        <f t="shared" si="2"/>
        <v>1</v>
      </c>
      <c r="K45" s="9">
        <f t="shared" si="3"/>
        <v>-0.46666666666666667</v>
      </c>
    </row>
    <row r="46" spans="1:11" x14ac:dyDescent="0.2">
      <c r="A46" s="7" t="s">
        <v>443</v>
      </c>
      <c r="B46" s="65">
        <v>0</v>
      </c>
      <c r="C46" s="34">
        <f>IF(B51=0, "-", B46/B51)</f>
        <v>0</v>
      </c>
      <c r="D46" s="65">
        <v>0</v>
      </c>
      <c r="E46" s="9">
        <f>IF(D51=0, "-", D46/D51)</f>
        <v>0</v>
      </c>
      <c r="F46" s="81">
        <v>0</v>
      </c>
      <c r="G46" s="34">
        <f>IF(F51=0, "-", F46/F51)</f>
        <v>0</v>
      </c>
      <c r="H46" s="65">
        <v>2</v>
      </c>
      <c r="I46" s="9">
        <f>IF(H51=0, "-", H46/H51)</f>
        <v>1.0416666666666666E-2</v>
      </c>
      <c r="J46" s="8" t="str">
        <f t="shared" si="2"/>
        <v>-</v>
      </c>
      <c r="K46" s="9">
        <f t="shared" si="3"/>
        <v>-1</v>
      </c>
    </row>
    <row r="47" spans="1:11" x14ac:dyDescent="0.2">
      <c r="A47" s="7" t="s">
        <v>444</v>
      </c>
      <c r="B47" s="65">
        <v>0</v>
      </c>
      <c r="C47" s="34">
        <f>IF(B51=0, "-", B47/B51)</f>
        <v>0</v>
      </c>
      <c r="D47" s="65">
        <v>2</v>
      </c>
      <c r="E47" s="9">
        <f>IF(D51=0, "-", D47/D51)</f>
        <v>3.3898305084745763E-2</v>
      </c>
      <c r="F47" s="81">
        <v>7</v>
      </c>
      <c r="G47" s="34">
        <f>IF(F51=0, "-", F47/F51)</f>
        <v>5.46875E-2</v>
      </c>
      <c r="H47" s="65">
        <v>6</v>
      </c>
      <c r="I47" s="9">
        <f>IF(H51=0, "-", H47/H51)</f>
        <v>3.125E-2</v>
      </c>
      <c r="J47" s="8">
        <f t="shared" si="2"/>
        <v>-1</v>
      </c>
      <c r="K47" s="9">
        <f t="shared" si="3"/>
        <v>0.16666666666666666</v>
      </c>
    </row>
    <row r="48" spans="1:11" x14ac:dyDescent="0.2">
      <c r="A48" s="7" t="s">
        <v>445</v>
      </c>
      <c r="B48" s="65">
        <v>1</v>
      </c>
      <c r="C48" s="34">
        <f>IF(B51=0, "-", B48/B51)</f>
        <v>4.1666666666666664E-2</v>
      </c>
      <c r="D48" s="65">
        <v>4</v>
      </c>
      <c r="E48" s="9">
        <f>IF(D51=0, "-", D48/D51)</f>
        <v>6.7796610169491525E-2</v>
      </c>
      <c r="F48" s="81">
        <v>6</v>
      </c>
      <c r="G48" s="34">
        <f>IF(F51=0, "-", F48/F51)</f>
        <v>4.6875E-2</v>
      </c>
      <c r="H48" s="65">
        <v>6</v>
      </c>
      <c r="I48" s="9">
        <f>IF(H51=0, "-", H48/H51)</f>
        <v>3.125E-2</v>
      </c>
      <c r="J48" s="8">
        <f t="shared" si="2"/>
        <v>-0.75</v>
      </c>
      <c r="K48" s="9">
        <f t="shared" si="3"/>
        <v>0</v>
      </c>
    </row>
    <row r="49" spans="1:11" x14ac:dyDescent="0.2">
      <c r="A49" s="7" t="s">
        <v>446</v>
      </c>
      <c r="B49" s="65">
        <v>10</v>
      </c>
      <c r="C49" s="34">
        <f>IF(B51=0, "-", B49/B51)</f>
        <v>0.41666666666666669</v>
      </c>
      <c r="D49" s="65">
        <v>31</v>
      </c>
      <c r="E49" s="9">
        <f>IF(D51=0, "-", D49/D51)</f>
        <v>0.52542372881355937</v>
      </c>
      <c r="F49" s="81">
        <v>70</v>
      </c>
      <c r="G49" s="34">
        <f>IF(F51=0, "-", F49/F51)</f>
        <v>0.546875</v>
      </c>
      <c r="H49" s="65">
        <v>99</v>
      </c>
      <c r="I49" s="9">
        <f>IF(H51=0, "-", H49/H51)</f>
        <v>0.515625</v>
      </c>
      <c r="J49" s="8">
        <f t="shared" si="2"/>
        <v>-0.67741935483870963</v>
      </c>
      <c r="K49" s="9">
        <f t="shared" si="3"/>
        <v>-0.29292929292929293</v>
      </c>
    </row>
    <row r="50" spans="1:11" x14ac:dyDescent="0.2">
      <c r="A50" s="2"/>
      <c r="B50" s="68"/>
      <c r="C50" s="33"/>
      <c r="D50" s="68"/>
      <c r="E50" s="6"/>
      <c r="F50" s="82"/>
      <c r="G50" s="33"/>
      <c r="H50" s="68"/>
      <c r="I50" s="6"/>
      <c r="J50" s="5"/>
      <c r="K50" s="6"/>
    </row>
    <row r="51" spans="1:11" s="43" customFormat="1" x14ac:dyDescent="0.2">
      <c r="A51" s="162" t="s">
        <v>521</v>
      </c>
      <c r="B51" s="71">
        <f>SUM(B42:B50)</f>
        <v>24</v>
      </c>
      <c r="C51" s="40">
        <f>B51/1681</f>
        <v>1.4277215942891136E-2</v>
      </c>
      <c r="D51" s="71">
        <f>SUM(D42:D50)</f>
        <v>59</v>
      </c>
      <c r="E51" s="41">
        <f>D51/1945</f>
        <v>3.0334190231362468E-2</v>
      </c>
      <c r="F51" s="77">
        <f>SUM(F42:F50)</f>
        <v>128</v>
      </c>
      <c r="G51" s="42">
        <f>F51/8984</f>
        <v>1.4247551202137132E-2</v>
      </c>
      <c r="H51" s="71">
        <f>SUM(H42:H50)</f>
        <v>192</v>
      </c>
      <c r="I51" s="41">
        <f>H51/11003</f>
        <v>1.7449786421884942E-2</v>
      </c>
      <c r="J51" s="37">
        <f>IF(D51=0, "-", IF((B51-D51)/D51&lt;10, (B51-D51)/D51, "&gt;999%"))</f>
        <v>-0.59322033898305082</v>
      </c>
      <c r="K51" s="38">
        <f>IF(H51=0, "-", IF((F51-H51)/H51&lt;10, (F51-H51)/H51, "&gt;999%"))</f>
        <v>-0.33333333333333331</v>
      </c>
    </row>
    <row r="52" spans="1:11" x14ac:dyDescent="0.2">
      <c r="B52" s="83"/>
      <c r="D52" s="83"/>
      <c r="F52" s="83"/>
      <c r="H52" s="83"/>
    </row>
    <row r="53" spans="1:11" x14ac:dyDescent="0.2">
      <c r="A53" s="163" t="s">
        <v>112</v>
      </c>
      <c r="B53" s="61" t="s">
        <v>12</v>
      </c>
      <c r="C53" s="62" t="s">
        <v>13</v>
      </c>
      <c r="D53" s="61" t="s">
        <v>12</v>
      </c>
      <c r="E53" s="63" t="s">
        <v>13</v>
      </c>
      <c r="F53" s="62" t="s">
        <v>12</v>
      </c>
      <c r="G53" s="62" t="s">
        <v>13</v>
      </c>
      <c r="H53" s="61" t="s">
        <v>12</v>
      </c>
      <c r="I53" s="63" t="s">
        <v>13</v>
      </c>
      <c r="J53" s="61"/>
      <c r="K53" s="63"/>
    </row>
    <row r="54" spans="1:11" x14ac:dyDescent="0.2">
      <c r="A54" s="7" t="s">
        <v>447</v>
      </c>
      <c r="B54" s="65">
        <v>4</v>
      </c>
      <c r="C54" s="34">
        <f>IF(B73=0, "-", B54/B73)</f>
        <v>1.9801980198019802E-2</v>
      </c>
      <c r="D54" s="65">
        <v>0</v>
      </c>
      <c r="E54" s="9">
        <f>IF(D73=0, "-", D54/D73)</f>
        <v>0</v>
      </c>
      <c r="F54" s="81">
        <v>17</v>
      </c>
      <c r="G54" s="34">
        <f>IF(F73=0, "-", F54/F73)</f>
        <v>1.5030946065428824E-2</v>
      </c>
      <c r="H54" s="65">
        <v>0</v>
      </c>
      <c r="I54" s="9">
        <f>IF(H73=0, "-", H54/H73)</f>
        <v>0</v>
      </c>
      <c r="J54" s="8" t="str">
        <f t="shared" ref="J54:J71" si="4">IF(D54=0, "-", IF((B54-D54)/D54&lt;10, (B54-D54)/D54, "&gt;999%"))</f>
        <v>-</v>
      </c>
      <c r="K54" s="9" t="str">
        <f t="shared" ref="K54:K71" si="5">IF(H54=0, "-", IF((F54-H54)/H54&lt;10, (F54-H54)/H54, "&gt;999%"))</f>
        <v>-</v>
      </c>
    </row>
    <row r="55" spans="1:11" x14ac:dyDescent="0.2">
      <c r="A55" s="7" t="s">
        <v>448</v>
      </c>
      <c r="B55" s="65">
        <v>82</v>
      </c>
      <c r="C55" s="34">
        <f>IF(B73=0, "-", B55/B73)</f>
        <v>0.40594059405940597</v>
      </c>
      <c r="D55" s="65">
        <v>58</v>
      </c>
      <c r="E55" s="9">
        <f>IF(D73=0, "-", D55/D73)</f>
        <v>0.22480620155038761</v>
      </c>
      <c r="F55" s="81">
        <v>313</v>
      </c>
      <c r="G55" s="34">
        <f>IF(F73=0, "-", F55/F73)</f>
        <v>0.27674624226348365</v>
      </c>
      <c r="H55" s="65">
        <v>241</v>
      </c>
      <c r="I55" s="9">
        <f>IF(H73=0, "-", H55/H73)</f>
        <v>0.24027916251246262</v>
      </c>
      <c r="J55" s="8">
        <f t="shared" si="4"/>
        <v>0.41379310344827586</v>
      </c>
      <c r="K55" s="9">
        <f t="shared" si="5"/>
        <v>0.29875518672199169</v>
      </c>
    </row>
    <row r="56" spans="1:11" x14ac:dyDescent="0.2">
      <c r="A56" s="7" t="s">
        <v>449</v>
      </c>
      <c r="B56" s="65">
        <v>0</v>
      </c>
      <c r="C56" s="34">
        <f>IF(B73=0, "-", B56/B73)</f>
        <v>0</v>
      </c>
      <c r="D56" s="65">
        <v>2</v>
      </c>
      <c r="E56" s="9">
        <f>IF(D73=0, "-", D56/D73)</f>
        <v>7.7519379844961239E-3</v>
      </c>
      <c r="F56" s="81">
        <v>3</v>
      </c>
      <c r="G56" s="34">
        <f>IF(F73=0, "-", F56/F73)</f>
        <v>2.6525198938992041E-3</v>
      </c>
      <c r="H56" s="65">
        <v>5</v>
      </c>
      <c r="I56" s="9">
        <f>IF(H73=0, "-", H56/H73)</f>
        <v>4.9850448654037887E-3</v>
      </c>
      <c r="J56" s="8">
        <f t="shared" si="4"/>
        <v>-1</v>
      </c>
      <c r="K56" s="9">
        <f t="shared" si="5"/>
        <v>-0.4</v>
      </c>
    </row>
    <row r="57" spans="1:11" x14ac:dyDescent="0.2">
      <c r="A57" s="7" t="s">
        <v>450</v>
      </c>
      <c r="B57" s="65">
        <v>14</v>
      </c>
      <c r="C57" s="34">
        <f>IF(B73=0, "-", B57/B73)</f>
        <v>6.9306930693069313E-2</v>
      </c>
      <c r="D57" s="65">
        <v>0</v>
      </c>
      <c r="E57" s="9">
        <f>IF(D73=0, "-", D57/D73)</f>
        <v>0</v>
      </c>
      <c r="F57" s="81">
        <v>54</v>
      </c>
      <c r="G57" s="34">
        <f>IF(F73=0, "-", F57/F73)</f>
        <v>4.7745358090185673E-2</v>
      </c>
      <c r="H57" s="65">
        <v>0</v>
      </c>
      <c r="I57" s="9">
        <f>IF(H73=0, "-", H57/H73)</f>
        <v>0</v>
      </c>
      <c r="J57" s="8" t="str">
        <f t="shared" si="4"/>
        <v>-</v>
      </c>
      <c r="K57" s="9" t="str">
        <f t="shared" si="5"/>
        <v>-</v>
      </c>
    </row>
    <row r="58" spans="1:11" x14ac:dyDescent="0.2">
      <c r="A58" s="7" t="s">
        <v>451</v>
      </c>
      <c r="B58" s="65">
        <v>0</v>
      </c>
      <c r="C58" s="34">
        <f>IF(B73=0, "-", B58/B73)</f>
        <v>0</v>
      </c>
      <c r="D58" s="65">
        <v>8</v>
      </c>
      <c r="E58" s="9">
        <f>IF(D73=0, "-", D58/D73)</f>
        <v>3.1007751937984496E-2</v>
      </c>
      <c r="F58" s="81">
        <v>0</v>
      </c>
      <c r="G58" s="34">
        <f>IF(F73=0, "-", F58/F73)</f>
        <v>0</v>
      </c>
      <c r="H58" s="65">
        <v>85</v>
      </c>
      <c r="I58" s="9">
        <f>IF(H73=0, "-", H58/H73)</f>
        <v>8.4745762711864403E-2</v>
      </c>
      <c r="J58" s="8">
        <f t="shared" si="4"/>
        <v>-1</v>
      </c>
      <c r="K58" s="9">
        <f t="shared" si="5"/>
        <v>-1</v>
      </c>
    </row>
    <row r="59" spans="1:11" x14ac:dyDescent="0.2">
      <c r="A59" s="7" t="s">
        <v>452</v>
      </c>
      <c r="B59" s="65">
        <v>16</v>
      </c>
      <c r="C59" s="34">
        <f>IF(B73=0, "-", B59/B73)</f>
        <v>7.9207920792079209E-2</v>
      </c>
      <c r="D59" s="65">
        <v>12</v>
      </c>
      <c r="E59" s="9">
        <f>IF(D73=0, "-", D59/D73)</f>
        <v>4.6511627906976744E-2</v>
      </c>
      <c r="F59" s="81">
        <v>94</v>
      </c>
      <c r="G59" s="34">
        <f>IF(F73=0, "-", F59/F73)</f>
        <v>8.3112290008841738E-2</v>
      </c>
      <c r="H59" s="65">
        <v>60</v>
      </c>
      <c r="I59" s="9">
        <f>IF(H73=0, "-", H59/H73)</f>
        <v>5.9820538384845461E-2</v>
      </c>
      <c r="J59" s="8">
        <f t="shared" si="4"/>
        <v>0.33333333333333331</v>
      </c>
      <c r="K59" s="9">
        <f t="shared" si="5"/>
        <v>0.56666666666666665</v>
      </c>
    </row>
    <row r="60" spans="1:11" x14ac:dyDescent="0.2">
      <c r="A60" s="7" t="s">
        <v>453</v>
      </c>
      <c r="B60" s="65">
        <v>0</v>
      </c>
      <c r="C60" s="34">
        <f>IF(B73=0, "-", B60/B73)</f>
        <v>0</v>
      </c>
      <c r="D60" s="65">
        <v>1</v>
      </c>
      <c r="E60" s="9">
        <f>IF(D73=0, "-", D60/D73)</f>
        <v>3.875968992248062E-3</v>
      </c>
      <c r="F60" s="81">
        <v>6</v>
      </c>
      <c r="G60" s="34">
        <f>IF(F73=0, "-", F60/F73)</f>
        <v>5.3050397877984082E-3</v>
      </c>
      <c r="H60" s="65">
        <v>2</v>
      </c>
      <c r="I60" s="9">
        <f>IF(H73=0, "-", H60/H73)</f>
        <v>1.9940179461615153E-3</v>
      </c>
      <c r="J60" s="8">
        <f t="shared" si="4"/>
        <v>-1</v>
      </c>
      <c r="K60" s="9">
        <f t="shared" si="5"/>
        <v>2</v>
      </c>
    </row>
    <row r="61" spans="1:11" x14ac:dyDescent="0.2">
      <c r="A61" s="7" t="s">
        <v>454</v>
      </c>
      <c r="B61" s="65">
        <v>3</v>
      </c>
      <c r="C61" s="34">
        <f>IF(B73=0, "-", B61/B73)</f>
        <v>1.4851485148514851E-2</v>
      </c>
      <c r="D61" s="65">
        <v>7</v>
      </c>
      <c r="E61" s="9">
        <f>IF(D73=0, "-", D61/D73)</f>
        <v>2.7131782945736434E-2</v>
      </c>
      <c r="F61" s="81">
        <v>30</v>
      </c>
      <c r="G61" s="34">
        <f>IF(F73=0, "-", F61/F73)</f>
        <v>2.6525198938992044E-2</v>
      </c>
      <c r="H61" s="65">
        <v>22</v>
      </c>
      <c r="I61" s="9">
        <f>IF(H73=0, "-", H61/H73)</f>
        <v>2.1934197407776669E-2</v>
      </c>
      <c r="J61" s="8">
        <f t="shared" si="4"/>
        <v>-0.5714285714285714</v>
      </c>
      <c r="K61" s="9">
        <f t="shared" si="5"/>
        <v>0.36363636363636365</v>
      </c>
    </row>
    <row r="62" spans="1:11" x14ac:dyDescent="0.2">
      <c r="A62" s="7" t="s">
        <v>455</v>
      </c>
      <c r="B62" s="65">
        <v>9</v>
      </c>
      <c r="C62" s="34">
        <f>IF(B73=0, "-", B62/B73)</f>
        <v>4.4554455445544552E-2</v>
      </c>
      <c r="D62" s="65">
        <v>6</v>
      </c>
      <c r="E62" s="9">
        <f>IF(D73=0, "-", D62/D73)</f>
        <v>2.3255813953488372E-2</v>
      </c>
      <c r="F62" s="81">
        <v>66</v>
      </c>
      <c r="G62" s="34">
        <f>IF(F73=0, "-", F62/F73)</f>
        <v>5.8355437665782495E-2</v>
      </c>
      <c r="H62" s="65">
        <v>30</v>
      </c>
      <c r="I62" s="9">
        <f>IF(H73=0, "-", H62/H73)</f>
        <v>2.991026919242273E-2</v>
      </c>
      <c r="J62" s="8">
        <f t="shared" si="4"/>
        <v>0.5</v>
      </c>
      <c r="K62" s="9">
        <f t="shared" si="5"/>
        <v>1.2</v>
      </c>
    </row>
    <row r="63" spans="1:11" x14ac:dyDescent="0.2">
      <c r="A63" s="7" t="s">
        <v>456</v>
      </c>
      <c r="B63" s="65">
        <v>1</v>
      </c>
      <c r="C63" s="34">
        <f>IF(B73=0, "-", B63/B73)</f>
        <v>4.9504950495049506E-3</v>
      </c>
      <c r="D63" s="65">
        <v>3</v>
      </c>
      <c r="E63" s="9">
        <f>IF(D73=0, "-", D63/D73)</f>
        <v>1.1627906976744186E-2</v>
      </c>
      <c r="F63" s="81">
        <v>1</v>
      </c>
      <c r="G63" s="34">
        <f>IF(F73=0, "-", F63/F73)</f>
        <v>8.8417329796640137E-4</v>
      </c>
      <c r="H63" s="65">
        <v>11</v>
      </c>
      <c r="I63" s="9">
        <f>IF(H73=0, "-", H63/H73)</f>
        <v>1.0967098703888335E-2</v>
      </c>
      <c r="J63" s="8">
        <f t="shared" si="4"/>
        <v>-0.66666666666666663</v>
      </c>
      <c r="K63" s="9">
        <f t="shared" si="5"/>
        <v>-0.90909090909090906</v>
      </c>
    </row>
    <row r="64" spans="1:11" x14ac:dyDescent="0.2">
      <c r="A64" s="7" t="s">
        <v>457</v>
      </c>
      <c r="B64" s="65">
        <v>20</v>
      </c>
      <c r="C64" s="34">
        <f>IF(B73=0, "-", B64/B73)</f>
        <v>9.9009900990099015E-2</v>
      </c>
      <c r="D64" s="65">
        <v>34</v>
      </c>
      <c r="E64" s="9">
        <f>IF(D73=0, "-", D64/D73)</f>
        <v>0.13178294573643412</v>
      </c>
      <c r="F64" s="81">
        <v>139</v>
      </c>
      <c r="G64" s="34">
        <f>IF(F73=0, "-", F64/F73)</f>
        <v>0.1229000884173298</v>
      </c>
      <c r="H64" s="65">
        <v>102</v>
      </c>
      <c r="I64" s="9">
        <f>IF(H73=0, "-", H64/H73)</f>
        <v>0.10169491525423729</v>
      </c>
      <c r="J64" s="8">
        <f t="shared" si="4"/>
        <v>-0.41176470588235292</v>
      </c>
      <c r="K64" s="9">
        <f t="shared" si="5"/>
        <v>0.36274509803921567</v>
      </c>
    </row>
    <row r="65" spans="1:11" x14ac:dyDescent="0.2">
      <c r="A65" s="7" t="s">
        <v>458</v>
      </c>
      <c r="B65" s="65">
        <v>17</v>
      </c>
      <c r="C65" s="34">
        <f>IF(B73=0, "-", B65/B73)</f>
        <v>8.4158415841584164E-2</v>
      </c>
      <c r="D65" s="65">
        <v>25</v>
      </c>
      <c r="E65" s="9">
        <f>IF(D73=0, "-", D65/D73)</f>
        <v>9.6899224806201556E-2</v>
      </c>
      <c r="F65" s="81">
        <v>74</v>
      </c>
      <c r="G65" s="34">
        <f>IF(F73=0, "-", F65/F73)</f>
        <v>6.5428824049513709E-2</v>
      </c>
      <c r="H65" s="65">
        <v>85</v>
      </c>
      <c r="I65" s="9">
        <f>IF(H73=0, "-", H65/H73)</f>
        <v>8.4745762711864403E-2</v>
      </c>
      <c r="J65" s="8">
        <f t="shared" si="4"/>
        <v>-0.32</v>
      </c>
      <c r="K65" s="9">
        <f t="shared" si="5"/>
        <v>-0.12941176470588237</v>
      </c>
    </row>
    <row r="66" spans="1:11" x14ac:dyDescent="0.2">
      <c r="A66" s="7" t="s">
        <v>459</v>
      </c>
      <c r="B66" s="65">
        <v>6</v>
      </c>
      <c r="C66" s="34">
        <f>IF(B73=0, "-", B66/B73)</f>
        <v>2.9702970297029702E-2</v>
      </c>
      <c r="D66" s="65">
        <v>10</v>
      </c>
      <c r="E66" s="9">
        <f>IF(D73=0, "-", D66/D73)</f>
        <v>3.875968992248062E-2</v>
      </c>
      <c r="F66" s="81">
        <v>16</v>
      </c>
      <c r="G66" s="34">
        <f>IF(F73=0, "-", F66/F73)</f>
        <v>1.4146772767462422E-2</v>
      </c>
      <c r="H66" s="65">
        <v>29</v>
      </c>
      <c r="I66" s="9">
        <f>IF(H73=0, "-", H66/H73)</f>
        <v>2.8913260219341975E-2</v>
      </c>
      <c r="J66" s="8">
        <f t="shared" si="4"/>
        <v>-0.4</v>
      </c>
      <c r="K66" s="9">
        <f t="shared" si="5"/>
        <v>-0.44827586206896552</v>
      </c>
    </row>
    <row r="67" spans="1:11" x14ac:dyDescent="0.2">
      <c r="A67" s="7" t="s">
        <v>460</v>
      </c>
      <c r="B67" s="65">
        <v>0</v>
      </c>
      <c r="C67" s="34">
        <f>IF(B73=0, "-", B67/B73)</f>
        <v>0</v>
      </c>
      <c r="D67" s="65">
        <v>0</v>
      </c>
      <c r="E67" s="9">
        <f>IF(D73=0, "-", D67/D73)</f>
        <v>0</v>
      </c>
      <c r="F67" s="81">
        <v>0</v>
      </c>
      <c r="G67" s="34">
        <f>IF(F73=0, "-", F67/F73)</f>
        <v>0</v>
      </c>
      <c r="H67" s="65">
        <v>1</v>
      </c>
      <c r="I67" s="9">
        <f>IF(H73=0, "-", H67/H73)</f>
        <v>9.9700897308075765E-4</v>
      </c>
      <c r="J67" s="8" t="str">
        <f t="shared" si="4"/>
        <v>-</v>
      </c>
      <c r="K67" s="9">
        <f t="shared" si="5"/>
        <v>-1</v>
      </c>
    </row>
    <row r="68" spans="1:11" x14ac:dyDescent="0.2">
      <c r="A68" s="7" t="s">
        <v>461</v>
      </c>
      <c r="B68" s="65">
        <v>1</v>
      </c>
      <c r="C68" s="34">
        <f>IF(B73=0, "-", B68/B73)</f>
        <v>4.9504950495049506E-3</v>
      </c>
      <c r="D68" s="65">
        <v>1</v>
      </c>
      <c r="E68" s="9">
        <f>IF(D73=0, "-", D68/D73)</f>
        <v>3.875968992248062E-3</v>
      </c>
      <c r="F68" s="81">
        <v>4</v>
      </c>
      <c r="G68" s="34">
        <f>IF(F73=0, "-", F68/F73)</f>
        <v>3.5366931918656055E-3</v>
      </c>
      <c r="H68" s="65">
        <v>4</v>
      </c>
      <c r="I68" s="9">
        <f>IF(H73=0, "-", H68/H73)</f>
        <v>3.9880358923230306E-3</v>
      </c>
      <c r="J68" s="8">
        <f t="shared" si="4"/>
        <v>0</v>
      </c>
      <c r="K68" s="9">
        <f t="shared" si="5"/>
        <v>0</v>
      </c>
    </row>
    <row r="69" spans="1:11" x14ac:dyDescent="0.2">
      <c r="A69" s="7" t="s">
        <v>462</v>
      </c>
      <c r="B69" s="65">
        <v>20</v>
      </c>
      <c r="C69" s="34">
        <f>IF(B73=0, "-", B69/B73)</f>
        <v>9.9009900990099015E-2</v>
      </c>
      <c r="D69" s="65">
        <v>38</v>
      </c>
      <c r="E69" s="9">
        <f>IF(D73=0, "-", D69/D73)</f>
        <v>0.14728682170542637</v>
      </c>
      <c r="F69" s="81">
        <v>203</v>
      </c>
      <c r="G69" s="34">
        <f>IF(F73=0, "-", F69/F73)</f>
        <v>0.17948717948717949</v>
      </c>
      <c r="H69" s="65">
        <v>174</v>
      </c>
      <c r="I69" s="9">
        <f>IF(H73=0, "-", H69/H73)</f>
        <v>0.17347956131605186</v>
      </c>
      <c r="J69" s="8">
        <f t="shared" si="4"/>
        <v>-0.47368421052631576</v>
      </c>
      <c r="K69" s="9">
        <f t="shared" si="5"/>
        <v>0.16666666666666666</v>
      </c>
    </row>
    <row r="70" spans="1:11" x14ac:dyDescent="0.2">
      <c r="A70" s="7" t="s">
        <v>463</v>
      </c>
      <c r="B70" s="65">
        <v>6</v>
      </c>
      <c r="C70" s="34">
        <f>IF(B73=0, "-", B70/B73)</f>
        <v>2.9702970297029702E-2</v>
      </c>
      <c r="D70" s="65">
        <v>10</v>
      </c>
      <c r="E70" s="9">
        <f>IF(D73=0, "-", D70/D73)</f>
        <v>3.875968992248062E-2</v>
      </c>
      <c r="F70" s="81">
        <v>29</v>
      </c>
      <c r="G70" s="34">
        <f>IF(F73=0, "-", F70/F73)</f>
        <v>2.564102564102564E-2</v>
      </c>
      <c r="H70" s="65">
        <v>26</v>
      </c>
      <c r="I70" s="9">
        <f>IF(H73=0, "-", H70/H73)</f>
        <v>2.5922233300099701E-2</v>
      </c>
      <c r="J70" s="8">
        <f t="shared" si="4"/>
        <v>-0.4</v>
      </c>
      <c r="K70" s="9">
        <f t="shared" si="5"/>
        <v>0.11538461538461539</v>
      </c>
    </row>
    <row r="71" spans="1:11" x14ac:dyDescent="0.2">
      <c r="A71" s="7" t="s">
        <v>464</v>
      </c>
      <c r="B71" s="65">
        <v>3</v>
      </c>
      <c r="C71" s="34">
        <f>IF(B73=0, "-", B71/B73)</f>
        <v>1.4851485148514851E-2</v>
      </c>
      <c r="D71" s="65">
        <v>43</v>
      </c>
      <c r="E71" s="9">
        <f>IF(D73=0, "-", D71/D73)</f>
        <v>0.16666666666666666</v>
      </c>
      <c r="F71" s="81">
        <v>82</v>
      </c>
      <c r="G71" s="34">
        <f>IF(F73=0, "-", F71/F73)</f>
        <v>7.250221043324491E-2</v>
      </c>
      <c r="H71" s="65">
        <v>126</v>
      </c>
      <c r="I71" s="9">
        <f>IF(H73=0, "-", H71/H73)</f>
        <v>0.12562313060817548</v>
      </c>
      <c r="J71" s="8">
        <f t="shared" si="4"/>
        <v>-0.93023255813953487</v>
      </c>
      <c r="K71" s="9">
        <f t="shared" si="5"/>
        <v>-0.34920634920634919</v>
      </c>
    </row>
    <row r="72" spans="1:11" x14ac:dyDescent="0.2">
      <c r="A72" s="2"/>
      <c r="B72" s="68"/>
      <c r="C72" s="33"/>
      <c r="D72" s="68"/>
      <c r="E72" s="6"/>
      <c r="F72" s="82"/>
      <c r="G72" s="33"/>
      <c r="H72" s="68"/>
      <c r="I72" s="6"/>
      <c r="J72" s="5"/>
      <c r="K72" s="6"/>
    </row>
    <row r="73" spans="1:11" s="43" customFormat="1" x14ac:dyDescent="0.2">
      <c r="A73" s="162" t="s">
        <v>520</v>
      </c>
      <c r="B73" s="71">
        <f>SUM(B54:B72)</f>
        <v>202</v>
      </c>
      <c r="C73" s="40">
        <f>B73/1681</f>
        <v>0.12016656751933373</v>
      </c>
      <c r="D73" s="71">
        <f>SUM(D54:D72)</f>
        <v>258</v>
      </c>
      <c r="E73" s="41">
        <f>D73/1945</f>
        <v>0.1326478149100257</v>
      </c>
      <c r="F73" s="77">
        <f>SUM(F54:F72)</f>
        <v>1131</v>
      </c>
      <c r="G73" s="42">
        <f>F73/8984</f>
        <v>0.12589047195013356</v>
      </c>
      <c r="H73" s="71">
        <f>SUM(H54:H72)</f>
        <v>1003</v>
      </c>
      <c r="I73" s="41">
        <f>H73/11003</f>
        <v>9.1156957193492677E-2</v>
      </c>
      <c r="J73" s="37">
        <f>IF(D73=0, "-", IF((B73-D73)/D73&lt;10, (B73-D73)/D73, "&gt;999%"))</f>
        <v>-0.21705426356589147</v>
      </c>
      <c r="K73" s="38">
        <f>IF(H73=0, "-", IF((F73-H73)/H73&lt;10, (F73-H73)/H73, "&gt;999%"))</f>
        <v>0.12761714855433698</v>
      </c>
    </row>
    <row r="74" spans="1:11" x14ac:dyDescent="0.2">
      <c r="B74" s="83"/>
      <c r="D74" s="83"/>
      <c r="F74" s="83"/>
      <c r="H74" s="83"/>
    </row>
    <row r="75" spans="1:11" x14ac:dyDescent="0.2">
      <c r="A75" s="27" t="s">
        <v>519</v>
      </c>
      <c r="B75" s="71">
        <v>272</v>
      </c>
      <c r="C75" s="40">
        <f>B75/1681</f>
        <v>0.1618084473527662</v>
      </c>
      <c r="D75" s="71">
        <v>379</v>
      </c>
      <c r="E75" s="41">
        <f>D75/1945</f>
        <v>0.19485861182519279</v>
      </c>
      <c r="F75" s="77">
        <v>1516</v>
      </c>
      <c r="G75" s="42">
        <f>F75/8984</f>
        <v>0.16874443455031166</v>
      </c>
      <c r="H75" s="71">
        <v>1404</v>
      </c>
      <c r="I75" s="41">
        <f>H75/11003</f>
        <v>0.12760156321003363</v>
      </c>
      <c r="J75" s="37">
        <f>IF(D75=0, "-", IF((B75-D75)/D75&lt;10, (B75-D75)/D75, "&gt;999%"))</f>
        <v>-0.28232189973614774</v>
      </c>
      <c r="K75" s="38">
        <f>IF(H75=0, "-", IF((F75-H75)/H75&lt;10, (F75-H75)/H75, "&gt;999%"))</f>
        <v>7.9772079772079771E-2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1" max="16383" man="1"/>
    <brk id="7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530</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4</v>
      </c>
      <c r="C7" s="39">
        <f>IF(B26=0, "-", B7/B26)</f>
        <v>1.4705882352941176E-2</v>
      </c>
      <c r="D7" s="65">
        <v>0</v>
      </c>
      <c r="E7" s="21">
        <f>IF(D26=0, "-", D7/D26)</f>
        <v>0</v>
      </c>
      <c r="F7" s="81">
        <v>17</v>
      </c>
      <c r="G7" s="39">
        <f>IF(F26=0, "-", F7/F26)</f>
        <v>1.1213720316622692E-2</v>
      </c>
      <c r="H7" s="65">
        <v>0</v>
      </c>
      <c r="I7" s="21">
        <f>IF(H26=0, "-", H7/H26)</f>
        <v>0</v>
      </c>
      <c r="J7" s="20" t="str">
        <f t="shared" ref="J7:J24" si="0">IF(D7=0, "-", IF((B7-D7)/D7&lt;10, (B7-D7)/D7, "&gt;999%"))</f>
        <v>-</v>
      </c>
      <c r="K7" s="21" t="str">
        <f t="shared" ref="K7:K24" si="1">IF(H7=0, "-", IF((F7-H7)/H7&lt;10, (F7-H7)/H7, "&gt;999%"))</f>
        <v>-</v>
      </c>
    </row>
    <row r="8" spans="1:11" x14ac:dyDescent="0.2">
      <c r="A8" s="7" t="s">
        <v>39</v>
      </c>
      <c r="B8" s="65">
        <v>91</v>
      </c>
      <c r="C8" s="39">
        <f>IF(B26=0, "-", B8/B26)</f>
        <v>0.33455882352941174</v>
      </c>
      <c r="D8" s="65">
        <v>68</v>
      </c>
      <c r="E8" s="21">
        <f>IF(D26=0, "-", D8/D26)</f>
        <v>0.17941952506596306</v>
      </c>
      <c r="F8" s="81">
        <v>356</v>
      </c>
      <c r="G8" s="39">
        <f>IF(F26=0, "-", F8/F26)</f>
        <v>0.23482849604221637</v>
      </c>
      <c r="H8" s="65">
        <v>268</v>
      </c>
      <c r="I8" s="21">
        <f>IF(H26=0, "-", H8/H26)</f>
        <v>0.19088319088319089</v>
      </c>
      <c r="J8" s="20">
        <f t="shared" si="0"/>
        <v>0.33823529411764708</v>
      </c>
      <c r="K8" s="21">
        <f t="shared" si="1"/>
        <v>0.32835820895522388</v>
      </c>
    </row>
    <row r="9" spans="1:11" x14ac:dyDescent="0.2">
      <c r="A9" s="7" t="s">
        <v>42</v>
      </c>
      <c r="B9" s="65">
        <v>16</v>
      </c>
      <c r="C9" s="39">
        <f>IF(B26=0, "-", B9/B26)</f>
        <v>5.8823529411764705E-2</v>
      </c>
      <c r="D9" s="65">
        <v>6</v>
      </c>
      <c r="E9" s="21">
        <f>IF(D26=0, "-", D9/D26)</f>
        <v>1.5831134564643801E-2</v>
      </c>
      <c r="F9" s="81">
        <v>61</v>
      </c>
      <c r="G9" s="39">
        <f>IF(F26=0, "-", F9/F26)</f>
        <v>4.0237467018469655E-2</v>
      </c>
      <c r="H9" s="65">
        <v>18</v>
      </c>
      <c r="I9" s="21">
        <f>IF(H26=0, "-", H9/H26)</f>
        <v>1.282051282051282E-2</v>
      </c>
      <c r="J9" s="20">
        <f t="shared" si="0"/>
        <v>1.6666666666666667</v>
      </c>
      <c r="K9" s="21">
        <f t="shared" si="1"/>
        <v>2.3888888888888888</v>
      </c>
    </row>
    <row r="10" spans="1:11" x14ac:dyDescent="0.2">
      <c r="A10" s="7" t="s">
        <v>44</v>
      </c>
      <c r="B10" s="65">
        <v>0</v>
      </c>
      <c r="C10" s="39">
        <f>IF(B26=0, "-", B10/B26)</f>
        <v>0</v>
      </c>
      <c r="D10" s="65">
        <v>8</v>
      </c>
      <c r="E10" s="21">
        <f>IF(D26=0, "-", D10/D26)</f>
        <v>2.1108179419525065E-2</v>
      </c>
      <c r="F10" s="81">
        <v>0</v>
      </c>
      <c r="G10" s="39">
        <f>IF(F26=0, "-", F10/F26)</f>
        <v>0</v>
      </c>
      <c r="H10" s="65">
        <v>85</v>
      </c>
      <c r="I10" s="21">
        <f>IF(H26=0, "-", H10/H26)</f>
        <v>6.0541310541310539E-2</v>
      </c>
      <c r="J10" s="20">
        <f t="shared" si="0"/>
        <v>-1</v>
      </c>
      <c r="K10" s="21">
        <f t="shared" si="1"/>
        <v>-1</v>
      </c>
    </row>
    <row r="11" spans="1:11" x14ac:dyDescent="0.2">
      <c r="A11" s="7" t="s">
        <v>46</v>
      </c>
      <c r="B11" s="65">
        <v>7</v>
      </c>
      <c r="C11" s="39">
        <f>IF(B26=0, "-", B11/B26)</f>
        <v>2.5735294117647058E-2</v>
      </c>
      <c r="D11" s="65">
        <v>10</v>
      </c>
      <c r="E11" s="21">
        <f>IF(D26=0, "-", D11/D26)</f>
        <v>2.6385224274406333E-2</v>
      </c>
      <c r="F11" s="81">
        <v>56</v>
      </c>
      <c r="G11" s="39">
        <f>IF(F26=0, "-", F11/F26)</f>
        <v>3.6939313984168866E-2</v>
      </c>
      <c r="H11" s="65">
        <v>35</v>
      </c>
      <c r="I11" s="21">
        <f>IF(H26=0, "-", H11/H26)</f>
        <v>2.4928774928774929E-2</v>
      </c>
      <c r="J11" s="20">
        <f t="shared" si="0"/>
        <v>-0.3</v>
      </c>
      <c r="K11" s="21">
        <f t="shared" si="1"/>
        <v>0.6</v>
      </c>
    </row>
    <row r="12" spans="1:11" x14ac:dyDescent="0.2">
      <c r="A12" s="7" t="s">
        <v>49</v>
      </c>
      <c r="B12" s="65">
        <v>25</v>
      </c>
      <c r="C12" s="39">
        <f>IF(B26=0, "-", B12/B26)</f>
        <v>9.1911764705882359E-2</v>
      </c>
      <c r="D12" s="65">
        <v>24</v>
      </c>
      <c r="E12" s="21">
        <f>IF(D26=0, "-", D12/D26)</f>
        <v>6.3324538258575203E-2</v>
      </c>
      <c r="F12" s="81">
        <v>118</v>
      </c>
      <c r="G12" s="39">
        <f>IF(F26=0, "-", F12/F26)</f>
        <v>7.7836411609498682E-2</v>
      </c>
      <c r="H12" s="65">
        <v>100</v>
      </c>
      <c r="I12" s="21">
        <f>IF(H26=0, "-", H12/H26)</f>
        <v>7.1225071225071226E-2</v>
      </c>
      <c r="J12" s="20">
        <f t="shared" si="0"/>
        <v>4.1666666666666664E-2</v>
      </c>
      <c r="K12" s="21">
        <f t="shared" si="1"/>
        <v>0.18</v>
      </c>
    </row>
    <row r="13" spans="1:11" x14ac:dyDescent="0.2">
      <c r="A13" s="7" t="s">
        <v>52</v>
      </c>
      <c r="B13" s="65">
        <v>0</v>
      </c>
      <c r="C13" s="39">
        <f>IF(B26=0, "-", B13/B26)</f>
        <v>0</v>
      </c>
      <c r="D13" s="65">
        <v>1</v>
      </c>
      <c r="E13" s="21">
        <f>IF(D26=0, "-", D13/D26)</f>
        <v>2.6385224274406332E-3</v>
      </c>
      <c r="F13" s="81">
        <v>6</v>
      </c>
      <c r="G13" s="39">
        <f>IF(F26=0, "-", F13/F26)</f>
        <v>3.9577836411609502E-3</v>
      </c>
      <c r="H13" s="65">
        <v>2</v>
      </c>
      <c r="I13" s="21">
        <f>IF(H26=0, "-", H13/H26)</f>
        <v>1.4245014245014246E-3</v>
      </c>
      <c r="J13" s="20">
        <f t="shared" si="0"/>
        <v>-1</v>
      </c>
      <c r="K13" s="21">
        <f t="shared" si="1"/>
        <v>2</v>
      </c>
    </row>
    <row r="14" spans="1:11" x14ac:dyDescent="0.2">
      <c r="A14" s="7" t="s">
        <v>56</v>
      </c>
      <c r="B14" s="65">
        <v>6</v>
      </c>
      <c r="C14" s="39">
        <f>IF(B26=0, "-", B14/B26)</f>
        <v>2.2058823529411766E-2</v>
      </c>
      <c r="D14" s="65">
        <v>13</v>
      </c>
      <c r="E14" s="21">
        <f>IF(D26=0, "-", D14/D26)</f>
        <v>3.430079155672823E-2</v>
      </c>
      <c r="F14" s="81">
        <v>43</v>
      </c>
      <c r="G14" s="39">
        <f>IF(F26=0, "-", F14/F26)</f>
        <v>2.8364116094986808E-2</v>
      </c>
      <c r="H14" s="65">
        <v>34</v>
      </c>
      <c r="I14" s="21">
        <f>IF(H26=0, "-", H14/H26)</f>
        <v>2.4216524216524215E-2</v>
      </c>
      <c r="J14" s="20">
        <f t="shared" si="0"/>
        <v>-0.53846153846153844</v>
      </c>
      <c r="K14" s="21">
        <f t="shared" si="1"/>
        <v>0.26470588235294118</v>
      </c>
    </row>
    <row r="15" spans="1:11" x14ac:dyDescent="0.2">
      <c r="A15" s="7" t="s">
        <v>60</v>
      </c>
      <c r="B15" s="65">
        <v>11</v>
      </c>
      <c r="C15" s="39">
        <f>IF(B26=0, "-", B15/B26)</f>
        <v>4.0441176470588237E-2</v>
      </c>
      <c r="D15" s="65">
        <v>7</v>
      </c>
      <c r="E15" s="21">
        <f>IF(D26=0, "-", D15/D26)</f>
        <v>1.8469656992084433E-2</v>
      </c>
      <c r="F15" s="81">
        <v>74</v>
      </c>
      <c r="G15" s="39">
        <f>IF(F26=0, "-", F15/F26)</f>
        <v>4.8812664907651716E-2</v>
      </c>
      <c r="H15" s="65">
        <v>45</v>
      </c>
      <c r="I15" s="21">
        <f>IF(H26=0, "-", H15/H26)</f>
        <v>3.2051282051282048E-2</v>
      </c>
      <c r="J15" s="20">
        <f t="shared" si="0"/>
        <v>0.5714285714285714</v>
      </c>
      <c r="K15" s="21">
        <f t="shared" si="1"/>
        <v>0.64444444444444449</v>
      </c>
    </row>
    <row r="16" spans="1:11" x14ac:dyDescent="0.2">
      <c r="A16" s="7" t="s">
        <v>62</v>
      </c>
      <c r="B16" s="65">
        <v>1</v>
      </c>
      <c r="C16" s="39">
        <f>IF(B26=0, "-", B16/B26)</f>
        <v>3.6764705882352941E-3</v>
      </c>
      <c r="D16" s="65">
        <v>4</v>
      </c>
      <c r="E16" s="21">
        <f>IF(D26=0, "-", D16/D26)</f>
        <v>1.0554089709762533E-2</v>
      </c>
      <c r="F16" s="81">
        <v>2</v>
      </c>
      <c r="G16" s="39">
        <f>IF(F26=0, "-", F16/F26)</f>
        <v>1.3192612137203166E-3</v>
      </c>
      <c r="H16" s="65">
        <v>20</v>
      </c>
      <c r="I16" s="21">
        <f>IF(H26=0, "-", H16/H26)</f>
        <v>1.4245014245014245E-2</v>
      </c>
      <c r="J16" s="20">
        <f t="shared" si="0"/>
        <v>-0.75</v>
      </c>
      <c r="K16" s="21">
        <f t="shared" si="1"/>
        <v>-0.9</v>
      </c>
    </row>
    <row r="17" spans="1:11" x14ac:dyDescent="0.2">
      <c r="A17" s="7" t="s">
        <v>65</v>
      </c>
      <c r="B17" s="65">
        <v>20</v>
      </c>
      <c r="C17" s="39">
        <f>IF(B26=0, "-", B17/B26)</f>
        <v>7.3529411764705885E-2</v>
      </c>
      <c r="D17" s="65">
        <v>38</v>
      </c>
      <c r="E17" s="21">
        <f>IF(D26=0, "-", D17/D26)</f>
        <v>0.10026385224274406</v>
      </c>
      <c r="F17" s="81">
        <v>151</v>
      </c>
      <c r="G17" s="39">
        <f>IF(F26=0, "-", F17/F26)</f>
        <v>9.9604221635883908E-2</v>
      </c>
      <c r="H17" s="65">
        <v>110</v>
      </c>
      <c r="I17" s="21">
        <f>IF(H26=0, "-", H17/H26)</f>
        <v>7.8347578347578342E-2</v>
      </c>
      <c r="J17" s="20">
        <f t="shared" si="0"/>
        <v>-0.47368421052631576</v>
      </c>
      <c r="K17" s="21">
        <f t="shared" si="1"/>
        <v>0.37272727272727274</v>
      </c>
    </row>
    <row r="18" spans="1:11" x14ac:dyDescent="0.2">
      <c r="A18" s="7" t="s">
        <v>66</v>
      </c>
      <c r="B18" s="65">
        <v>18</v>
      </c>
      <c r="C18" s="39">
        <f>IF(B26=0, "-", B18/B26)</f>
        <v>6.6176470588235295E-2</v>
      </c>
      <c r="D18" s="65">
        <v>29</v>
      </c>
      <c r="E18" s="21">
        <f>IF(D26=0, "-", D18/D26)</f>
        <v>7.6517150395778361E-2</v>
      </c>
      <c r="F18" s="81">
        <v>80</v>
      </c>
      <c r="G18" s="39">
        <f>IF(F26=0, "-", F18/F26)</f>
        <v>5.2770448548812667E-2</v>
      </c>
      <c r="H18" s="65">
        <v>91</v>
      </c>
      <c r="I18" s="21">
        <f>IF(H26=0, "-", H18/H26)</f>
        <v>6.4814814814814811E-2</v>
      </c>
      <c r="J18" s="20">
        <f t="shared" si="0"/>
        <v>-0.37931034482758619</v>
      </c>
      <c r="K18" s="21">
        <f t="shared" si="1"/>
        <v>-0.12087912087912088</v>
      </c>
    </row>
    <row r="19" spans="1:11" x14ac:dyDescent="0.2">
      <c r="A19" s="7" t="s">
        <v>67</v>
      </c>
      <c r="B19" s="65">
        <v>0</v>
      </c>
      <c r="C19" s="39">
        <f>IF(B26=0, "-", B19/B26)</f>
        <v>0</v>
      </c>
      <c r="D19" s="65">
        <v>1</v>
      </c>
      <c r="E19" s="21">
        <f>IF(D26=0, "-", D19/D26)</f>
        <v>2.6385224274406332E-3</v>
      </c>
      <c r="F19" s="81">
        <v>1</v>
      </c>
      <c r="G19" s="39">
        <f>IF(F26=0, "-", F19/F26)</f>
        <v>6.5963060686015829E-4</v>
      </c>
      <c r="H19" s="65">
        <v>7</v>
      </c>
      <c r="I19" s="21">
        <f>IF(H26=0, "-", H19/H26)</f>
        <v>4.9857549857549857E-3</v>
      </c>
      <c r="J19" s="20">
        <f t="shared" si="0"/>
        <v>-1</v>
      </c>
      <c r="K19" s="21">
        <f t="shared" si="1"/>
        <v>-0.8571428571428571</v>
      </c>
    </row>
    <row r="20" spans="1:11" x14ac:dyDescent="0.2">
      <c r="A20" s="7" t="s">
        <v>69</v>
      </c>
      <c r="B20" s="65">
        <v>6</v>
      </c>
      <c r="C20" s="39">
        <f>IF(B26=0, "-", B20/B26)</f>
        <v>2.2058823529411766E-2</v>
      </c>
      <c r="D20" s="65">
        <v>10</v>
      </c>
      <c r="E20" s="21">
        <f>IF(D26=0, "-", D20/D26)</f>
        <v>2.6385224274406333E-2</v>
      </c>
      <c r="F20" s="81">
        <v>16</v>
      </c>
      <c r="G20" s="39">
        <f>IF(F26=0, "-", F20/F26)</f>
        <v>1.0554089709762533E-2</v>
      </c>
      <c r="H20" s="65">
        <v>30</v>
      </c>
      <c r="I20" s="21">
        <f>IF(H26=0, "-", H20/H26)</f>
        <v>2.1367521367521368E-2</v>
      </c>
      <c r="J20" s="20">
        <f t="shared" si="0"/>
        <v>-0.4</v>
      </c>
      <c r="K20" s="21">
        <f t="shared" si="1"/>
        <v>-0.46666666666666667</v>
      </c>
    </row>
    <row r="21" spans="1:11" x14ac:dyDescent="0.2">
      <c r="A21" s="7" t="s">
        <v>70</v>
      </c>
      <c r="B21" s="65">
        <v>2</v>
      </c>
      <c r="C21" s="39">
        <f>IF(B26=0, "-", B21/B26)</f>
        <v>7.3529411764705881E-3</v>
      </c>
      <c r="D21" s="65">
        <v>11</v>
      </c>
      <c r="E21" s="21">
        <f>IF(D26=0, "-", D21/D26)</f>
        <v>2.9023746701846966E-2</v>
      </c>
      <c r="F21" s="81">
        <v>15</v>
      </c>
      <c r="G21" s="39">
        <f>IF(F26=0, "-", F21/F26)</f>
        <v>9.8944591029023754E-3</v>
      </c>
      <c r="H21" s="65">
        <v>30</v>
      </c>
      <c r="I21" s="21">
        <f>IF(H26=0, "-", H21/H26)</f>
        <v>2.1367521367521368E-2</v>
      </c>
      <c r="J21" s="20">
        <f t="shared" si="0"/>
        <v>-0.81818181818181823</v>
      </c>
      <c r="K21" s="21">
        <f t="shared" si="1"/>
        <v>-0.5</v>
      </c>
    </row>
    <row r="22" spans="1:11" x14ac:dyDescent="0.2">
      <c r="A22" s="7" t="s">
        <v>72</v>
      </c>
      <c r="B22" s="65">
        <v>1</v>
      </c>
      <c r="C22" s="39">
        <f>IF(B26=0, "-", B22/B26)</f>
        <v>3.6764705882352941E-3</v>
      </c>
      <c r="D22" s="65">
        <v>1</v>
      </c>
      <c r="E22" s="21">
        <f>IF(D26=0, "-", D22/D26)</f>
        <v>2.6385224274406332E-3</v>
      </c>
      <c r="F22" s="81">
        <v>4</v>
      </c>
      <c r="G22" s="39">
        <f>IF(F26=0, "-", F22/F26)</f>
        <v>2.6385224274406332E-3</v>
      </c>
      <c r="H22" s="65">
        <v>4</v>
      </c>
      <c r="I22" s="21">
        <f>IF(H26=0, "-", H22/H26)</f>
        <v>2.8490028490028491E-3</v>
      </c>
      <c r="J22" s="20">
        <f t="shared" si="0"/>
        <v>0</v>
      </c>
      <c r="K22" s="21">
        <f t="shared" si="1"/>
        <v>0</v>
      </c>
    </row>
    <row r="23" spans="1:11" x14ac:dyDescent="0.2">
      <c r="A23" s="7" t="s">
        <v>75</v>
      </c>
      <c r="B23" s="65">
        <v>53</v>
      </c>
      <c r="C23" s="39">
        <f>IF(B26=0, "-", B23/B26)</f>
        <v>0.19485294117647059</v>
      </c>
      <c r="D23" s="65">
        <v>99</v>
      </c>
      <c r="E23" s="21">
        <f>IF(D26=0, "-", D23/D26)</f>
        <v>0.26121372031662271</v>
      </c>
      <c r="F23" s="81">
        <v>405</v>
      </c>
      <c r="G23" s="39">
        <f>IF(F26=0, "-", F23/F26)</f>
        <v>0.26715039577836414</v>
      </c>
      <c r="H23" s="65">
        <v>370</v>
      </c>
      <c r="I23" s="21">
        <f>IF(H26=0, "-", H23/H26)</f>
        <v>0.26353276353276356</v>
      </c>
      <c r="J23" s="20">
        <f t="shared" si="0"/>
        <v>-0.46464646464646464</v>
      </c>
      <c r="K23" s="21">
        <f t="shared" si="1"/>
        <v>9.45945945945946E-2</v>
      </c>
    </row>
    <row r="24" spans="1:11" x14ac:dyDescent="0.2">
      <c r="A24" s="7" t="s">
        <v>76</v>
      </c>
      <c r="B24" s="65">
        <v>11</v>
      </c>
      <c r="C24" s="39">
        <f>IF(B26=0, "-", B24/B26)</f>
        <v>4.0441176470588237E-2</v>
      </c>
      <c r="D24" s="65">
        <v>49</v>
      </c>
      <c r="E24" s="21">
        <f>IF(D26=0, "-", D24/D26)</f>
        <v>0.12928759894459102</v>
      </c>
      <c r="F24" s="81">
        <v>111</v>
      </c>
      <c r="G24" s="39">
        <f>IF(F26=0, "-", F24/F26)</f>
        <v>7.3218997361477578E-2</v>
      </c>
      <c r="H24" s="65">
        <v>155</v>
      </c>
      <c r="I24" s="21">
        <f>IF(H26=0, "-", H24/H26)</f>
        <v>0.1103988603988604</v>
      </c>
      <c r="J24" s="20">
        <f t="shared" si="0"/>
        <v>-0.77551020408163263</v>
      </c>
      <c r="K24" s="21">
        <f t="shared" si="1"/>
        <v>-0.28387096774193549</v>
      </c>
    </row>
    <row r="25" spans="1:11" x14ac:dyDescent="0.2">
      <c r="A25" s="2"/>
      <c r="B25" s="68"/>
      <c r="C25" s="33"/>
      <c r="D25" s="68"/>
      <c r="E25" s="6"/>
      <c r="F25" s="82"/>
      <c r="G25" s="33"/>
      <c r="H25" s="68"/>
      <c r="I25" s="6"/>
      <c r="J25" s="5"/>
      <c r="K25" s="6"/>
    </row>
    <row r="26" spans="1:11" s="43" customFormat="1" x14ac:dyDescent="0.2">
      <c r="A26" s="162" t="s">
        <v>519</v>
      </c>
      <c r="B26" s="71">
        <f>SUM(B7:B25)</f>
        <v>272</v>
      </c>
      <c r="C26" s="40">
        <v>1</v>
      </c>
      <c r="D26" s="71">
        <f>SUM(D7:D25)</f>
        <v>379</v>
      </c>
      <c r="E26" s="41">
        <v>1</v>
      </c>
      <c r="F26" s="77">
        <f>SUM(F7:F25)</f>
        <v>1516</v>
      </c>
      <c r="G26" s="42">
        <v>1</v>
      </c>
      <c r="H26" s="71">
        <f>SUM(H7:H25)</f>
        <v>1404</v>
      </c>
      <c r="I26" s="41">
        <v>1</v>
      </c>
      <c r="J26" s="37">
        <f>IF(D26=0, "-", (B26-D26)/D26)</f>
        <v>-0.28232189973614774</v>
      </c>
      <c r="K26" s="38">
        <f>IF(H26=0, "-", (F26-H26)/H26)</f>
        <v>7.9772079772079771E-2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2"/>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164" t="s">
        <v>106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465</v>
      </c>
      <c r="B7" s="65">
        <v>0</v>
      </c>
      <c r="C7" s="34">
        <f>IF(B20=0, "-", B7/B20)</f>
        <v>0</v>
      </c>
      <c r="D7" s="65">
        <v>1</v>
      </c>
      <c r="E7" s="9">
        <f>IF(D20=0, "-", D7/D20)</f>
        <v>2.6315789473684209E-2</v>
      </c>
      <c r="F7" s="81">
        <v>5</v>
      </c>
      <c r="G7" s="34">
        <f>IF(F20=0, "-", F7/F20)</f>
        <v>5.2631578947368418E-2</v>
      </c>
      <c r="H7" s="65">
        <v>3</v>
      </c>
      <c r="I7" s="9">
        <f>IF(H20=0, "-", H7/H20)</f>
        <v>3.4482758620689655E-2</v>
      </c>
      <c r="J7" s="8">
        <f t="shared" ref="J7:J18" si="0">IF(D7=0, "-", IF((B7-D7)/D7&lt;10, (B7-D7)/D7, "&gt;999%"))</f>
        <v>-1</v>
      </c>
      <c r="K7" s="9">
        <f t="shared" ref="K7:K18" si="1">IF(H7=0, "-", IF((F7-H7)/H7&lt;10, (F7-H7)/H7, "&gt;999%"))</f>
        <v>0.66666666666666663</v>
      </c>
    </row>
    <row r="8" spans="1:11" x14ac:dyDescent="0.2">
      <c r="A8" s="7" t="s">
        <v>466</v>
      </c>
      <c r="B8" s="65">
        <v>1</v>
      </c>
      <c r="C8" s="34">
        <f>IF(B20=0, "-", B8/B20)</f>
        <v>4.1666666666666664E-2</v>
      </c>
      <c r="D8" s="65">
        <v>3</v>
      </c>
      <c r="E8" s="9">
        <f>IF(D20=0, "-", D8/D20)</f>
        <v>7.8947368421052627E-2</v>
      </c>
      <c r="F8" s="81">
        <v>6</v>
      </c>
      <c r="G8" s="34">
        <f>IF(F20=0, "-", F8/F20)</f>
        <v>6.3157894736842107E-2</v>
      </c>
      <c r="H8" s="65">
        <v>6</v>
      </c>
      <c r="I8" s="9">
        <f>IF(H20=0, "-", H8/H20)</f>
        <v>6.8965517241379309E-2</v>
      </c>
      <c r="J8" s="8">
        <f t="shared" si="0"/>
        <v>-0.66666666666666663</v>
      </c>
      <c r="K8" s="9">
        <f t="shared" si="1"/>
        <v>0</v>
      </c>
    </row>
    <row r="9" spans="1:11" x14ac:dyDescent="0.2">
      <c r="A9" s="7" t="s">
        <v>467</v>
      </c>
      <c r="B9" s="65">
        <v>1</v>
      </c>
      <c r="C9" s="34">
        <f>IF(B20=0, "-", B9/B20)</f>
        <v>4.1666666666666664E-2</v>
      </c>
      <c r="D9" s="65">
        <v>11</v>
      </c>
      <c r="E9" s="9">
        <f>IF(D20=0, "-", D9/D20)</f>
        <v>0.28947368421052633</v>
      </c>
      <c r="F9" s="81">
        <v>3</v>
      </c>
      <c r="G9" s="34">
        <f>IF(F20=0, "-", F9/F20)</f>
        <v>3.1578947368421054E-2</v>
      </c>
      <c r="H9" s="65">
        <v>13</v>
      </c>
      <c r="I9" s="9">
        <f>IF(H20=0, "-", H9/H20)</f>
        <v>0.14942528735632185</v>
      </c>
      <c r="J9" s="8">
        <f t="shared" si="0"/>
        <v>-0.90909090909090906</v>
      </c>
      <c r="K9" s="9">
        <f t="shared" si="1"/>
        <v>-0.76923076923076927</v>
      </c>
    </row>
    <row r="10" spans="1:11" x14ac:dyDescent="0.2">
      <c r="A10" s="7" t="s">
        <v>468</v>
      </c>
      <c r="B10" s="65">
        <v>1</v>
      </c>
      <c r="C10" s="34">
        <f>IF(B20=0, "-", B10/B20)</f>
        <v>4.1666666666666664E-2</v>
      </c>
      <c r="D10" s="65">
        <v>1</v>
      </c>
      <c r="E10" s="9">
        <f>IF(D20=0, "-", D10/D20)</f>
        <v>2.6315789473684209E-2</v>
      </c>
      <c r="F10" s="81">
        <v>6</v>
      </c>
      <c r="G10" s="34">
        <f>IF(F20=0, "-", F10/F20)</f>
        <v>6.3157894736842107E-2</v>
      </c>
      <c r="H10" s="65">
        <v>8</v>
      </c>
      <c r="I10" s="9">
        <f>IF(H20=0, "-", H10/H20)</f>
        <v>9.1954022988505746E-2</v>
      </c>
      <c r="J10" s="8">
        <f t="shared" si="0"/>
        <v>0</v>
      </c>
      <c r="K10" s="9">
        <f t="shared" si="1"/>
        <v>-0.25</v>
      </c>
    </row>
    <row r="11" spans="1:11" x14ac:dyDescent="0.2">
      <c r="A11" s="7" t="s">
        <v>469</v>
      </c>
      <c r="B11" s="65">
        <v>1</v>
      </c>
      <c r="C11" s="34">
        <f>IF(B20=0, "-", B11/B20)</f>
        <v>4.1666666666666664E-2</v>
      </c>
      <c r="D11" s="65">
        <v>0</v>
      </c>
      <c r="E11" s="9">
        <f>IF(D20=0, "-", D11/D20)</f>
        <v>0</v>
      </c>
      <c r="F11" s="81">
        <v>1</v>
      </c>
      <c r="G11" s="34">
        <f>IF(F20=0, "-", F11/F20)</f>
        <v>1.0526315789473684E-2</v>
      </c>
      <c r="H11" s="65">
        <v>0</v>
      </c>
      <c r="I11" s="9">
        <f>IF(H20=0, "-", H11/H20)</f>
        <v>0</v>
      </c>
      <c r="J11" s="8" t="str">
        <f t="shared" si="0"/>
        <v>-</v>
      </c>
      <c r="K11" s="9" t="str">
        <f t="shared" si="1"/>
        <v>-</v>
      </c>
    </row>
    <row r="12" spans="1:11" x14ac:dyDescent="0.2">
      <c r="A12" s="7" t="s">
        <v>470</v>
      </c>
      <c r="B12" s="65">
        <v>12</v>
      </c>
      <c r="C12" s="34">
        <f>IF(B20=0, "-", B12/B20)</f>
        <v>0.5</v>
      </c>
      <c r="D12" s="65">
        <v>12</v>
      </c>
      <c r="E12" s="9">
        <f>IF(D20=0, "-", D12/D20)</f>
        <v>0.31578947368421051</v>
      </c>
      <c r="F12" s="81">
        <v>42</v>
      </c>
      <c r="G12" s="34">
        <f>IF(F20=0, "-", F12/F20)</f>
        <v>0.44210526315789472</v>
      </c>
      <c r="H12" s="65">
        <v>25</v>
      </c>
      <c r="I12" s="9">
        <f>IF(H20=0, "-", H12/H20)</f>
        <v>0.28735632183908044</v>
      </c>
      <c r="J12" s="8">
        <f t="shared" si="0"/>
        <v>0</v>
      </c>
      <c r="K12" s="9">
        <f t="shared" si="1"/>
        <v>0.68</v>
      </c>
    </row>
    <row r="13" spans="1:11" x14ac:dyDescent="0.2">
      <c r="A13" s="7" t="s">
        <v>471</v>
      </c>
      <c r="B13" s="65">
        <v>0</v>
      </c>
      <c r="C13" s="34">
        <f>IF(B20=0, "-", B13/B20)</f>
        <v>0</v>
      </c>
      <c r="D13" s="65">
        <v>0</v>
      </c>
      <c r="E13" s="9">
        <f>IF(D20=0, "-", D13/D20)</f>
        <v>0</v>
      </c>
      <c r="F13" s="81">
        <v>1</v>
      </c>
      <c r="G13" s="34">
        <f>IF(F20=0, "-", F13/F20)</f>
        <v>1.0526315789473684E-2</v>
      </c>
      <c r="H13" s="65">
        <v>0</v>
      </c>
      <c r="I13" s="9">
        <f>IF(H20=0, "-", H13/H20)</f>
        <v>0</v>
      </c>
      <c r="J13" s="8" t="str">
        <f t="shared" si="0"/>
        <v>-</v>
      </c>
      <c r="K13" s="9" t="str">
        <f t="shared" si="1"/>
        <v>-</v>
      </c>
    </row>
    <row r="14" spans="1:11" x14ac:dyDescent="0.2">
      <c r="A14" s="7" t="s">
        <v>472</v>
      </c>
      <c r="B14" s="65">
        <v>1</v>
      </c>
      <c r="C14" s="34">
        <f>IF(B20=0, "-", B14/B20)</f>
        <v>4.1666666666666664E-2</v>
      </c>
      <c r="D14" s="65">
        <v>0</v>
      </c>
      <c r="E14" s="9">
        <f>IF(D20=0, "-", D14/D20)</f>
        <v>0</v>
      </c>
      <c r="F14" s="81">
        <v>8</v>
      </c>
      <c r="G14" s="34">
        <f>IF(F20=0, "-", F14/F20)</f>
        <v>8.4210526315789472E-2</v>
      </c>
      <c r="H14" s="65">
        <v>0</v>
      </c>
      <c r="I14" s="9">
        <f>IF(H20=0, "-", H14/H20)</f>
        <v>0</v>
      </c>
      <c r="J14" s="8" t="str">
        <f t="shared" si="0"/>
        <v>-</v>
      </c>
      <c r="K14" s="9" t="str">
        <f t="shared" si="1"/>
        <v>-</v>
      </c>
    </row>
    <row r="15" spans="1:11" x14ac:dyDescent="0.2">
      <c r="A15" s="7" t="s">
        <v>473</v>
      </c>
      <c r="B15" s="65">
        <v>2</v>
      </c>
      <c r="C15" s="34">
        <f>IF(B20=0, "-", B15/B20)</f>
        <v>8.3333333333333329E-2</v>
      </c>
      <c r="D15" s="65">
        <v>4</v>
      </c>
      <c r="E15" s="9">
        <f>IF(D20=0, "-", D15/D20)</f>
        <v>0.10526315789473684</v>
      </c>
      <c r="F15" s="81">
        <v>11</v>
      </c>
      <c r="G15" s="34">
        <f>IF(F20=0, "-", F15/F20)</f>
        <v>0.11578947368421053</v>
      </c>
      <c r="H15" s="65">
        <v>17</v>
      </c>
      <c r="I15" s="9">
        <f>IF(H20=0, "-", H15/H20)</f>
        <v>0.19540229885057472</v>
      </c>
      <c r="J15" s="8">
        <f t="shared" si="0"/>
        <v>-0.5</v>
      </c>
      <c r="K15" s="9">
        <f t="shared" si="1"/>
        <v>-0.35294117647058826</v>
      </c>
    </row>
    <row r="16" spans="1:11" x14ac:dyDescent="0.2">
      <c r="A16" s="7" t="s">
        <v>474</v>
      </c>
      <c r="B16" s="65">
        <v>0</v>
      </c>
      <c r="C16" s="34">
        <f>IF(B20=0, "-", B16/B20)</f>
        <v>0</v>
      </c>
      <c r="D16" s="65">
        <v>0</v>
      </c>
      <c r="E16" s="9">
        <f>IF(D20=0, "-", D16/D20)</f>
        <v>0</v>
      </c>
      <c r="F16" s="81">
        <v>1</v>
      </c>
      <c r="G16" s="34">
        <f>IF(F20=0, "-", F16/F20)</f>
        <v>1.0526315789473684E-2</v>
      </c>
      <c r="H16" s="65">
        <v>0</v>
      </c>
      <c r="I16" s="9">
        <f>IF(H20=0, "-", H16/H20)</f>
        <v>0</v>
      </c>
      <c r="J16" s="8" t="str">
        <f t="shared" si="0"/>
        <v>-</v>
      </c>
      <c r="K16" s="9" t="str">
        <f t="shared" si="1"/>
        <v>-</v>
      </c>
    </row>
    <row r="17" spans="1:11" x14ac:dyDescent="0.2">
      <c r="A17" s="7" t="s">
        <v>475</v>
      </c>
      <c r="B17" s="65">
        <v>3</v>
      </c>
      <c r="C17" s="34">
        <f>IF(B20=0, "-", B17/B20)</f>
        <v>0.125</v>
      </c>
      <c r="D17" s="65">
        <v>2</v>
      </c>
      <c r="E17" s="9">
        <f>IF(D20=0, "-", D17/D20)</f>
        <v>5.2631578947368418E-2</v>
      </c>
      <c r="F17" s="81">
        <v>3</v>
      </c>
      <c r="G17" s="34">
        <f>IF(F20=0, "-", F17/F20)</f>
        <v>3.1578947368421054E-2</v>
      </c>
      <c r="H17" s="65">
        <v>4</v>
      </c>
      <c r="I17" s="9">
        <f>IF(H20=0, "-", H17/H20)</f>
        <v>4.5977011494252873E-2</v>
      </c>
      <c r="J17" s="8">
        <f t="shared" si="0"/>
        <v>0.5</v>
      </c>
      <c r="K17" s="9">
        <f t="shared" si="1"/>
        <v>-0.25</v>
      </c>
    </row>
    <row r="18" spans="1:11" x14ac:dyDescent="0.2">
      <c r="A18" s="7" t="s">
        <v>476</v>
      </c>
      <c r="B18" s="65">
        <v>2</v>
      </c>
      <c r="C18" s="34">
        <f>IF(B20=0, "-", B18/B20)</f>
        <v>8.3333333333333329E-2</v>
      </c>
      <c r="D18" s="65">
        <v>4</v>
      </c>
      <c r="E18" s="9">
        <f>IF(D20=0, "-", D18/D20)</f>
        <v>0.10526315789473684</v>
      </c>
      <c r="F18" s="81">
        <v>8</v>
      </c>
      <c r="G18" s="34">
        <f>IF(F20=0, "-", F18/F20)</f>
        <v>8.4210526315789472E-2</v>
      </c>
      <c r="H18" s="65">
        <v>11</v>
      </c>
      <c r="I18" s="9">
        <f>IF(H20=0, "-", H18/H20)</f>
        <v>0.12643678160919541</v>
      </c>
      <c r="J18" s="8">
        <f t="shared" si="0"/>
        <v>-0.5</v>
      </c>
      <c r="K18" s="9">
        <f t="shared" si="1"/>
        <v>-0.27272727272727271</v>
      </c>
    </row>
    <row r="19" spans="1:11" x14ac:dyDescent="0.2">
      <c r="A19" s="2"/>
      <c r="B19" s="68"/>
      <c r="C19" s="33"/>
      <c r="D19" s="68"/>
      <c r="E19" s="6"/>
      <c r="F19" s="82"/>
      <c r="G19" s="33"/>
      <c r="H19" s="68"/>
      <c r="I19" s="6"/>
      <c r="J19" s="5"/>
      <c r="K19" s="6"/>
    </row>
    <row r="20" spans="1:11" s="43" customFormat="1" x14ac:dyDescent="0.2">
      <c r="A20" s="162" t="s">
        <v>527</v>
      </c>
      <c r="B20" s="71">
        <f>SUM(B7:B19)</f>
        <v>24</v>
      </c>
      <c r="C20" s="40">
        <f>B20/1681</f>
        <v>1.4277215942891136E-2</v>
      </c>
      <c r="D20" s="71">
        <f>SUM(D7:D19)</f>
        <v>38</v>
      </c>
      <c r="E20" s="41">
        <f>D20/1945</f>
        <v>1.9537275064267352E-2</v>
      </c>
      <c r="F20" s="77">
        <f>SUM(F7:F19)</f>
        <v>95</v>
      </c>
      <c r="G20" s="42">
        <f>F20/8984</f>
        <v>1.0574354407836153E-2</v>
      </c>
      <c r="H20" s="71">
        <f>SUM(H7:H19)</f>
        <v>87</v>
      </c>
      <c r="I20" s="41">
        <f>H20/11003</f>
        <v>7.9069344724166137E-3</v>
      </c>
      <c r="J20" s="37">
        <f>IF(D20=0, "-", IF((B20-D20)/D20&lt;10, (B20-D20)/D20, "&gt;999%"))</f>
        <v>-0.36842105263157893</v>
      </c>
      <c r="K20" s="38">
        <f>IF(H20=0, "-", IF((F20-H20)/H20&lt;10, (F20-H20)/H20, "&gt;999%"))</f>
        <v>9.1954022988505746E-2</v>
      </c>
    </row>
    <row r="21" spans="1:11" x14ac:dyDescent="0.2">
      <c r="B21" s="83"/>
      <c r="D21" s="83"/>
      <c r="F21" s="83"/>
      <c r="H21" s="83"/>
    </row>
    <row r="22" spans="1:11" x14ac:dyDescent="0.2">
      <c r="A22" s="27" t="s">
        <v>526</v>
      </c>
      <c r="B22" s="71">
        <v>24</v>
      </c>
      <c r="C22" s="40">
        <f>B22/1681</f>
        <v>1.4277215942891136E-2</v>
      </c>
      <c r="D22" s="71">
        <v>38</v>
      </c>
      <c r="E22" s="41">
        <f>D22/1945</f>
        <v>1.9537275064267352E-2</v>
      </c>
      <c r="F22" s="77">
        <v>95</v>
      </c>
      <c r="G22" s="42">
        <f>F22/8984</f>
        <v>1.0574354407836153E-2</v>
      </c>
      <c r="H22" s="71">
        <v>87</v>
      </c>
      <c r="I22" s="41">
        <f>H22/11003</f>
        <v>7.9069344724166137E-3</v>
      </c>
      <c r="J22" s="37">
        <f>IF(D22=0, "-", IF((B22-D22)/D22&lt;10, (B22-D22)/D22, "&gt;999%"))</f>
        <v>-0.36842105263157893</v>
      </c>
      <c r="K22" s="38">
        <f>IF(H22=0, "-", IF((F22-H22)/H22&lt;10, (F22-H22)/H22, "&gt;999%"))</f>
        <v>9.1954022988505746E-2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531</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0</v>
      </c>
      <c r="C7" s="39">
        <f>IF(B20=0, "-", B7/B20)</f>
        <v>0</v>
      </c>
      <c r="D7" s="65">
        <v>1</v>
      </c>
      <c r="E7" s="21">
        <f>IF(D20=0, "-", D7/D20)</f>
        <v>2.6315789473684209E-2</v>
      </c>
      <c r="F7" s="81">
        <v>5</v>
      </c>
      <c r="G7" s="39">
        <f>IF(F20=0, "-", F7/F20)</f>
        <v>5.2631578947368418E-2</v>
      </c>
      <c r="H7" s="65">
        <v>3</v>
      </c>
      <c r="I7" s="21">
        <f>IF(H20=0, "-", H7/H20)</f>
        <v>3.4482758620689655E-2</v>
      </c>
      <c r="J7" s="20">
        <f t="shared" ref="J7:J18" si="0">IF(D7=0, "-", IF((B7-D7)/D7&lt;10, (B7-D7)/D7, "&gt;999%"))</f>
        <v>-1</v>
      </c>
      <c r="K7" s="21">
        <f t="shared" ref="K7:K18" si="1">IF(H7=0, "-", IF((F7-H7)/H7&lt;10, (F7-H7)/H7, "&gt;999%"))</f>
        <v>0.66666666666666663</v>
      </c>
    </row>
    <row r="8" spans="1:11" x14ac:dyDescent="0.2">
      <c r="A8" s="7" t="s">
        <v>39</v>
      </c>
      <c r="B8" s="65">
        <v>1</v>
      </c>
      <c r="C8" s="39">
        <f>IF(B20=0, "-", B8/B20)</f>
        <v>4.1666666666666664E-2</v>
      </c>
      <c r="D8" s="65">
        <v>3</v>
      </c>
      <c r="E8" s="21">
        <f>IF(D20=0, "-", D8/D20)</f>
        <v>7.8947368421052627E-2</v>
      </c>
      <c r="F8" s="81">
        <v>6</v>
      </c>
      <c r="G8" s="39">
        <f>IF(F20=0, "-", F8/F20)</f>
        <v>6.3157894736842107E-2</v>
      </c>
      <c r="H8" s="65">
        <v>6</v>
      </c>
      <c r="I8" s="21">
        <f>IF(H20=0, "-", H8/H20)</f>
        <v>6.8965517241379309E-2</v>
      </c>
      <c r="J8" s="20">
        <f t="shared" si="0"/>
        <v>-0.66666666666666663</v>
      </c>
      <c r="K8" s="21">
        <f t="shared" si="1"/>
        <v>0</v>
      </c>
    </row>
    <row r="9" spans="1:11" x14ac:dyDescent="0.2">
      <c r="A9" s="7" t="s">
        <v>40</v>
      </c>
      <c r="B9" s="65">
        <v>1</v>
      </c>
      <c r="C9" s="39">
        <f>IF(B20=0, "-", B9/B20)</f>
        <v>4.1666666666666664E-2</v>
      </c>
      <c r="D9" s="65">
        <v>11</v>
      </c>
      <c r="E9" s="21">
        <f>IF(D20=0, "-", D9/D20)</f>
        <v>0.28947368421052633</v>
      </c>
      <c r="F9" s="81">
        <v>3</v>
      </c>
      <c r="G9" s="39">
        <f>IF(F20=0, "-", F9/F20)</f>
        <v>3.1578947368421054E-2</v>
      </c>
      <c r="H9" s="65">
        <v>13</v>
      </c>
      <c r="I9" s="21">
        <f>IF(H20=0, "-", H9/H20)</f>
        <v>0.14942528735632185</v>
      </c>
      <c r="J9" s="20">
        <f t="shared" si="0"/>
        <v>-0.90909090909090906</v>
      </c>
      <c r="K9" s="21">
        <f t="shared" si="1"/>
        <v>-0.76923076923076927</v>
      </c>
    </row>
    <row r="10" spans="1:11" x14ac:dyDescent="0.2">
      <c r="A10" s="7" t="s">
        <v>43</v>
      </c>
      <c r="B10" s="65">
        <v>1</v>
      </c>
      <c r="C10" s="39">
        <f>IF(B20=0, "-", B10/B20)</f>
        <v>4.1666666666666664E-2</v>
      </c>
      <c r="D10" s="65">
        <v>1</v>
      </c>
      <c r="E10" s="21">
        <f>IF(D20=0, "-", D10/D20)</f>
        <v>2.6315789473684209E-2</v>
      </c>
      <c r="F10" s="81">
        <v>6</v>
      </c>
      <c r="G10" s="39">
        <f>IF(F20=0, "-", F10/F20)</f>
        <v>6.3157894736842107E-2</v>
      </c>
      <c r="H10" s="65">
        <v>8</v>
      </c>
      <c r="I10" s="21">
        <f>IF(H20=0, "-", H10/H20)</f>
        <v>9.1954022988505746E-2</v>
      </c>
      <c r="J10" s="20">
        <f t="shared" si="0"/>
        <v>0</v>
      </c>
      <c r="K10" s="21">
        <f t="shared" si="1"/>
        <v>-0.25</v>
      </c>
    </row>
    <row r="11" spans="1:11" x14ac:dyDescent="0.2">
      <c r="A11" s="7" t="s">
        <v>47</v>
      </c>
      <c r="B11" s="65">
        <v>1</v>
      </c>
      <c r="C11" s="39">
        <f>IF(B20=0, "-", B11/B20)</f>
        <v>4.1666666666666664E-2</v>
      </c>
      <c r="D11" s="65">
        <v>0</v>
      </c>
      <c r="E11" s="21">
        <f>IF(D20=0, "-", D11/D20)</f>
        <v>0</v>
      </c>
      <c r="F11" s="81">
        <v>1</v>
      </c>
      <c r="G11" s="39">
        <f>IF(F20=0, "-", F11/F20)</f>
        <v>1.0526315789473684E-2</v>
      </c>
      <c r="H11" s="65">
        <v>0</v>
      </c>
      <c r="I11" s="21">
        <f>IF(H20=0, "-", H11/H20)</f>
        <v>0</v>
      </c>
      <c r="J11" s="20" t="str">
        <f t="shared" si="0"/>
        <v>-</v>
      </c>
      <c r="K11" s="21" t="str">
        <f t="shared" si="1"/>
        <v>-</v>
      </c>
    </row>
    <row r="12" spans="1:11" x14ac:dyDescent="0.2">
      <c r="A12" s="7" t="s">
        <v>48</v>
      </c>
      <c r="B12" s="65">
        <v>12</v>
      </c>
      <c r="C12" s="39">
        <f>IF(B20=0, "-", B12/B20)</f>
        <v>0.5</v>
      </c>
      <c r="D12" s="65">
        <v>12</v>
      </c>
      <c r="E12" s="21">
        <f>IF(D20=0, "-", D12/D20)</f>
        <v>0.31578947368421051</v>
      </c>
      <c r="F12" s="81">
        <v>42</v>
      </c>
      <c r="G12" s="39">
        <f>IF(F20=0, "-", F12/F20)</f>
        <v>0.44210526315789472</v>
      </c>
      <c r="H12" s="65">
        <v>25</v>
      </c>
      <c r="I12" s="21">
        <f>IF(H20=0, "-", H12/H20)</f>
        <v>0.28735632183908044</v>
      </c>
      <c r="J12" s="20">
        <f t="shared" si="0"/>
        <v>0</v>
      </c>
      <c r="K12" s="21">
        <f t="shared" si="1"/>
        <v>0.68</v>
      </c>
    </row>
    <row r="13" spans="1:11" x14ac:dyDescent="0.2">
      <c r="A13" s="7" t="s">
        <v>50</v>
      </c>
      <c r="B13" s="65">
        <v>0</v>
      </c>
      <c r="C13" s="39">
        <f>IF(B20=0, "-", B13/B20)</f>
        <v>0</v>
      </c>
      <c r="D13" s="65">
        <v>0</v>
      </c>
      <c r="E13" s="21">
        <f>IF(D20=0, "-", D13/D20)</f>
        <v>0</v>
      </c>
      <c r="F13" s="81">
        <v>1</v>
      </c>
      <c r="G13" s="39">
        <f>IF(F20=0, "-", F13/F20)</f>
        <v>1.0526315789473684E-2</v>
      </c>
      <c r="H13" s="65">
        <v>0</v>
      </c>
      <c r="I13" s="21">
        <f>IF(H20=0, "-", H13/H20)</f>
        <v>0</v>
      </c>
      <c r="J13" s="20" t="str">
        <f t="shared" si="0"/>
        <v>-</v>
      </c>
      <c r="K13" s="21" t="str">
        <f t="shared" si="1"/>
        <v>-</v>
      </c>
    </row>
    <row r="14" spans="1:11" x14ac:dyDescent="0.2">
      <c r="A14" s="7" t="s">
        <v>56</v>
      </c>
      <c r="B14" s="65">
        <v>1</v>
      </c>
      <c r="C14" s="39">
        <f>IF(B20=0, "-", B14/B20)</f>
        <v>4.1666666666666664E-2</v>
      </c>
      <c r="D14" s="65">
        <v>0</v>
      </c>
      <c r="E14" s="21">
        <f>IF(D20=0, "-", D14/D20)</f>
        <v>0</v>
      </c>
      <c r="F14" s="81">
        <v>8</v>
      </c>
      <c r="G14" s="39">
        <f>IF(F20=0, "-", F14/F20)</f>
        <v>8.4210526315789472E-2</v>
      </c>
      <c r="H14" s="65">
        <v>0</v>
      </c>
      <c r="I14" s="21">
        <f>IF(H20=0, "-", H14/H20)</f>
        <v>0</v>
      </c>
      <c r="J14" s="20" t="str">
        <f t="shared" si="0"/>
        <v>-</v>
      </c>
      <c r="K14" s="21" t="str">
        <f t="shared" si="1"/>
        <v>-</v>
      </c>
    </row>
    <row r="15" spans="1:11" x14ac:dyDescent="0.2">
      <c r="A15" s="7" t="s">
        <v>62</v>
      </c>
      <c r="B15" s="65">
        <v>2</v>
      </c>
      <c r="C15" s="39">
        <f>IF(B20=0, "-", B15/B20)</f>
        <v>8.3333333333333329E-2</v>
      </c>
      <c r="D15" s="65">
        <v>4</v>
      </c>
      <c r="E15" s="21">
        <f>IF(D20=0, "-", D15/D20)</f>
        <v>0.10526315789473684</v>
      </c>
      <c r="F15" s="81">
        <v>11</v>
      </c>
      <c r="G15" s="39">
        <f>IF(F20=0, "-", F15/F20)</f>
        <v>0.11578947368421053</v>
      </c>
      <c r="H15" s="65">
        <v>17</v>
      </c>
      <c r="I15" s="21">
        <f>IF(H20=0, "-", H15/H20)</f>
        <v>0.19540229885057472</v>
      </c>
      <c r="J15" s="20">
        <f t="shared" si="0"/>
        <v>-0.5</v>
      </c>
      <c r="K15" s="21">
        <f t="shared" si="1"/>
        <v>-0.35294117647058826</v>
      </c>
    </row>
    <row r="16" spans="1:11" x14ac:dyDescent="0.2">
      <c r="A16" s="7" t="s">
        <v>67</v>
      </c>
      <c r="B16" s="65">
        <v>0</v>
      </c>
      <c r="C16" s="39">
        <f>IF(B20=0, "-", B16/B20)</f>
        <v>0</v>
      </c>
      <c r="D16" s="65">
        <v>0</v>
      </c>
      <c r="E16" s="21">
        <f>IF(D20=0, "-", D16/D20)</f>
        <v>0</v>
      </c>
      <c r="F16" s="81">
        <v>1</v>
      </c>
      <c r="G16" s="39">
        <f>IF(F20=0, "-", F16/F20)</f>
        <v>1.0526315789473684E-2</v>
      </c>
      <c r="H16" s="65">
        <v>0</v>
      </c>
      <c r="I16" s="21">
        <f>IF(H20=0, "-", H16/H20)</f>
        <v>0</v>
      </c>
      <c r="J16" s="20" t="str">
        <f t="shared" si="0"/>
        <v>-</v>
      </c>
      <c r="K16" s="21" t="str">
        <f t="shared" si="1"/>
        <v>-</v>
      </c>
    </row>
    <row r="17" spans="1:11" x14ac:dyDescent="0.2">
      <c r="A17" s="7" t="s">
        <v>70</v>
      </c>
      <c r="B17" s="65">
        <v>3</v>
      </c>
      <c r="C17" s="39">
        <f>IF(B20=0, "-", B17/B20)</f>
        <v>0.125</v>
      </c>
      <c r="D17" s="65">
        <v>2</v>
      </c>
      <c r="E17" s="21">
        <f>IF(D20=0, "-", D17/D20)</f>
        <v>5.2631578947368418E-2</v>
      </c>
      <c r="F17" s="81">
        <v>3</v>
      </c>
      <c r="G17" s="39">
        <f>IF(F20=0, "-", F17/F20)</f>
        <v>3.1578947368421054E-2</v>
      </c>
      <c r="H17" s="65">
        <v>4</v>
      </c>
      <c r="I17" s="21">
        <f>IF(H20=0, "-", H17/H20)</f>
        <v>4.5977011494252873E-2</v>
      </c>
      <c r="J17" s="20">
        <f t="shared" si="0"/>
        <v>0.5</v>
      </c>
      <c r="K17" s="21">
        <f t="shared" si="1"/>
        <v>-0.25</v>
      </c>
    </row>
    <row r="18" spans="1:11" x14ac:dyDescent="0.2">
      <c r="A18" s="7" t="s">
        <v>76</v>
      </c>
      <c r="B18" s="65">
        <v>2</v>
      </c>
      <c r="C18" s="39">
        <f>IF(B20=0, "-", B18/B20)</f>
        <v>8.3333333333333329E-2</v>
      </c>
      <c r="D18" s="65">
        <v>4</v>
      </c>
      <c r="E18" s="21">
        <f>IF(D20=0, "-", D18/D20)</f>
        <v>0.10526315789473684</v>
      </c>
      <c r="F18" s="81">
        <v>8</v>
      </c>
      <c r="G18" s="39">
        <f>IF(F20=0, "-", F18/F20)</f>
        <v>8.4210526315789472E-2</v>
      </c>
      <c r="H18" s="65">
        <v>11</v>
      </c>
      <c r="I18" s="21">
        <f>IF(H20=0, "-", H18/H20)</f>
        <v>0.12643678160919541</v>
      </c>
      <c r="J18" s="20">
        <f t="shared" si="0"/>
        <v>-0.5</v>
      </c>
      <c r="K18" s="21">
        <f t="shared" si="1"/>
        <v>-0.27272727272727271</v>
      </c>
    </row>
    <row r="19" spans="1:11" x14ac:dyDescent="0.2">
      <c r="A19" s="2"/>
      <c r="B19" s="68"/>
      <c r="C19" s="33"/>
      <c r="D19" s="68"/>
      <c r="E19" s="6"/>
      <c r="F19" s="82"/>
      <c r="G19" s="33"/>
      <c r="H19" s="68"/>
      <c r="I19" s="6"/>
      <c r="J19" s="5"/>
      <c r="K19" s="6"/>
    </row>
    <row r="20" spans="1:11" s="43" customFormat="1" x14ac:dyDescent="0.2">
      <c r="A20" s="162" t="s">
        <v>526</v>
      </c>
      <c r="B20" s="71">
        <f>SUM(B7:B19)</f>
        <v>24</v>
      </c>
      <c r="C20" s="40">
        <v>1</v>
      </c>
      <c r="D20" s="71">
        <f>SUM(D7:D19)</f>
        <v>38</v>
      </c>
      <c r="E20" s="41">
        <v>1</v>
      </c>
      <c r="F20" s="77">
        <f>SUM(F7:F19)</f>
        <v>95</v>
      </c>
      <c r="G20" s="42">
        <v>1</v>
      </c>
      <c r="H20" s="71">
        <f>SUM(H7:H19)</f>
        <v>87</v>
      </c>
      <c r="I20" s="41">
        <v>1</v>
      </c>
      <c r="J20" s="37">
        <f>IF(D20=0, "-", (B20-D20)/D20)</f>
        <v>-0.36842105263157893</v>
      </c>
      <c r="K20" s="38">
        <f>IF(H20=0, "-", (F20-H20)/H20)</f>
        <v>9.1954022988505746E-2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51"/>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89</v>
      </c>
      <c r="B2" s="202" t="s">
        <v>79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278</v>
      </c>
      <c r="B8" s="143">
        <v>0</v>
      </c>
      <c r="C8" s="144">
        <v>0</v>
      </c>
      <c r="D8" s="143">
        <v>0</v>
      </c>
      <c r="E8" s="144">
        <v>1</v>
      </c>
      <c r="F8" s="145"/>
      <c r="G8" s="143">
        <f>B8-C8</f>
        <v>0</v>
      </c>
      <c r="H8" s="144">
        <f>D8-E8</f>
        <v>-1</v>
      </c>
      <c r="I8" s="151" t="str">
        <f>IF(C8=0, "-", IF(G8/C8&lt;10, G8/C8, "&gt;999%"))</f>
        <v>-</v>
      </c>
      <c r="J8" s="152">
        <f>IF(E8=0, "-", IF(H8/E8&lt;10, H8/E8, "&gt;999%"))</f>
        <v>-1</v>
      </c>
    </row>
    <row r="9" spans="1:10" x14ac:dyDescent="0.2">
      <c r="A9" s="158" t="s">
        <v>229</v>
      </c>
      <c r="B9" s="65">
        <v>0</v>
      </c>
      <c r="C9" s="66">
        <v>1</v>
      </c>
      <c r="D9" s="65">
        <v>2</v>
      </c>
      <c r="E9" s="66">
        <v>4</v>
      </c>
      <c r="F9" s="67"/>
      <c r="G9" s="65">
        <f>B9-C9</f>
        <v>-1</v>
      </c>
      <c r="H9" s="66">
        <f>D9-E9</f>
        <v>-2</v>
      </c>
      <c r="I9" s="20">
        <f>IF(C9=0, "-", IF(G9/C9&lt;10, G9/C9, "&gt;999%"))</f>
        <v>-1</v>
      </c>
      <c r="J9" s="21">
        <f>IF(E9=0, "-", IF(H9/E9&lt;10, H9/E9, "&gt;999%"))</f>
        <v>-0.5</v>
      </c>
    </row>
    <row r="10" spans="1:10" x14ac:dyDescent="0.2">
      <c r="A10" s="158" t="s">
        <v>193</v>
      </c>
      <c r="B10" s="65">
        <v>1</v>
      </c>
      <c r="C10" s="66">
        <v>0</v>
      </c>
      <c r="D10" s="65">
        <v>3</v>
      </c>
      <c r="E10" s="66">
        <v>1</v>
      </c>
      <c r="F10" s="67"/>
      <c r="G10" s="65">
        <f>B10-C10</f>
        <v>1</v>
      </c>
      <c r="H10" s="66">
        <f>D10-E10</f>
        <v>2</v>
      </c>
      <c r="I10" s="20" t="str">
        <f>IF(C10=0, "-", IF(G10/C10&lt;10, G10/C10, "&gt;999%"))</f>
        <v>-</v>
      </c>
      <c r="J10" s="21">
        <f>IF(E10=0, "-", IF(H10/E10&lt;10, H10/E10, "&gt;999%"))</f>
        <v>2</v>
      </c>
    </row>
    <row r="11" spans="1:10" x14ac:dyDescent="0.2">
      <c r="A11" s="158" t="s">
        <v>357</v>
      </c>
      <c r="B11" s="65">
        <v>0</v>
      </c>
      <c r="C11" s="66">
        <v>4</v>
      </c>
      <c r="D11" s="65">
        <v>4</v>
      </c>
      <c r="E11" s="66">
        <v>13</v>
      </c>
      <c r="F11" s="67"/>
      <c r="G11" s="65">
        <f>B11-C11</f>
        <v>-4</v>
      </c>
      <c r="H11" s="66">
        <f>D11-E11</f>
        <v>-9</v>
      </c>
      <c r="I11" s="20">
        <f>IF(C11=0, "-", IF(G11/C11&lt;10, G11/C11, "&gt;999%"))</f>
        <v>-1</v>
      </c>
      <c r="J11" s="21">
        <f>IF(E11=0, "-", IF(H11/E11&lt;10, H11/E11, "&gt;999%"))</f>
        <v>-0.69230769230769229</v>
      </c>
    </row>
    <row r="12" spans="1:10" s="160" customFormat="1" x14ac:dyDescent="0.2">
      <c r="A12" s="178" t="s">
        <v>532</v>
      </c>
      <c r="B12" s="71">
        <v>1</v>
      </c>
      <c r="C12" s="72">
        <v>5</v>
      </c>
      <c r="D12" s="71">
        <v>9</v>
      </c>
      <c r="E12" s="72">
        <v>19</v>
      </c>
      <c r="F12" s="73"/>
      <c r="G12" s="71">
        <f>B12-C12</f>
        <v>-4</v>
      </c>
      <c r="H12" s="72">
        <f>D12-E12</f>
        <v>-10</v>
      </c>
      <c r="I12" s="37">
        <f>IF(C12=0, "-", IF(G12/C12&lt;10, G12/C12, "&gt;999%"))</f>
        <v>-0.8</v>
      </c>
      <c r="J12" s="38">
        <f>IF(E12=0, "-", IF(H12/E12&lt;10, H12/E12, "&gt;999%"))</f>
        <v>-0.52631578947368418</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190</v>
      </c>
      <c r="B15" s="65">
        <v>2</v>
      </c>
      <c r="C15" s="66">
        <v>2</v>
      </c>
      <c r="D15" s="65">
        <v>13</v>
      </c>
      <c r="E15" s="66">
        <v>12</v>
      </c>
      <c r="F15" s="67"/>
      <c r="G15" s="65">
        <f t="shared" ref="G15:G29" si="0">B15-C15</f>
        <v>0</v>
      </c>
      <c r="H15" s="66">
        <f t="shared" ref="H15:H29" si="1">D15-E15</f>
        <v>1</v>
      </c>
      <c r="I15" s="20">
        <f t="shared" ref="I15:I29" si="2">IF(C15=0, "-", IF(G15/C15&lt;10, G15/C15, "&gt;999%"))</f>
        <v>0</v>
      </c>
      <c r="J15" s="21">
        <f t="shared" ref="J15:J29" si="3">IF(E15=0, "-", IF(H15/E15&lt;10, H15/E15, "&gt;999%"))</f>
        <v>8.3333333333333329E-2</v>
      </c>
    </row>
    <row r="16" spans="1:10" x14ac:dyDescent="0.2">
      <c r="A16" s="158" t="s">
        <v>212</v>
      </c>
      <c r="B16" s="65">
        <v>0</v>
      </c>
      <c r="C16" s="66">
        <v>9</v>
      </c>
      <c r="D16" s="65">
        <v>5</v>
      </c>
      <c r="E16" s="66">
        <v>53</v>
      </c>
      <c r="F16" s="67"/>
      <c r="G16" s="65">
        <f t="shared" si="0"/>
        <v>-9</v>
      </c>
      <c r="H16" s="66">
        <f t="shared" si="1"/>
        <v>-48</v>
      </c>
      <c r="I16" s="20">
        <f t="shared" si="2"/>
        <v>-1</v>
      </c>
      <c r="J16" s="21">
        <f t="shared" si="3"/>
        <v>-0.90566037735849059</v>
      </c>
    </row>
    <row r="17" spans="1:10" x14ac:dyDescent="0.2">
      <c r="A17" s="158" t="s">
        <v>230</v>
      </c>
      <c r="B17" s="65">
        <v>0</v>
      </c>
      <c r="C17" s="66">
        <v>1</v>
      </c>
      <c r="D17" s="65">
        <v>6</v>
      </c>
      <c r="E17" s="66">
        <v>10</v>
      </c>
      <c r="F17" s="67"/>
      <c r="G17" s="65">
        <f t="shared" si="0"/>
        <v>-1</v>
      </c>
      <c r="H17" s="66">
        <f t="shared" si="1"/>
        <v>-4</v>
      </c>
      <c r="I17" s="20">
        <f t="shared" si="2"/>
        <v>-1</v>
      </c>
      <c r="J17" s="21">
        <f t="shared" si="3"/>
        <v>-0.4</v>
      </c>
    </row>
    <row r="18" spans="1:10" x14ac:dyDescent="0.2">
      <c r="A18" s="158" t="s">
        <v>279</v>
      </c>
      <c r="B18" s="65">
        <v>0</v>
      </c>
      <c r="C18" s="66">
        <v>1</v>
      </c>
      <c r="D18" s="65">
        <v>1</v>
      </c>
      <c r="E18" s="66">
        <v>1</v>
      </c>
      <c r="F18" s="67"/>
      <c r="G18" s="65">
        <f t="shared" si="0"/>
        <v>-1</v>
      </c>
      <c r="H18" s="66">
        <f t="shared" si="1"/>
        <v>0</v>
      </c>
      <c r="I18" s="20">
        <f t="shared" si="2"/>
        <v>-1</v>
      </c>
      <c r="J18" s="21">
        <f t="shared" si="3"/>
        <v>0</v>
      </c>
    </row>
    <row r="19" spans="1:10" x14ac:dyDescent="0.2">
      <c r="A19" s="158" t="s">
        <v>231</v>
      </c>
      <c r="B19" s="65">
        <v>1</v>
      </c>
      <c r="C19" s="66">
        <v>2</v>
      </c>
      <c r="D19" s="65">
        <v>8</v>
      </c>
      <c r="E19" s="66">
        <v>6</v>
      </c>
      <c r="F19" s="67"/>
      <c r="G19" s="65">
        <f t="shared" si="0"/>
        <v>-1</v>
      </c>
      <c r="H19" s="66">
        <f t="shared" si="1"/>
        <v>2</v>
      </c>
      <c r="I19" s="20">
        <f t="shared" si="2"/>
        <v>-0.5</v>
      </c>
      <c r="J19" s="21">
        <f t="shared" si="3"/>
        <v>0.33333333333333331</v>
      </c>
    </row>
    <row r="20" spans="1:10" x14ac:dyDescent="0.2">
      <c r="A20" s="158" t="s">
        <v>244</v>
      </c>
      <c r="B20" s="65">
        <v>0</v>
      </c>
      <c r="C20" s="66">
        <v>0</v>
      </c>
      <c r="D20" s="65">
        <v>3</v>
      </c>
      <c r="E20" s="66">
        <v>1</v>
      </c>
      <c r="F20" s="67"/>
      <c r="G20" s="65">
        <f t="shared" si="0"/>
        <v>0</v>
      </c>
      <c r="H20" s="66">
        <f t="shared" si="1"/>
        <v>2</v>
      </c>
      <c r="I20" s="20" t="str">
        <f t="shared" si="2"/>
        <v>-</v>
      </c>
      <c r="J20" s="21">
        <f t="shared" si="3"/>
        <v>2</v>
      </c>
    </row>
    <row r="21" spans="1:10" x14ac:dyDescent="0.2">
      <c r="A21" s="158" t="s">
        <v>245</v>
      </c>
      <c r="B21" s="65">
        <v>0</v>
      </c>
      <c r="C21" s="66">
        <v>0</v>
      </c>
      <c r="D21" s="65">
        <v>1</v>
      </c>
      <c r="E21" s="66">
        <v>0</v>
      </c>
      <c r="F21" s="67"/>
      <c r="G21" s="65">
        <f t="shared" si="0"/>
        <v>0</v>
      </c>
      <c r="H21" s="66">
        <f t="shared" si="1"/>
        <v>1</v>
      </c>
      <c r="I21" s="20" t="str">
        <f t="shared" si="2"/>
        <v>-</v>
      </c>
      <c r="J21" s="21" t="str">
        <f t="shared" si="3"/>
        <v>-</v>
      </c>
    </row>
    <row r="22" spans="1:10" x14ac:dyDescent="0.2">
      <c r="A22" s="158" t="s">
        <v>327</v>
      </c>
      <c r="B22" s="65">
        <v>1</v>
      </c>
      <c r="C22" s="66">
        <v>2</v>
      </c>
      <c r="D22" s="65">
        <v>20</v>
      </c>
      <c r="E22" s="66">
        <v>15</v>
      </c>
      <c r="F22" s="67"/>
      <c r="G22" s="65">
        <f t="shared" si="0"/>
        <v>-1</v>
      </c>
      <c r="H22" s="66">
        <f t="shared" si="1"/>
        <v>5</v>
      </c>
      <c r="I22" s="20">
        <f t="shared" si="2"/>
        <v>-0.5</v>
      </c>
      <c r="J22" s="21">
        <f t="shared" si="3"/>
        <v>0.33333333333333331</v>
      </c>
    </row>
    <row r="23" spans="1:10" x14ac:dyDescent="0.2">
      <c r="A23" s="158" t="s">
        <v>328</v>
      </c>
      <c r="B23" s="65">
        <v>2</v>
      </c>
      <c r="C23" s="66">
        <v>9</v>
      </c>
      <c r="D23" s="65">
        <v>50</v>
      </c>
      <c r="E23" s="66">
        <v>33</v>
      </c>
      <c r="F23" s="67"/>
      <c r="G23" s="65">
        <f t="shared" si="0"/>
        <v>-7</v>
      </c>
      <c r="H23" s="66">
        <f t="shared" si="1"/>
        <v>17</v>
      </c>
      <c r="I23" s="20">
        <f t="shared" si="2"/>
        <v>-0.77777777777777779</v>
      </c>
      <c r="J23" s="21">
        <f t="shared" si="3"/>
        <v>0.51515151515151514</v>
      </c>
    </row>
    <row r="24" spans="1:10" x14ac:dyDescent="0.2">
      <c r="A24" s="158" t="s">
        <v>358</v>
      </c>
      <c r="B24" s="65">
        <v>10</v>
      </c>
      <c r="C24" s="66">
        <v>9</v>
      </c>
      <c r="D24" s="65">
        <v>39</v>
      </c>
      <c r="E24" s="66">
        <v>31</v>
      </c>
      <c r="F24" s="67"/>
      <c r="G24" s="65">
        <f t="shared" si="0"/>
        <v>1</v>
      </c>
      <c r="H24" s="66">
        <f t="shared" si="1"/>
        <v>8</v>
      </c>
      <c r="I24" s="20">
        <f t="shared" si="2"/>
        <v>0.1111111111111111</v>
      </c>
      <c r="J24" s="21">
        <f t="shared" si="3"/>
        <v>0.25806451612903225</v>
      </c>
    </row>
    <row r="25" spans="1:10" x14ac:dyDescent="0.2">
      <c r="A25" s="158" t="s">
        <v>394</v>
      </c>
      <c r="B25" s="65">
        <v>4</v>
      </c>
      <c r="C25" s="66">
        <v>1</v>
      </c>
      <c r="D25" s="65">
        <v>8</v>
      </c>
      <c r="E25" s="66">
        <v>8</v>
      </c>
      <c r="F25" s="67"/>
      <c r="G25" s="65">
        <f t="shared" si="0"/>
        <v>3</v>
      </c>
      <c r="H25" s="66">
        <f t="shared" si="1"/>
        <v>0</v>
      </c>
      <c r="I25" s="20">
        <f t="shared" si="2"/>
        <v>3</v>
      </c>
      <c r="J25" s="21">
        <f t="shared" si="3"/>
        <v>0</v>
      </c>
    </row>
    <row r="26" spans="1:10" x14ac:dyDescent="0.2">
      <c r="A26" s="158" t="s">
        <v>413</v>
      </c>
      <c r="B26" s="65">
        <v>0</v>
      </c>
      <c r="C26" s="66">
        <v>0</v>
      </c>
      <c r="D26" s="65">
        <v>3</v>
      </c>
      <c r="E26" s="66">
        <v>1</v>
      </c>
      <c r="F26" s="67"/>
      <c r="G26" s="65">
        <f t="shared" si="0"/>
        <v>0</v>
      </c>
      <c r="H26" s="66">
        <f t="shared" si="1"/>
        <v>2</v>
      </c>
      <c r="I26" s="20" t="str">
        <f t="shared" si="2"/>
        <v>-</v>
      </c>
      <c r="J26" s="21">
        <f t="shared" si="3"/>
        <v>2</v>
      </c>
    </row>
    <row r="27" spans="1:10" x14ac:dyDescent="0.2">
      <c r="A27" s="158" t="s">
        <v>291</v>
      </c>
      <c r="B27" s="65">
        <v>0</v>
      </c>
      <c r="C27" s="66">
        <v>0</v>
      </c>
      <c r="D27" s="65">
        <v>1</v>
      </c>
      <c r="E27" s="66">
        <v>0</v>
      </c>
      <c r="F27" s="67"/>
      <c r="G27" s="65">
        <f t="shared" si="0"/>
        <v>0</v>
      </c>
      <c r="H27" s="66">
        <f t="shared" si="1"/>
        <v>1</v>
      </c>
      <c r="I27" s="20" t="str">
        <f t="shared" si="2"/>
        <v>-</v>
      </c>
      <c r="J27" s="21" t="str">
        <f t="shared" si="3"/>
        <v>-</v>
      </c>
    </row>
    <row r="28" spans="1:10" x14ac:dyDescent="0.2">
      <c r="A28" s="158" t="s">
        <v>280</v>
      </c>
      <c r="B28" s="65">
        <v>0</v>
      </c>
      <c r="C28" s="66">
        <v>1</v>
      </c>
      <c r="D28" s="65">
        <v>0</v>
      </c>
      <c r="E28" s="66">
        <v>1</v>
      </c>
      <c r="F28" s="67"/>
      <c r="G28" s="65">
        <f t="shared" si="0"/>
        <v>-1</v>
      </c>
      <c r="H28" s="66">
        <f t="shared" si="1"/>
        <v>-1</v>
      </c>
      <c r="I28" s="20">
        <f t="shared" si="2"/>
        <v>-1</v>
      </c>
      <c r="J28" s="21">
        <f t="shared" si="3"/>
        <v>-1</v>
      </c>
    </row>
    <row r="29" spans="1:10" s="160" customFormat="1" x14ac:dyDescent="0.2">
      <c r="A29" s="178" t="s">
        <v>533</v>
      </c>
      <c r="B29" s="71">
        <v>20</v>
      </c>
      <c r="C29" s="72">
        <v>37</v>
      </c>
      <c r="D29" s="71">
        <v>158</v>
      </c>
      <c r="E29" s="72">
        <v>172</v>
      </c>
      <c r="F29" s="73"/>
      <c r="G29" s="71">
        <f t="shared" si="0"/>
        <v>-17</v>
      </c>
      <c r="H29" s="72">
        <f t="shared" si="1"/>
        <v>-14</v>
      </c>
      <c r="I29" s="37">
        <f t="shared" si="2"/>
        <v>-0.45945945945945948</v>
      </c>
      <c r="J29" s="38">
        <f t="shared" si="3"/>
        <v>-8.1395348837209308E-2</v>
      </c>
    </row>
    <row r="30" spans="1:10" x14ac:dyDescent="0.2">
      <c r="A30" s="177"/>
      <c r="B30" s="143"/>
      <c r="C30" s="144"/>
      <c r="D30" s="143"/>
      <c r="E30" s="144"/>
      <c r="F30" s="145"/>
      <c r="G30" s="143"/>
      <c r="H30" s="144"/>
      <c r="I30" s="151"/>
      <c r="J30" s="152"/>
    </row>
    <row r="31" spans="1:10" s="139" customFormat="1" x14ac:dyDescent="0.2">
      <c r="A31" s="159" t="s">
        <v>33</v>
      </c>
      <c r="B31" s="65"/>
      <c r="C31" s="66"/>
      <c r="D31" s="65"/>
      <c r="E31" s="66"/>
      <c r="F31" s="67"/>
      <c r="G31" s="65"/>
      <c r="H31" s="66"/>
      <c r="I31" s="20"/>
      <c r="J31" s="21"/>
    </row>
    <row r="32" spans="1:10" x14ac:dyDescent="0.2">
      <c r="A32" s="158" t="s">
        <v>213</v>
      </c>
      <c r="B32" s="65">
        <v>8</v>
      </c>
      <c r="C32" s="66">
        <v>9</v>
      </c>
      <c r="D32" s="65">
        <v>34</v>
      </c>
      <c r="E32" s="66">
        <v>43</v>
      </c>
      <c r="F32" s="67"/>
      <c r="G32" s="65">
        <f t="shared" ref="G32:G49" si="4">B32-C32</f>
        <v>-1</v>
      </c>
      <c r="H32" s="66">
        <f t="shared" ref="H32:H49" si="5">D32-E32</f>
        <v>-9</v>
      </c>
      <c r="I32" s="20">
        <f t="shared" ref="I32:I49" si="6">IF(C32=0, "-", IF(G32/C32&lt;10, G32/C32, "&gt;999%"))</f>
        <v>-0.1111111111111111</v>
      </c>
      <c r="J32" s="21">
        <f t="shared" ref="J32:J49" si="7">IF(E32=0, "-", IF(H32/E32&lt;10, H32/E32, "&gt;999%"))</f>
        <v>-0.20930232558139536</v>
      </c>
    </row>
    <row r="33" spans="1:10" x14ac:dyDescent="0.2">
      <c r="A33" s="158" t="s">
        <v>271</v>
      </c>
      <c r="B33" s="65">
        <v>0</v>
      </c>
      <c r="C33" s="66">
        <v>0</v>
      </c>
      <c r="D33" s="65">
        <v>5</v>
      </c>
      <c r="E33" s="66">
        <v>5</v>
      </c>
      <c r="F33" s="67"/>
      <c r="G33" s="65">
        <f t="shared" si="4"/>
        <v>0</v>
      </c>
      <c r="H33" s="66">
        <f t="shared" si="5"/>
        <v>0</v>
      </c>
      <c r="I33" s="20" t="str">
        <f t="shared" si="6"/>
        <v>-</v>
      </c>
      <c r="J33" s="21">
        <f t="shared" si="7"/>
        <v>0</v>
      </c>
    </row>
    <row r="34" spans="1:10" x14ac:dyDescent="0.2">
      <c r="A34" s="158" t="s">
        <v>214</v>
      </c>
      <c r="B34" s="65">
        <v>4</v>
      </c>
      <c r="C34" s="66">
        <v>5</v>
      </c>
      <c r="D34" s="65">
        <v>19</v>
      </c>
      <c r="E34" s="66">
        <v>13</v>
      </c>
      <c r="F34" s="67"/>
      <c r="G34" s="65">
        <f t="shared" si="4"/>
        <v>-1</v>
      </c>
      <c r="H34" s="66">
        <f t="shared" si="5"/>
        <v>6</v>
      </c>
      <c r="I34" s="20">
        <f t="shared" si="6"/>
        <v>-0.2</v>
      </c>
      <c r="J34" s="21">
        <f t="shared" si="7"/>
        <v>0.46153846153846156</v>
      </c>
    </row>
    <row r="35" spans="1:10" x14ac:dyDescent="0.2">
      <c r="A35" s="158" t="s">
        <v>232</v>
      </c>
      <c r="B35" s="65">
        <v>12</v>
      </c>
      <c r="C35" s="66">
        <v>17</v>
      </c>
      <c r="D35" s="65">
        <v>40</v>
      </c>
      <c r="E35" s="66">
        <v>67</v>
      </c>
      <c r="F35" s="67"/>
      <c r="G35" s="65">
        <f t="shared" si="4"/>
        <v>-5</v>
      </c>
      <c r="H35" s="66">
        <f t="shared" si="5"/>
        <v>-27</v>
      </c>
      <c r="I35" s="20">
        <f t="shared" si="6"/>
        <v>-0.29411764705882354</v>
      </c>
      <c r="J35" s="21">
        <f t="shared" si="7"/>
        <v>-0.40298507462686567</v>
      </c>
    </row>
    <row r="36" spans="1:10" x14ac:dyDescent="0.2">
      <c r="A36" s="158" t="s">
        <v>281</v>
      </c>
      <c r="B36" s="65">
        <v>3</v>
      </c>
      <c r="C36" s="66">
        <v>1</v>
      </c>
      <c r="D36" s="65">
        <v>10</v>
      </c>
      <c r="E36" s="66">
        <v>2</v>
      </c>
      <c r="F36" s="67"/>
      <c r="G36" s="65">
        <f t="shared" si="4"/>
        <v>2</v>
      </c>
      <c r="H36" s="66">
        <f t="shared" si="5"/>
        <v>8</v>
      </c>
      <c r="I36" s="20">
        <f t="shared" si="6"/>
        <v>2</v>
      </c>
      <c r="J36" s="21">
        <f t="shared" si="7"/>
        <v>4</v>
      </c>
    </row>
    <row r="37" spans="1:10" x14ac:dyDescent="0.2">
      <c r="A37" s="158" t="s">
        <v>246</v>
      </c>
      <c r="B37" s="65">
        <v>0</v>
      </c>
      <c r="C37" s="66">
        <v>2</v>
      </c>
      <c r="D37" s="65">
        <v>5</v>
      </c>
      <c r="E37" s="66">
        <v>5</v>
      </c>
      <c r="F37" s="67"/>
      <c r="G37" s="65">
        <f t="shared" si="4"/>
        <v>-2</v>
      </c>
      <c r="H37" s="66">
        <f t="shared" si="5"/>
        <v>0</v>
      </c>
      <c r="I37" s="20">
        <f t="shared" si="6"/>
        <v>-1</v>
      </c>
      <c r="J37" s="21">
        <f t="shared" si="7"/>
        <v>0</v>
      </c>
    </row>
    <row r="38" spans="1:10" x14ac:dyDescent="0.2">
      <c r="A38" s="158" t="s">
        <v>256</v>
      </c>
      <c r="B38" s="65">
        <v>13</v>
      </c>
      <c r="C38" s="66">
        <v>0</v>
      </c>
      <c r="D38" s="65">
        <v>13</v>
      </c>
      <c r="E38" s="66">
        <v>1</v>
      </c>
      <c r="F38" s="67"/>
      <c r="G38" s="65">
        <f t="shared" si="4"/>
        <v>13</v>
      </c>
      <c r="H38" s="66">
        <f t="shared" si="5"/>
        <v>12</v>
      </c>
      <c r="I38" s="20" t="str">
        <f t="shared" si="6"/>
        <v>-</v>
      </c>
      <c r="J38" s="21" t="str">
        <f t="shared" si="7"/>
        <v>&gt;999%</v>
      </c>
    </row>
    <row r="39" spans="1:10" x14ac:dyDescent="0.2">
      <c r="A39" s="158" t="s">
        <v>257</v>
      </c>
      <c r="B39" s="65">
        <v>0</v>
      </c>
      <c r="C39" s="66">
        <v>1</v>
      </c>
      <c r="D39" s="65">
        <v>0</v>
      </c>
      <c r="E39" s="66">
        <v>1</v>
      </c>
      <c r="F39" s="67"/>
      <c r="G39" s="65">
        <f t="shared" si="4"/>
        <v>-1</v>
      </c>
      <c r="H39" s="66">
        <f t="shared" si="5"/>
        <v>-1</v>
      </c>
      <c r="I39" s="20">
        <f t="shared" si="6"/>
        <v>-1</v>
      </c>
      <c r="J39" s="21">
        <f t="shared" si="7"/>
        <v>-1</v>
      </c>
    </row>
    <row r="40" spans="1:10" x14ac:dyDescent="0.2">
      <c r="A40" s="158" t="s">
        <v>292</v>
      </c>
      <c r="B40" s="65">
        <v>0</v>
      </c>
      <c r="C40" s="66">
        <v>1</v>
      </c>
      <c r="D40" s="65">
        <v>0</v>
      </c>
      <c r="E40" s="66">
        <v>2</v>
      </c>
      <c r="F40" s="67"/>
      <c r="G40" s="65">
        <f t="shared" si="4"/>
        <v>-1</v>
      </c>
      <c r="H40" s="66">
        <f t="shared" si="5"/>
        <v>-2</v>
      </c>
      <c r="I40" s="20">
        <f t="shared" si="6"/>
        <v>-1</v>
      </c>
      <c r="J40" s="21">
        <f t="shared" si="7"/>
        <v>-1</v>
      </c>
    </row>
    <row r="41" spans="1:10" x14ac:dyDescent="0.2">
      <c r="A41" s="158" t="s">
        <v>329</v>
      </c>
      <c r="B41" s="65">
        <v>4</v>
      </c>
      <c r="C41" s="66">
        <v>8</v>
      </c>
      <c r="D41" s="65">
        <v>29</v>
      </c>
      <c r="E41" s="66">
        <v>42</v>
      </c>
      <c r="F41" s="67"/>
      <c r="G41" s="65">
        <f t="shared" si="4"/>
        <v>-4</v>
      </c>
      <c r="H41" s="66">
        <f t="shared" si="5"/>
        <v>-13</v>
      </c>
      <c r="I41" s="20">
        <f t="shared" si="6"/>
        <v>-0.5</v>
      </c>
      <c r="J41" s="21">
        <f t="shared" si="7"/>
        <v>-0.30952380952380953</v>
      </c>
    </row>
    <row r="42" spans="1:10" x14ac:dyDescent="0.2">
      <c r="A42" s="158" t="s">
        <v>330</v>
      </c>
      <c r="B42" s="65">
        <v>0</v>
      </c>
      <c r="C42" s="66">
        <v>1</v>
      </c>
      <c r="D42" s="65">
        <v>9</v>
      </c>
      <c r="E42" s="66">
        <v>8</v>
      </c>
      <c r="F42" s="67"/>
      <c r="G42" s="65">
        <f t="shared" si="4"/>
        <v>-1</v>
      </c>
      <c r="H42" s="66">
        <f t="shared" si="5"/>
        <v>1</v>
      </c>
      <c r="I42" s="20">
        <f t="shared" si="6"/>
        <v>-1</v>
      </c>
      <c r="J42" s="21">
        <f t="shared" si="7"/>
        <v>0.125</v>
      </c>
    </row>
    <row r="43" spans="1:10" x14ac:dyDescent="0.2">
      <c r="A43" s="158" t="s">
        <v>359</v>
      </c>
      <c r="B43" s="65">
        <v>8</v>
      </c>
      <c r="C43" s="66">
        <v>12</v>
      </c>
      <c r="D43" s="65">
        <v>49</v>
      </c>
      <c r="E43" s="66">
        <v>48</v>
      </c>
      <c r="F43" s="67"/>
      <c r="G43" s="65">
        <f t="shared" si="4"/>
        <v>-4</v>
      </c>
      <c r="H43" s="66">
        <f t="shared" si="5"/>
        <v>1</v>
      </c>
      <c r="I43" s="20">
        <f t="shared" si="6"/>
        <v>-0.33333333333333331</v>
      </c>
      <c r="J43" s="21">
        <f t="shared" si="7"/>
        <v>2.0833333333333332E-2</v>
      </c>
    </row>
    <row r="44" spans="1:10" x14ac:dyDescent="0.2">
      <c r="A44" s="158" t="s">
        <v>360</v>
      </c>
      <c r="B44" s="65">
        <v>1</v>
      </c>
      <c r="C44" s="66">
        <v>2</v>
      </c>
      <c r="D44" s="65">
        <v>4</v>
      </c>
      <c r="E44" s="66">
        <v>7</v>
      </c>
      <c r="F44" s="67"/>
      <c r="G44" s="65">
        <f t="shared" si="4"/>
        <v>-1</v>
      </c>
      <c r="H44" s="66">
        <f t="shared" si="5"/>
        <v>-3</v>
      </c>
      <c r="I44" s="20">
        <f t="shared" si="6"/>
        <v>-0.5</v>
      </c>
      <c r="J44" s="21">
        <f t="shared" si="7"/>
        <v>-0.42857142857142855</v>
      </c>
    </row>
    <row r="45" spans="1:10" x14ac:dyDescent="0.2">
      <c r="A45" s="158" t="s">
        <v>395</v>
      </c>
      <c r="B45" s="65">
        <v>9</v>
      </c>
      <c r="C45" s="66">
        <v>5</v>
      </c>
      <c r="D45" s="65">
        <v>32</v>
      </c>
      <c r="E45" s="66">
        <v>16</v>
      </c>
      <c r="F45" s="67"/>
      <c r="G45" s="65">
        <f t="shared" si="4"/>
        <v>4</v>
      </c>
      <c r="H45" s="66">
        <f t="shared" si="5"/>
        <v>16</v>
      </c>
      <c r="I45" s="20">
        <f t="shared" si="6"/>
        <v>0.8</v>
      </c>
      <c r="J45" s="21">
        <f t="shared" si="7"/>
        <v>1</v>
      </c>
    </row>
    <row r="46" spans="1:10" x14ac:dyDescent="0.2">
      <c r="A46" s="158" t="s">
        <v>396</v>
      </c>
      <c r="B46" s="65">
        <v>1</v>
      </c>
      <c r="C46" s="66">
        <v>1</v>
      </c>
      <c r="D46" s="65">
        <v>3</v>
      </c>
      <c r="E46" s="66">
        <v>5</v>
      </c>
      <c r="F46" s="67"/>
      <c r="G46" s="65">
        <f t="shared" si="4"/>
        <v>0</v>
      </c>
      <c r="H46" s="66">
        <f t="shared" si="5"/>
        <v>-2</v>
      </c>
      <c r="I46" s="20">
        <f t="shared" si="6"/>
        <v>0</v>
      </c>
      <c r="J46" s="21">
        <f t="shared" si="7"/>
        <v>-0.4</v>
      </c>
    </row>
    <row r="47" spans="1:10" x14ac:dyDescent="0.2">
      <c r="A47" s="158" t="s">
        <v>414</v>
      </c>
      <c r="B47" s="65">
        <v>2</v>
      </c>
      <c r="C47" s="66">
        <v>5</v>
      </c>
      <c r="D47" s="65">
        <v>5</v>
      </c>
      <c r="E47" s="66">
        <v>11</v>
      </c>
      <c r="F47" s="67"/>
      <c r="G47" s="65">
        <f t="shared" si="4"/>
        <v>-3</v>
      </c>
      <c r="H47" s="66">
        <f t="shared" si="5"/>
        <v>-6</v>
      </c>
      <c r="I47" s="20">
        <f t="shared" si="6"/>
        <v>-0.6</v>
      </c>
      <c r="J47" s="21">
        <f t="shared" si="7"/>
        <v>-0.54545454545454541</v>
      </c>
    </row>
    <row r="48" spans="1:10" x14ac:dyDescent="0.2">
      <c r="A48" s="158" t="s">
        <v>282</v>
      </c>
      <c r="B48" s="65">
        <v>0</v>
      </c>
      <c r="C48" s="66">
        <v>1</v>
      </c>
      <c r="D48" s="65">
        <v>0</v>
      </c>
      <c r="E48" s="66">
        <v>1</v>
      </c>
      <c r="F48" s="67"/>
      <c r="G48" s="65">
        <f t="shared" si="4"/>
        <v>-1</v>
      </c>
      <c r="H48" s="66">
        <f t="shared" si="5"/>
        <v>-1</v>
      </c>
      <c r="I48" s="20">
        <f t="shared" si="6"/>
        <v>-1</v>
      </c>
      <c r="J48" s="21">
        <f t="shared" si="7"/>
        <v>-1</v>
      </c>
    </row>
    <row r="49" spans="1:10" s="160" customFormat="1" x14ac:dyDescent="0.2">
      <c r="A49" s="178" t="s">
        <v>534</v>
      </c>
      <c r="B49" s="71">
        <v>65</v>
      </c>
      <c r="C49" s="72">
        <v>71</v>
      </c>
      <c r="D49" s="71">
        <v>257</v>
      </c>
      <c r="E49" s="72">
        <v>277</v>
      </c>
      <c r="F49" s="73"/>
      <c r="G49" s="71">
        <f t="shared" si="4"/>
        <v>-6</v>
      </c>
      <c r="H49" s="72">
        <f t="shared" si="5"/>
        <v>-20</v>
      </c>
      <c r="I49" s="37">
        <f t="shared" si="6"/>
        <v>-8.4507042253521125E-2</v>
      </c>
      <c r="J49" s="38">
        <f t="shared" si="7"/>
        <v>-7.2202166064981949E-2</v>
      </c>
    </row>
    <row r="50" spans="1:10" x14ac:dyDescent="0.2">
      <c r="A50" s="177"/>
      <c r="B50" s="143"/>
      <c r="C50" s="144"/>
      <c r="D50" s="143"/>
      <c r="E50" s="144"/>
      <c r="F50" s="145"/>
      <c r="G50" s="143"/>
      <c r="H50" s="144"/>
      <c r="I50" s="151"/>
      <c r="J50" s="152"/>
    </row>
    <row r="51" spans="1:10" s="139" customFormat="1" x14ac:dyDescent="0.2">
      <c r="A51" s="159" t="s">
        <v>34</v>
      </c>
      <c r="B51" s="65"/>
      <c r="C51" s="66"/>
      <c r="D51" s="65"/>
      <c r="E51" s="66"/>
      <c r="F51" s="67"/>
      <c r="G51" s="65"/>
      <c r="H51" s="66"/>
      <c r="I51" s="20"/>
      <c r="J51" s="21"/>
    </row>
    <row r="52" spans="1:10" x14ac:dyDescent="0.2">
      <c r="A52" s="158" t="s">
        <v>447</v>
      </c>
      <c r="B52" s="65">
        <v>4</v>
      </c>
      <c r="C52" s="66">
        <v>0</v>
      </c>
      <c r="D52" s="65">
        <v>17</v>
      </c>
      <c r="E52" s="66">
        <v>0</v>
      </c>
      <c r="F52" s="67"/>
      <c r="G52" s="65">
        <f>B52-C52</f>
        <v>4</v>
      </c>
      <c r="H52" s="66">
        <f>D52-E52</f>
        <v>17</v>
      </c>
      <c r="I52" s="20" t="str">
        <f>IF(C52=0, "-", IF(G52/C52&lt;10, G52/C52, "&gt;999%"))</f>
        <v>-</v>
      </c>
      <c r="J52" s="21" t="str">
        <f>IF(E52=0, "-", IF(H52/E52&lt;10, H52/E52, "&gt;999%"))</f>
        <v>-</v>
      </c>
    </row>
    <row r="53" spans="1:10" s="160" customFormat="1" x14ac:dyDescent="0.2">
      <c r="A53" s="178" t="s">
        <v>535</v>
      </c>
      <c r="B53" s="71">
        <v>4</v>
      </c>
      <c r="C53" s="72">
        <v>0</v>
      </c>
      <c r="D53" s="71">
        <v>17</v>
      </c>
      <c r="E53" s="72">
        <v>0</v>
      </c>
      <c r="F53" s="73"/>
      <c r="G53" s="71">
        <f>B53-C53</f>
        <v>4</v>
      </c>
      <c r="H53" s="72">
        <f>D53-E53</f>
        <v>17</v>
      </c>
      <c r="I53" s="37" t="str">
        <f>IF(C53=0, "-", IF(G53/C53&lt;10, G53/C53, "&gt;999%"))</f>
        <v>-</v>
      </c>
      <c r="J53" s="38" t="str">
        <f>IF(E53=0, "-", IF(H53/E53&lt;10, H53/E53, "&gt;999%"))</f>
        <v>-</v>
      </c>
    </row>
    <row r="54" spans="1:10" x14ac:dyDescent="0.2">
      <c r="A54" s="177"/>
      <c r="B54" s="143"/>
      <c r="C54" s="144"/>
      <c r="D54" s="143"/>
      <c r="E54" s="144"/>
      <c r="F54" s="145"/>
      <c r="G54" s="143"/>
      <c r="H54" s="144"/>
      <c r="I54" s="151"/>
      <c r="J54" s="152"/>
    </row>
    <row r="55" spans="1:10" s="139" customFormat="1" x14ac:dyDescent="0.2">
      <c r="A55" s="159" t="s">
        <v>35</v>
      </c>
      <c r="B55" s="65"/>
      <c r="C55" s="66"/>
      <c r="D55" s="65"/>
      <c r="E55" s="66"/>
      <c r="F55" s="67"/>
      <c r="G55" s="65"/>
      <c r="H55" s="66"/>
      <c r="I55" s="20"/>
      <c r="J55" s="21"/>
    </row>
    <row r="56" spans="1:10" x14ac:dyDescent="0.2">
      <c r="A56" s="158" t="s">
        <v>255</v>
      </c>
      <c r="B56" s="65">
        <v>0</v>
      </c>
      <c r="C56" s="66">
        <v>0</v>
      </c>
      <c r="D56" s="65">
        <v>2</v>
      </c>
      <c r="E56" s="66">
        <v>1</v>
      </c>
      <c r="F56" s="67"/>
      <c r="G56" s="65">
        <f>B56-C56</f>
        <v>0</v>
      </c>
      <c r="H56" s="66">
        <f>D56-E56</f>
        <v>1</v>
      </c>
      <c r="I56" s="20" t="str">
        <f>IF(C56=0, "-", IF(G56/C56&lt;10, G56/C56, "&gt;999%"))</f>
        <v>-</v>
      </c>
      <c r="J56" s="21">
        <f>IF(E56=0, "-", IF(H56/E56&lt;10, H56/E56, "&gt;999%"))</f>
        <v>1</v>
      </c>
    </row>
    <row r="57" spans="1:10" s="160" customFormat="1" x14ac:dyDescent="0.2">
      <c r="A57" s="178" t="s">
        <v>536</v>
      </c>
      <c r="B57" s="71">
        <v>0</v>
      </c>
      <c r="C57" s="72">
        <v>0</v>
      </c>
      <c r="D57" s="71">
        <v>2</v>
      </c>
      <c r="E57" s="72">
        <v>1</v>
      </c>
      <c r="F57" s="73"/>
      <c r="G57" s="71">
        <f>B57-C57</f>
        <v>0</v>
      </c>
      <c r="H57" s="72">
        <f>D57-E57</f>
        <v>1</v>
      </c>
      <c r="I57" s="37" t="str">
        <f>IF(C57=0, "-", IF(G57/C57&lt;10, G57/C57, "&gt;999%"))</f>
        <v>-</v>
      </c>
      <c r="J57" s="38">
        <f>IF(E57=0, "-", IF(H57/E57&lt;10, H57/E57, "&gt;999%"))</f>
        <v>1</v>
      </c>
    </row>
    <row r="58" spans="1:10" x14ac:dyDescent="0.2">
      <c r="A58" s="177"/>
      <c r="B58" s="143"/>
      <c r="C58" s="144"/>
      <c r="D58" s="143"/>
      <c r="E58" s="144"/>
      <c r="F58" s="145"/>
      <c r="G58" s="143"/>
      <c r="H58" s="144"/>
      <c r="I58" s="151"/>
      <c r="J58" s="152"/>
    </row>
    <row r="59" spans="1:10" s="139" customFormat="1" x14ac:dyDescent="0.2">
      <c r="A59" s="159" t="s">
        <v>36</v>
      </c>
      <c r="B59" s="65"/>
      <c r="C59" s="66"/>
      <c r="D59" s="65"/>
      <c r="E59" s="66"/>
      <c r="F59" s="67"/>
      <c r="G59" s="65"/>
      <c r="H59" s="66"/>
      <c r="I59" s="20"/>
      <c r="J59" s="21"/>
    </row>
    <row r="60" spans="1:10" x14ac:dyDescent="0.2">
      <c r="A60" s="158" t="s">
        <v>191</v>
      </c>
      <c r="B60" s="65">
        <v>0</v>
      </c>
      <c r="C60" s="66">
        <v>0</v>
      </c>
      <c r="D60" s="65">
        <v>2</v>
      </c>
      <c r="E60" s="66">
        <v>6</v>
      </c>
      <c r="F60" s="67"/>
      <c r="G60" s="65">
        <f>B60-C60</f>
        <v>0</v>
      </c>
      <c r="H60" s="66">
        <f>D60-E60</f>
        <v>-4</v>
      </c>
      <c r="I60" s="20" t="str">
        <f>IF(C60=0, "-", IF(G60/C60&lt;10, G60/C60, "&gt;999%"))</f>
        <v>-</v>
      </c>
      <c r="J60" s="21">
        <f>IF(E60=0, "-", IF(H60/E60&lt;10, H60/E60, "&gt;999%"))</f>
        <v>-0.66666666666666663</v>
      </c>
    </row>
    <row r="61" spans="1:10" x14ac:dyDescent="0.2">
      <c r="A61" s="158" t="s">
        <v>336</v>
      </c>
      <c r="B61" s="65">
        <v>0</v>
      </c>
      <c r="C61" s="66">
        <v>0</v>
      </c>
      <c r="D61" s="65">
        <v>0</v>
      </c>
      <c r="E61" s="66">
        <v>1</v>
      </c>
      <c r="F61" s="67"/>
      <c r="G61" s="65">
        <f>B61-C61</f>
        <v>0</v>
      </c>
      <c r="H61" s="66">
        <f>D61-E61</f>
        <v>-1</v>
      </c>
      <c r="I61" s="20" t="str">
        <f>IF(C61=0, "-", IF(G61/C61&lt;10, G61/C61, "&gt;999%"))</f>
        <v>-</v>
      </c>
      <c r="J61" s="21">
        <f>IF(E61=0, "-", IF(H61/E61&lt;10, H61/E61, "&gt;999%"))</f>
        <v>-1</v>
      </c>
    </row>
    <row r="62" spans="1:10" s="160" customFormat="1" x14ac:dyDescent="0.2">
      <c r="A62" s="178" t="s">
        <v>537</v>
      </c>
      <c r="B62" s="71">
        <v>0</v>
      </c>
      <c r="C62" s="72">
        <v>0</v>
      </c>
      <c r="D62" s="71">
        <v>2</v>
      </c>
      <c r="E62" s="72">
        <v>7</v>
      </c>
      <c r="F62" s="73"/>
      <c r="G62" s="71">
        <f>B62-C62</f>
        <v>0</v>
      </c>
      <c r="H62" s="72">
        <f>D62-E62</f>
        <v>-5</v>
      </c>
      <c r="I62" s="37" t="str">
        <f>IF(C62=0, "-", IF(G62/C62&lt;10, G62/C62, "&gt;999%"))</f>
        <v>-</v>
      </c>
      <c r="J62" s="38">
        <f>IF(E62=0, "-", IF(H62/E62&lt;10, H62/E62, "&gt;999%"))</f>
        <v>-0.7142857142857143</v>
      </c>
    </row>
    <row r="63" spans="1:10" x14ac:dyDescent="0.2">
      <c r="A63" s="177"/>
      <c r="B63" s="143"/>
      <c r="C63" s="144"/>
      <c r="D63" s="143"/>
      <c r="E63" s="144"/>
      <c r="F63" s="145"/>
      <c r="G63" s="143"/>
      <c r="H63" s="144"/>
      <c r="I63" s="151"/>
      <c r="J63" s="152"/>
    </row>
    <row r="64" spans="1:10" s="139" customFormat="1" x14ac:dyDescent="0.2">
      <c r="A64" s="159" t="s">
        <v>37</v>
      </c>
      <c r="B64" s="65"/>
      <c r="C64" s="66"/>
      <c r="D64" s="65"/>
      <c r="E64" s="66"/>
      <c r="F64" s="67"/>
      <c r="G64" s="65"/>
      <c r="H64" s="66"/>
      <c r="I64" s="20"/>
      <c r="J64" s="21"/>
    </row>
    <row r="65" spans="1:10" x14ac:dyDescent="0.2">
      <c r="A65" s="158" t="s">
        <v>270</v>
      </c>
      <c r="B65" s="65">
        <v>0</v>
      </c>
      <c r="C65" s="66">
        <v>0</v>
      </c>
      <c r="D65" s="65">
        <v>0</v>
      </c>
      <c r="E65" s="66">
        <v>2</v>
      </c>
      <c r="F65" s="67"/>
      <c r="G65" s="65">
        <f>B65-C65</f>
        <v>0</v>
      </c>
      <c r="H65" s="66">
        <f>D65-E65</f>
        <v>-2</v>
      </c>
      <c r="I65" s="20" t="str">
        <f>IF(C65=0, "-", IF(G65/C65&lt;10, G65/C65, "&gt;999%"))</f>
        <v>-</v>
      </c>
      <c r="J65" s="21">
        <f>IF(E65=0, "-", IF(H65/E65&lt;10, H65/E65, "&gt;999%"))</f>
        <v>-1</v>
      </c>
    </row>
    <row r="66" spans="1:10" x14ac:dyDescent="0.2">
      <c r="A66" s="158" t="s">
        <v>174</v>
      </c>
      <c r="B66" s="65">
        <v>1</v>
      </c>
      <c r="C66" s="66">
        <v>0</v>
      </c>
      <c r="D66" s="65">
        <v>12</v>
      </c>
      <c r="E66" s="66">
        <v>12</v>
      </c>
      <c r="F66" s="67"/>
      <c r="G66" s="65">
        <f>B66-C66</f>
        <v>1</v>
      </c>
      <c r="H66" s="66">
        <f>D66-E66</f>
        <v>0</v>
      </c>
      <c r="I66" s="20" t="str">
        <f>IF(C66=0, "-", IF(G66/C66&lt;10, G66/C66, "&gt;999%"))</f>
        <v>-</v>
      </c>
      <c r="J66" s="21">
        <f>IF(E66=0, "-", IF(H66/E66&lt;10, H66/E66, "&gt;999%"))</f>
        <v>0</v>
      </c>
    </row>
    <row r="67" spans="1:10" x14ac:dyDescent="0.2">
      <c r="A67" s="158" t="s">
        <v>305</v>
      </c>
      <c r="B67" s="65">
        <v>0</v>
      </c>
      <c r="C67" s="66">
        <v>0</v>
      </c>
      <c r="D67" s="65">
        <v>0</v>
      </c>
      <c r="E67" s="66">
        <v>1</v>
      </c>
      <c r="F67" s="67"/>
      <c r="G67" s="65">
        <f>B67-C67</f>
        <v>0</v>
      </c>
      <c r="H67" s="66">
        <f>D67-E67</f>
        <v>-1</v>
      </c>
      <c r="I67" s="20" t="str">
        <f>IF(C67=0, "-", IF(G67/C67&lt;10, G67/C67, "&gt;999%"))</f>
        <v>-</v>
      </c>
      <c r="J67" s="21">
        <f>IF(E67=0, "-", IF(H67/E67&lt;10, H67/E67, "&gt;999%"))</f>
        <v>-1</v>
      </c>
    </row>
    <row r="68" spans="1:10" s="160" customFormat="1" x14ac:dyDescent="0.2">
      <c r="A68" s="178" t="s">
        <v>538</v>
      </c>
      <c r="B68" s="71">
        <v>1</v>
      </c>
      <c r="C68" s="72">
        <v>0</v>
      </c>
      <c r="D68" s="71">
        <v>12</v>
      </c>
      <c r="E68" s="72">
        <v>15</v>
      </c>
      <c r="F68" s="73"/>
      <c r="G68" s="71">
        <f>B68-C68</f>
        <v>1</v>
      </c>
      <c r="H68" s="72">
        <f>D68-E68</f>
        <v>-3</v>
      </c>
      <c r="I68" s="37" t="str">
        <f>IF(C68=0, "-", IF(G68/C68&lt;10, G68/C68, "&gt;999%"))</f>
        <v>-</v>
      </c>
      <c r="J68" s="38">
        <f>IF(E68=0, "-", IF(H68/E68&lt;10, H68/E68, "&gt;999%"))</f>
        <v>-0.2</v>
      </c>
    </row>
    <row r="69" spans="1:10" x14ac:dyDescent="0.2">
      <c r="A69" s="177"/>
      <c r="B69" s="143"/>
      <c r="C69" s="144"/>
      <c r="D69" s="143"/>
      <c r="E69" s="144"/>
      <c r="F69" s="145"/>
      <c r="G69" s="143"/>
      <c r="H69" s="144"/>
      <c r="I69" s="151"/>
      <c r="J69" s="152"/>
    </row>
    <row r="70" spans="1:10" s="139" customFormat="1" x14ac:dyDescent="0.2">
      <c r="A70" s="159" t="s">
        <v>38</v>
      </c>
      <c r="B70" s="65"/>
      <c r="C70" s="66"/>
      <c r="D70" s="65"/>
      <c r="E70" s="66"/>
      <c r="F70" s="67"/>
      <c r="G70" s="65"/>
      <c r="H70" s="66"/>
      <c r="I70" s="20"/>
      <c r="J70" s="21"/>
    </row>
    <row r="71" spans="1:10" x14ac:dyDescent="0.2">
      <c r="A71" s="158" t="s">
        <v>465</v>
      </c>
      <c r="B71" s="65">
        <v>0</v>
      </c>
      <c r="C71" s="66">
        <v>1</v>
      </c>
      <c r="D71" s="65">
        <v>5</v>
      </c>
      <c r="E71" s="66">
        <v>3</v>
      </c>
      <c r="F71" s="67"/>
      <c r="G71" s="65">
        <f>B71-C71</f>
        <v>-1</v>
      </c>
      <c r="H71" s="66">
        <f>D71-E71</f>
        <v>2</v>
      </c>
      <c r="I71" s="20">
        <f>IF(C71=0, "-", IF(G71/C71&lt;10, G71/C71, "&gt;999%"))</f>
        <v>-1</v>
      </c>
      <c r="J71" s="21">
        <f>IF(E71=0, "-", IF(H71/E71&lt;10, H71/E71, "&gt;999%"))</f>
        <v>0.66666666666666663</v>
      </c>
    </row>
    <row r="72" spans="1:10" s="160" customFormat="1" x14ac:dyDescent="0.2">
      <c r="A72" s="178" t="s">
        <v>539</v>
      </c>
      <c r="B72" s="71">
        <v>0</v>
      </c>
      <c r="C72" s="72">
        <v>1</v>
      </c>
      <c r="D72" s="71">
        <v>5</v>
      </c>
      <c r="E72" s="72">
        <v>3</v>
      </c>
      <c r="F72" s="73"/>
      <c r="G72" s="71">
        <f>B72-C72</f>
        <v>-1</v>
      </c>
      <c r="H72" s="72">
        <f>D72-E72</f>
        <v>2</v>
      </c>
      <c r="I72" s="37">
        <f>IF(C72=0, "-", IF(G72/C72&lt;10, G72/C72, "&gt;999%"))</f>
        <v>-1</v>
      </c>
      <c r="J72" s="38">
        <f>IF(E72=0, "-", IF(H72/E72&lt;10, H72/E72, "&gt;999%"))</f>
        <v>0.66666666666666663</v>
      </c>
    </row>
    <row r="73" spans="1:10" x14ac:dyDescent="0.2">
      <c r="A73" s="177"/>
      <c r="B73" s="143"/>
      <c r="C73" s="144"/>
      <c r="D73" s="143"/>
      <c r="E73" s="144"/>
      <c r="F73" s="145"/>
      <c r="G73" s="143"/>
      <c r="H73" s="144"/>
      <c r="I73" s="151"/>
      <c r="J73" s="152"/>
    </row>
    <row r="74" spans="1:10" s="139" customFormat="1" x14ac:dyDescent="0.2">
      <c r="A74" s="159" t="s">
        <v>39</v>
      </c>
      <c r="B74" s="65"/>
      <c r="C74" s="66"/>
      <c r="D74" s="65"/>
      <c r="E74" s="66"/>
      <c r="F74" s="67"/>
      <c r="G74" s="65"/>
      <c r="H74" s="66"/>
      <c r="I74" s="20"/>
      <c r="J74" s="21"/>
    </row>
    <row r="75" spans="1:10" x14ac:dyDescent="0.2">
      <c r="A75" s="158" t="s">
        <v>370</v>
      </c>
      <c r="B75" s="65">
        <v>0</v>
      </c>
      <c r="C75" s="66">
        <v>1</v>
      </c>
      <c r="D75" s="65">
        <v>0</v>
      </c>
      <c r="E75" s="66">
        <v>9</v>
      </c>
      <c r="F75" s="67"/>
      <c r="G75" s="65">
        <f t="shared" ref="G75:G87" si="8">B75-C75</f>
        <v>-1</v>
      </c>
      <c r="H75" s="66">
        <f t="shared" ref="H75:H87" si="9">D75-E75</f>
        <v>-9</v>
      </c>
      <c r="I75" s="20">
        <f t="shared" ref="I75:I87" si="10">IF(C75=0, "-", IF(G75/C75&lt;10, G75/C75, "&gt;999%"))</f>
        <v>-1</v>
      </c>
      <c r="J75" s="21">
        <f t="shared" ref="J75:J87" si="11">IF(E75=0, "-", IF(H75/E75&lt;10, H75/E75, "&gt;999%"))</f>
        <v>-1</v>
      </c>
    </row>
    <row r="76" spans="1:10" x14ac:dyDescent="0.2">
      <c r="A76" s="158" t="s">
        <v>337</v>
      </c>
      <c r="B76" s="65">
        <v>0</v>
      </c>
      <c r="C76" s="66">
        <v>3</v>
      </c>
      <c r="D76" s="65">
        <v>26</v>
      </c>
      <c r="E76" s="66">
        <v>32</v>
      </c>
      <c r="F76" s="67"/>
      <c r="G76" s="65">
        <f t="shared" si="8"/>
        <v>-3</v>
      </c>
      <c r="H76" s="66">
        <f t="shared" si="9"/>
        <v>-6</v>
      </c>
      <c r="I76" s="20">
        <f t="shared" si="10"/>
        <v>-1</v>
      </c>
      <c r="J76" s="21">
        <f t="shared" si="11"/>
        <v>-0.1875</v>
      </c>
    </row>
    <row r="77" spans="1:10" x14ac:dyDescent="0.2">
      <c r="A77" s="158" t="s">
        <v>371</v>
      </c>
      <c r="B77" s="65">
        <v>12</v>
      </c>
      <c r="C77" s="66">
        <v>11</v>
      </c>
      <c r="D77" s="65">
        <v>46</v>
      </c>
      <c r="E77" s="66">
        <v>43</v>
      </c>
      <c r="F77" s="67"/>
      <c r="G77" s="65">
        <f t="shared" si="8"/>
        <v>1</v>
      </c>
      <c r="H77" s="66">
        <f t="shared" si="9"/>
        <v>3</v>
      </c>
      <c r="I77" s="20">
        <f t="shared" si="10"/>
        <v>9.0909090909090912E-2</v>
      </c>
      <c r="J77" s="21">
        <f t="shared" si="11"/>
        <v>6.9767441860465115E-2</v>
      </c>
    </row>
    <row r="78" spans="1:10" x14ac:dyDescent="0.2">
      <c r="A78" s="158" t="s">
        <v>177</v>
      </c>
      <c r="B78" s="65">
        <v>0</v>
      </c>
      <c r="C78" s="66">
        <v>2</v>
      </c>
      <c r="D78" s="65">
        <v>9</v>
      </c>
      <c r="E78" s="66">
        <v>2</v>
      </c>
      <c r="F78" s="67"/>
      <c r="G78" s="65">
        <f t="shared" si="8"/>
        <v>-2</v>
      </c>
      <c r="H78" s="66">
        <f t="shared" si="9"/>
        <v>7</v>
      </c>
      <c r="I78" s="20">
        <f t="shared" si="10"/>
        <v>-1</v>
      </c>
      <c r="J78" s="21">
        <f t="shared" si="11"/>
        <v>3.5</v>
      </c>
    </row>
    <row r="79" spans="1:10" x14ac:dyDescent="0.2">
      <c r="A79" s="158" t="s">
        <v>194</v>
      </c>
      <c r="B79" s="65">
        <v>0</v>
      </c>
      <c r="C79" s="66">
        <v>8</v>
      </c>
      <c r="D79" s="65">
        <v>24</v>
      </c>
      <c r="E79" s="66">
        <v>34</v>
      </c>
      <c r="F79" s="67"/>
      <c r="G79" s="65">
        <f t="shared" si="8"/>
        <v>-8</v>
      </c>
      <c r="H79" s="66">
        <f t="shared" si="9"/>
        <v>-10</v>
      </c>
      <c r="I79" s="20">
        <f t="shared" si="10"/>
        <v>-1</v>
      </c>
      <c r="J79" s="21">
        <f t="shared" si="11"/>
        <v>-0.29411764705882354</v>
      </c>
    </row>
    <row r="80" spans="1:10" x14ac:dyDescent="0.2">
      <c r="A80" s="158" t="s">
        <v>272</v>
      </c>
      <c r="B80" s="65">
        <v>5</v>
      </c>
      <c r="C80" s="66">
        <v>5</v>
      </c>
      <c r="D80" s="65">
        <v>22</v>
      </c>
      <c r="E80" s="66">
        <v>22</v>
      </c>
      <c r="F80" s="67"/>
      <c r="G80" s="65">
        <f t="shared" si="8"/>
        <v>0</v>
      </c>
      <c r="H80" s="66">
        <f t="shared" si="9"/>
        <v>0</v>
      </c>
      <c r="I80" s="20">
        <f t="shared" si="10"/>
        <v>0</v>
      </c>
      <c r="J80" s="21">
        <f t="shared" si="11"/>
        <v>0</v>
      </c>
    </row>
    <row r="81" spans="1:10" x14ac:dyDescent="0.2">
      <c r="A81" s="158" t="s">
        <v>294</v>
      </c>
      <c r="B81" s="65">
        <v>3</v>
      </c>
      <c r="C81" s="66">
        <v>0</v>
      </c>
      <c r="D81" s="65">
        <v>26</v>
      </c>
      <c r="E81" s="66">
        <v>0</v>
      </c>
      <c r="F81" s="67"/>
      <c r="G81" s="65">
        <f t="shared" si="8"/>
        <v>3</v>
      </c>
      <c r="H81" s="66">
        <f t="shared" si="9"/>
        <v>26</v>
      </c>
      <c r="I81" s="20" t="str">
        <f t="shared" si="10"/>
        <v>-</v>
      </c>
      <c r="J81" s="21" t="str">
        <f t="shared" si="11"/>
        <v>-</v>
      </c>
    </row>
    <row r="82" spans="1:10" x14ac:dyDescent="0.2">
      <c r="A82" s="158" t="s">
        <v>439</v>
      </c>
      <c r="B82" s="65">
        <v>0</v>
      </c>
      <c r="C82" s="66">
        <v>5</v>
      </c>
      <c r="D82" s="65">
        <v>9</v>
      </c>
      <c r="E82" s="66">
        <v>11</v>
      </c>
      <c r="F82" s="67"/>
      <c r="G82" s="65">
        <f t="shared" si="8"/>
        <v>-5</v>
      </c>
      <c r="H82" s="66">
        <f t="shared" si="9"/>
        <v>-2</v>
      </c>
      <c r="I82" s="20">
        <f t="shared" si="10"/>
        <v>-1</v>
      </c>
      <c r="J82" s="21">
        <f t="shared" si="11"/>
        <v>-0.18181818181818182</v>
      </c>
    </row>
    <row r="83" spans="1:10" x14ac:dyDescent="0.2">
      <c r="A83" s="158" t="s">
        <v>448</v>
      </c>
      <c r="B83" s="65">
        <v>82</v>
      </c>
      <c r="C83" s="66">
        <v>58</v>
      </c>
      <c r="D83" s="65">
        <v>313</v>
      </c>
      <c r="E83" s="66">
        <v>241</v>
      </c>
      <c r="F83" s="67"/>
      <c r="G83" s="65">
        <f t="shared" si="8"/>
        <v>24</v>
      </c>
      <c r="H83" s="66">
        <f t="shared" si="9"/>
        <v>72</v>
      </c>
      <c r="I83" s="20">
        <f t="shared" si="10"/>
        <v>0.41379310344827586</v>
      </c>
      <c r="J83" s="21">
        <f t="shared" si="11"/>
        <v>0.29875518672199169</v>
      </c>
    </row>
    <row r="84" spans="1:10" x14ac:dyDescent="0.2">
      <c r="A84" s="158" t="s">
        <v>420</v>
      </c>
      <c r="B84" s="65">
        <v>0</v>
      </c>
      <c r="C84" s="66">
        <v>0</v>
      </c>
      <c r="D84" s="65">
        <v>2</v>
      </c>
      <c r="E84" s="66">
        <v>0</v>
      </c>
      <c r="F84" s="67"/>
      <c r="G84" s="65">
        <f t="shared" si="8"/>
        <v>0</v>
      </c>
      <c r="H84" s="66">
        <f t="shared" si="9"/>
        <v>2</v>
      </c>
      <c r="I84" s="20" t="str">
        <f t="shared" si="10"/>
        <v>-</v>
      </c>
      <c r="J84" s="21" t="str">
        <f t="shared" si="11"/>
        <v>-</v>
      </c>
    </row>
    <row r="85" spans="1:10" x14ac:dyDescent="0.2">
      <c r="A85" s="158" t="s">
        <v>429</v>
      </c>
      <c r="B85" s="65">
        <v>9</v>
      </c>
      <c r="C85" s="66">
        <v>5</v>
      </c>
      <c r="D85" s="65">
        <v>32</v>
      </c>
      <c r="E85" s="66">
        <v>16</v>
      </c>
      <c r="F85" s="67"/>
      <c r="G85" s="65">
        <f t="shared" si="8"/>
        <v>4</v>
      </c>
      <c r="H85" s="66">
        <f t="shared" si="9"/>
        <v>16</v>
      </c>
      <c r="I85" s="20">
        <f t="shared" si="10"/>
        <v>0.8</v>
      </c>
      <c r="J85" s="21">
        <f t="shared" si="11"/>
        <v>1</v>
      </c>
    </row>
    <row r="86" spans="1:10" x14ac:dyDescent="0.2">
      <c r="A86" s="158" t="s">
        <v>466</v>
      </c>
      <c r="B86" s="65">
        <v>1</v>
      </c>
      <c r="C86" s="66">
        <v>3</v>
      </c>
      <c r="D86" s="65">
        <v>6</v>
      </c>
      <c r="E86" s="66">
        <v>6</v>
      </c>
      <c r="F86" s="67"/>
      <c r="G86" s="65">
        <f t="shared" si="8"/>
        <v>-2</v>
      </c>
      <c r="H86" s="66">
        <f t="shared" si="9"/>
        <v>0</v>
      </c>
      <c r="I86" s="20">
        <f t="shared" si="10"/>
        <v>-0.66666666666666663</v>
      </c>
      <c r="J86" s="21">
        <f t="shared" si="11"/>
        <v>0</v>
      </c>
    </row>
    <row r="87" spans="1:10" s="160" customFormat="1" x14ac:dyDescent="0.2">
      <c r="A87" s="178" t="s">
        <v>540</v>
      </c>
      <c r="B87" s="71">
        <v>112</v>
      </c>
      <c r="C87" s="72">
        <v>101</v>
      </c>
      <c r="D87" s="71">
        <v>515</v>
      </c>
      <c r="E87" s="72">
        <v>416</v>
      </c>
      <c r="F87" s="73"/>
      <c r="G87" s="71">
        <f t="shared" si="8"/>
        <v>11</v>
      </c>
      <c r="H87" s="72">
        <f t="shared" si="9"/>
        <v>99</v>
      </c>
      <c r="I87" s="37">
        <f t="shared" si="10"/>
        <v>0.10891089108910891</v>
      </c>
      <c r="J87" s="38">
        <f t="shared" si="11"/>
        <v>0.23798076923076922</v>
      </c>
    </row>
    <row r="88" spans="1:10" x14ac:dyDescent="0.2">
      <c r="A88" s="177"/>
      <c r="B88" s="143"/>
      <c r="C88" s="144"/>
      <c r="D88" s="143"/>
      <c r="E88" s="144"/>
      <c r="F88" s="145"/>
      <c r="G88" s="143"/>
      <c r="H88" s="144"/>
      <c r="I88" s="151"/>
      <c r="J88" s="152"/>
    </row>
    <row r="89" spans="1:10" s="139" customFormat="1" x14ac:dyDescent="0.2">
      <c r="A89" s="159" t="s">
        <v>40</v>
      </c>
      <c r="B89" s="65"/>
      <c r="C89" s="66"/>
      <c r="D89" s="65"/>
      <c r="E89" s="66"/>
      <c r="F89" s="67"/>
      <c r="G89" s="65"/>
      <c r="H89" s="66"/>
      <c r="I89" s="20"/>
      <c r="J89" s="21"/>
    </row>
    <row r="90" spans="1:10" x14ac:dyDescent="0.2">
      <c r="A90" s="158" t="s">
        <v>467</v>
      </c>
      <c r="B90" s="65">
        <v>1</v>
      </c>
      <c r="C90" s="66">
        <v>11</v>
      </c>
      <c r="D90" s="65">
        <v>3</v>
      </c>
      <c r="E90" s="66">
        <v>13</v>
      </c>
      <c r="F90" s="67"/>
      <c r="G90" s="65">
        <f>B90-C90</f>
        <v>-10</v>
      </c>
      <c r="H90" s="66">
        <f>D90-E90</f>
        <v>-10</v>
      </c>
      <c r="I90" s="20">
        <f>IF(C90=0, "-", IF(G90/C90&lt;10, G90/C90, "&gt;999%"))</f>
        <v>-0.90909090909090906</v>
      </c>
      <c r="J90" s="21">
        <f>IF(E90=0, "-", IF(H90/E90&lt;10, H90/E90, "&gt;999%"))</f>
        <v>-0.76923076923076927</v>
      </c>
    </row>
    <row r="91" spans="1:10" s="160" customFormat="1" x14ac:dyDescent="0.2">
      <c r="A91" s="178" t="s">
        <v>541</v>
      </c>
      <c r="B91" s="71">
        <v>1</v>
      </c>
      <c r="C91" s="72">
        <v>11</v>
      </c>
      <c r="D91" s="71">
        <v>3</v>
      </c>
      <c r="E91" s="72">
        <v>13</v>
      </c>
      <c r="F91" s="73"/>
      <c r="G91" s="71">
        <f>B91-C91</f>
        <v>-10</v>
      </c>
      <c r="H91" s="72">
        <f>D91-E91</f>
        <v>-10</v>
      </c>
      <c r="I91" s="37">
        <f>IF(C91=0, "-", IF(G91/C91&lt;10, G91/C91, "&gt;999%"))</f>
        <v>-0.90909090909090906</v>
      </c>
      <c r="J91" s="38">
        <f>IF(E91=0, "-", IF(H91/E91&lt;10, H91/E91, "&gt;999%"))</f>
        <v>-0.76923076923076927</v>
      </c>
    </row>
    <row r="92" spans="1:10" x14ac:dyDescent="0.2">
      <c r="A92" s="177"/>
      <c r="B92" s="143"/>
      <c r="C92" s="144"/>
      <c r="D92" s="143"/>
      <c r="E92" s="144"/>
      <c r="F92" s="145"/>
      <c r="G92" s="143"/>
      <c r="H92" s="144"/>
      <c r="I92" s="151"/>
      <c r="J92" s="152"/>
    </row>
    <row r="93" spans="1:10" s="139" customFormat="1" x14ac:dyDescent="0.2">
      <c r="A93" s="159" t="s">
        <v>41</v>
      </c>
      <c r="B93" s="65"/>
      <c r="C93" s="66"/>
      <c r="D93" s="65"/>
      <c r="E93" s="66"/>
      <c r="F93" s="67"/>
      <c r="G93" s="65"/>
      <c r="H93" s="66"/>
      <c r="I93" s="20"/>
      <c r="J93" s="21"/>
    </row>
    <row r="94" spans="1:10" x14ac:dyDescent="0.2">
      <c r="A94" s="158" t="s">
        <v>247</v>
      </c>
      <c r="B94" s="65">
        <v>0</v>
      </c>
      <c r="C94" s="66">
        <v>0</v>
      </c>
      <c r="D94" s="65">
        <v>0</v>
      </c>
      <c r="E94" s="66">
        <v>1</v>
      </c>
      <c r="F94" s="67"/>
      <c r="G94" s="65">
        <f>B94-C94</f>
        <v>0</v>
      </c>
      <c r="H94" s="66">
        <f>D94-E94</f>
        <v>-1</v>
      </c>
      <c r="I94" s="20" t="str">
        <f>IF(C94=0, "-", IF(G94/C94&lt;10, G94/C94, "&gt;999%"))</f>
        <v>-</v>
      </c>
      <c r="J94" s="21">
        <f>IF(E94=0, "-", IF(H94/E94&lt;10, H94/E94, "&gt;999%"))</f>
        <v>-1</v>
      </c>
    </row>
    <row r="95" spans="1:10" x14ac:dyDescent="0.2">
      <c r="A95" s="158" t="s">
        <v>397</v>
      </c>
      <c r="B95" s="65">
        <v>1</v>
      </c>
      <c r="C95" s="66">
        <v>0</v>
      </c>
      <c r="D95" s="65">
        <v>2</v>
      </c>
      <c r="E95" s="66">
        <v>0</v>
      </c>
      <c r="F95" s="67"/>
      <c r="G95" s="65">
        <f>B95-C95</f>
        <v>1</v>
      </c>
      <c r="H95" s="66">
        <f>D95-E95</f>
        <v>2</v>
      </c>
      <c r="I95" s="20" t="str">
        <f>IF(C95=0, "-", IF(G95/C95&lt;10, G95/C95, "&gt;999%"))</f>
        <v>-</v>
      </c>
      <c r="J95" s="21" t="str">
        <f>IF(E95=0, "-", IF(H95/E95&lt;10, H95/E95, "&gt;999%"))</f>
        <v>-</v>
      </c>
    </row>
    <row r="96" spans="1:10" s="160" customFormat="1" x14ac:dyDescent="0.2">
      <c r="A96" s="178" t="s">
        <v>542</v>
      </c>
      <c r="B96" s="71">
        <v>1</v>
      </c>
      <c r="C96" s="72">
        <v>0</v>
      </c>
      <c r="D96" s="71">
        <v>2</v>
      </c>
      <c r="E96" s="72">
        <v>1</v>
      </c>
      <c r="F96" s="73"/>
      <c r="G96" s="71">
        <f>B96-C96</f>
        <v>1</v>
      </c>
      <c r="H96" s="72">
        <f>D96-E96</f>
        <v>1</v>
      </c>
      <c r="I96" s="37" t="str">
        <f>IF(C96=0, "-", IF(G96/C96&lt;10, G96/C96, "&gt;999%"))</f>
        <v>-</v>
      </c>
      <c r="J96" s="38">
        <f>IF(E96=0, "-", IF(H96/E96&lt;10, H96/E96, "&gt;999%"))</f>
        <v>1</v>
      </c>
    </row>
    <row r="97" spans="1:10" x14ac:dyDescent="0.2">
      <c r="A97" s="177"/>
      <c r="B97" s="143"/>
      <c r="C97" s="144"/>
      <c r="D97" s="143"/>
      <c r="E97" s="144"/>
      <c r="F97" s="145"/>
      <c r="G97" s="143"/>
      <c r="H97" s="144"/>
      <c r="I97" s="151"/>
      <c r="J97" s="152"/>
    </row>
    <row r="98" spans="1:10" s="139" customFormat="1" x14ac:dyDescent="0.2">
      <c r="A98" s="159" t="s">
        <v>42</v>
      </c>
      <c r="B98" s="65"/>
      <c r="C98" s="66"/>
      <c r="D98" s="65"/>
      <c r="E98" s="66"/>
      <c r="F98" s="67"/>
      <c r="G98" s="65"/>
      <c r="H98" s="66"/>
      <c r="I98" s="20"/>
      <c r="J98" s="21"/>
    </row>
    <row r="99" spans="1:10" x14ac:dyDescent="0.2">
      <c r="A99" s="158" t="s">
        <v>306</v>
      </c>
      <c r="B99" s="65">
        <v>3</v>
      </c>
      <c r="C99" s="66">
        <v>1</v>
      </c>
      <c r="D99" s="65">
        <v>27</v>
      </c>
      <c r="E99" s="66">
        <v>13</v>
      </c>
      <c r="F99" s="67"/>
      <c r="G99" s="65">
        <f t="shared" ref="G99:G106" si="12">B99-C99</f>
        <v>2</v>
      </c>
      <c r="H99" s="66">
        <f t="shared" ref="H99:H106" si="13">D99-E99</f>
        <v>14</v>
      </c>
      <c r="I99" s="20">
        <f t="shared" ref="I99:I106" si="14">IF(C99=0, "-", IF(G99/C99&lt;10, G99/C99, "&gt;999%"))</f>
        <v>2</v>
      </c>
      <c r="J99" s="21">
        <f t="shared" ref="J99:J106" si="15">IF(E99=0, "-", IF(H99/E99&lt;10, H99/E99, "&gt;999%"))</f>
        <v>1.0769230769230769</v>
      </c>
    </row>
    <row r="100" spans="1:10" x14ac:dyDescent="0.2">
      <c r="A100" s="158" t="s">
        <v>338</v>
      </c>
      <c r="B100" s="65">
        <v>4</v>
      </c>
      <c r="C100" s="66">
        <v>0</v>
      </c>
      <c r="D100" s="65">
        <v>12</v>
      </c>
      <c r="E100" s="66">
        <v>3</v>
      </c>
      <c r="F100" s="67"/>
      <c r="G100" s="65">
        <f t="shared" si="12"/>
        <v>4</v>
      </c>
      <c r="H100" s="66">
        <f t="shared" si="13"/>
        <v>9</v>
      </c>
      <c r="I100" s="20" t="str">
        <f t="shared" si="14"/>
        <v>-</v>
      </c>
      <c r="J100" s="21">
        <f t="shared" si="15"/>
        <v>3</v>
      </c>
    </row>
    <row r="101" spans="1:10" x14ac:dyDescent="0.2">
      <c r="A101" s="158" t="s">
        <v>372</v>
      </c>
      <c r="B101" s="65">
        <v>1</v>
      </c>
      <c r="C101" s="66">
        <v>1</v>
      </c>
      <c r="D101" s="65">
        <v>3</v>
      </c>
      <c r="E101" s="66">
        <v>4</v>
      </c>
      <c r="F101" s="67"/>
      <c r="G101" s="65">
        <f t="shared" si="12"/>
        <v>0</v>
      </c>
      <c r="H101" s="66">
        <f t="shared" si="13"/>
        <v>-1</v>
      </c>
      <c r="I101" s="20">
        <f t="shared" si="14"/>
        <v>0</v>
      </c>
      <c r="J101" s="21">
        <f t="shared" si="15"/>
        <v>-0.25</v>
      </c>
    </row>
    <row r="102" spans="1:10" x14ac:dyDescent="0.2">
      <c r="A102" s="158" t="s">
        <v>307</v>
      </c>
      <c r="B102" s="65">
        <v>12</v>
      </c>
      <c r="C102" s="66">
        <v>0</v>
      </c>
      <c r="D102" s="65">
        <v>19</v>
      </c>
      <c r="E102" s="66">
        <v>0</v>
      </c>
      <c r="F102" s="67"/>
      <c r="G102" s="65">
        <f t="shared" si="12"/>
        <v>12</v>
      </c>
      <c r="H102" s="66">
        <f t="shared" si="13"/>
        <v>19</v>
      </c>
      <c r="I102" s="20" t="str">
        <f t="shared" si="14"/>
        <v>-</v>
      </c>
      <c r="J102" s="21" t="str">
        <f t="shared" si="15"/>
        <v>-</v>
      </c>
    </row>
    <row r="103" spans="1:10" x14ac:dyDescent="0.2">
      <c r="A103" s="158" t="s">
        <v>440</v>
      </c>
      <c r="B103" s="65">
        <v>2</v>
      </c>
      <c r="C103" s="66">
        <v>4</v>
      </c>
      <c r="D103" s="65">
        <v>4</v>
      </c>
      <c r="E103" s="66">
        <v>13</v>
      </c>
      <c r="F103" s="67"/>
      <c r="G103" s="65">
        <f t="shared" si="12"/>
        <v>-2</v>
      </c>
      <c r="H103" s="66">
        <f t="shared" si="13"/>
        <v>-9</v>
      </c>
      <c r="I103" s="20">
        <f t="shared" si="14"/>
        <v>-0.5</v>
      </c>
      <c r="J103" s="21">
        <f t="shared" si="15"/>
        <v>-0.69230769230769229</v>
      </c>
    </row>
    <row r="104" spans="1:10" x14ac:dyDescent="0.2">
      <c r="A104" s="158" t="s">
        <v>449</v>
      </c>
      <c r="B104" s="65">
        <v>0</v>
      </c>
      <c r="C104" s="66">
        <v>2</v>
      </c>
      <c r="D104" s="65">
        <v>3</v>
      </c>
      <c r="E104" s="66">
        <v>5</v>
      </c>
      <c r="F104" s="67"/>
      <c r="G104" s="65">
        <f t="shared" si="12"/>
        <v>-2</v>
      </c>
      <c r="H104" s="66">
        <f t="shared" si="13"/>
        <v>-2</v>
      </c>
      <c r="I104" s="20">
        <f t="shared" si="14"/>
        <v>-1</v>
      </c>
      <c r="J104" s="21">
        <f t="shared" si="15"/>
        <v>-0.4</v>
      </c>
    </row>
    <row r="105" spans="1:10" x14ac:dyDescent="0.2">
      <c r="A105" s="158" t="s">
        <v>450</v>
      </c>
      <c r="B105" s="65">
        <v>14</v>
      </c>
      <c r="C105" s="66">
        <v>0</v>
      </c>
      <c r="D105" s="65">
        <v>54</v>
      </c>
      <c r="E105" s="66">
        <v>0</v>
      </c>
      <c r="F105" s="67"/>
      <c r="G105" s="65">
        <f t="shared" si="12"/>
        <v>14</v>
      </c>
      <c r="H105" s="66">
        <f t="shared" si="13"/>
        <v>54</v>
      </c>
      <c r="I105" s="20" t="str">
        <f t="shared" si="14"/>
        <v>-</v>
      </c>
      <c r="J105" s="21" t="str">
        <f t="shared" si="15"/>
        <v>-</v>
      </c>
    </row>
    <row r="106" spans="1:10" s="160" customFormat="1" x14ac:dyDescent="0.2">
      <c r="A106" s="178" t="s">
        <v>543</v>
      </c>
      <c r="B106" s="71">
        <v>36</v>
      </c>
      <c r="C106" s="72">
        <v>8</v>
      </c>
      <c r="D106" s="71">
        <v>122</v>
      </c>
      <c r="E106" s="72">
        <v>38</v>
      </c>
      <c r="F106" s="73"/>
      <c r="G106" s="71">
        <f t="shared" si="12"/>
        <v>28</v>
      </c>
      <c r="H106" s="72">
        <f t="shared" si="13"/>
        <v>84</v>
      </c>
      <c r="I106" s="37">
        <f t="shared" si="14"/>
        <v>3.5</v>
      </c>
      <c r="J106" s="38">
        <f t="shared" si="15"/>
        <v>2.2105263157894739</v>
      </c>
    </row>
    <row r="107" spans="1:10" x14ac:dyDescent="0.2">
      <c r="A107" s="177"/>
      <c r="B107" s="143"/>
      <c r="C107" s="144"/>
      <c r="D107" s="143"/>
      <c r="E107" s="144"/>
      <c r="F107" s="145"/>
      <c r="G107" s="143"/>
      <c r="H107" s="144"/>
      <c r="I107" s="151"/>
      <c r="J107" s="152"/>
    </row>
    <row r="108" spans="1:10" s="139" customFormat="1" x14ac:dyDescent="0.2">
      <c r="A108" s="159" t="s">
        <v>43</v>
      </c>
      <c r="B108" s="65"/>
      <c r="C108" s="66"/>
      <c r="D108" s="65"/>
      <c r="E108" s="66"/>
      <c r="F108" s="67"/>
      <c r="G108" s="65"/>
      <c r="H108" s="66"/>
      <c r="I108" s="20"/>
      <c r="J108" s="21"/>
    </row>
    <row r="109" spans="1:10" x14ac:dyDescent="0.2">
      <c r="A109" s="158" t="s">
        <v>468</v>
      </c>
      <c r="B109" s="65">
        <v>1</v>
      </c>
      <c r="C109" s="66">
        <v>1</v>
      </c>
      <c r="D109" s="65">
        <v>6</v>
      </c>
      <c r="E109" s="66">
        <v>8</v>
      </c>
      <c r="F109" s="67"/>
      <c r="G109" s="65">
        <f>B109-C109</f>
        <v>0</v>
      </c>
      <c r="H109" s="66">
        <f>D109-E109</f>
        <v>-2</v>
      </c>
      <c r="I109" s="20">
        <f>IF(C109=0, "-", IF(G109/C109&lt;10, G109/C109, "&gt;999%"))</f>
        <v>0</v>
      </c>
      <c r="J109" s="21">
        <f>IF(E109=0, "-", IF(H109/E109&lt;10, H109/E109, "&gt;999%"))</f>
        <v>-0.25</v>
      </c>
    </row>
    <row r="110" spans="1:10" s="160" customFormat="1" x14ac:dyDescent="0.2">
      <c r="A110" s="178" t="s">
        <v>544</v>
      </c>
      <c r="B110" s="71">
        <v>1</v>
      </c>
      <c r="C110" s="72">
        <v>1</v>
      </c>
      <c r="D110" s="71">
        <v>6</v>
      </c>
      <c r="E110" s="72">
        <v>8</v>
      </c>
      <c r="F110" s="73"/>
      <c r="G110" s="71">
        <f>B110-C110</f>
        <v>0</v>
      </c>
      <c r="H110" s="72">
        <f>D110-E110</f>
        <v>-2</v>
      </c>
      <c r="I110" s="37">
        <f>IF(C110=0, "-", IF(G110/C110&lt;10, G110/C110, "&gt;999%"))</f>
        <v>0</v>
      </c>
      <c r="J110" s="38">
        <f>IF(E110=0, "-", IF(H110/E110&lt;10, H110/E110, "&gt;999%"))</f>
        <v>-0.25</v>
      </c>
    </row>
    <row r="111" spans="1:10" x14ac:dyDescent="0.2">
      <c r="A111" s="177"/>
      <c r="B111" s="143"/>
      <c r="C111" s="144"/>
      <c r="D111" s="143"/>
      <c r="E111" s="144"/>
      <c r="F111" s="145"/>
      <c r="G111" s="143"/>
      <c r="H111" s="144"/>
      <c r="I111" s="151"/>
      <c r="J111" s="152"/>
    </row>
    <row r="112" spans="1:10" s="139" customFormat="1" x14ac:dyDescent="0.2">
      <c r="A112" s="159" t="s">
        <v>44</v>
      </c>
      <c r="B112" s="65"/>
      <c r="C112" s="66"/>
      <c r="D112" s="65"/>
      <c r="E112" s="66"/>
      <c r="F112" s="67"/>
      <c r="G112" s="65"/>
      <c r="H112" s="66"/>
      <c r="I112" s="20"/>
      <c r="J112" s="21"/>
    </row>
    <row r="113" spans="1:10" x14ac:dyDescent="0.2">
      <c r="A113" s="158" t="s">
        <v>373</v>
      </c>
      <c r="B113" s="65">
        <v>0</v>
      </c>
      <c r="C113" s="66">
        <v>3</v>
      </c>
      <c r="D113" s="65">
        <v>0</v>
      </c>
      <c r="E113" s="66">
        <v>20</v>
      </c>
      <c r="F113" s="67"/>
      <c r="G113" s="65">
        <f t="shared" ref="G113:G120" si="16">B113-C113</f>
        <v>-3</v>
      </c>
      <c r="H113" s="66">
        <f t="shared" ref="H113:H120" si="17">D113-E113</f>
        <v>-20</v>
      </c>
      <c r="I113" s="20">
        <f t="shared" ref="I113:I120" si="18">IF(C113=0, "-", IF(G113/C113&lt;10, G113/C113, "&gt;999%"))</f>
        <v>-1</v>
      </c>
      <c r="J113" s="21">
        <f t="shared" ref="J113:J120" si="19">IF(E113=0, "-", IF(H113/E113&lt;10, H113/E113, "&gt;999%"))</f>
        <v>-1</v>
      </c>
    </row>
    <row r="114" spans="1:10" x14ac:dyDescent="0.2">
      <c r="A114" s="158" t="s">
        <v>195</v>
      </c>
      <c r="B114" s="65">
        <v>0</v>
      </c>
      <c r="C114" s="66">
        <v>4</v>
      </c>
      <c r="D114" s="65">
        <v>0</v>
      </c>
      <c r="E114" s="66">
        <v>26</v>
      </c>
      <c r="F114" s="67"/>
      <c r="G114" s="65">
        <f t="shared" si="16"/>
        <v>-4</v>
      </c>
      <c r="H114" s="66">
        <f t="shared" si="17"/>
        <v>-26</v>
      </c>
      <c r="I114" s="20">
        <f t="shared" si="18"/>
        <v>-1</v>
      </c>
      <c r="J114" s="21">
        <f t="shared" si="19"/>
        <v>-1</v>
      </c>
    </row>
    <row r="115" spans="1:10" x14ac:dyDescent="0.2">
      <c r="A115" s="158" t="s">
        <v>451</v>
      </c>
      <c r="B115" s="65">
        <v>0</v>
      </c>
      <c r="C115" s="66">
        <v>8</v>
      </c>
      <c r="D115" s="65">
        <v>0</v>
      </c>
      <c r="E115" s="66">
        <v>85</v>
      </c>
      <c r="F115" s="67"/>
      <c r="G115" s="65">
        <f t="shared" si="16"/>
        <v>-8</v>
      </c>
      <c r="H115" s="66">
        <f t="shared" si="17"/>
        <v>-85</v>
      </c>
      <c r="I115" s="20">
        <f t="shared" si="18"/>
        <v>-1</v>
      </c>
      <c r="J115" s="21">
        <f t="shared" si="19"/>
        <v>-1</v>
      </c>
    </row>
    <row r="116" spans="1:10" x14ac:dyDescent="0.2">
      <c r="A116" s="158" t="s">
        <v>241</v>
      </c>
      <c r="B116" s="65">
        <v>0</v>
      </c>
      <c r="C116" s="66">
        <v>0</v>
      </c>
      <c r="D116" s="65">
        <v>0</v>
      </c>
      <c r="E116" s="66">
        <v>9</v>
      </c>
      <c r="F116" s="67"/>
      <c r="G116" s="65">
        <f t="shared" si="16"/>
        <v>0</v>
      </c>
      <c r="H116" s="66">
        <f t="shared" si="17"/>
        <v>-9</v>
      </c>
      <c r="I116" s="20" t="str">
        <f t="shared" si="18"/>
        <v>-</v>
      </c>
      <c r="J116" s="21">
        <f t="shared" si="19"/>
        <v>-1</v>
      </c>
    </row>
    <row r="117" spans="1:10" x14ac:dyDescent="0.2">
      <c r="A117" s="158" t="s">
        <v>339</v>
      </c>
      <c r="B117" s="65">
        <v>0</v>
      </c>
      <c r="C117" s="66">
        <v>2</v>
      </c>
      <c r="D117" s="65">
        <v>0</v>
      </c>
      <c r="E117" s="66">
        <v>17</v>
      </c>
      <c r="F117" s="67"/>
      <c r="G117" s="65">
        <f t="shared" si="16"/>
        <v>-2</v>
      </c>
      <c r="H117" s="66">
        <f t="shared" si="17"/>
        <v>-17</v>
      </c>
      <c r="I117" s="20">
        <f t="shared" si="18"/>
        <v>-1</v>
      </c>
      <c r="J117" s="21">
        <f t="shared" si="19"/>
        <v>-1</v>
      </c>
    </row>
    <row r="118" spans="1:10" x14ac:dyDescent="0.2">
      <c r="A118" s="158" t="s">
        <v>374</v>
      </c>
      <c r="B118" s="65">
        <v>0</v>
      </c>
      <c r="C118" s="66">
        <v>6</v>
      </c>
      <c r="D118" s="65">
        <v>0</v>
      </c>
      <c r="E118" s="66">
        <v>18</v>
      </c>
      <c r="F118" s="67"/>
      <c r="G118" s="65">
        <f t="shared" si="16"/>
        <v>-6</v>
      </c>
      <c r="H118" s="66">
        <f t="shared" si="17"/>
        <v>-18</v>
      </c>
      <c r="I118" s="20">
        <f t="shared" si="18"/>
        <v>-1</v>
      </c>
      <c r="J118" s="21">
        <f t="shared" si="19"/>
        <v>-1</v>
      </c>
    </row>
    <row r="119" spans="1:10" x14ac:dyDescent="0.2">
      <c r="A119" s="158" t="s">
        <v>295</v>
      </c>
      <c r="B119" s="65">
        <v>0</v>
      </c>
      <c r="C119" s="66">
        <v>7</v>
      </c>
      <c r="D119" s="65">
        <v>0</v>
      </c>
      <c r="E119" s="66">
        <v>36</v>
      </c>
      <c r="F119" s="67"/>
      <c r="G119" s="65">
        <f t="shared" si="16"/>
        <v>-7</v>
      </c>
      <c r="H119" s="66">
        <f t="shared" si="17"/>
        <v>-36</v>
      </c>
      <c r="I119" s="20">
        <f t="shared" si="18"/>
        <v>-1</v>
      </c>
      <c r="J119" s="21">
        <f t="shared" si="19"/>
        <v>-1</v>
      </c>
    </row>
    <row r="120" spans="1:10" s="160" customFormat="1" x14ac:dyDescent="0.2">
      <c r="A120" s="178" t="s">
        <v>545</v>
      </c>
      <c r="B120" s="71">
        <v>0</v>
      </c>
      <c r="C120" s="72">
        <v>30</v>
      </c>
      <c r="D120" s="71">
        <v>0</v>
      </c>
      <c r="E120" s="72">
        <v>211</v>
      </c>
      <c r="F120" s="73"/>
      <c r="G120" s="71">
        <f t="shared" si="16"/>
        <v>-30</v>
      </c>
      <c r="H120" s="72">
        <f t="shared" si="17"/>
        <v>-211</v>
      </c>
      <c r="I120" s="37">
        <f t="shared" si="18"/>
        <v>-1</v>
      </c>
      <c r="J120" s="38">
        <f t="shared" si="19"/>
        <v>-1</v>
      </c>
    </row>
    <row r="121" spans="1:10" x14ac:dyDescent="0.2">
      <c r="A121" s="177"/>
      <c r="B121" s="143"/>
      <c r="C121" s="144"/>
      <c r="D121" s="143"/>
      <c r="E121" s="144"/>
      <c r="F121" s="145"/>
      <c r="G121" s="143"/>
      <c r="H121" s="144"/>
      <c r="I121" s="151"/>
      <c r="J121" s="152"/>
    </row>
    <row r="122" spans="1:10" s="139" customFormat="1" x14ac:dyDescent="0.2">
      <c r="A122" s="159" t="s">
        <v>45</v>
      </c>
      <c r="B122" s="65"/>
      <c r="C122" s="66"/>
      <c r="D122" s="65"/>
      <c r="E122" s="66"/>
      <c r="F122" s="67"/>
      <c r="G122" s="65"/>
      <c r="H122" s="66"/>
      <c r="I122" s="20"/>
      <c r="J122" s="21"/>
    </row>
    <row r="123" spans="1:10" x14ac:dyDescent="0.2">
      <c r="A123" s="158" t="s">
        <v>220</v>
      </c>
      <c r="B123" s="65">
        <v>1</v>
      </c>
      <c r="C123" s="66">
        <v>1</v>
      </c>
      <c r="D123" s="65">
        <v>5</v>
      </c>
      <c r="E123" s="66">
        <v>6</v>
      </c>
      <c r="F123" s="67"/>
      <c r="G123" s="65">
        <f t="shared" ref="G123:G130" si="20">B123-C123</f>
        <v>0</v>
      </c>
      <c r="H123" s="66">
        <f t="shared" ref="H123:H130" si="21">D123-E123</f>
        <v>-1</v>
      </c>
      <c r="I123" s="20">
        <f t="shared" ref="I123:I130" si="22">IF(C123=0, "-", IF(G123/C123&lt;10, G123/C123, "&gt;999%"))</f>
        <v>0</v>
      </c>
      <c r="J123" s="21">
        <f t="shared" ref="J123:J130" si="23">IF(E123=0, "-", IF(H123/E123&lt;10, H123/E123, "&gt;999%"))</f>
        <v>-0.16666666666666666</v>
      </c>
    </row>
    <row r="124" spans="1:10" x14ac:dyDescent="0.2">
      <c r="A124" s="158" t="s">
        <v>178</v>
      </c>
      <c r="B124" s="65">
        <v>0</v>
      </c>
      <c r="C124" s="66">
        <v>2</v>
      </c>
      <c r="D124" s="65">
        <v>0</v>
      </c>
      <c r="E124" s="66">
        <v>9</v>
      </c>
      <c r="F124" s="67"/>
      <c r="G124" s="65">
        <f t="shared" si="20"/>
        <v>-2</v>
      </c>
      <c r="H124" s="66">
        <f t="shared" si="21"/>
        <v>-9</v>
      </c>
      <c r="I124" s="20">
        <f t="shared" si="22"/>
        <v>-1</v>
      </c>
      <c r="J124" s="21">
        <f t="shared" si="23"/>
        <v>-1</v>
      </c>
    </row>
    <row r="125" spans="1:10" x14ac:dyDescent="0.2">
      <c r="A125" s="158" t="s">
        <v>196</v>
      </c>
      <c r="B125" s="65">
        <v>5</v>
      </c>
      <c r="C125" s="66">
        <v>23</v>
      </c>
      <c r="D125" s="65">
        <v>61</v>
      </c>
      <c r="E125" s="66">
        <v>242</v>
      </c>
      <c r="F125" s="67"/>
      <c r="G125" s="65">
        <f t="shared" si="20"/>
        <v>-18</v>
      </c>
      <c r="H125" s="66">
        <f t="shared" si="21"/>
        <v>-181</v>
      </c>
      <c r="I125" s="20">
        <f t="shared" si="22"/>
        <v>-0.78260869565217395</v>
      </c>
      <c r="J125" s="21">
        <f t="shared" si="23"/>
        <v>-0.74793388429752061</v>
      </c>
    </row>
    <row r="126" spans="1:10" x14ac:dyDescent="0.2">
      <c r="A126" s="158" t="s">
        <v>340</v>
      </c>
      <c r="B126" s="65">
        <v>8</v>
      </c>
      <c r="C126" s="66">
        <v>41</v>
      </c>
      <c r="D126" s="65">
        <v>118</v>
      </c>
      <c r="E126" s="66">
        <v>239</v>
      </c>
      <c r="F126" s="67"/>
      <c r="G126" s="65">
        <f t="shared" si="20"/>
        <v>-33</v>
      </c>
      <c r="H126" s="66">
        <f t="shared" si="21"/>
        <v>-121</v>
      </c>
      <c r="I126" s="20">
        <f t="shared" si="22"/>
        <v>-0.80487804878048785</v>
      </c>
      <c r="J126" s="21">
        <f t="shared" si="23"/>
        <v>-0.50627615062761511</v>
      </c>
    </row>
    <row r="127" spans="1:10" x14ac:dyDescent="0.2">
      <c r="A127" s="158" t="s">
        <v>308</v>
      </c>
      <c r="B127" s="65">
        <v>20</v>
      </c>
      <c r="C127" s="66">
        <v>23</v>
      </c>
      <c r="D127" s="65">
        <v>107</v>
      </c>
      <c r="E127" s="66">
        <v>242</v>
      </c>
      <c r="F127" s="67"/>
      <c r="G127" s="65">
        <f t="shared" si="20"/>
        <v>-3</v>
      </c>
      <c r="H127" s="66">
        <f t="shared" si="21"/>
        <v>-135</v>
      </c>
      <c r="I127" s="20">
        <f t="shared" si="22"/>
        <v>-0.13043478260869565</v>
      </c>
      <c r="J127" s="21">
        <f t="shared" si="23"/>
        <v>-0.55785123966942152</v>
      </c>
    </row>
    <row r="128" spans="1:10" x14ac:dyDescent="0.2">
      <c r="A128" s="158" t="s">
        <v>179</v>
      </c>
      <c r="B128" s="65">
        <v>0</v>
      </c>
      <c r="C128" s="66">
        <v>8</v>
      </c>
      <c r="D128" s="65">
        <v>18</v>
      </c>
      <c r="E128" s="66">
        <v>84</v>
      </c>
      <c r="F128" s="67"/>
      <c r="G128" s="65">
        <f t="shared" si="20"/>
        <v>-8</v>
      </c>
      <c r="H128" s="66">
        <f t="shared" si="21"/>
        <v>-66</v>
      </c>
      <c r="I128" s="20">
        <f t="shared" si="22"/>
        <v>-1</v>
      </c>
      <c r="J128" s="21">
        <f t="shared" si="23"/>
        <v>-0.7857142857142857</v>
      </c>
    </row>
    <row r="129" spans="1:10" x14ac:dyDescent="0.2">
      <c r="A129" s="158" t="s">
        <v>258</v>
      </c>
      <c r="B129" s="65">
        <v>4</v>
      </c>
      <c r="C129" s="66">
        <v>1</v>
      </c>
      <c r="D129" s="65">
        <v>24</v>
      </c>
      <c r="E129" s="66">
        <v>12</v>
      </c>
      <c r="F129" s="67"/>
      <c r="G129" s="65">
        <f t="shared" si="20"/>
        <v>3</v>
      </c>
      <c r="H129" s="66">
        <f t="shared" si="21"/>
        <v>12</v>
      </c>
      <c r="I129" s="20">
        <f t="shared" si="22"/>
        <v>3</v>
      </c>
      <c r="J129" s="21">
        <f t="shared" si="23"/>
        <v>1</v>
      </c>
    </row>
    <row r="130" spans="1:10" s="160" customFormat="1" x14ac:dyDescent="0.2">
      <c r="A130" s="178" t="s">
        <v>546</v>
      </c>
      <c r="B130" s="71">
        <v>38</v>
      </c>
      <c r="C130" s="72">
        <v>99</v>
      </c>
      <c r="D130" s="71">
        <v>333</v>
      </c>
      <c r="E130" s="72">
        <v>834</v>
      </c>
      <c r="F130" s="73"/>
      <c r="G130" s="71">
        <f t="shared" si="20"/>
        <v>-61</v>
      </c>
      <c r="H130" s="72">
        <f t="shared" si="21"/>
        <v>-501</v>
      </c>
      <c r="I130" s="37">
        <f t="shared" si="22"/>
        <v>-0.61616161616161613</v>
      </c>
      <c r="J130" s="38">
        <f t="shared" si="23"/>
        <v>-0.60071942446043169</v>
      </c>
    </row>
    <row r="131" spans="1:10" x14ac:dyDescent="0.2">
      <c r="A131" s="177"/>
      <c r="B131" s="143"/>
      <c r="C131" s="144"/>
      <c r="D131" s="143"/>
      <c r="E131" s="144"/>
      <c r="F131" s="145"/>
      <c r="G131" s="143"/>
      <c r="H131" s="144"/>
      <c r="I131" s="151"/>
      <c r="J131" s="152"/>
    </row>
    <row r="132" spans="1:10" s="139" customFormat="1" x14ac:dyDescent="0.2">
      <c r="A132" s="159" t="s">
        <v>46</v>
      </c>
      <c r="B132" s="65"/>
      <c r="C132" s="66"/>
      <c r="D132" s="65"/>
      <c r="E132" s="66"/>
      <c r="F132" s="67"/>
      <c r="G132" s="65"/>
      <c r="H132" s="66"/>
      <c r="I132" s="20"/>
      <c r="J132" s="21"/>
    </row>
    <row r="133" spans="1:10" x14ac:dyDescent="0.2">
      <c r="A133" s="158" t="s">
        <v>180</v>
      </c>
      <c r="B133" s="65">
        <v>0</v>
      </c>
      <c r="C133" s="66">
        <v>0</v>
      </c>
      <c r="D133" s="65">
        <v>0</v>
      </c>
      <c r="E133" s="66">
        <v>3</v>
      </c>
      <c r="F133" s="67"/>
      <c r="G133" s="65">
        <f t="shared" ref="G133:G146" si="24">B133-C133</f>
        <v>0</v>
      </c>
      <c r="H133" s="66">
        <f t="shared" ref="H133:H146" si="25">D133-E133</f>
        <v>-3</v>
      </c>
      <c r="I133" s="20" t="str">
        <f t="shared" ref="I133:I146" si="26">IF(C133=0, "-", IF(G133/C133&lt;10, G133/C133, "&gt;999%"))</f>
        <v>-</v>
      </c>
      <c r="J133" s="21">
        <f t="shared" ref="J133:J146" si="27">IF(E133=0, "-", IF(H133/E133&lt;10, H133/E133, "&gt;999%"))</f>
        <v>-1</v>
      </c>
    </row>
    <row r="134" spans="1:10" x14ac:dyDescent="0.2">
      <c r="A134" s="158" t="s">
        <v>197</v>
      </c>
      <c r="B134" s="65">
        <v>0</v>
      </c>
      <c r="C134" s="66">
        <v>1</v>
      </c>
      <c r="D134" s="65">
        <v>0</v>
      </c>
      <c r="E134" s="66">
        <v>23</v>
      </c>
      <c r="F134" s="67"/>
      <c r="G134" s="65">
        <f t="shared" si="24"/>
        <v>-1</v>
      </c>
      <c r="H134" s="66">
        <f t="shared" si="25"/>
        <v>-23</v>
      </c>
      <c r="I134" s="20">
        <f t="shared" si="26"/>
        <v>-1</v>
      </c>
      <c r="J134" s="21">
        <f t="shared" si="27"/>
        <v>-1</v>
      </c>
    </row>
    <row r="135" spans="1:10" x14ac:dyDescent="0.2">
      <c r="A135" s="158" t="s">
        <v>198</v>
      </c>
      <c r="B135" s="65">
        <v>49</v>
      </c>
      <c r="C135" s="66">
        <v>65</v>
      </c>
      <c r="D135" s="65">
        <v>268</v>
      </c>
      <c r="E135" s="66">
        <v>403</v>
      </c>
      <c r="F135" s="67"/>
      <c r="G135" s="65">
        <f t="shared" si="24"/>
        <v>-16</v>
      </c>
      <c r="H135" s="66">
        <f t="shared" si="25"/>
        <v>-135</v>
      </c>
      <c r="I135" s="20">
        <f t="shared" si="26"/>
        <v>-0.24615384615384617</v>
      </c>
      <c r="J135" s="21">
        <f t="shared" si="27"/>
        <v>-0.33498759305210918</v>
      </c>
    </row>
    <row r="136" spans="1:10" x14ac:dyDescent="0.2">
      <c r="A136" s="158" t="s">
        <v>430</v>
      </c>
      <c r="B136" s="65">
        <v>7</v>
      </c>
      <c r="C136" s="66">
        <v>10</v>
      </c>
      <c r="D136" s="65">
        <v>56</v>
      </c>
      <c r="E136" s="66">
        <v>35</v>
      </c>
      <c r="F136" s="67"/>
      <c r="G136" s="65">
        <f t="shared" si="24"/>
        <v>-3</v>
      </c>
      <c r="H136" s="66">
        <f t="shared" si="25"/>
        <v>21</v>
      </c>
      <c r="I136" s="20">
        <f t="shared" si="26"/>
        <v>-0.3</v>
      </c>
      <c r="J136" s="21">
        <f t="shared" si="27"/>
        <v>0.6</v>
      </c>
    </row>
    <row r="137" spans="1:10" x14ac:dyDescent="0.2">
      <c r="A137" s="158" t="s">
        <v>259</v>
      </c>
      <c r="B137" s="65">
        <v>0</v>
      </c>
      <c r="C137" s="66">
        <v>2</v>
      </c>
      <c r="D137" s="65">
        <v>5</v>
      </c>
      <c r="E137" s="66">
        <v>7</v>
      </c>
      <c r="F137" s="67"/>
      <c r="G137" s="65">
        <f t="shared" si="24"/>
        <v>-2</v>
      </c>
      <c r="H137" s="66">
        <f t="shared" si="25"/>
        <v>-2</v>
      </c>
      <c r="I137" s="20">
        <f t="shared" si="26"/>
        <v>-1</v>
      </c>
      <c r="J137" s="21">
        <f t="shared" si="27"/>
        <v>-0.2857142857142857</v>
      </c>
    </row>
    <row r="138" spans="1:10" x14ac:dyDescent="0.2">
      <c r="A138" s="158" t="s">
        <v>199</v>
      </c>
      <c r="B138" s="65">
        <v>6</v>
      </c>
      <c r="C138" s="66">
        <v>3</v>
      </c>
      <c r="D138" s="65">
        <v>17</v>
      </c>
      <c r="E138" s="66">
        <v>33</v>
      </c>
      <c r="F138" s="67"/>
      <c r="G138" s="65">
        <f t="shared" si="24"/>
        <v>3</v>
      </c>
      <c r="H138" s="66">
        <f t="shared" si="25"/>
        <v>-16</v>
      </c>
      <c r="I138" s="20">
        <f t="shared" si="26"/>
        <v>1</v>
      </c>
      <c r="J138" s="21">
        <f t="shared" si="27"/>
        <v>-0.48484848484848486</v>
      </c>
    </row>
    <row r="139" spans="1:10" x14ac:dyDescent="0.2">
      <c r="A139" s="158" t="s">
        <v>309</v>
      </c>
      <c r="B139" s="65">
        <v>36</v>
      </c>
      <c r="C139" s="66">
        <v>43</v>
      </c>
      <c r="D139" s="65">
        <v>163</v>
      </c>
      <c r="E139" s="66">
        <v>219</v>
      </c>
      <c r="F139" s="67"/>
      <c r="G139" s="65">
        <f t="shared" si="24"/>
        <v>-7</v>
      </c>
      <c r="H139" s="66">
        <f t="shared" si="25"/>
        <v>-56</v>
      </c>
      <c r="I139" s="20">
        <f t="shared" si="26"/>
        <v>-0.16279069767441862</v>
      </c>
      <c r="J139" s="21">
        <f t="shared" si="27"/>
        <v>-0.25570776255707761</v>
      </c>
    </row>
    <row r="140" spans="1:10" x14ac:dyDescent="0.2">
      <c r="A140" s="158" t="s">
        <v>375</v>
      </c>
      <c r="B140" s="65">
        <v>14</v>
      </c>
      <c r="C140" s="66">
        <v>0</v>
      </c>
      <c r="D140" s="65">
        <v>35</v>
      </c>
      <c r="E140" s="66">
        <v>0</v>
      </c>
      <c r="F140" s="67"/>
      <c r="G140" s="65">
        <f t="shared" si="24"/>
        <v>14</v>
      </c>
      <c r="H140" s="66">
        <f t="shared" si="25"/>
        <v>35</v>
      </c>
      <c r="I140" s="20" t="str">
        <f t="shared" si="26"/>
        <v>-</v>
      </c>
      <c r="J140" s="21" t="str">
        <f t="shared" si="27"/>
        <v>-</v>
      </c>
    </row>
    <row r="141" spans="1:10" x14ac:dyDescent="0.2">
      <c r="A141" s="158" t="s">
        <v>376</v>
      </c>
      <c r="B141" s="65">
        <v>26</v>
      </c>
      <c r="C141" s="66">
        <v>10</v>
      </c>
      <c r="D141" s="65">
        <v>114</v>
      </c>
      <c r="E141" s="66">
        <v>124</v>
      </c>
      <c r="F141" s="67"/>
      <c r="G141" s="65">
        <f t="shared" si="24"/>
        <v>16</v>
      </c>
      <c r="H141" s="66">
        <f t="shared" si="25"/>
        <v>-10</v>
      </c>
      <c r="I141" s="20">
        <f t="shared" si="26"/>
        <v>1.6</v>
      </c>
      <c r="J141" s="21">
        <f t="shared" si="27"/>
        <v>-8.0645161290322578E-2</v>
      </c>
    </row>
    <row r="142" spans="1:10" x14ac:dyDescent="0.2">
      <c r="A142" s="158" t="s">
        <v>221</v>
      </c>
      <c r="B142" s="65">
        <v>2</v>
      </c>
      <c r="C142" s="66">
        <v>0</v>
      </c>
      <c r="D142" s="65">
        <v>2</v>
      </c>
      <c r="E142" s="66">
        <v>0</v>
      </c>
      <c r="F142" s="67"/>
      <c r="G142" s="65">
        <f t="shared" si="24"/>
        <v>2</v>
      </c>
      <c r="H142" s="66">
        <f t="shared" si="25"/>
        <v>2</v>
      </c>
      <c r="I142" s="20" t="str">
        <f t="shared" si="26"/>
        <v>-</v>
      </c>
      <c r="J142" s="21" t="str">
        <f t="shared" si="27"/>
        <v>-</v>
      </c>
    </row>
    <row r="143" spans="1:10" x14ac:dyDescent="0.2">
      <c r="A143" s="158" t="s">
        <v>341</v>
      </c>
      <c r="B143" s="65">
        <v>15</v>
      </c>
      <c r="C143" s="66">
        <v>25</v>
      </c>
      <c r="D143" s="65">
        <v>55</v>
      </c>
      <c r="E143" s="66">
        <v>168</v>
      </c>
      <c r="F143" s="67"/>
      <c r="G143" s="65">
        <f t="shared" si="24"/>
        <v>-10</v>
      </c>
      <c r="H143" s="66">
        <f t="shared" si="25"/>
        <v>-113</v>
      </c>
      <c r="I143" s="20">
        <f t="shared" si="26"/>
        <v>-0.4</v>
      </c>
      <c r="J143" s="21">
        <f t="shared" si="27"/>
        <v>-0.67261904761904767</v>
      </c>
    </row>
    <row r="144" spans="1:10" x14ac:dyDescent="0.2">
      <c r="A144" s="158" t="s">
        <v>273</v>
      </c>
      <c r="B144" s="65">
        <v>0</v>
      </c>
      <c r="C144" s="66">
        <v>2</v>
      </c>
      <c r="D144" s="65">
        <v>1</v>
      </c>
      <c r="E144" s="66">
        <v>5</v>
      </c>
      <c r="F144" s="67"/>
      <c r="G144" s="65">
        <f t="shared" si="24"/>
        <v>-2</v>
      </c>
      <c r="H144" s="66">
        <f t="shared" si="25"/>
        <v>-4</v>
      </c>
      <c r="I144" s="20">
        <f t="shared" si="26"/>
        <v>-1</v>
      </c>
      <c r="J144" s="21">
        <f t="shared" si="27"/>
        <v>-0.8</v>
      </c>
    </row>
    <row r="145" spans="1:10" x14ac:dyDescent="0.2">
      <c r="A145" s="158" t="s">
        <v>296</v>
      </c>
      <c r="B145" s="65">
        <v>18</v>
      </c>
      <c r="C145" s="66">
        <v>14</v>
      </c>
      <c r="D145" s="65">
        <v>54</v>
      </c>
      <c r="E145" s="66">
        <v>44</v>
      </c>
      <c r="F145" s="67"/>
      <c r="G145" s="65">
        <f t="shared" si="24"/>
        <v>4</v>
      </c>
      <c r="H145" s="66">
        <f t="shared" si="25"/>
        <v>10</v>
      </c>
      <c r="I145" s="20">
        <f t="shared" si="26"/>
        <v>0.2857142857142857</v>
      </c>
      <c r="J145" s="21">
        <f t="shared" si="27"/>
        <v>0.22727272727272727</v>
      </c>
    </row>
    <row r="146" spans="1:10" s="160" customFormat="1" x14ac:dyDescent="0.2">
      <c r="A146" s="178" t="s">
        <v>547</v>
      </c>
      <c r="B146" s="71">
        <v>173</v>
      </c>
      <c r="C146" s="72">
        <v>175</v>
      </c>
      <c r="D146" s="71">
        <v>770</v>
      </c>
      <c r="E146" s="72">
        <v>1064</v>
      </c>
      <c r="F146" s="73"/>
      <c r="G146" s="71">
        <f t="shared" si="24"/>
        <v>-2</v>
      </c>
      <c r="H146" s="72">
        <f t="shared" si="25"/>
        <v>-294</v>
      </c>
      <c r="I146" s="37">
        <f t="shared" si="26"/>
        <v>-1.1428571428571429E-2</v>
      </c>
      <c r="J146" s="38">
        <f t="shared" si="27"/>
        <v>-0.27631578947368424</v>
      </c>
    </row>
    <row r="147" spans="1:10" x14ac:dyDescent="0.2">
      <c r="A147" s="177"/>
      <c r="B147" s="143"/>
      <c r="C147" s="144"/>
      <c r="D147" s="143"/>
      <c r="E147" s="144"/>
      <c r="F147" s="145"/>
      <c r="G147" s="143"/>
      <c r="H147" s="144"/>
      <c r="I147" s="151"/>
      <c r="J147" s="152"/>
    </row>
    <row r="148" spans="1:10" s="139" customFormat="1" x14ac:dyDescent="0.2">
      <c r="A148" s="159" t="s">
        <v>47</v>
      </c>
      <c r="B148" s="65"/>
      <c r="C148" s="66"/>
      <c r="D148" s="65"/>
      <c r="E148" s="66"/>
      <c r="F148" s="67"/>
      <c r="G148" s="65"/>
      <c r="H148" s="66"/>
      <c r="I148" s="20"/>
      <c r="J148" s="21"/>
    </row>
    <row r="149" spans="1:10" x14ac:dyDescent="0.2">
      <c r="A149" s="158" t="s">
        <v>469</v>
      </c>
      <c r="B149" s="65">
        <v>1</v>
      </c>
      <c r="C149" s="66">
        <v>0</v>
      </c>
      <c r="D149" s="65">
        <v>1</v>
      </c>
      <c r="E149" s="66">
        <v>0</v>
      </c>
      <c r="F149" s="67"/>
      <c r="G149" s="65">
        <f>B149-C149</f>
        <v>1</v>
      </c>
      <c r="H149" s="66">
        <f>D149-E149</f>
        <v>1</v>
      </c>
      <c r="I149" s="20" t="str">
        <f>IF(C149=0, "-", IF(G149/C149&lt;10, G149/C149, "&gt;999%"))</f>
        <v>-</v>
      </c>
      <c r="J149" s="21" t="str">
        <f>IF(E149=0, "-", IF(H149/E149&lt;10, H149/E149, "&gt;999%"))</f>
        <v>-</v>
      </c>
    </row>
    <row r="150" spans="1:10" s="160" customFormat="1" x14ac:dyDescent="0.2">
      <c r="A150" s="178" t="s">
        <v>548</v>
      </c>
      <c r="B150" s="71">
        <v>1</v>
      </c>
      <c r="C150" s="72">
        <v>0</v>
      </c>
      <c r="D150" s="71">
        <v>1</v>
      </c>
      <c r="E150" s="72">
        <v>0</v>
      </c>
      <c r="F150" s="73"/>
      <c r="G150" s="71">
        <f>B150-C150</f>
        <v>1</v>
      </c>
      <c r="H150" s="72">
        <f>D150-E150</f>
        <v>1</v>
      </c>
      <c r="I150" s="37" t="str">
        <f>IF(C150=0, "-", IF(G150/C150&lt;10, G150/C150, "&gt;999%"))</f>
        <v>-</v>
      </c>
      <c r="J150" s="38" t="str">
        <f>IF(E150=0, "-", IF(H150/E150&lt;10, H150/E150, "&gt;999%"))</f>
        <v>-</v>
      </c>
    </row>
    <row r="151" spans="1:10" x14ac:dyDescent="0.2">
      <c r="A151" s="177"/>
      <c r="B151" s="143"/>
      <c r="C151" s="144"/>
      <c r="D151" s="143"/>
      <c r="E151" s="144"/>
      <c r="F151" s="145"/>
      <c r="G151" s="143"/>
      <c r="H151" s="144"/>
      <c r="I151" s="151"/>
      <c r="J151" s="152"/>
    </row>
    <row r="152" spans="1:10" s="139" customFormat="1" x14ac:dyDescent="0.2">
      <c r="A152" s="159" t="s">
        <v>48</v>
      </c>
      <c r="B152" s="65"/>
      <c r="C152" s="66"/>
      <c r="D152" s="65"/>
      <c r="E152" s="66"/>
      <c r="F152" s="67"/>
      <c r="G152" s="65"/>
      <c r="H152" s="66"/>
      <c r="I152" s="20"/>
      <c r="J152" s="21"/>
    </row>
    <row r="153" spans="1:10" x14ac:dyDescent="0.2">
      <c r="A153" s="158" t="s">
        <v>470</v>
      </c>
      <c r="B153" s="65">
        <v>12</v>
      </c>
      <c r="C153" s="66">
        <v>12</v>
      </c>
      <c r="D153" s="65">
        <v>42</v>
      </c>
      <c r="E153" s="66">
        <v>25</v>
      </c>
      <c r="F153" s="67"/>
      <c r="G153" s="65">
        <f>B153-C153</f>
        <v>0</v>
      </c>
      <c r="H153" s="66">
        <f>D153-E153</f>
        <v>17</v>
      </c>
      <c r="I153" s="20">
        <f>IF(C153=0, "-", IF(G153/C153&lt;10, G153/C153, "&gt;999%"))</f>
        <v>0</v>
      </c>
      <c r="J153" s="21">
        <f>IF(E153=0, "-", IF(H153/E153&lt;10, H153/E153, "&gt;999%"))</f>
        <v>0.68</v>
      </c>
    </row>
    <row r="154" spans="1:10" s="160" customFormat="1" x14ac:dyDescent="0.2">
      <c r="A154" s="178" t="s">
        <v>549</v>
      </c>
      <c r="B154" s="71">
        <v>12</v>
      </c>
      <c r="C154" s="72">
        <v>12</v>
      </c>
      <c r="D154" s="71">
        <v>42</v>
      </c>
      <c r="E154" s="72">
        <v>25</v>
      </c>
      <c r="F154" s="73"/>
      <c r="G154" s="71">
        <f>B154-C154</f>
        <v>0</v>
      </c>
      <c r="H154" s="72">
        <f>D154-E154</f>
        <v>17</v>
      </c>
      <c r="I154" s="37">
        <f>IF(C154=0, "-", IF(G154/C154&lt;10, G154/C154, "&gt;999%"))</f>
        <v>0</v>
      </c>
      <c r="J154" s="38">
        <f>IF(E154=0, "-", IF(H154/E154&lt;10, H154/E154, "&gt;999%"))</f>
        <v>0.68</v>
      </c>
    </row>
    <row r="155" spans="1:10" x14ac:dyDescent="0.2">
      <c r="A155" s="177"/>
      <c r="B155" s="143"/>
      <c r="C155" s="144"/>
      <c r="D155" s="143"/>
      <c r="E155" s="144"/>
      <c r="F155" s="145"/>
      <c r="G155" s="143"/>
      <c r="H155" s="144"/>
      <c r="I155" s="151"/>
      <c r="J155" s="152"/>
    </row>
    <row r="156" spans="1:10" s="139" customFormat="1" x14ac:dyDescent="0.2">
      <c r="A156" s="159" t="s">
        <v>49</v>
      </c>
      <c r="B156" s="65"/>
      <c r="C156" s="66"/>
      <c r="D156" s="65"/>
      <c r="E156" s="66"/>
      <c r="F156" s="67"/>
      <c r="G156" s="65"/>
      <c r="H156" s="66"/>
      <c r="I156" s="20"/>
      <c r="J156" s="21"/>
    </row>
    <row r="157" spans="1:10" x14ac:dyDescent="0.2">
      <c r="A157" s="158" t="s">
        <v>441</v>
      </c>
      <c r="B157" s="65">
        <v>9</v>
      </c>
      <c r="C157" s="66">
        <v>12</v>
      </c>
      <c r="D157" s="65">
        <v>24</v>
      </c>
      <c r="E157" s="66">
        <v>40</v>
      </c>
      <c r="F157" s="67"/>
      <c r="G157" s="65">
        <f>B157-C157</f>
        <v>-3</v>
      </c>
      <c r="H157" s="66">
        <f>D157-E157</f>
        <v>-16</v>
      </c>
      <c r="I157" s="20">
        <f>IF(C157=0, "-", IF(G157/C157&lt;10, G157/C157, "&gt;999%"))</f>
        <v>-0.25</v>
      </c>
      <c r="J157" s="21">
        <f>IF(E157=0, "-", IF(H157/E157&lt;10, H157/E157, "&gt;999%"))</f>
        <v>-0.4</v>
      </c>
    </row>
    <row r="158" spans="1:10" x14ac:dyDescent="0.2">
      <c r="A158" s="158" t="s">
        <v>452</v>
      </c>
      <c r="B158" s="65">
        <v>16</v>
      </c>
      <c r="C158" s="66">
        <v>12</v>
      </c>
      <c r="D158" s="65">
        <v>94</v>
      </c>
      <c r="E158" s="66">
        <v>60</v>
      </c>
      <c r="F158" s="67"/>
      <c r="G158" s="65">
        <f>B158-C158</f>
        <v>4</v>
      </c>
      <c r="H158" s="66">
        <f>D158-E158</f>
        <v>34</v>
      </c>
      <c r="I158" s="20">
        <f>IF(C158=0, "-", IF(G158/C158&lt;10, G158/C158, "&gt;999%"))</f>
        <v>0.33333333333333331</v>
      </c>
      <c r="J158" s="21">
        <f>IF(E158=0, "-", IF(H158/E158&lt;10, H158/E158, "&gt;999%"))</f>
        <v>0.56666666666666665</v>
      </c>
    </row>
    <row r="159" spans="1:10" x14ac:dyDescent="0.2">
      <c r="A159" s="158" t="s">
        <v>377</v>
      </c>
      <c r="B159" s="65">
        <v>2</v>
      </c>
      <c r="C159" s="66">
        <v>9</v>
      </c>
      <c r="D159" s="65">
        <v>30</v>
      </c>
      <c r="E159" s="66">
        <v>37</v>
      </c>
      <c r="F159" s="67"/>
      <c r="G159" s="65">
        <f>B159-C159</f>
        <v>-7</v>
      </c>
      <c r="H159" s="66">
        <f>D159-E159</f>
        <v>-7</v>
      </c>
      <c r="I159" s="20">
        <f>IF(C159=0, "-", IF(G159/C159&lt;10, G159/C159, "&gt;999%"))</f>
        <v>-0.77777777777777779</v>
      </c>
      <c r="J159" s="21">
        <f>IF(E159=0, "-", IF(H159/E159&lt;10, H159/E159, "&gt;999%"))</f>
        <v>-0.1891891891891892</v>
      </c>
    </row>
    <row r="160" spans="1:10" s="160" customFormat="1" x14ac:dyDescent="0.2">
      <c r="A160" s="178" t="s">
        <v>550</v>
      </c>
      <c r="B160" s="71">
        <v>27</v>
      </c>
      <c r="C160" s="72">
        <v>33</v>
      </c>
      <c r="D160" s="71">
        <v>148</v>
      </c>
      <c r="E160" s="72">
        <v>137</v>
      </c>
      <c r="F160" s="73"/>
      <c r="G160" s="71">
        <f>B160-C160</f>
        <v>-6</v>
      </c>
      <c r="H160" s="72">
        <f>D160-E160</f>
        <v>11</v>
      </c>
      <c r="I160" s="37">
        <f>IF(C160=0, "-", IF(G160/C160&lt;10, G160/C160, "&gt;999%"))</f>
        <v>-0.18181818181818182</v>
      </c>
      <c r="J160" s="38">
        <f>IF(E160=0, "-", IF(H160/E160&lt;10, H160/E160, "&gt;999%"))</f>
        <v>8.0291970802919707E-2</v>
      </c>
    </row>
    <row r="161" spans="1:10" x14ac:dyDescent="0.2">
      <c r="A161" s="177"/>
      <c r="B161" s="143"/>
      <c r="C161" s="144"/>
      <c r="D161" s="143"/>
      <c r="E161" s="144"/>
      <c r="F161" s="145"/>
      <c r="G161" s="143"/>
      <c r="H161" s="144"/>
      <c r="I161" s="151"/>
      <c r="J161" s="152"/>
    </row>
    <row r="162" spans="1:10" s="139" customFormat="1" x14ac:dyDescent="0.2">
      <c r="A162" s="159" t="s">
        <v>50</v>
      </c>
      <c r="B162" s="65"/>
      <c r="C162" s="66"/>
      <c r="D162" s="65"/>
      <c r="E162" s="66"/>
      <c r="F162" s="67"/>
      <c r="G162" s="65"/>
      <c r="H162" s="66"/>
      <c r="I162" s="20"/>
      <c r="J162" s="21"/>
    </row>
    <row r="163" spans="1:10" x14ac:dyDescent="0.2">
      <c r="A163" s="158" t="s">
        <v>471</v>
      </c>
      <c r="B163" s="65">
        <v>0</v>
      </c>
      <c r="C163" s="66">
        <v>0</v>
      </c>
      <c r="D163" s="65">
        <v>1</v>
      </c>
      <c r="E163" s="66">
        <v>0</v>
      </c>
      <c r="F163" s="67"/>
      <c r="G163" s="65">
        <f>B163-C163</f>
        <v>0</v>
      </c>
      <c r="H163" s="66">
        <f>D163-E163</f>
        <v>1</v>
      </c>
      <c r="I163" s="20" t="str">
        <f>IF(C163=0, "-", IF(G163/C163&lt;10, G163/C163, "&gt;999%"))</f>
        <v>-</v>
      </c>
      <c r="J163" s="21" t="str">
        <f>IF(E163=0, "-", IF(H163/E163&lt;10, H163/E163, "&gt;999%"))</f>
        <v>-</v>
      </c>
    </row>
    <row r="164" spans="1:10" s="160" customFormat="1" x14ac:dyDescent="0.2">
      <c r="A164" s="178" t="s">
        <v>551</v>
      </c>
      <c r="B164" s="71">
        <v>0</v>
      </c>
      <c r="C164" s="72">
        <v>0</v>
      </c>
      <c r="D164" s="71">
        <v>1</v>
      </c>
      <c r="E164" s="72">
        <v>0</v>
      </c>
      <c r="F164" s="73"/>
      <c r="G164" s="71">
        <f>B164-C164</f>
        <v>0</v>
      </c>
      <c r="H164" s="72">
        <f>D164-E164</f>
        <v>1</v>
      </c>
      <c r="I164" s="37" t="str">
        <f>IF(C164=0, "-", IF(G164/C164&lt;10, G164/C164, "&gt;999%"))</f>
        <v>-</v>
      </c>
      <c r="J164" s="38" t="str">
        <f>IF(E164=0, "-", IF(H164/E164&lt;10, H164/E164, "&gt;999%"))</f>
        <v>-</v>
      </c>
    </row>
    <row r="165" spans="1:10" x14ac:dyDescent="0.2">
      <c r="A165" s="177"/>
      <c r="B165" s="143"/>
      <c r="C165" s="144"/>
      <c r="D165" s="143"/>
      <c r="E165" s="144"/>
      <c r="F165" s="145"/>
      <c r="G165" s="143"/>
      <c r="H165" s="144"/>
      <c r="I165" s="151"/>
      <c r="J165" s="152"/>
    </row>
    <row r="166" spans="1:10" s="139" customFormat="1" x14ac:dyDescent="0.2">
      <c r="A166" s="159" t="s">
        <v>51</v>
      </c>
      <c r="B166" s="65"/>
      <c r="C166" s="66"/>
      <c r="D166" s="65"/>
      <c r="E166" s="66"/>
      <c r="F166" s="67"/>
      <c r="G166" s="65"/>
      <c r="H166" s="66"/>
      <c r="I166" s="20"/>
      <c r="J166" s="21"/>
    </row>
    <row r="167" spans="1:10" x14ac:dyDescent="0.2">
      <c r="A167" s="158" t="s">
        <v>331</v>
      </c>
      <c r="B167" s="65">
        <v>8</v>
      </c>
      <c r="C167" s="66">
        <v>8</v>
      </c>
      <c r="D167" s="65">
        <v>21</v>
      </c>
      <c r="E167" s="66">
        <v>27</v>
      </c>
      <c r="F167" s="67"/>
      <c r="G167" s="65">
        <f t="shared" ref="G167:G173" si="28">B167-C167</f>
        <v>0</v>
      </c>
      <c r="H167" s="66">
        <f t="shared" ref="H167:H173" si="29">D167-E167</f>
        <v>-6</v>
      </c>
      <c r="I167" s="20">
        <f t="shared" ref="I167:I173" si="30">IF(C167=0, "-", IF(G167/C167&lt;10, G167/C167, "&gt;999%"))</f>
        <v>0</v>
      </c>
      <c r="J167" s="21">
        <f t="shared" ref="J167:J173" si="31">IF(E167=0, "-", IF(H167/E167&lt;10, H167/E167, "&gt;999%"))</f>
        <v>-0.22222222222222221</v>
      </c>
    </row>
    <row r="168" spans="1:10" x14ac:dyDescent="0.2">
      <c r="A168" s="158" t="s">
        <v>398</v>
      </c>
      <c r="B168" s="65">
        <v>0</v>
      </c>
      <c r="C168" s="66">
        <v>1</v>
      </c>
      <c r="D168" s="65">
        <v>2</v>
      </c>
      <c r="E168" s="66">
        <v>3</v>
      </c>
      <c r="F168" s="67"/>
      <c r="G168" s="65">
        <f t="shared" si="28"/>
        <v>-1</v>
      </c>
      <c r="H168" s="66">
        <f t="shared" si="29"/>
        <v>-1</v>
      </c>
      <c r="I168" s="20">
        <f t="shared" si="30"/>
        <v>-1</v>
      </c>
      <c r="J168" s="21">
        <f t="shared" si="31"/>
        <v>-0.33333333333333331</v>
      </c>
    </row>
    <row r="169" spans="1:10" x14ac:dyDescent="0.2">
      <c r="A169" s="158" t="s">
        <v>283</v>
      </c>
      <c r="B169" s="65">
        <v>0</v>
      </c>
      <c r="C169" s="66">
        <v>0</v>
      </c>
      <c r="D169" s="65">
        <v>1</v>
      </c>
      <c r="E169" s="66">
        <v>0</v>
      </c>
      <c r="F169" s="67"/>
      <c r="G169" s="65">
        <f t="shared" si="28"/>
        <v>0</v>
      </c>
      <c r="H169" s="66">
        <f t="shared" si="29"/>
        <v>1</v>
      </c>
      <c r="I169" s="20" t="str">
        <f t="shared" si="30"/>
        <v>-</v>
      </c>
      <c r="J169" s="21" t="str">
        <f t="shared" si="31"/>
        <v>-</v>
      </c>
    </row>
    <row r="170" spans="1:10" x14ac:dyDescent="0.2">
      <c r="A170" s="158" t="s">
        <v>399</v>
      </c>
      <c r="B170" s="65">
        <v>0</v>
      </c>
      <c r="C170" s="66">
        <v>0</v>
      </c>
      <c r="D170" s="65">
        <v>1</v>
      </c>
      <c r="E170" s="66">
        <v>0</v>
      </c>
      <c r="F170" s="67"/>
      <c r="G170" s="65">
        <f t="shared" si="28"/>
        <v>0</v>
      </c>
      <c r="H170" s="66">
        <f t="shared" si="29"/>
        <v>1</v>
      </c>
      <c r="I170" s="20" t="str">
        <f t="shared" si="30"/>
        <v>-</v>
      </c>
      <c r="J170" s="21" t="str">
        <f t="shared" si="31"/>
        <v>-</v>
      </c>
    </row>
    <row r="171" spans="1:10" x14ac:dyDescent="0.2">
      <c r="A171" s="158" t="s">
        <v>233</v>
      </c>
      <c r="B171" s="65">
        <v>2</v>
      </c>
      <c r="C171" s="66">
        <v>1</v>
      </c>
      <c r="D171" s="65">
        <v>3</v>
      </c>
      <c r="E171" s="66">
        <v>8</v>
      </c>
      <c r="F171" s="67"/>
      <c r="G171" s="65">
        <f t="shared" si="28"/>
        <v>1</v>
      </c>
      <c r="H171" s="66">
        <f t="shared" si="29"/>
        <v>-5</v>
      </c>
      <c r="I171" s="20">
        <f t="shared" si="30"/>
        <v>1</v>
      </c>
      <c r="J171" s="21">
        <f t="shared" si="31"/>
        <v>-0.625</v>
      </c>
    </row>
    <row r="172" spans="1:10" x14ac:dyDescent="0.2">
      <c r="A172" s="158" t="s">
        <v>248</v>
      </c>
      <c r="B172" s="65">
        <v>0</v>
      </c>
      <c r="C172" s="66">
        <v>0</v>
      </c>
      <c r="D172" s="65">
        <v>2</v>
      </c>
      <c r="E172" s="66">
        <v>0</v>
      </c>
      <c r="F172" s="67"/>
      <c r="G172" s="65">
        <f t="shared" si="28"/>
        <v>0</v>
      </c>
      <c r="H172" s="66">
        <f t="shared" si="29"/>
        <v>2</v>
      </c>
      <c r="I172" s="20" t="str">
        <f t="shared" si="30"/>
        <v>-</v>
      </c>
      <c r="J172" s="21" t="str">
        <f t="shared" si="31"/>
        <v>-</v>
      </c>
    </row>
    <row r="173" spans="1:10" s="160" customFormat="1" x14ac:dyDescent="0.2">
      <c r="A173" s="178" t="s">
        <v>552</v>
      </c>
      <c r="B173" s="71">
        <v>10</v>
      </c>
      <c r="C173" s="72">
        <v>10</v>
      </c>
      <c r="D173" s="71">
        <v>30</v>
      </c>
      <c r="E173" s="72">
        <v>38</v>
      </c>
      <c r="F173" s="73"/>
      <c r="G173" s="71">
        <f t="shared" si="28"/>
        <v>0</v>
      </c>
      <c r="H173" s="72">
        <f t="shared" si="29"/>
        <v>-8</v>
      </c>
      <c r="I173" s="37">
        <f t="shared" si="30"/>
        <v>0</v>
      </c>
      <c r="J173" s="38">
        <f t="shared" si="31"/>
        <v>-0.21052631578947367</v>
      </c>
    </row>
    <row r="174" spans="1:10" x14ac:dyDescent="0.2">
      <c r="A174" s="177"/>
      <c r="B174" s="143"/>
      <c r="C174" s="144"/>
      <c r="D174" s="143"/>
      <c r="E174" s="144"/>
      <c r="F174" s="145"/>
      <c r="G174" s="143"/>
      <c r="H174" s="144"/>
      <c r="I174" s="151"/>
      <c r="J174" s="152"/>
    </row>
    <row r="175" spans="1:10" s="139" customFormat="1" x14ac:dyDescent="0.2">
      <c r="A175" s="159" t="s">
        <v>52</v>
      </c>
      <c r="B175" s="65"/>
      <c r="C175" s="66"/>
      <c r="D175" s="65"/>
      <c r="E175" s="66"/>
      <c r="F175" s="67"/>
      <c r="G175" s="65"/>
      <c r="H175" s="66"/>
      <c r="I175" s="20"/>
      <c r="J175" s="21"/>
    </row>
    <row r="176" spans="1:10" x14ac:dyDescent="0.2">
      <c r="A176" s="158" t="s">
        <v>342</v>
      </c>
      <c r="B176" s="65">
        <v>1</v>
      </c>
      <c r="C176" s="66">
        <v>1</v>
      </c>
      <c r="D176" s="65">
        <v>5</v>
      </c>
      <c r="E176" s="66">
        <v>6</v>
      </c>
      <c r="F176" s="67"/>
      <c r="G176" s="65">
        <f t="shared" ref="G176:G181" si="32">B176-C176</f>
        <v>0</v>
      </c>
      <c r="H176" s="66">
        <f t="shared" ref="H176:H181" si="33">D176-E176</f>
        <v>-1</v>
      </c>
      <c r="I176" s="20">
        <f t="shared" ref="I176:I181" si="34">IF(C176=0, "-", IF(G176/C176&lt;10, G176/C176, "&gt;999%"))</f>
        <v>0</v>
      </c>
      <c r="J176" s="21">
        <f t="shared" ref="J176:J181" si="35">IF(E176=0, "-", IF(H176/E176&lt;10, H176/E176, "&gt;999%"))</f>
        <v>-0.16666666666666666</v>
      </c>
    </row>
    <row r="177" spans="1:10" x14ac:dyDescent="0.2">
      <c r="A177" s="158" t="s">
        <v>310</v>
      </c>
      <c r="B177" s="65">
        <v>0</v>
      </c>
      <c r="C177" s="66">
        <v>2</v>
      </c>
      <c r="D177" s="65">
        <v>8</v>
      </c>
      <c r="E177" s="66">
        <v>12</v>
      </c>
      <c r="F177" s="67"/>
      <c r="G177" s="65">
        <f t="shared" si="32"/>
        <v>-2</v>
      </c>
      <c r="H177" s="66">
        <f t="shared" si="33"/>
        <v>-4</v>
      </c>
      <c r="I177" s="20">
        <f t="shared" si="34"/>
        <v>-1</v>
      </c>
      <c r="J177" s="21">
        <f t="shared" si="35"/>
        <v>-0.33333333333333331</v>
      </c>
    </row>
    <row r="178" spans="1:10" x14ac:dyDescent="0.2">
      <c r="A178" s="158" t="s">
        <v>453</v>
      </c>
      <c r="B178" s="65">
        <v>0</v>
      </c>
      <c r="C178" s="66">
        <v>1</v>
      </c>
      <c r="D178" s="65">
        <v>6</v>
      </c>
      <c r="E178" s="66">
        <v>2</v>
      </c>
      <c r="F178" s="67"/>
      <c r="G178" s="65">
        <f t="shared" si="32"/>
        <v>-1</v>
      </c>
      <c r="H178" s="66">
        <f t="shared" si="33"/>
        <v>4</v>
      </c>
      <c r="I178" s="20">
        <f t="shared" si="34"/>
        <v>-1</v>
      </c>
      <c r="J178" s="21">
        <f t="shared" si="35"/>
        <v>2</v>
      </c>
    </row>
    <row r="179" spans="1:10" x14ac:dyDescent="0.2">
      <c r="A179" s="158" t="s">
        <v>378</v>
      </c>
      <c r="B179" s="65">
        <v>4</v>
      </c>
      <c r="C179" s="66">
        <v>6</v>
      </c>
      <c r="D179" s="65">
        <v>21</v>
      </c>
      <c r="E179" s="66">
        <v>25</v>
      </c>
      <c r="F179" s="67"/>
      <c r="G179" s="65">
        <f t="shared" si="32"/>
        <v>-2</v>
      </c>
      <c r="H179" s="66">
        <f t="shared" si="33"/>
        <v>-4</v>
      </c>
      <c r="I179" s="20">
        <f t="shared" si="34"/>
        <v>-0.33333333333333331</v>
      </c>
      <c r="J179" s="21">
        <f t="shared" si="35"/>
        <v>-0.16</v>
      </c>
    </row>
    <row r="180" spans="1:10" x14ac:dyDescent="0.2">
      <c r="A180" s="158" t="s">
        <v>379</v>
      </c>
      <c r="B180" s="65">
        <v>4</v>
      </c>
      <c r="C180" s="66">
        <v>2</v>
      </c>
      <c r="D180" s="65">
        <v>17</v>
      </c>
      <c r="E180" s="66">
        <v>7</v>
      </c>
      <c r="F180" s="67"/>
      <c r="G180" s="65">
        <f t="shared" si="32"/>
        <v>2</v>
      </c>
      <c r="H180" s="66">
        <f t="shared" si="33"/>
        <v>10</v>
      </c>
      <c r="I180" s="20">
        <f t="shared" si="34"/>
        <v>1</v>
      </c>
      <c r="J180" s="21">
        <f t="shared" si="35"/>
        <v>1.4285714285714286</v>
      </c>
    </row>
    <row r="181" spans="1:10" s="160" customFormat="1" x14ac:dyDescent="0.2">
      <c r="A181" s="178" t="s">
        <v>553</v>
      </c>
      <c r="B181" s="71">
        <v>9</v>
      </c>
      <c r="C181" s="72">
        <v>12</v>
      </c>
      <c r="D181" s="71">
        <v>57</v>
      </c>
      <c r="E181" s="72">
        <v>52</v>
      </c>
      <c r="F181" s="73"/>
      <c r="G181" s="71">
        <f t="shared" si="32"/>
        <v>-3</v>
      </c>
      <c r="H181" s="72">
        <f t="shared" si="33"/>
        <v>5</v>
      </c>
      <c r="I181" s="37">
        <f t="shared" si="34"/>
        <v>-0.25</v>
      </c>
      <c r="J181" s="38">
        <f t="shared" si="35"/>
        <v>9.6153846153846159E-2</v>
      </c>
    </row>
    <row r="182" spans="1:10" x14ac:dyDescent="0.2">
      <c r="A182" s="177"/>
      <c r="B182" s="143"/>
      <c r="C182" s="144"/>
      <c r="D182" s="143"/>
      <c r="E182" s="144"/>
      <c r="F182" s="145"/>
      <c r="G182" s="143"/>
      <c r="H182" s="144"/>
      <c r="I182" s="151"/>
      <c r="J182" s="152"/>
    </row>
    <row r="183" spans="1:10" s="139" customFormat="1" x14ac:dyDescent="0.2">
      <c r="A183" s="159" t="s">
        <v>53</v>
      </c>
      <c r="B183" s="65"/>
      <c r="C183" s="66"/>
      <c r="D183" s="65"/>
      <c r="E183" s="66"/>
      <c r="F183" s="67"/>
      <c r="G183" s="65"/>
      <c r="H183" s="66"/>
      <c r="I183" s="20"/>
      <c r="J183" s="21"/>
    </row>
    <row r="184" spans="1:10" x14ac:dyDescent="0.2">
      <c r="A184" s="158" t="s">
        <v>260</v>
      </c>
      <c r="B184" s="65">
        <v>4</v>
      </c>
      <c r="C184" s="66">
        <v>5</v>
      </c>
      <c r="D184" s="65">
        <v>36</v>
      </c>
      <c r="E184" s="66">
        <v>25</v>
      </c>
      <c r="F184" s="67"/>
      <c r="G184" s="65">
        <f t="shared" ref="G184:G194" si="36">B184-C184</f>
        <v>-1</v>
      </c>
      <c r="H184" s="66">
        <f t="shared" ref="H184:H194" si="37">D184-E184</f>
        <v>11</v>
      </c>
      <c r="I184" s="20">
        <f t="shared" ref="I184:I194" si="38">IF(C184=0, "-", IF(G184/C184&lt;10, G184/C184, "&gt;999%"))</f>
        <v>-0.2</v>
      </c>
      <c r="J184" s="21">
        <f t="shared" ref="J184:J194" si="39">IF(E184=0, "-", IF(H184/E184&lt;10, H184/E184, "&gt;999%"))</f>
        <v>0.44</v>
      </c>
    </row>
    <row r="185" spans="1:10" x14ac:dyDescent="0.2">
      <c r="A185" s="158" t="s">
        <v>200</v>
      </c>
      <c r="B185" s="65">
        <v>48</v>
      </c>
      <c r="C185" s="66">
        <v>49</v>
      </c>
      <c r="D185" s="65">
        <v>167</v>
      </c>
      <c r="E185" s="66">
        <v>270</v>
      </c>
      <c r="F185" s="67"/>
      <c r="G185" s="65">
        <f t="shared" si="36"/>
        <v>-1</v>
      </c>
      <c r="H185" s="66">
        <f t="shared" si="37"/>
        <v>-103</v>
      </c>
      <c r="I185" s="20">
        <f t="shared" si="38"/>
        <v>-2.0408163265306121E-2</v>
      </c>
      <c r="J185" s="21">
        <f t="shared" si="39"/>
        <v>-0.38148148148148148</v>
      </c>
    </row>
    <row r="186" spans="1:10" x14ac:dyDescent="0.2">
      <c r="A186" s="158" t="s">
        <v>311</v>
      </c>
      <c r="B186" s="65">
        <v>4</v>
      </c>
      <c r="C186" s="66">
        <v>0</v>
      </c>
      <c r="D186" s="65">
        <v>4</v>
      </c>
      <c r="E186" s="66">
        <v>0</v>
      </c>
      <c r="F186" s="67"/>
      <c r="G186" s="65">
        <f t="shared" si="36"/>
        <v>4</v>
      </c>
      <c r="H186" s="66">
        <f t="shared" si="37"/>
        <v>4</v>
      </c>
      <c r="I186" s="20" t="str">
        <f t="shared" si="38"/>
        <v>-</v>
      </c>
      <c r="J186" s="21" t="str">
        <f t="shared" si="39"/>
        <v>-</v>
      </c>
    </row>
    <row r="187" spans="1:10" x14ac:dyDescent="0.2">
      <c r="A187" s="158" t="s">
        <v>175</v>
      </c>
      <c r="B187" s="65">
        <v>19</v>
      </c>
      <c r="C187" s="66">
        <v>10</v>
      </c>
      <c r="D187" s="65">
        <v>70</v>
      </c>
      <c r="E187" s="66">
        <v>69</v>
      </c>
      <c r="F187" s="67"/>
      <c r="G187" s="65">
        <f t="shared" si="36"/>
        <v>9</v>
      </c>
      <c r="H187" s="66">
        <f t="shared" si="37"/>
        <v>1</v>
      </c>
      <c r="I187" s="20">
        <f t="shared" si="38"/>
        <v>0.9</v>
      </c>
      <c r="J187" s="21">
        <f t="shared" si="39"/>
        <v>1.4492753623188406E-2</v>
      </c>
    </row>
    <row r="188" spans="1:10" x14ac:dyDescent="0.2">
      <c r="A188" s="158" t="s">
        <v>181</v>
      </c>
      <c r="B188" s="65">
        <v>10</v>
      </c>
      <c r="C188" s="66">
        <v>23</v>
      </c>
      <c r="D188" s="65">
        <v>57</v>
      </c>
      <c r="E188" s="66">
        <v>65</v>
      </c>
      <c r="F188" s="67"/>
      <c r="G188" s="65">
        <f t="shared" si="36"/>
        <v>-13</v>
      </c>
      <c r="H188" s="66">
        <f t="shared" si="37"/>
        <v>-8</v>
      </c>
      <c r="I188" s="20">
        <f t="shared" si="38"/>
        <v>-0.56521739130434778</v>
      </c>
      <c r="J188" s="21">
        <f t="shared" si="39"/>
        <v>-0.12307692307692308</v>
      </c>
    </row>
    <row r="189" spans="1:10" x14ac:dyDescent="0.2">
      <c r="A189" s="158" t="s">
        <v>312</v>
      </c>
      <c r="B189" s="65">
        <v>24</v>
      </c>
      <c r="C189" s="66">
        <v>16</v>
      </c>
      <c r="D189" s="65">
        <v>92</v>
      </c>
      <c r="E189" s="66">
        <v>76</v>
      </c>
      <c r="F189" s="67"/>
      <c r="G189" s="65">
        <f t="shared" si="36"/>
        <v>8</v>
      </c>
      <c r="H189" s="66">
        <f t="shared" si="37"/>
        <v>16</v>
      </c>
      <c r="I189" s="20">
        <f t="shared" si="38"/>
        <v>0.5</v>
      </c>
      <c r="J189" s="21">
        <f t="shared" si="39"/>
        <v>0.21052631578947367</v>
      </c>
    </row>
    <row r="190" spans="1:10" x14ac:dyDescent="0.2">
      <c r="A190" s="158" t="s">
        <v>380</v>
      </c>
      <c r="B190" s="65">
        <v>5</v>
      </c>
      <c r="C190" s="66">
        <v>2</v>
      </c>
      <c r="D190" s="65">
        <v>36</v>
      </c>
      <c r="E190" s="66">
        <v>20</v>
      </c>
      <c r="F190" s="67"/>
      <c r="G190" s="65">
        <f t="shared" si="36"/>
        <v>3</v>
      </c>
      <c r="H190" s="66">
        <f t="shared" si="37"/>
        <v>16</v>
      </c>
      <c r="I190" s="20">
        <f t="shared" si="38"/>
        <v>1.5</v>
      </c>
      <c r="J190" s="21">
        <f t="shared" si="39"/>
        <v>0.8</v>
      </c>
    </row>
    <row r="191" spans="1:10" x14ac:dyDescent="0.2">
      <c r="A191" s="158" t="s">
        <v>343</v>
      </c>
      <c r="B191" s="65">
        <v>9</v>
      </c>
      <c r="C191" s="66">
        <v>14</v>
      </c>
      <c r="D191" s="65">
        <v>29</v>
      </c>
      <c r="E191" s="66">
        <v>66</v>
      </c>
      <c r="F191" s="67"/>
      <c r="G191" s="65">
        <f t="shared" si="36"/>
        <v>-5</v>
      </c>
      <c r="H191" s="66">
        <f t="shared" si="37"/>
        <v>-37</v>
      </c>
      <c r="I191" s="20">
        <f t="shared" si="38"/>
        <v>-0.35714285714285715</v>
      </c>
      <c r="J191" s="21">
        <f t="shared" si="39"/>
        <v>-0.56060606060606055</v>
      </c>
    </row>
    <row r="192" spans="1:10" x14ac:dyDescent="0.2">
      <c r="A192" s="158" t="s">
        <v>242</v>
      </c>
      <c r="B192" s="65">
        <v>6</v>
      </c>
      <c r="C192" s="66">
        <v>4</v>
      </c>
      <c r="D192" s="65">
        <v>18</v>
      </c>
      <c r="E192" s="66">
        <v>22</v>
      </c>
      <c r="F192" s="67"/>
      <c r="G192" s="65">
        <f t="shared" si="36"/>
        <v>2</v>
      </c>
      <c r="H192" s="66">
        <f t="shared" si="37"/>
        <v>-4</v>
      </c>
      <c r="I192" s="20">
        <f t="shared" si="38"/>
        <v>0.5</v>
      </c>
      <c r="J192" s="21">
        <f t="shared" si="39"/>
        <v>-0.18181818181818182</v>
      </c>
    </row>
    <row r="193" spans="1:10" x14ac:dyDescent="0.2">
      <c r="A193" s="158" t="s">
        <v>297</v>
      </c>
      <c r="B193" s="65">
        <v>16</v>
      </c>
      <c r="C193" s="66">
        <v>0</v>
      </c>
      <c r="D193" s="65">
        <v>50</v>
      </c>
      <c r="E193" s="66">
        <v>0</v>
      </c>
      <c r="F193" s="67"/>
      <c r="G193" s="65">
        <f t="shared" si="36"/>
        <v>16</v>
      </c>
      <c r="H193" s="66">
        <f t="shared" si="37"/>
        <v>50</v>
      </c>
      <c r="I193" s="20" t="str">
        <f t="shared" si="38"/>
        <v>-</v>
      </c>
      <c r="J193" s="21" t="str">
        <f t="shared" si="39"/>
        <v>-</v>
      </c>
    </row>
    <row r="194" spans="1:10" s="160" customFormat="1" x14ac:dyDescent="0.2">
      <c r="A194" s="178" t="s">
        <v>554</v>
      </c>
      <c r="B194" s="71">
        <v>145</v>
      </c>
      <c r="C194" s="72">
        <v>123</v>
      </c>
      <c r="D194" s="71">
        <v>559</v>
      </c>
      <c r="E194" s="72">
        <v>613</v>
      </c>
      <c r="F194" s="73"/>
      <c r="G194" s="71">
        <f t="shared" si="36"/>
        <v>22</v>
      </c>
      <c r="H194" s="72">
        <f t="shared" si="37"/>
        <v>-54</v>
      </c>
      <c r="I194" s="37">
        <f t="shared" si="38"/>
        <v>0.17886178861788618</v>
      </c>
      <c r="J194" s="38">
        <f t="shared" si="39"/>
        <v>-8.8091353996737357E-2</v>
      </c>
    </row>
    <row r="195" spans="1:10" x14ac:dyDescent="0.2">
      <c r="A195" s="177"/>
      <c r="B195" s="143"/>
      <c r="C195" s="144"/>
      <c r="D195" s="143"/>
      <c r="E195" s="144"/>
      <c r="F195" s="145"/>
      <c r="G195" s="143"/>
      <c r="H195" s="144"/>
      <c r="I195" s="151"/>
      <c r="J195" s="152"/>
    </row>
    <row r="196" spans="1:10" s="139" customFormat="1" x14ac:dyDescent="0.2">
      <c r="A196" s="159" t="s">
        <v>54</v>
      </c>
      <c r="B196" s="65"/>
      <c r="C196" s="66"/>
      <c r="D196" s="65"/>
      <c r="E196" s="66"/>
      <c r="F196" s="67"/>
      <c r="G196" s="65"/>
      <c r="H196" s="66"/>
      <c r="I196" s="20"/>
      <c r="J196" s="21"/>
    </row>
    <row r="197" spans="1:10" x14ac:dyDescent="0.2">
      <c r="A197" s="158" t="s">
        <v>415</v>
      </c>
      <c r="B197" s="65">
        <v>1</v>
      </c>
      <c r="C197" s="66">
        <v>0</v>
      </c>
      <c r="D197" s="65">
        <v>2</v>
      </c>
      <c r="E197" s="66">
        <v>0</v>
      </c>
      <c r="F197" s="67"/>
      <c r="G197" s="65">
        <f>B197-C197</f>
        <v>1</v>
      </c>
      <c r="H197" s="66">
        <f>D197-E197</f>
        <v>2</v>
      </c>
      <c r="I197" s="20" t="str">
        <f>IF(C197=0, "-", IF(G197/C197&lt;10, G197/C197, "&gt;999%"))</f>
        <v>-</v>
      </c>
      <c r="J197" s="21" t="str">
        <f>IF(E197=0, "-", IF(H197/E197&lt;10, H197/E197, "&gt;999%"))</f>
        <v>-</v>
      </c>
    </row>
    <row r="198" spans="1:10" s="160" customFormat="1" x14ac:dyDescent="0.2">
      <c r="A198" s="178" t="s">
        <v>555</v>
      </c>
      <c r="B198" s="71">
        <v>1</v>
      </c>
      <c r="C198" s="72">
        <v>0</v>
      </c>
      <c r="D198" s="71">
        <v>2</v>
      </c>
      <c r="E198" s="72">
        <v>0</v>
      </c>
      <c r="F198" s="73"/>
      <c r="G198" s="71">
        <f>B198-C198</f>
        <v>1</v>
      </c>
      <c r="H198" s="72">
        <f>D198-E198</f>
        <v>2</v>
      </c>
      <c r="I198" s="37" t="str">
        <f>IF(C198=0, "-", IF(G198/C198&lt;10, G198/C198, "&gt;999%"))</f>
        <v>-</v>
      </c>
      <c r="J198" s="38" t="str">
        <f>IF(E198=0, "-", IF(H198/E198&lt;10, H198/E198, "&gt;999%"))</f>
        <v>-</v>
      </c>
    </row>
    <row r="199" spans="1:10" x14ac:dyDescent="0.2">
      <c r="A199" s="177"/>
      <c r="B199" s="143"/>
      <c r="C199" s="144"/>
      <c r="D199" s="143"/>
      <c r="E199" s="144"/>
      <c r="F199" s="145"/>
      <c r="G199" s="143"/>
      <c r="H199" s="144"/>
      <c r="I199" s="151"/>
      <c r="J199" s="152"/>
    </row>
    <row r="200" spans="1:10" s="139" customFormat="1" x14ac:dyDescent="0.2">
      <c r="A200" s="159" t="s">
        <v>55</v>
      </c>
      <c r="B200" s="65"/>
      <c r="C200" s="66"/>
      <c r="D200" s="65"/>
      <c r="E200" s="66"/>
      <c r="F200" s="67"/>
      <c r="G200" s="65"/>
      <c r="H200" s="66"/>
      <c r="I200" s="20"/>
      <c r="J200" s="21"/>
    </row>
    <row r="201" spans="1:10" x14ac:dyDescent="0.2">
      <c r="A201" s="158" t="s">
        <v>400</v>
      </c>
      <c r="B201" s="65">
        <v>3</v>
      </c>
      <c r="C201" s="66">
        <v>0</v>
      </c>
      <c r="D201" s="65">
        <v>13</v>
      </c>
      <c r="E201" s="66">
        <v>0</v>
      </c>
      <c r="F201" s="67"/>
      <c r="G201" s="65">
        <f t="shared" ref="G201:G208" si="40">B201-C201</f>
        <v>3</v>
      </c>
      <c r="H201" s="66">
        <f t="shared" ref="H201:H208" si="41">D201-E201</f>
        <v>13</v>
      </c>
      <c r="I201" s="20" t="str">
        <f t="shared" ref="I201:I208" si="42">IF(C201=0, "-", IF(G201/C201&lt;10, G201/C201, "&gt;999%"))</f>
        <v>-</v>
      </c>
      <c r="J201" s="21" t="str">
        <f t="shared" ref="J201:J208" si="43">IF(E201=0, "-", IF(H201/E201&lt;10, H201/E201, "&gt;999%"))</f>
        <v>-</v>
      </c>
    </row>
    <row r="202" spans="1:10" x14ac:dyDescent="0.2">
      <c r="A202" s="158" t="s">
        <v>416</v>
      </c>
      <c r="B202" s="65">
        <v>0</v>
      </c>
      <c r="C202" s="66">
        <v>6</v>
      </c>
      <c r="D202" s="65">
        <v>2</v>
      </c>
      <c r="E202" s="66">
        <v>6</v>
      </c>
      <c r="F202" s="67"/>
      <c r="G202" s="65">
        <f t="shared" si="40"/>
        <v>-6</v>
      </c>
      <c r="H202" s="66">
        <f t="shared" si="41"/>
        <v>-4</v>
      </c>
      <c r="I202" s="20">
        <f t="shared" si="42"/>
        <v>-1</v>
      </c>
      <c r="J202" s="21">
        <f t="shared" si="43"/>
        <v>-0.66666666666666663</v>
      </c>
    </row>
    <row r="203" spans="1:10" x14ac:dyDescent="0.2">
      <c r="A203" s="158" t="s">
        <v>361</v>
      </c>
      <c r="B203" s="65">
        <v>0</v>
      </c>
      <c r="C203" s="66">
        <v>10</v>
      </c>
      <c r="D203" s="65">
        <v>19</v>
      </c>
      <c r="E203" s="66">
        <v>58</v>
      </c>
      <c r="F203" s="67"/>
      <c r="G203" s="65">
        <f t="shared" si="40"/>
        <v>-10</v>
      </c>
      <c r="H203" s="66">
        <f t="shared" si="41"/>
        <v>-39</v>
      </c>
      <c r="I203" s="20">
        <f t="shared" si="42"/>
        <v>-1</v>
      </c>
      <c r="J203" s="21">
        <f t="shared" si="43"/>
        <v>-0.67241379310344829</v>
      </c>
    </row>
    <row r="204" spans="1:10" x14ac:dyDescent="0.2">
      <c r="A204" s="158" t="s">
        <v>417</v>
      </c>
      <c r="B204" s="65">
        <v>0</v>
      </c>
      <c r="C204" s="66">
        <v>1</v>
      </c>
      <c r="D204" s="65">
        <v>0</v>
      </c>
      <c r="E204" s="66">
        <v>3</v>
      </c>
      <c r="F204" s="67"/>
      <c r="G204" s="65">
        <f t="shared" si="40"/>
        <v>-1</v>
      </c>
      <c r="H204" s="66">
        <f t="shared" si="41"/>
        <v>-3</v>
      </c>
      <c r="I204" s="20">
        <f t="shared" si="42"/>
        <v>-1</v>
      </c>
      <c r="J204" s="21">
        <f t="shared" si="43"/>
        <v>-1</v>
      </c>
    </row>
    <row r="205" spans="1:10" x14ac:dyDescent="0.2">
      <c r="A205" s="158" t="s">
        <v>362</v>
      </c>
      <c r="B205" s="65">
        <v>2</v>
      </c>
      <c r="C205" s="66">
        <v>11</v>
      </c>
      <c r="D205" s="65">
        <v>22</v>
      </c>
      <c r="E205" s="66">
        <v>34</v>
      </c>
      <c r="F205" s="67"/>
      <c r="G205" s="65">
        <f t="shared" si="40"/>
        <v>-9</v>
      </c>
      <c r="H205" s="66">
        <f t="shared" si="41"/>
        <v>-12</v>
      </c>
      <c r="I205" s="20">
        <f t="shared" si="42"/>
        <v>-0.81818181818181823</v>
      </c>
      <c r="J205" s="21">
        <f t="shared" si="43"/>
        <v>-0.35294117647058826</v>
      </c>
    </row>
    <row r="206" spans="1:10" x14ac:dyDescent="0.2">
      <c r="A206" s="158" t="s">
        <v>401</v>
      </c>
      <c r="B206" s="65">
        <v>3</v>
      </c>
      <c r="C206" s="66">
        <v>4</v>
      </c>
      <c r="D206" s="65">
        <v>36</v>
      </c>
      <c r="E206" s="66">
        <v>13</v>
      </c>
      <c r="F206" s="67"/>
      <c r="G206" s="65">
        <f t="shared" si="40"/>
        <v>-1</v>
      </c>
      <c r="H206" s="66">
        <f t="shared" si="41"/>
        <v>23</v>
      </c>
      <c r="I206" s="20">
        <f t="shared" si="42"/>
        <v>-0.25</v>
      </c>
      <c r="J206" s="21">
        <f t="shared" si="43"/>
        <v>1.7692307692307692</v>
      </c>
    </row>
    <row r="207" spans="1:10" x14ac:dyDescent="0.2">
      <c r="A207" s="158" t="s">
        <v>402</v>
      </c>
      <c r="B207" s="65">
        <v>6</v>
      </c>
      <c r="C207" s="66">
        <v>5</v>
      </c>
      <c r="D207" s="65">
        <v>9</v>
      </c>
      <c r="E207" s="66">
        <v>12</v>
      </c>
      <c r="F207" s="67"/>
      <c r="G207" s="65">
        <f t="shared" si="40"/>
        <v>1</v>
      </c>
      <c r="H207" s="66">
        <f t="shared" si="41"/>
        <v>-3</v>
      </c>
      <c r="I207" s="20">
        <f t="shared" si="42"/>
        <v>0.2</v>
      </c>
      <c r="J207" s="21">
        <f t="shared" si="43"/>
        <v>-0.25</v>
      </c>
    </row>
    <row r="208" spans="1:10" s="160" customFormat="1" x14ac:dyDescent="0.2">
      <c r="A208" s="178" t="s">
        <v>556</v>
      </c>
      <c r="B208" s="71">
        <v>14</v>
      </c>
      <c r="C208" s="72">
        <v>37</v>
      </c>
      <c r="D208" s="71">
        <v>101</v>
      </c>
      <c r="E208" s="72">
        <v>126</v>
      </c>
      <c r="F208" s="73"/>
      <c r="G208" s="71">
        <f t="shared" si="40"/>
        <v>-23</v>
      </c>
      <c r="H208" s="72">
        <f t="shared" si="41"/>
        <v>-25</v>
      </c>
      <c r="I208" s="37">
        <f t="shared" si="42"/>
        <v>-0.6216216216216216</v>
      </c>
      <c r="J208" s="38">
        <f t="shared" si="43"/>
        <v>-0.1984126984126984</v>
      </c>
    </row>
    <row r="209" spans="1:10" x14ac:dyDescent="0.2">
      <c r="A209" s="177"/>
      <c r="B209" s="143"/>
      <c r="C209" s="144"/>
      <c r="D209" s="143"/>
      <c r="E209" s="144"/>
      <c r="F209" s="145"/>
      <c r="G209" s="143"/>
      <c r="H209" s="144"/>
      <c r="I209" s="151"/>
      <c r="J209" s="152"/>
    </row>
    <row r="210" spans="1:10" s="139" customFormat="1" x14ac:dyDescent="0.2">
      <c r="A210" s="159" t="s">
        <v>56</v>
      </c>
      <c r="B210" s="65"/>
      <c r="C210" s="66"/>
      <c r="D210" s="65"/>
      <c r="E210" s="66"/>
      <c r="F210" s="67"/>
      <c r="G210" s="65"/>
      <c r="H210" s="66"/>
      <c r="I210" s="20"/>
      <c r="J210" s="21"/>
    </row>
    <row r="211" spans="1:10" x14ac:dyDescent="0.2">
      <c r="A211" s="158" t="s">
        <v>381</v>
      </c>
      <c r="B211" s="65">
        <v>1</v>
      </c>
      <c r="C211" s="66">
        <v>0</v>
      </c>
      <c r="D211" s="65">
        <v>6</v>
      </c>
      <c r="E211" s="66">
        <v>1</v>
      </c>
      <c r="F211" s="67"/>
      <c r="G211" s="65">
        <f t="shared" ref="G211:G218" si="44">B211-C211</f>
        <v>1</v>
      </c>
      <c r="H211" s="66">
        <f t="shared" ref="H211:H218" si="45">D211-E211</f>
        <v>5</v>
      </c>
      <c r="I211" s="20" t="str">
        <f t="shared" ref="I211:I218" si="46">IF(C211=0, "-", IF(G211/C211&lt;10, G211/C211, "&gt;999%"))</f>
        <v>-</v>
      </c>
      <c r="J211" s="21">
        <f t="shared" ref="J211:J218" si="47">IF(E211=0, "-", IF(H211/E211&lt;10, H211/E211, "&gt;999%"))</f>
        <v>5</v>
      </c>
    </row>
    <row r="212" spans="1:10" x14ac:dyDescent="0.2">
      <c r="A212" s="158" t="s">
        <v>472</v>
      </c>
      <c r="B212" s="65">
        <v>1</v>
      </c>
      <c r="C212" s="66">
        <v>0</v>
      </c>
      <c r="D212" s="65">
        <v>8</v>
      </c>
      <c r="E212" s="66">
        <v>0</v>
      </c>
      <c r="F212" s="67"/>
      <c r="G212" s="65">
        <f t="shared" si="44"/>
        <v>1</v>
      </c>
      <c r="H212" s="66">
        <f t="shared" si="45"/>
        <v>8</v>
      </c>
      <c r="I212" s="20" t="str">
        <f t="shared" si="46"/>
        <v>-</v>
      </c>
      <c r="J212" s="21" t="str">
        <f t="shared" si="47"/>
        <v>-</v>
      </c>
    </row>
    <row r="213" spans="1:10" x14ac:dyDescent="0.2">
      <c r="A213" s="158" t="s">
        <v>421</v>
      </c>
      <c r="B213" s="65">
        <v>0</v>
      </c>
      <c r="C213" s="66">
        <v>0</v>
      </c>
      <c r="D213" s="65">
        <v>1</v>
      </c>
      <c r="E213" s="66">
        <v>0</v>
      </c>
      <c r="F213" s="67"/>
      <c r="G213" s="65">
        <f t="shared" si="44"/>
        <v>0</v>
      </c>
      <c r="H213" s="66">
        <f t="shared" si="45"/>
        <v>1</v>
      </c>
      <c r="I213" s="20" t="str">
        <f t="shared" si="46"/>
        <v>-</v>
      </c>
      <c r="J213" s="21" t="str">
        <f t="shared" si="47"/>
        <v>-</v>
      </c>
    </row>
    <row r="214" spans="1:10" x14ac:dyDescent="0.2">
      <c r="A214" s="158" t="s">
        <v>431</v>
      </c>
      <c r="B214" s="65">
        <v>2</v>
      </c>
      <c r="C214" s="66">
        <v>3</v>
      </c>
      <c r="D214" s="65">
        <v>9</v>
      </c>
      <c r="E214" s="66">
        <v>7</v>
      </c>
      <c r="F214" s="67"/>
      <c r="G214" s="65">
        <f t="shared" si="44"/>
        <v>-1</v>
      </c>
      <c r="H214" s="66">
        <f t="shared" si="45"/>
        <v>2</v>
      </c>
      <c r="I214" s="20">
        <f t="shared" si="46"/>
        <v>-0.33333333333333331</v>
      </c>
      <c r="J214" s="21">
        <f t="shared" si="47"/>
        <v>0.2857142857142857</v>
      </c>
    </row>
    <row r="215" spans="1:10" x14ac:dyDescent="0.2">
      <c r="A215" s="158" t="s">
        <v>261</v>
      </c>
      <c r="B215" s="65">
        <v>1</v>
      </c>
      <c r="C215" s="66">
        <v>1</v>
      </c>
      <c r="D215" s="65">
        <v>5</v>
      </c>
      <c r="E215" s="66">
        <v>1</v>
      </c>
      <c r="F215" s="67"/>
      <c r="G215" s="65">
        <f t="shared" si="44"/>
        <v>0</v>
      </c>
      <c r="H215" s="66">
        <f t="shared" si="45"/>
        <v>4</v>
      </c>
      <c r="I215" s="20">
        <f t="shared" si="46"/>
        <v>0</v>
      </c>
      <c r="J215" s="21">
        <f t="shared" si="47"/>
        <v>4</v>
      </c>
    </row>
    <row r="216" spans="1:10" x14ac:dyDescent="0.2">
      <c r="A216" s="158" t="s">
        <v>454</v>
      </c>
      <c r="B216" s="65">
        <v>3</v>
      </c>
      <c r="C216" s="66">
        <v>7</v>
      </c>
      <c r="D216" s="65">
        <v>30</v>
      </c>
      <c r="E216" s="66">
        <v>22</v>
      </c>
      <c r="F216" s="67"/>
      <c r="G216" s="65">
        <f t="shared" si="44"/>
        <v>-4</v>
      </c>
      <c r="H216" s="66">
        <f t="shared" si="45"/>
        <v>8</v>
      </c>
      <c r="I216" s="20">
        <f t="shared" si="46"/>
        <v>-0.5714285714285714</v>
      </c>
      <c r="J216" s="21">
        <f t="shared" si="47"/>
        <v>0.36363636363636365</v>
      </c>
    </row>
    <row r="217" spans="1:10" x14ac:dyDescent="0.2">
      <c r="A217" s="158" t="s">
        <v>432</v>
      </c>
      <c r="B217" s="65">
        <v>1</v>
      </c>
      <c r="C217" s="66">
        <v>3</v>
      </c>
      <c r="D217" s="65">
        <v>3</v>
      </c>
      <c r="E217" s="66">
        <v>5</v>
      </c>
      <c r="F217" s="67"/>
      <c r="G217" s="65">
        <f t="shared" si="44"/>
        <v>-2</v>
      </c>
      <c r="H217" s="66">
        <f t="shared" si="45"/>
        <v>-2</v>
      </c>
      <c r="I217" s="20">
        <f t="shared" si="46"/>
        <v>-0.66666666666666663</v>
      </c>
      <c r="J217" s="21">
        <f t="shared" si="47"/>
        <v>-0.4</v>
      </c>
    </row>
    <row r="218" spans="1:10" s="160" customFormat="1" x14ac:dyDescent="0.2">
      <c r="A218" s="178" t="s">
        <v>557</v>
      </c>
      <c r="B218" s="71">
        <v>9</v>
      </c>
      <c r="C218" s="72">
        <v>14</v>
      </c>
      <c r="D218" s="71">
        <v>62</v>
      </c>
      <c r="E218" s="72">
        <v>36</v>
      </c>
      <c r="F218" s="73"/>
      <c r="G218" s="71">
        <f t="shared" si="44"/>
        <v>-5</v>
      </c>
      <c r="H218" s="72">
        <f t="shared" si="45"/>
        <v>26</v>
      </c>
      <c r="I218" s="37">
        <f t="shared" si="46"/>
        <v>-0.35714285714285715</v>
      </c>
      <c r="J218" s="38">
        <f t="shared" si="47"/>
        <v>0.72222222222222221</v>
      </c>
    </row>
    <row r="219" spans="1:10" x14ac:dyDescent="0.2">
      <c r="A219" s="177"/>
      <c r="B219" s="143"/>
      <c r="C219" s="144"/>
      <c r="D219" s="143"/>
      <c r="E219" s="144"/>
      <c r="F219" s="145"/>
      <c r="G219" s="143"/>
      <c r="H219" s="144"/>
      <c r="I219" s="151"/>
      <c r="J219" s="152"/>
    </row>
    <row r="220" spans="1:10" s="139" customFormat="1" x14ac:dyDescent="0.2">
      <c r="A220" s="159" t="s">
        <v>57</v>
      </c>
      <c r="B220" s="65"/>
      <c r="C220" s="66"/>
      <c r="D220" s="65"/>
      <c r="E220" s="66"/>
      <c r="F220" s="67"/>
      <c r="G220" s="65"/>
      <c r="H220" s="66"/>
      <c r="I220" s="20"/>
      <c r="J220" s="21"/>
    </row>
    <row r="221" spans="1:10" x14ac:dyDescent="0.2">
      <c r="A221" s="158" t="s">
        <v>215</v>
      </c>
      <c r="B221" s="65">
        <v>0</v>
      </c>
      <c r="C221" s="66">
        <v>0</v>
      </c>
      <c r="D221" s="65">
        <v>1</v>
      </c>
      <c r="E221" s="66">
        <v>2</v>
      </c>
      <c r="F221" s="67"/>
      <c r="G221" s="65">
        <f t="shared" ref="G221:G230" si="48">B221-C221</f>
        <v>0</v>
      </c>
      <c r="H221" s="66">
        <f t="shared" ref="H221:H230" si="49">D221-E221</f>
        <v>-1</v>
      </c>
      <c r="I221" s="20" t="str">
        <f t="shared" ref="I221:I230" si="50">IF(C221=0, "-", IF(G221/C221&lt;10, G221/C221, "&gt;999%"))</f>
        <v>-</v>
      </c>
      <c r="J221" s="21">
        <f t="shared" ref="J221:J230" si="51">IF(E221=0, "-", IF(H221/E221&lt;10, H221/E221, "&gt;999%"))</f>
        <v>-0.5</v>
      </c>
    </row>
    <row r="222" spans="1:10" x14ac:dyDescent="0.2">
      <c r="A222" s="158" t="s">
        <v>234</v>
      </c>
      <c r="B222" s="65">
        <v>0</v>
      </c>
      <c r="C222" s="66">
        <v>3</v>
      </c>
      <c r="D222" s="65">
        <v>8</v>
      </c>
      <c r="E222" s="66">
        <v>17</v>
      </c>
      <c r="F222" s="67"/>
      <c r="G222" s="65">
        <f t="shared" si="48"/>
        <v>-3</v>
      </c>
      <c r="H222" s="66">
        <f t="shared" si="49"/>
        <v>-9</v>
      </c>
      <c r="I222" s="20">
        <f t="shared" si="50"/>
        <v>-1</v>
      </c>
      <c r="J222" s="21">
        <f t="shared" si="51"/>
        <v>-0.52941176470588236</v>
      </c>
    </row>
    <row r="223" spans="1:10" x14ac:dyDescent="0.2">
      <c r="A223" s="158" t="s">
        <v>249</v>
      </c>
      <c r="B223" s="65">
        <v>0</v>
      </c>
      <c r="C223" s="66">
        <v>0</v>
      </c>
      <c r="D223" s="65">
        <v>0</v>
      </c>
      <c r="E223" s="66">
        <v>1</v>
      </c>
      <c r="F223" s="67"/>
      <c r="G223" s="65">
        <f t="shared" si="48"/>
        <v>0</v>
      </c>
      <c r="H223" s="66">
        <f t="shared" si="49"/>
        <v>-1</v>
      </c>
      <c r="I223" s="20" t="str">
        <f t="shared" si="50"/>
        <v>-</v>
      </c>
      <c r="J223" s="21">
        <f t="shared" si="51"/>
        <v>-1</v>
      </c>
    </row>
    <row r="224" spans="1:10" x14ac:dyDescent="0.2">
      <c r="A224" s="158" t="s">
        <v>235</v>
      </c>
      <c r="B224" s="65">
        <v>3</v>
      </c>
      <c r="C224" s="66">
        <v>2</v>
      </c>
      <c r="D224" s="65">
        <v>13</v>
      </c>
      <c r="E224" s="66">
        <v>5</v>
      </c>
      <c r="F224" s="67"/>
      <c r="G224" s="65">
        <f t="shared" si="48"/>
        <v>1</v>
      </c>
      <c r="H224" s="66">
        <f t="shared" si="49"/>
        <v>8</v>
      </c>
      <c r="I224" s="20">
        <f t="shared" si="50"/>
        <v>0.5</v>
      </c>
      <c r="J224" s="21">
        <f t="shared" si="51"/>
        <v>1.6</v>
      </c>
    </row>
    <row r="225" spans="1:10" x14ac:dyDescent="0.2">
      <c r="A225" s="158" t="s">
        <v>284</v>
      </c>
      <c r="B225" s="65">
        <v>1</v>
      </c>
      <c r="C225" s="66">
        <v>0</v>
      </c>
      <c r="D225" s="65">
        <v>1</v>
      </c>
      <c r="E225" s="66">
        <v>0</v>
      </c>
      <c r="F225" s="67"/>
      <c r="G225" s="65">
        <f t="shared" si="48"/>
        <v>1</v>
      </c>
      <c r="H225" s="66">
        <f t="shared" si="49"/>
        <v>1</v>
      </c>
      <c r="I225" s="20" t="str">
        <f t="shared" si="50"/>
        <v>-</v>
      </c>
      <c r="J225" s="21" t="str">
        <f t="shared" si="51"/>
        <v>-</v>
      </c>
    </row>
    <row r="226" spans="1:10" x14ac:dyDescent="0.2">
      <c r="A226" s="158" t="s">
        <v>363</v>
      </c>
      <c r="B226" s="65">
        <v>4</v>
      </c>
      <c r="C226" s="66">
        <v>10</v>
      </c>
      <c r="D226" s="65">
        <v>32</v>
      </c>
      <c r="E226" s="66">
        <v>40</v>
      </c>
      <c r="F226" s="67"/>
      <c r="G226" s="65">
        <f t="shared" si="48"/>
        <v>-6</v>
      </c>
      <c r="H226" s="66">
        <f t="shared" si="49"/>
        <v>-8</v>
      </c>
      <c r="I226" s="20">
        <f t="shared" si="50"/>
        <v>-0.6</v>
      </c>
      <c r="J226" s="21">
        <f t="shared" si="51"/>
        <v>-0.2</v>
      </c>
    </row>
    <row r="227" spans="1:10" x14ac:dyDescent="0.2">
      <c r="A227" s="158" t="s">
        <v>285</v>
      </c>
      <c r="B227" s="65">
        <v>1</v>
      </c>
      <c r="C227" s="66">
        <v>0</v>
      </c>
      <c r="D227" s="65">
        <v>2</v>
      </c>
      <c r="E227" s="66">
        <v>3</v>
      </c>
      <c r="F227" s="67"/>
      <c r="G227" s="65">
        <f t="shared" si="48"/>
        <v>1</v>
      </c>
      <c r="H227" s="66">
        <f t="shared" si="49"/>
        <v>-1</v>
      </c>
      <c r="I227" s="20" t="str">
        <f t="shared" si="50"/>
        <v>-</v>
      </c>
      <c r="J227" s="21">
        <f t="shared" si="51"/>
        <v>-0.33333333333333331</v>
      </c>
    </row>
    <row r="228" spans="1:10" x14ac:dyDescent="0.2">
      <c r="A228" s="158" t="s">
        <v>403</v>
      </c>
      <c r="B228" s="65">
        <v>3</v>
      </c>
      <c r="C228" s="66">
        <v>1</v>
      </c>
      <c r="D228" s="65">
        <v>19</v>
      </c>
      <c r="E228" s="66">
        <v>13</v>
      </c>
      <c r="F228" s="67"/>
      <c r="G228" s="65">
        <f t="shared" si="48"/>
        <v>2</v>
      </c>
      <c r="H228" s="66">
        <f t="shared" si="49"/>
        <v>6</v>
      </c>
      <c r="I228" s="20">
        <f t="shared" si="50"/>
        <v>2</v>
      </c>
      <c r="J228" s="21">
        <f t="shared" si="51"/>
        <v>0.46153846153846156</v>
      </c>
    </row>
    <row r="229" spans="1:10" x14ac:dyDescent="0.2">
      <c r="A229" s="158" t="s">
        <v>332</v>
      </c>
      <c r="B229" s="65">
        <v>1</v>
      </c>
      <c r="C229" s="66">
        <v>11</v>
      </c>
      <c r="D229" s="65">
        <v>15</v>
      </c>
      <c r="E229" s="66">
        <v>26</v>
      </c>
      <c r="F229" s="67"/>
      <c r="G229" s="65">
        <f t="shared" si="48"/>
        <v>-10</v>
      </c>
      <c r="H229" s="66">
        <f t="shared" si="49"/>
        <v>-11</v>
      </c>
      <c r="I229" s="20">
        <f t="shared" si="50"/>
        <v>-0.90909090909090906</v>
      </c>
      <c r="J229" s="21">
        <f t="shared" si="51"/>
        <v>-0.42307692307692307</v>
      </c>
    </row>
    <row r="230" spans="1:10" s="160" customFormat="1" x14ac:dyDescent="0.2">
      <c r="A230" s="178" t="s">
        <v>558</v>
      </c>
      <c r="B230" s="71">
        <v>13</v>
      </c>
      <c r="C230" s="72">
        <v>27</v>
      </c>
      <c r="D230" s="71">
        <v>91</v>
      </c>
      <c r="E230" s="72">
        <v>107</v>
      </c>
      <c r="F230" s="73"/>
      <c r="G230" s="71">
        <f t="shared" si="48"/>
        <v>-14</v>
      </c>
      <c r="H230" s="72">
        <f t="shared" si="49"/>
        <v>-16</v>
      </c>
      <c r="I230" s="37">
        <f t="shared" si="50"/>
        <v>-0.51851851851851849</v>
      </c>
      <c r="J230" s="38">
        <f t="shared" si="51"/>
        <v>-0.14953271028037382</v>
      </c>
    </row>
    <row r="231" spans="1:10" x14ac:dyDescent="0.2">
      <c r="A231" s="177"/>
      <c r="B231" s="143"/>
      <c r="C231" s="144"/>
      <c r="D231" s="143"/>
      <c r="E231" s="144"/>
      <c r="F231" s="145"/>
      <c r="G231" s="143"/>
      <c r="H231" s="144"/>
      <c r="I231" s="151"/>
      <c r="J231" s="152"/>
    </row>
    <row r="232" spans="1:10" s="139" customFormat="1" x14ac:dyDescent="0.2">
      <c r="A232" s="159" t="s">
        <v>58</v>
      </c>
      <c r="B232" s="65"/>
      <c r="C232" s="66"/>
      <c r="D232" s="65"/>
      <c r="E232" s="66"/>
      <c r="F232" s="67"/>
      <c r="G232" s="65"/>
      <c r="H232" s="66"/>
      <c r="I232" s="20"/>
      <c r="J232" s="21"/>
    </row>
    <row r="233" spans="1:10" x14ac:dyDescent="0.2">
      <c r="A233" s="158" t="s">
        <v>286</v>
      </c>
      <c r="B233" s="65">
        <v>0</v>
      </c>
      <c r="C233" s="66">
        <v>0</v>
      </c>
      <c r="D233" s="65">
        <v>1</v>
      </c>
      <c r="E233" s="66">
        <v>0</v>
      </c>
      <c r="F233" s="67"/>
      <c r="G233" s="65">
        <f>B233-C233</f>
        <v>0</v>
      </c>
      <c r="H233" s="66">
        <f>D233-E233</f>
        <v>1</v>
      </c>
      <c r="I233" s="20" t="str">
        <f>IF(C233=0, "-", IF(G233/C233&lt;10, G233/C233, "&gt;999%"))</f>
        <v>-</v>
      </c>
      <c r="J233" s="21" t="str">
        <f>IF(E233=0, "-", IF(H233/E233&lt;10, H233/E233, "&gt;999%"))</f>
        <v>-</v>
      </c>
    </row>
    <row r="234" spans="1:10" s="160" customFormat="1" x14ac:dyDescent="0.2">
      <c r="A234" s="178" t="s">
        <v>559</v>
      </c>
      <c r="B234" s="71">
        <v>0</v>
      </c>
      <c r="C234" s="72">
        <v>0</v>
      </c>
      <c r="D234" s="71">
        <v>1</v>
      </c>
      <c r="E234" s="72">
        <v>0</v>
      </c>
      <c r="F234" s="73"/>
      <c r="G234" s="71">
        <f>B234-C234</f>
        <v>0</v>
      </c>
      <c r="H234" s="72">
        <f>D234-E234</f>
        <v>1</v>
      </c>
      <c r="I234" s="37" t="str">
        <f>IF(C234=0, "-", IF(G234/C234&lt;10, G234/C234, "&gt;999%"))</f>
        <v>-</v>
      </c>
      <c r="J234" s="38" t="str">
        <f>IF(E234=0, "-", IF(H234/E234&lt;10, H234/E234, "&gt;999%"))</f>
        <v>-</v>
      </c>
    </row>
    <row r="235" spans="1:10" x14ac:dyDescent="0.2">
      <c r="A235" s="177"/>
      <c r="B235" s="143"/>
      <c r="C235" s="144"/>
      <c r="D235" s="143"/>
      <c r="E235" s="144"/>
      <c r="F235" s="145"/>
      <c r="G235" s="143"/>
      <c r="H235" s="144"/>
      <c r="I235" s="151"/>
      <c r="J235" s="152"/>
    </row>
    <row r="236" spans="1:10" s="139" customFormat="1" x14ac:dyDescent="0.2">
      <c r="A236" s="159" t="s">
        <v>59</v>
      </c>
      <c r="B236" s="65"/>
      <c r="C236" s="66"/>
      <c r="D236" s="65"/>
      <c r="E236" s="66"/>
      <c r="F236" s="67"/>
      <c r="G236" s="65"/>
      <c r="H236" s="66"/>
      <c r="I236" s="20"/>
      <c r="J236" s="21"/>
    </row>
    <row r="237" spans="1:10" x14ac:dyDescent="0.2">
      <c r="A237" s="158" t="s">
        <v>250</v>
      </c>
      <c r="B237" s="65">
        <v>0</v>
      </c>
      <c r="C237" s="66">
        <v>0</v>
      </c>
      <c r="D237" s="65">
        <v>1</v>
      </c>
      <c r="E237" s="66">
        <v>3</v>
      </c>
      <c r="F237" s="67"/>
      <c r="G237" s="65">
        <f>B237-C237</f>
        <v>0</v>
      </c>
      <c r="H237" s="66">
        <f>D237-E237</f>
        <v>-2</v>
      </c>
      <c r="I237" s="20" t="str">
        <f>IF(C237=0, "-", IF(G237/C237&lt;10, G237/C237, "&gt;999%"))</f>
        <v>-</v>
      </c>
      <c r="J237" s="21">
        <f>IF(E237=0, "-", IF(H237/E237&lt;10, H237/E237, "&gt;999%"))</f>
        <v>-0.66666666666666663</v>
      </c>
    </row>
    <row r="238" spans="1:10" x14ac:dyDescent="0.2">
      <c r="A238" s="158" t="s">
        <v>404</v>
      </c>
      <c r="B238" s="65">
        <v>0</v>
      </c>
      <c r="C238" s="66">
        <v>1</v>
      </c>
      <c r="D238" s="65">
        <v>4</v>
      </c>
      <c r="E238" s="66">
        <v>3</v>
      </c>
      <c r="F238" s="67"/>
      <c r="G238" s="65">
        <f>B238-C238</f>
        <v>-1</v>
      </c>
      <c r="H238" s="66">
        <f>D238-E238</f>
        <v>1</v>
      </c>
      <c r="I238" s="20">
        <f>IF(C238=0, "-", IF(G238/C238&lt;10, G238/C238, "&gt;999%"))</f>
        <v>-1</v>
      </c>
      <c r="J238" s="21">
        <f>IF(E238=0, "-", IF(H238/E238&lt;10, H238/E238, "&gt;999%"))</f>
        <v>0.33333333333333331</v>
      </c>
    </row>
    <row r="239" spans="1:10" s="160" customFormat="1" x14ac:dyDescent="0.2">
      <c r="A239" s="178" t="s">
        <v>560</v>
      </c>
      <c r="B239" s="71">
        <v>0</v>
      </c>
      <c r="C239" s="72">
        <v>1</v>
      </c>
      <c r="D239" s="71">
        <v>5</v>
      </c>
      <c r="E239" s="72">
        <v>6</v>
      </c>
      <c r="F239" s="73"/>
      <c r="G239" s="71">
        <f>B239-C239</f>
        <v>-1</v>
      </c>
      <c r="H239" s="72">
        <f>D239-E239</f>
        <v>-1</v>
      </c>
      <c r="I239" s="37">
        <f>IF(C239=0, "-", IF(G239/C239&lt;10, G239/C239, "&gt;999%"))</f>
        <v>-1</v>
      </c>
      <c r="J239" s="38">
        <f>IF(E239=0, "-", IF(H239/E239&lt;10, H239/E239, "&gt;999%"))</f>
        <v>-0.16666666666666666</v>
      </c>
    </row>
    <row r="240" spans="1:10" x14ac:dyDescent="0.2">
      <c r="A240" s="177"/>
      <c r="B240" s="143"/>
      <c r="C240" s="144"/>
      <c r="D240" s="143"/>
      <c r="E240" s="144"/>
      <c r="F240" s="145"/>
      <c r="G240" s="143"/>
      <c r="H240" s="144"/>
      <c r="I240" s="151"/>
      <c r="J240" s="152"/>
    </row>
    <row r="241" spans="1:10" s="139" customFormat="1" x14ac:dyDescent="0.2">
      <c r="A241" s="159" t="s">
        <v>60</v>
      </c>
      <c r="B241" s="65"/>
      <c r="C241" s="66"/>
      <c r="D241" s="65"/>
      <c r="E241" s="66"/>
      <c r="F241" s="67"/>
      <c r="G241" s="65"/>
      <c r="H241" s="66"/>
      <c r="I241" s="20"/>
      <c r="J241" s="21"/>
    </row>
    <row r="242" spans="1:10" x14ac:dyDescent="0.2">
      <c r="A242" s="158" t="s">
        <v>442</v>
      </c>
      <c r="B242" s="65">
        <v>2</v>
      </c>
      <c r="C242" s="66">
        <v>1</v>
      </c>
      <c r="D242" s="65">
        <v>8</v>
      </c>
      <c r="E242" s="66">
        <v>15</v>
      </c>
      <c r="F242" s="67"/>
      <c r="G242" s="65">
        <f t="shared" ref="G242:G254" si="52">B242-C242</f>
        <v>1</v>
      </c>
      <c r="H242" s="66">
        <f t="shared" ref="H242:H254" si="53">D242-E242</f>
        <v>-7</v>
      </c>
      <c r="I242" s="20">
        <f t="shared" ref="I242:I254" si="54">IF(C242=0, "-", IF(G242/C242&lt;10, G242/C242, "&gt;999%"))</f>
        <v>1</v>
      </c>
      <c r="J242" s="21">
        <f t="shared" ref="J242:J254" si="55">IF(E242=0, "-", IF(H242/E242&lt;10, H242/E242, "&gt;999%"))</f>
        <v>-0.46666666666666667</v>
      </c>
    </row>
    <row r="243" spans="1:10" x14ac:dyDescent="0.2">
      <c r="A243" s="158" t="s">
        <v>455</v>
      </c>
      <c r="B243" s="65">
        <v>9</v>
      </c>
      <c r="C243" s="66">
        <v>6</v>
      </c>
      <c r="D243" s="65">
        <v>66</v>
      </c>
      <c r="E243" s="66">
        <v>30</v>
      </c>
      <c r="F243" s="67"/>
      <c r="G243" s="65">
        <f t="shared" si="52"/>
        <v>3</v>
      </c>
      <c r="H243" s="66">
        <f t="shared" si="53"/>
        <v>36</v>
      </c>
      <c r="I243" s="20">
        <f t="shared" si="54"/>
        <v>0.5</v>
      </c>
      <c r="J243" s="21">
        <f t="shared" si="55"/>
        <v>1.2</v>
      </c>
    </row>
    <row r="244" spans="1:10" x14ac:dyDescent="0.2">
      <c r="A244" s="158" t="s">
        <v>298</v>
      </c>
      <c r="B244" s="65">
        <v>28</v>
      </c>
      <c r="C244" s="66">
        <v>17</v>
      </c>
      <c r="D244" s="65">
        <v>145</v>
      </c>
      <c r="E244" s="66">
        <v>183</v>
      </c>
      <c r="F244" s="67"/>
      <c r="G244" s="65">
        <f t="shared" si="52"/>
        <v>11</v>
      </c>
      <c r="H244" s="66">
        <f t="shared" si="53"/>
        <v>-38</v>
      </c>
      <c r="I244" s="20">
        <f t="shared" si="54"/>
        <v>0.6470588235294118</v>
      </c>
      <c r="J244" s="21">
        <f t="shared" si="55"/>
        <v>-0.20765027322404372</v>
      </c>
    </row>
    <row r="245" spans="1:10" x14ac:dyDescent="0.2">
      <c r="A245" s="158" t="s">
        <v>313</v>
      </c>
      <c r="B245" s="65">
        <v>49</v>
      </c>
      <c r="C245" s="66">
        <v>26</v>
      </c>
      <c r="D245" s="65">
        <v>196</v>
      </c>
      <c r="E245" s="66">
        <v>136</v>
      </c>
      <c r="F245" s="67"/>
      <c r="G245" s="65">
        <f t="shared" si="52"/>
        <v>23</v>
      </c>
      <c r="H245" s="66">
        <f t="shared" si="53"/>
        <v>60</v>
      </c>
      <c r="I245" s="20">
        <f t="shared" si="54"/>
        <v>0.88461538461538458</v>
      </c>
      <c r="J245" s="21">
        <f t="shared" si="55"/>
        <v>0.44117647058823528</v>
      </c>
    </row>
    <row r="246" spans="1:10" x14ac:dyDescent="0.2">
      <c r="A246" s="158" t="s">
        <v>344</v>
      </c>
      <c r="B246" s="65">
        <v>58</v>
      </c>
      <c r="C246" s="66">
        <v>42</v>
      </c>
      <c r="D246" s="65">
        <v>275</v>
      </c>
      <c r="E246" s="66">
        <v>310</v>
      </c>
      <c r="F246" s="67"/>
      <c r="G246" s="65">
        <f t="shared" si="52"/>
        <v>16</v>
      </c>
      <c r="H246" s="66">
        <f t="shared" si="53"/>
        <v>-35</v>
      </c>
      <c r="I246" s="20">
        <f t="shared" si="54"/>
        <v>0.38095238095238093</v>
      </c>
      <c r="J246" s="21">
        <f t="shared" si="55"/>
        <v>-0.11290322580645161</v>
      </c>
    </row>
    <row r="247" spans="1:10" x14ac:dyDescent="0.2">
      <c r="A247" s="158" t="s">
        <v>382</v>
      </c>
      <c r="B247" s="65">
        <v>10</v>
      </c>
      <c r="C247" s="66">
        <v>1</v>
      </c>
      <c r="D247" s="65">
        <v>47</v>
      </c>
      <c r="E247" s="66">
        <v>26</v>
      </c>
      <c r="F247" s="67"/>
      <c r="G247" s="65">
        <f t="shared" si="52"/>
        <v>9</v>
      </c>
      <c r="H247" s="66">
        <f t="shared" si="53"/>
        <v>21</v>
      </c>
      <c r="I247" s="20">
        <f t="shared" si="54"/>
        <v>9</v>
      </c>
      <c r="J247" s="21">
        <f t="shared" si="55"/>
        <v>0.80769230769230771</v>
      </c>
    </row>
    <row r="248" spans="1:10" x14ac:dyDescent="0.2">
      <c r="A248" s="158" t="s">
        <v>383</v>
      </c>
      <c r="B248" s="65">
        <v>10</v>
      </c>
      <c r="C248" s="66">
        <v>16</v>
      </c>
      <c r="D248" s="65">
        <v>74</v>
      </c>
      <c r="E248" s="66">
        <v>85</v>
      </c>
      <c r="F248" s="67"/>
      <c r="G248" s="65">
        <f t="shared" si="52"/>
        <v>-6</v>
      </c>
      <c r="H248" s="66">
        <f t="shared" si="53"/>
        <v>-11</v>
      </c>
      <c r="I248" s="20">
        <f t="shared" si="54"/>
        <v>-0.375</v>
      </c>
      <c r="J248" s="21">
        <f t="shared" si="55"/>
        <v>-0.12941176470588237</v>
      </c>
    </row>
    <row r="249" spans="1:10" x14ac:dyDescent="0.2">
      <c r="A249" s="158" t="s">
        <v>314</v>
      </c>
      <c r="B249" s="65">
        <v>3</v>
      </c>
      <c r="C249" s="66">
        <v>0</v>
      </c>
      <c r="D249" s="65">
        <v>8</v>
      </c>
      <c r="E249" s="66">
        <v>0</v>
      </c>
      <c r="F249" s="67"/>
      <c r="G249" s="65">
        <f t="shared" si="52"/>
        <v>3</v>
      </c>
      <c r="H249" s="66">
        <f t="shared" si="53"/>
        <v>8</v>
      </c>
      <c r="I249" s="20" t="str">
        <f t="shared" si="54"/>
        <v>-</v>
      </c>
      <c r="J249" s="21" t="str">
        <f t="shared" si="55"/>
        <v>-</v>
      </c>
    </row>
    <row r="250" spans="1:10" x14ac:dyDescent="0.2">
      <c r="A250" s="158" t="s">
        <v>274</v>
      </c>
      <c r="B250" s="65">
        <v>2</v>
      </c>
      <c r="C250" s="66">
        <v>1</v>
      </c>
      <c r="D250" s="65">
        <v>10</v>
      </c>
      <c r="E250" s="66">
        <v>6</v>
      </c>
      <c r="F250" s="67"/>
      <c r="G250" s="65">
        <f t="shared" si="52"/>
        <v>1</v>
      </c>
      <c r="H250" s="66">
        <f t="shared" si="53"/>
        <v>4</v>
      </c>
      <c r="I250" s="20">
        <f t="shared" si="54"/>
        <v>1</v>
      </c>
      <c r="J250" s="21">
        <f t="shared" si="55"/>
        <v>0.66666666666666663</v>
      </c>
    </row>
    <row r="251" spans="1:10" x14ac:dyDescent="0.2">
      <c r="A251" s="158" t="s">
        <v>182</v>
      </c>
      <c r="B251" s="65">
        <v>14</v>
      </c>
      <c r="C251" s="66">
        <v>9</v>
      </c>
      <c r="D251" s="65">
        <v>73</v>
      </c>
      <c r="E251" s="66">
        <v>75</v>
      </c>
      <c r="F251" s="67"/>
      <c r="G251" s="65">
        <f t="shared" si="52"/>
        <v>5</v>
      </c>
      <c r="H251" s="66">
        <f t="shared" si="53"/>
        <v>-2</v>
      </c>
      <c r="I251" s="20">
        <f t="shared" si="54"/>
        <v>0.55555555555555558</v>
      </c>
      <c r="J251" s="21">
        <f t="shared" si="55"/>
        <v>-2.6666666666666668E-2</v>
      </c>
    </row>
    <row r="252" spans="1:10" x14ac:dyDescent="0.2">
      <c r="A252" s="158" t="s">
        <v>201</v>
      </c>
      <c r="B252" s="65">
        <v>48</v>
      </c>
      <c r="C252" s="66">
        <v>33</v>
      </c>
      <c r="D252" s="65">
        <v>197</v>
      </c>
      <c r="E252" s="66">
        <v>361</v>
      </c>
      <c r="F252" s="67"/>
      <c r="G252" s="65">
        <f t="shared" si="52"/>
        <v>15</v>
      </c>
      <c r="H252" s="66">
        <f t="shared" si="53"/>
        <v>-164</v>
      </c>
      <c r="I252" s="20">
        <f t="shared" si="54"/>
        <v>0.45454545454545453</v>
      </c>
      <c r="J252" s="21">
        <f t="shared" si="55"/>
        <v>-0.45429362880886426</v>
      </c>
    </row>
    <row r="253" spans="1:10" x14ac:dyDescent="0.2">
      <c r="A253" s="158" t="s">
        <v>222</v>
      </c>
      <c r="B253" s="65">
        <v>6</v>
      </c>
      <c r="C253" s="66">
        <v>4</v>
      </c>
      <c r="D253" s="65">
        <v>24</v>
      </c>
      <c r="E253" s="66">
        <v>49</v>
      </c>
      <c r="F253" s="67"/>
      <c r="G253" s="65">
        <f t="shared" si="52"/>
        <v>2</v>
      </c>
      <c r="H253" s="66">
        <f t="shared" si="53"/>
        <v>-25</v>
      </c>
      <c r="I253" s="20">
        <f t="shared" si="54"/>
        <v>0.5</v>
      </c>
      <c r="J253" s="21">
        <f t="shared" si="55"/>
        <v>-0.51020408163265307</v>
      </c>
    </row>
    <row r="254" spans="1:10" s="160" customFormat="1" x14ac:dyDescent="0.2">
      <c r="A254" s="178" t="s">
        <v>561</v>
      </c>
      <c r="B254" s="71">
        <v>239</v>
      </c>
      <c r="C254" s="72">
        <v>156</v>
      </c>
      <c r="D254" s="71">
        <v>1123</v>
      </c>
      <c r="E254" s="72">
        <v>1276</v>
      </c>
      <c r="F254" s="73"/>
      <c r="G254" s="71">
        <f t="shared" si="52"/>
        <v>83</v>
      </c>
      <c r="H254" s="72">
        <f t="shared" si="53"/>
        <v>-153</v>
      </c>
      <c r="I254" s="37">
        <f t="shared" si="54"/>
        <v>0.53205128205128205</v>
      </c>
      <c r="J254" s="38">
        <f t="shared" si="55"/>
        <v>-0.11990595611285267</v>
      </c>
    </row>
    <row r="255" spans="1:10" x14ac:dyDescent="0.2">
      <c r="A255" s="177"/>
      <c r="B255" s="143"/>
      <c r="C255" s="144"/>
      <c r="D255" s="143"/>
      <c r="E255" s="144"/>
      <c r="F255" s="145"/>
      <c r="G255" s="143"/>
      <c r="H255" s="144"/>
      <c r="I255" s="151"/>
      <c r="J255" s="152"/>
    </row>
    <row r="256" spans="1:10" s="139" customFormat="1" x14ac:dyDescent="0.2">
      <c r="A256" s="159" t="s">
        <v>61</v>
      </c>
      <c r="B256" s="65"/>
      <c r="C256" s="66"/>
      <c r="D256" s="65"/>
      <c r="E256" s="66"/>
      <c r="F256" s="67"/>
      <c r="G256" s="65"/>
      <c r="H256" s="66"/>
      <c r="I256" s="20"/>
      <c r="J256" s="21"/>
    </row>
    <row r="257" spans="1:10" x14ac:dyDescent="0.2">
      <c r="A257" s="158" t="s">
        <v>216</v>
      </c>
      <c r="B257" s="65">
        <v>9</v>
      </c>
      <c r="C257" s="66">
        <v>6</v>
      </c>
      <c r="D257" s="65">
        <v>38</v>
      </c>
      <c r="E257" s="66">
        <v>59</v>
      </c>
      <c r="F257" s="67"/>
      <c r="G257" s="65">
        <f t="shared" ref="G257:G274" si="56">B257-C257</f>
        <v>3</v>
      </c>
      <c r="H257" s="66">
        <f t="shared" ref="H257:H274" si="57">D257-E257</f>
        <v>-21</v>
      </c>
      <c r="I257" s="20">
        <f t="shared" ref="I257:I274" si="58">IF(C257=0, "-", IF(G257/C257&lt;10, G257/C257, "&gt;999%"))</f>
        <v>0.5</v>
      </c>
      <c r="J257" s="21">
        <f t="shared" ref="J257:J274" si="59">IF(E257=0, "-", IF(H257/E257&lt;10, H257/E257, "&gt;999%"))</f>
        <v>-0.3559322033898305</v>
      </c>
    </row>
    <row r="258" spans="1:10" x14ac:dyDescent="0.2">
      <c r="A258" s="158" t="s">
        <v>217</v>
      </c>
      <c r="B258" s="65">
        <v>0</v>
      </c>
      <c r="C258" s="66">
        <v>1</v>
      </c>
      <c r="D258" s="65">
        <v>0</v>
      </c>
      <c r="E258" s="66">
        <v>4</v>
      </c>
      <c r="F258" s="67"/>
      <c r="G258" s="65">
        <f t="shared" si="56"/>
        <v>-1</v>
      </c>
      <c r="H258" s="66">
        <f t="shared" si="57"/>
        <v>-4</v>
      </c>
      <c r="I258" s="20">
        <f t="shared" si="58"/>
        <v>-1</v>
      </c>
      <c r="J258" s="21">
        <f t="shared" si="59"/>
        <v>-1</v>
      </c>
    </row>
    <row r="259" spans="1:10" x14ac:dyDescent="0.2">
      <c r="A259" s="158" t="s">
        <v>236</v>
      </c>
      <c r="B259" s="65">
        <v>9</v>
      </c>
      <c r="C259" s="66">
        <v>9</v>
      </c>
      <c r="D259" s="65">
        <v>42</v>
      </c>
      <c r="E259" s="66">
        <v>18</v>
      </c>
      <c r="F259" s="67"/>
      <c r="G259" s="65">
        <f t="shared" si="56"/>
        <v>0</v>
      </c>
      <c r="H259" s="66">
        <f t="shared" si="57"/>
        <v>24</v>
      </c>
      <c r="I259" s="20">
        <f t="shared" si="58"/>
        <v>0</v>
      </c>
      <c r="J259" s="21">
        <f t="shared" si="59"/>
        <v>1.3333333333333333</v>
      </c>
    </row>
    <row r="260" spans="1:10" x14ac:dyDescent="0.2">
      <c r="A260" s="158" t="s">
        <v>287</v>
      </c>
      <c r="B260" s="65">
        <v>1</v>
      </c>
      <c r="C260" s="66">
        <v>2</v>
      </c>
      <c r="D260" s="65">
        <v>10</v>
      </c>
      <c r="E260" s="66">
        <v>8</v>
      </c>
      <c r="F260" s="67"/>
      <c r="G260" s="65">
        <f t="shared" si="56"/>
        <v>-1</v>
      </c>
      <c r="H260" s="66">
        <f t="shared" si="57"/>
        <v>2</v>
      </c>
      <c r="I260" s="20">
        <f t="shared" si="58"/>
        <v>-0.5</v>
      </c>
      <c r="J260" s="21">
        <f t="shared" si="59"/>
        <v>0.25</v>
      </c>
    </row>
    <row r="261" spans="1:10" x14ac:dyDescent="0.2">
      <c r="A261" s="158" t="s">
        <v>237</v>
      </c>
      <c r="B261" s="65">
        <v>0</v>
      </c>
      <c r="C261" s="66">
        <v>2</v>
      </c>
      <c r="D261" s="65">
        <v>6</v>
      </c>
      <c r="E261" s="66">
        <v>12</v>
      </c>
      <c r="F261" s="67"/>
      <c r="G261" s="65">
        <f t="shared" si="56"/>
        <v>-2</v>
      </c>
      <c r="H261" s="66">
        <f t="shared" si="57"/>
        <v>-6</v>
      </c>
      <c r="I261" s="20">
        <f t="shared" si="58"/>
        <v>-1</v>
      </c>
      <c r="J261" s="21">
        <f t="shared" si="59"/>
        <v>-0.5</v>
      </c>
    </row>
    <row r="262" spans="1:10" x14ac:dyDescent="0.2">
      <c r="A262" s="158" t="s">
        <v>251</v>
      </c>
      <c r="B262" s="65">
        <v>0</v>
      </c>
      <c r="C262" s="66">
        <v>1</v>
      </c>
      <c r="D262" s="65">
        <v>0</v>
      </c>
      <c r="E262" s="66">
        <v>2</v>
      </c>
      <c r="F262" s="67"/>
      <c r="G262" s="65">
        <f t="shared" si="56"/>
        <v>-1</v>
      </c>
      <c r="H262" s="66">
        <f t="shared" si="57"/>
        <v>-2</v>
      </c>
      <c r="I262" s="20">
        <f t="shared" si="58"/>
        <v>-1</v>
      </c>
      <c r="J262" s="21">
        <f t="shared" si="59"/>
        <v>-1</v>
      </c>
    </row>
    <row r="263" spans="1:10" x14ac:dyDescent="0.2">
      <c r="A263" s="158" t="s">
        <v>252</v>
      </c>
      <c r="B263" s="65">
        <v>1</v>
      </c>
      <c r="C263" s="66">
        <v>3</v>
      </c>
      <c r="D263" s="65">
        <v>4</v>
      </c>
      <c r="E263" s="66">
        <v>8</v>
      </c>
      <c r="F263" s="67"/>
      <c r="G263" s="65">
        <f t="shared" si="56"/>
        <v>-2</v>
      </c>
      <c r="H263" s="66">
        <f t="shared" si="57"/>
        <v>-4</v>
      </c>
      <c r="I263" s="20">
        <f t="shared" si="58"/>
        <v>-0.66666666666666663</v>
      </c>
      <c r="J263" s="21">
        <f t="shared" si="59"/>
        <v>-0.5</v>
      </c>
    </row>
    <row r="264" spans="1:10" x14ac:dyDescent="0.2">
      <c r="A264" s="158" t="s">
        <v>288</v>
      </c>
      <c r="B264" s="65">
        <v>1</v>
      </c>
      <c r="C264" s="66">
        <v>2</v>
      </c>
      <c r="D264" s="65">
        <v>4</v>
      </c>
      <c r="E264" s="66">
        <v>2</v>
      </c>
      <c r="F264" s="67"/>
      <c r="G264" s="65">
        <f t="shared" si="56"/>
        <v>-1</v>
      </c>
      <c r="H264" s="66">
        <f t="shared" si="57"/>
        <v>2</v>
      </c>
      <c r="I264" s="20">
        <f t="shared" si="58"/>
        <v>-0.5</v>
      </c>
      <c r="J264" s="21">
        <f t="shared" si="59"/>
        <v>1</v>
      </c>
    </row>
    <row r="265" spans="1:10" x14ac:dyDescent="0.2">
      <c r="A265" s="158" t="s">
        <v>364</v>
      </c>
      <c r="B265" s="65">
        <v>1</v>
      </c>
      <c r="C265" s="66">
        <v>0</v>
      </c>
      <c r="D265" s="65">
        <v>3</v>
      </c>
      <c r="E265" s="66">
        <v>0</v>
      </c>
      <c r="F265" s="67"/>
      <c r="G265" s="65">
        <f t="shared" si="56"/>
        <v>1</v>
      </c>
      <c r="H265" s="66">
        <f t="shared" si="57"/>
        <v>3</v>
      </c>
      <c r="I265" s="20" t="str">
        <f t="shared" si="58"/>
        <v>-</v>
      </c>
      <c r="J265" s="21" t="str">
        <f t="shared" si="59"/>
        <v>-</v>
      </c>
    </row>
    <row r="266" spans="1:10" x14ac:dyDescent="0.2">
      <c r="A266" s="158" t="s">
        <v>418</v>
      </c>
      <c r="B266" s="65">
        <v>2</v>
      </c>
      <c r="C266" s="66">
        <v>0</v>
      </c>
      <c r="D266" s="65">
        <v>4</v>
      </c>
      <c r="E266" s="66">
        <v>0</v>
      </c>
      <c r="F266" s="67"/>
      <c r="G266" s="65">
        <f t="shared" si="56"/>
        <v>2</v>
      </c>
      <c r="H266" s="66">
        <f t="shared" si="57"/>
        <v>4</v>
      </c>
      <c r="I266" s="20" t="str">
        <f t="shared" si="58"/>
        <v>-</v>
      </c>
      <c r="J266" s="21" t="str">
        <f t="shared" si="59"/>
        <v>-</v>
      </c>
    </row>
    <row r="267" spans="1:10" x14ac:dyDescent="0.2">
      <c r="A267" s="158" t="s">
        <v>333</v>
      </c>
      <c r="B267" s="65">
        <v>2</v>
      </c>
      <c r="C267" s="66">
        <v>6</v>
      </c>
      <c r="D267" s="65">
        <v>13</v>
      </c>
      <c r="E267" s="66">
        <v>24</v>
      </c>
      <c r="F267" s="67"/>
      <c r="G267" s="65">
        <f t="shared" si="56"/>
        <v>-4</v>
      </c>
      <c r="H267" s="66">
        <f t="shared" si="57"/>
        <v>-11</v>
      </c>
      <c r="I267" s="20">
        <f t="shared" si="58"/>
        <v>-0.66666666666666663</v>
      </c>
      <c r="J267" s="21">
        <f t="shared" si="59"/>
        <v>-0.45833333333333331</v>
      </c>
    </row>
    <row r="268" spans="1:10" x14ac:dyDescent="0.2">
      <c r="A268" s="158" t="s">
        <v>365</v>
      </c>
      <c r="B268" s="65">
        <v>3</v>
      </c>
      <c r="C268" s="66">
        <v>3</v>
      </c>
      <c r="D268" s="65">
        <v>26</v>
      </c>
      <c r="E268" s="66">
        <v>3</v>
      </c>
      <c r="F268" s="67"/>
      <c r="G268" s="65">
        <f t="shared" si="56"/>
        <v>0</v>
      </c>
      <c r="H268" s="66">
        <f t="shared" si="57"/>
        <v>23</v>
      </c>
      <c r="I268" s="20">
        <f t="shared" si="58"/>
        <v>0</v>
      </c>
      <c r="J268" s="21">
        <f t="shared" si="59"/>
        <v>7.666666666666667</v>
      </c>
    </row>
    <row r="269" spans="1:10" x14ac:dyDescent="0.2">
      <c r="A269" s="158" t="s">
        <v>366</v>
      </c>
      <c r="B269" s="65">
        <v>0</v>
      </c>
      <c r="C269" s="66">
        <v>3</v>
      </c>
      <c r="D269" s="65">
        <v>2</v>
      </c>
      <c r="E269" s="66">
        <v>9</v>
      </c>
      <c r="F269" s="67"/>
      <c r="G269" s="65">
        <f t="shared" si="56"/>
        <v>-3</v>
      </c>
      <c r="H269" s="66">
        <f t="shared" si="57"/>
        <v>-7</v>
      </c>
      <c r="I269" s="20">
        <f t="shared" si="58"/>
        <v>-1</v>
      </c>
      <c r="J269" s="21">
        <f t="shared" si="59"/>
        <v>-0.77777777777777779</v>
      </c>
    </row>
    <row r="270" spans="1:10" x14ac:dyDescent="0.2">
      <c r="A270" s="158" t="s">
        <v>367</v>
      </c>
      <c r="B270" s="65">
        <v>1</v>
      </c>
      <c r="C270" s="66">
        <v>17</v>
      </c>
      <c r="D270" s="65">
        <v>17</v>
      </c>
      <c r="E270" s="66">
        <v>42</v>
      </c>
      <c r="F270" s="67"/>
      <c r="G270" s="65">
        <f t="shared" si="56"/>
        <v>-16</v>
      </c>
      <c r="H270" s="66">
        <f t="shared" si="57"/>
        <v>-25</v>
      </c>
      <c r="I270" s="20">
        <f t="shared" si="58"/>
        <v>-0.94117647058823528</v>
      </c>
      <c r="J270" s="21">
        <f t="shared" si="59"/>
        <v>-0.59523809523809523</v>
      </c>
    </row>
    <row r="271" spans="1:10" x14ac:dyDescent="0.2">
      <c r="A271" s="158" t="s">
        <v>405</v>
      </c>
      <c r="B271" s="65">
        <v>2</v>
      </c>
      <c r="C271" s="66">
        <v>0</v>
      </c>
      <c r="D271" s="65">
        <v>10</v>
      </c>
      <c r="E271" s="66">
        <v>0</v>
      </c>
      <c r="F271" s="67"/>
      <c r="G271" s="65">
        <f t="shared" si="56"/>
        <v>2</v>
      </c>
      <c r="H271" s="66">
        <f t="shared" si="57"/>
        <v>10</v>
      </c>
      <c r="I271" s="20" t="str">
        <f t="shared" si="58"/>
        <v>-</v>
      </c>
      <c r="J271" s="21" t="str">
        <f t="shared" si="59"/>
        <v>-</v>
      </c>
    </row>
    <row r="272" spans="1:10" x14ac:dyDescent="0.2">
      <c r="A272" s="158" t="s">
        <v>406</v>
      </c>
      <c r="B272" s="65">
        <v>4</v>
      </c>
      <c r="C272" s="66">
        <v>1</v>
      </c>
      <c r="D272" s="65">
        <v>23</v>
      </c>
      <c r="E272" s="66">
        <v>18</v>
      </c>
      <c r="F272" s="67"/>
      <c r="G272" s="65">
        <f t="shared" si="56"/>
        <v>3</v>
      </c>
      <c r="H272" s="66">
        <f t="shared" si="57"/>
        <v>5</v>
      </c>
      <c r="I272" s="20">
        <f t="shared" si="58"/>
        <v>3</v>
      </c>
      <c r="J272" s="21">
        <f t="shared" si="59"/>
        <v>0.27777777777777779</v>
      </c>
    </row>
    <row r="273" spans="1:10" x14ac:dyDescent="0.2">
      <c r="A273" s="158" t="s">
        <v>419</v>
      </c>
      <c r="B273" s="65">
        <v>1</v>
      </c>
      <c r="C273" s="66">
        <v>2</v>
      </c>
      <c r="D273" s="65">
        <v>3</v>
      </c>
      <c r="E273" s="66">
        <v>8</v>
      </c>
      <c r="F273" s="67"/>
      <c r="G273" s="65">
        <f t="shared" si="56"/>
        <v>-1</v>
      </c>
      <c r="H273" s="66">
        <f t="shared" si="57"/>
        <v>-5</v>
      </c>
      <c r="I273" s="20">
        <f t="shared" si="58"/>
        <v>-0.5</v>
      </c>
      <c r="J273" s="21">
        <f t="shared" si="59"/>
        <v>-0.625</v>
      </c>
    </row>
    <row r="274" spans="1:10" s="160" customFormat="1" x14ac:dyDescent="0.2">
      <c r="A274" s="178" t="s">
        <v>562</v>
      </c>
      <c r="B274" s="71">
        <v>37</v>
      </c>
      <c r="C274" s="72">
        <v>58</v>
      </c>
      <c r="D274" s="71">
        <v>205</v>
      </c>
      <c r="E274" s="72">
        <v>217</v>
      </c>
      <c r="F274" s="73"/>
      <c r="G274" s="71">
        <f t="shared" si="56"/>
        <v>-21</v>
      </c>
      <c r="H274" s="72">
        <f t="shared" si="57"/>
        <v>-12</v>
      </c>
      <c r="I274" s="37">
        <f t="shared" si="58"/>
        <v>-0.36206896551724138</v>
      </c>
      <c r="J274" s="38">
        <f t="shared" si="59"/>
        <v>-5.5299539170506916E-2</v>
      </c>
    </row>
    <row r="275" spans="1:10" x14ac:dyDescent="0.2">
      <c r="A275" s="177"/>
      <c r="B275" s="143"/>
      <c r="C275" s="144"/>
      <c r="D275" s="143"/>
      <c r="E275" s="144"/>
      <c r="F275" s="145"/>
      <c r="G275" s="143"/>
      <c r="H275" s="144"/>
      <c r="I275" s="151"/>
      <c r="J275" s="152"/>
    </row>
    <row r="276" spans="1:10" s="139" customFormat="1" x14ac:dyDescent="0.2">
      <c r="A276" s="159" t="s">
        <v>62</v>
      </c>
      <c r="B276" s="65"/>
      <c r="C276" s="66"/>
      <c r="D276" s="65"/>
      <c r="E276" s="66"/>
      <c r="F276" s="67"/>
      <c r="G276" s="65"/>
      <c r="H276" s="66"/>
      <c r="I276" s="20"/>
      <c r="J276" s="21"/>
    </row>
    <row r="277" spans="1:10" x14ac:dyDescent="0.2">
      <c r="A277" s="158" t="s">
        <v>473</v>
      </c>
      <c r="B277" s="65">
        <v>2</v>
      </c>
      <c r="C277" s="66">
        <v>4</v>
      </c>
      <c r="D277" s="65">
        <v>11</v>
      </c>
      <c r="E277" s="66">
        <v>17</v>
      </c>
      <c r="F277" s="67"/>
      <c r="G277" s="65">
        <f t="shared" ref="G277:G284" si="60">B277-C277</f>
        <v>-2</v>
      </c>
      <c r="H277" s="66">
        <f t="shared" ref="H277:H284" si="61">D277-E277</f>
        <v>-6</v>
      </c>
      <c r="I277" s="20">
        <f t="shared" ref="I277:I284" si="62">IF(C277=0, "-", IF(G277/C277&lt;10, G277/C277, "&gt;999%"))</f>
        <v>-0.5</v>
      </c>
      <c r="J277" s="21">
        <f t="shared" ref="J277:J284" si="63">IF(E277=0, "-", IF(H277/E277&lt;10, H277/E277, "&gt;999%"))</f>
        <v>-0.35294117647058826</v>
      </c>
    </row>
    <row r="278" spans="1:10" x14ac:dyDescent="0.2">
      <c r="A278" s="158" t="s">
        <v>422</v>
      </c>
      <c r="B278" s="65">
        <v>0</v>
      </c>
      <c r="C278" s="66">
        <v>0</v>
      </c>
      <c r="D278" s="65">
        <v>1</v>
      </c>
      <c r="E278" s="66">
        <v>1</v>
      </c>
      <c r="F278" s="67"/>
      <c r="G278" s="65">
        <f t="shared" si="60"/>
        <v>0</v>
      </c>
      <c r="H278" s="66">
        <f t="shared" si="61"/>
        <v>0</v>
      </c>
      <c r="I278" s="20" t="str">
        <f t="shared" si="62"/>
        <v>-</v>
      </c>
      <c r="J278" s="21">
        <f t="shared" si="63"/>
        <v>0</v>
      </c>
    </row>
    <row r="279" spans="1:10" x14ac:dyDescent="0.2">
      <c r="A279" s="158" t="s">
        <v>266</v>
      </c>
      <c r="B279" s="65">
        <v>0</v>
      </c>
      <c r="C279" s="66">
        <v>0</v>
      </c>
      <c r="D279" s="65">
        <v>3</v>
      </c>
      <c r="E279" s="66">
        <v>0</v>
      </c>
      <c r="F279" s="67"/>
      <c r="G279" s="65">
        <f t="shared" si="60"/>
        <v>0</v>
      </c>
      <c r="H279" s="66">
        <f t="shared" si="61"/>
        <v>3</v>
      </c>
      <c r="I279" s="20" t="str">
        <f t="shared" si="62"/>
        <v>-</v>
      </c>
      <c r="J279" s="21" t="str">
        <f t="shared" si="63"/>
        <v>-</v>
      </c>
    </row>
    <row r="280" spans="1:10" x14ac:dyDescent="0.2">
      <c r="A280" s="158" t="s">
        <v>267</v>
      </c>
      <c r="B280" s="65">
        <v>0</v>
      </c>
      <c r="C280" s="66">
        <v>3</v>
      </c>
      <c r="D280" s="65">
        <v>4</v>
      </c>
      <c r="E280" s="66">
        <v>4</v>
      </c>
      <c r="F280" s="67"/>
      <c r="G280" s="65">
        <f t="shared" si="60"/>
        <v>-3</v>
      </c>
      <c r="H280" s="66">
        <f t="shared" si="61"/>
        <v>0</v>
      </c>
      <c r="I280" s="20">
        <f t="shared" si="62"/>
        <v>-1</v>
      </c>
      <c r="J280" s="21">
        <f t="shared" si="63"/>
        <v>0</v>
      </c>
    </row>
    <row r="281" spans="1:10" x14ac:dyDescent="0.2">
      <c r="A281" s="158" t="s">
        <v>433</v>
      </c>
      <c r="B281" s="65">
        <v>0</v>
      </c>
      <c r="C281" s="66">
        <v>1</v>
      </c>
      <c r="D281" s="65">
        <v>0</v>
      </c>
      <c r="E281" s="66">
        <v>6</v>
      </c>
      <c r="F281" s="67"/>
      <c r="G281" s="65">
        <f t="shared" si="60"/>
        <v>-1</v>
      </c>
      <c r="H281" s="66">
        <f t="shared" si="61"/>
        <v>-6</v>
      </c>
      <c r="I281" s="20">
        <f t="shared" si="62"/>
        <v>-1</v>
      </c>
      <c r="J281" s="21">
        <f t="shared" si="63"/>
        <v>-1</v>
      </c>
    </row>
    <row r="282" spans="1:10" x14ac:dyDescent="0.2">
      <c r="A282" s="158" t="s">
        <v>443</v>
      </c>
      <c r="B282" s="65">
        <v>0</v>
      </c>
      <c r="C282" s="66">
        <v>0</v>
      </c>
      <c r="D282" s="65">
        <v>0</v>
      </c>
      <c r="E282" s="66">
        <v>2</v>
      </c>
      <c r="F282" s="67"/>
      <c r="G282" s="65">
        <f t="shared" si="60"/>
        <v>0</v>
      </c>
      <c r="H282" s="66">
        <f t="shared" si="61"/>
        <v>-2</v>
      </c>
      <c r="I282" s="20" t="str">
        <f t="shared" si="62"/>
        <v>-</v>
      </c>
      <c r="J282" s="21">
        <f t="shared" si="63"/>
        <v>-1</v>
      </c>
    </row>
    <row r="283" spans="1:10" x14ac:dyDescent="0.2">
      <c r="A283" s="158" t="s">
        <v>456</v>
      </c>
      <c r="B283" s="65">
        <v>1</v>
      </c>
      <c r="C283" s="66">
        <v>3</v>
      </c>
      <c r="D283" s="65">
        <v>1</v>
      </c>
      <c r="E283" s="66">
        <v>11</v>
      </c>
      <c r="F283" s="67"/>
      <c r="G283" s="65">
        <f t="shared" si="60"/>
        <v>-2</v>
      </c>
      <c r="H283" s="66">
        <f t="shared" si="61"/>
        <v>-10</v>
      </c>
      <c r="I283" s="20">
        <f t="shared" si="62"/>
        <v>-0.66666666666666663</v>
      </c>
      <c r="J283" s="21">
        <f t="shared" si="63"/>
        <v>-0.90909090909090906</v>
      </c>
    </row>
    <row r="284" spans="1:10" s="160" customFormat="1" x14ac:dyDescent="0.2">
      <c r="A284" s="178" t="s">
        <v>563</v>
      </c>
      <c r="B284" s="71">
        <v>3</v>
      </c>
      <c r="C284" s="72">
        <v>11</v>
      </c>
      <c r="D284" s="71">
        <v>20</v>
      </c>
      <c r="E284" s="72">
        <v>41</v>
      </c>
      <c r="F284" s="73"/>
      <c r="G284" s="71">
        <f t="shared" si="60"/>
        <v>-8</v>
      </c>
      <c r="H284" s="72">
        <f t="shared" si="61"/>
        <v>-21</v>
      </c>
      <c r="I284" s="37">
        <f t="shared" si="62"/>
        <v>-0.72727272727272729</v>
      </c>
      <c r="J284" s="38">
        <f t="shared" si="63"/>
        <v>-0.51219512195121952</v>
      </c>
    </row>
    <row r="285" spans="1:10" x14ac:dyDescent="0.2">
      <c r="A285" s="177"/>
      <c r="B285" s="143"/>
      <c r="C285" s="144"/>
      <c r="D285" s="143"/>
      <c r="E285" s="144"/>
      <c r="F285" s="145"/>
      <c r="G285" s="143"/>
      <c r="H285" s="144"/>
      <c r="I285" s="151"/>
      <c r="J285" s="152"/>
    </row>
    <row r="286" spans="1:10" s="139" customFormat="1" x14ac:dyDescent="0.2">
      <c r="A286" s="159" t="s">
        <v>63</v>
      </c>
      <c r="B286" s="65"/>
      <c r="C286" s="66"/>
      <c r="D286" s="65"/>
      <c r="E286" s="66"/>
      <c r="F286" s="67"/>
      <c r="G286" s="65"/>
      <c r="H286" s="66"/>
      <c r="I286" s="20"/>
      <c r="J286" s="21"/>
    </row>
    <row r="287" spans="1:10" x14ac:dyDescent="0.2">
      <c r="A287" s="158" t="s">
        <v>345</v>
      </c>
      <c r="B287" s="65">
        <v>8</v>
      </c>
      <c r="C287" s="66">
        <v>5</v>
      </c>
      <c r="D287" s="65">
        <v>28</v>
      </c>
      <c r="E287" s="66">
        <v>41</v>
      </c>
      <c r="F287" s="67"/>
      <c r="G287" s="65">
        <f>B287-C287</f>
        <v>3</v>
      </c>
      <c r="H287" s="66">
        <f>D287-E287</f>
        <v>-13</v>
      </c>
      <c r="I287" s="20">
        <f>IF(C287=0, "-", IF(G287/C287&lt;10, G287/C287, "&gt;999%"))</f>
        <v>0.6</v>
      </c>
      <c r="J287" s="21">
        <f>IF(E287=0, "-", IF(H287/E287&lt;10, H287/E287, "&gt;999%"))</f>
        <v>-0.31707317073170732</v>
      </c>
    </row>
    <row r="288" spans="1:10" x14ac:dyDescent="0.2">
      <c r="A288" s="158" t="s">
        <v>183</v>
      </c>
      <c r="B288" s="65">
        <v>14</v>
      </c>
      <c r="C288" s="66">
        <v>13</v>
      </c>
      <c r="D288" s="65">
        <v>109</v>
      </c>
      <c r="E288" s="66">
        <v>130</v>
      </c>
      <c r="F288" s="67"/>
      <c r="G288" s="65">
        <f>B288-C288</f>
        <v>1</v>
      </c>
      <c r="H288" s="66">
        <f>D288-E288</f>
        <v>-21</v>
      </c>
      <c r="I288" s="20">
        <f>IF(C288=0, "-", IF(G288/C288&lt;10, G288/C288, "&gt;999%"))</f>
        <v>7.6923076923076927E-2</v>
      </c>
      <c r="J288" s="21">
        <f>IF(E288=0, "-", IF(H288/E288&lt;10, H288/E288, "&gt;999%"))</f>
        <v>-0.16153846153846155</v>
      </c>
    </row>
    <row r="289" spans="1:10" x14ac:dyDescent="0.2">
      <c r="A289" s="158" t="s">
        <v>315</v>
      </c>
      <c r="B289" s="65">
        <v>32</v>
      </c>
      <c r="C289" s="66">
        <v>2</v>
      </c>
      <c r="D289" s="65">
        <v>125</v>
      </c>
      <c r="E289" s="66">
        <v>63</v>
      </c>
      <c r="F289" s="67"/>
      <c r="G289" s="65">
        <f>B289-C289</f>
        <v>30</v>
      </c>
      <c r="H289" s="66">
        <f>D289-E289</f>
        <v>62</v>
      </c>
      <c r="I289" s="20" t="str">
        <f>IF(C289=0, "-", IF(G289/C289&lt;10, G289/C289, "&gt;999%"))</f>
        <v>&gt;999%</v>
      </c>
      <c r="J289" s="21">
        <f>IF(E289=0, "-", IF(H289/E289&lt;10, H289/E289, "&gt;999%"))</f>
        <v>0.98412698412698407</v>
      </c>
    </row>
    <row r="290" spans="1:10" s="160" customFormat="1" x14ac:dyDescent="0.2">
      <c r="A290" s="178" t="s">
        <v>564</v>
      </c>
      <c r="B290" s="71">
        <v>54</v>
      </c>
      <c r="C290" s="72">
        <v>20</v>
      </c>
      <c r="D290" s="71">
        <v>262</v>
      </c>
      <c r="E290" s="72">
        <v>234</v>
      </c>
      <c r="F290" s="73"/>
      <c r="G290" s="71">
        <f>B290-C290</f>
        <v>34</v>
      </c>
      <c r="H290" s="72">
        <f>D290-E290</f>
        <v>28</v>
      </c>
      <c r="I290" s="37">
        <f>IF(C290=0, "-", IF(G290/C290&lt;10, G290/C290, "&gt;999%"))</f>
        <v>1.7</v>
      </c>
      <c r="J290" s="38">
        <f>IF(E290=0, "-", IF(H290/E290&lt;10, H290/E290, "&gt;999%"))</f>
        <v>0.11965811965811966</v>
      </c>
    </row>
    <row r="291" spans="1:10" x14ac:dyDescent="0.2">
      <c r="A291" s="177"/>
      <c r="B291" s="143"/>
      <c r="C291" s="144"/>
      <c r="D291" s="143"/>
      <c r="E291" s="144"/>
      <c r="F291" s="145"/>
      <c r="G291" s="143"/>
      <c r="H291" s="144"/>
      <c r="I291" s="151"/>
      <c r="J291" s="152"/>
    </row>
    <row r="292" spans="1:10" s="139" customFormat="1" x14ac:dyDescent="0.2">
      <c r="A292" s="159" t="s">
        <v>64</v>
      </c>
      <c r="B292" s="65"/>
      <c r="C292" s="66"/>
      <c r="D292" s="65"/>
      <c r="E292" s="66"/>
      <c r="F292" s="67"/>
      <c r="G292" s="65"/>
      <c r="H292" s="66"/>
      <c r="I292" s="20"/>
      <c r="J292" s="21"/>
    </row>
    <row r="293" spans="1:10" x14ac:dyDescent="0.2">
      <c r="A293" s="158" t="s">
        <v>275</v>
      </c>
      <c r="B293" s="65">
        <v>0</v>
      </c>
      <c r="C293" s="66">
        <v>1</v>
      </c>
      <c r="D293" s="65">
        <v>3</v>
      </c>
      <c r="E293" s="66">
        <v>3</v>
      </c>
      <c r="F293" s="67"/>
      <c r="G293" s="65">
        <f>B293-C293</f>
        <v>-1</v>
      </c>
      <c r="H293" s="66">
        <f>D293-E293</f>
        <v>0</v>
      </c>
      <c r="I293" s="20">
        <f>IF(C293=0, "-", IF(G293/C293&lt;10, G293/C293, "&gt;999%"))</f>
        <v>-1</v>
      </c>
      <c r="J293" s="21">
        <f>IF(E293=0, "-", IF(H293/E293&lt;10, H293/E293, "&gt;999%"))</f>
        <v>0</v>
      </c>
    </row>
    <row r="294" spans="1:10" x14ac:dyDescent="0.2">
      <c r="A294" s="158" t="s">
        <v>218</v>
      </c>
      <c r="B294" s="65">
        <v>1</v>
      </c>
      <c r="C294" s="66">
        <v>1</v>
      </c>
      <c r="D294" s="65">
        <v>4</v>
      </c>
      <c r="E294" s="66">
        <v>4</v>
      </c>
      <c r="F294" s="67"/>
      <c r="G294" s="65">
        <f>B294-C294</f>
        <v>0</v>
      </c>
      <c r="H294" s="66">
        <f>D294-E294</f>
        <v>0</v>
      </c>
      <c r="I294" s="20">
        <f>IF(C294=0, "-", IF(G294/C294&lt;10, G294/C294, "&gt;999%"))</f>
        <v>0</v>
      </c>
      <c r="J294" s="21">
        <f>IF(E294=0, "-", IF(H294/E294&lt;10, H294/E294, "&gt;999%"))</f>
        <v>0</v>
      </c>
    </row>
    <row r="295" spans="1:10" x14ac:dyDescent="0.2">
      <c r="A295" s="158" t="s">
        <v>334</v>
      </c>
      <c r="B295" s="65">
        <v>2</v>
      </c>
      <c r="C295" s="66">
        <v>2</v>
      </c>
      <c r="D295" s="65">
        <v>9</v>
      </c>
      <c r="E295" s="66">
        <v>9</v>
      </c>
      <c r="F295" s="67"/>
      <c r="G295" s="65">
        <f>B295-C295</f>
        <v>0</v>
      </c>
      <c r="H295" s="66">
        <f>D295-E295</f>
        <v>0</v>
      </c>
      <c r="I295" s="20">
        <f>IF(C295=0, "-", IF(G295/C295&lt;10, G295/C295, "&gt;999%"))</f>
        <v>0</v>
      </c>
      <c r="J295" s="21">
        <f>IF(E295=0, "-", IF(H295/E295&lt;10, H295/E295, "&gt;999%"))</f>
        <v>0</v>
      </c>
    </row>
    <row r="296" spans="1:10" x14ac:dyDescent="0.2">
      <c r="A296" s="158" t="s">
        <v>192</v>
      </c>
      <c r="B296" s="65">
        <v>7</v>
      </c>
      <c r="C296" s="66">
        <v>9</v>
      </c>
      <c r="D296" s="65">
        <v>23</v>
      </c>
      <c r="E296" s="66">
        <v>27</v>
      </c>
      <c r="F296" s="67"/>
      <c r="G296" s="65">
        <f>B296-C296</f>
        <v>-2</v>
      </c>
      <c r="H296" s="66">
        <f>D296-E296</f>
        <v>-4</v>
      </c>
      <c r="I296" s="20">
        <f>IF(C296=0, "-", IF(G296/C296&lt;10, G296/C296, "&gt;999%"))</f>
        <v>-0.22222222222222221</v>
      </c>
      <c r="J296" s="21">
        <f>IF(E296=0, "-", IF(H296/E296&lt;10, H296/E296, "&gt;999%"))</f>
        <v>-0.14814814814814814</v>
      </c>
    </row>
    <row r="297" spans="1:10" s="160" customFormat="1" x14ac:dyDescent="0.2">
      <c r="A297" s="178" t="s">
        <v>565</v>
      </c>
      <c r="B297" s="71">
        <v>10</v>
      </c>
      <c r="C297" s="72">
        <v>13</v>
      </c>
      <c r="D297" s="71">
        <v>39</v>
      </c>
      <c r="E297" s="72">
        <v>43</v>
      </c>
      <c r="F297" s="73"/>
      <c r="G297" s="71">
        <f>B297-C297</f>
        <v>-3</v>
      </c>
      <c r="H297" s="72">
        <f>D297-E297</f>
        <v>-4</v>
      </c>
      <c r="I297" s="37">
        <f>IF(C297=0, "-", IF(G297/C297&lt;10, G297/C297, "&gt;999%"))</f>
        <v>-0.23076923076923078</v>
      </c>
      <c r="J297" s="38">
        <f>IF(E297=0, "-", IF(H297/E297&lt;10, H297/E297, "&gt;999%"))</f>
        <v>-9.3023255813953487E-2</v>
      </c>
    </row>
    <row r="298" spans="1:10" x14ac:dyDescent="0.2">
      <c r="A298" s="177"/>
      <c r="B298" s="143"/>
      <c r="C298" s="144"/>
      <c r="D298" s="143"/>
      <c r="E298" s="144"/>
      <c r="F298" s="145"/>
      <c r="G298" s="143"/>
      <c r="H298" s="144"/>
      <c r="I298" s="151"/>
      <c r="J298" s="152"/>
    </row>
    <row r="299" spans="1:10" s="139" customFormat="1" x14ac:dyDescent="0.2">
      <c r="A299" s="159" t="s">
        <v>65</v>
      </c>
      <c r="B299" s="65"/>
      <c r="C299" s="66"/>
      <c r="D299" s="65"/>
      <c r="E299" s="66"/>
      <c r="F299" s="67"/>
      <c r="G299" s="65"/>
      <c r="H299" s="66"/>
      <c r="I299" s="20"/>
      <c r="J299" s="21"/>
    </row>
    <row r="300" spans="1:10" x14ac:dyDescent="0.2">
      <c r="A300" s="158" t="s">
        <v>316</v>
      </c>
      <c r="B300" s="65">
        <v>1</v>
      </c>
      <c r="C300" s="66">
        <v>19</v>
      </c>
      <c r="D300" s="65">
        <v>52</v>
      </c>
      <c r="E300" s="66">
        <v>123</v>
      </c>
      <c r="F300" s="67"/>
      <c r="G300" s="65">
        <f t="shared" ref="G300:G309" si="64">B300-C300</f>
        <v>-18</v>
      </c>
      <c r="H300" s="66">
        <f t="shared" ref="H300:H309" si="65">D300-E300</f>
        <v>-71</v>
      </c>
      <c r="I300" s="20">
        <f t="shared" ref="I300:I309" si="66">IF(C300=0, "-", IF(G300/C300&lt;10, G300/C300, "&gt;999%"))</f>
        <v>-0.94736842105263153</v>
      </c>
      <c r="J300" s="21">
        <f t="shared" ref="J300:J309" si="67">IF(E300=0, "-", IF(H300/E300&lt;10, H300/E300, "&gt;999%"))</f>
        <v>-0.57723577235772361</v>
      </c>
    </row>
    <row r="301" spans="1:10" x14ac:dyDescent="0.2">
      <c r="A301" s="158" t="s">
        <v>317</v>
      </c>
      <c r="B301" s="65">
        <v>2</v>
      </c>
      <c r="C301" s="66">
        <v>4</v>
      </c>
      <c r="D301" s="65">
        <v>27</v>
      </c>
      <c r="E301" s="66">
        <v>21</v>
      </c>
      <c r="F301" s="67"/>
      <c r="G301" s="65">
        <f t="shared" si="64"/>
        <v>-2</v>
      </c>
      <c r="H301" s="66">
        <f t="shared" si="65"/>
        <v>6</v>
      </c>
      <c r="I301" s="20">
        <f t="shared" si="66"/>
        <v>-0.5</v>
      </c>
      <c r="J301" s="21">
        <f t="shared" si="67"/>
        <v>0.2857142857142857</v>
      </c>
    </row>
    <row r="302" spans="1:10" x14ac:dyDescent="0.2">
      <c r="A302" s="158" t="s">
        <v>434</v>
      </c>
      <c r="B302" s="65">
        <v>0</v>
      </c>
      <c r="C302" s="66">
        <v>2</v>
      </c>
      <c r="D302" s="65">
        <v>5</v>
      </c>
      <c r="E302" s="66">
        <v>2</v>
      </c>
      <c r="F302" s="67"/>
      <c r="G302" s="65">
        <f t="shared" si="64"/>
        <v>-2</v>
      </c>
      <c r="H302" s="66">
        <f t="shared" si="65"/>
        <v>3</v>
      </c>
      <c r="I302" s="20">
        <f t="shared" si="66"/>
        <v>-1</v>
      </c>
      <c r="J302" s="21">
        <f t="shared" si="67"/>
        <v>1.5</v>
      </c>
    </row>
    <row r="303" spans="1:10" x14ac:dyDescent="0.2">
      <c r="A303" s="158" t="s">
        <v>176</v>
      </c>
      <c r="B303" s="65">
        <v>0</v>
      </c>
      <c r="C303" s="66">
        <v>1</v>
      </c>
      <c r="D303" s="65">
        <v>5</v>
      </c>
      <c r="E303" s="66">
        <v>6</v>
      </c>
      <c r="F303" s="67"/>
      <c r="G303" s="65">
        <f t="shared" si="64"/>
        <v>-1</v>
      </c>
      <c r="H303" s="66">
        <f t="shared" si="65"/>
        <v>-1</v>
      </c>
      <c r="I303" s="20">
        <f t="shared" si="66"/>
        <v>-1</v>
      </c>
      <c r="J303" s="21">
        <f t="shared" si="67"/>
        <v>-0.16666666666666666</v>
      </c>
    </row>
    <row r="304" spans="1:10" x14ac:dyDescent="0.2">
      <c r="A304" s="158" t="s">
        <v>346</v>
      </c>
      <c r="B304" s="65">
        <v>21</v>
      </c>
      <c r="C304" s="66">
        <v>22</v>
      </c>
      <c r="D304" s="65">
        <v>107</v>
      </c>
      <c r="E304" s="66">
        <v>117</v>
      </c>
      <c r="F304" s="67"/>
      <c r="G304" s="65">
        <f t="shared" si="64"/>
        <v>-1</v>
      </c>
      <c r="H304" s="66">
        <f t="shared" si="65"/>
        <v>-10</v>
      </c>
      <c r="I304" s="20">
        <f t="shared" si="66"/>
        <v>-4.5454545454545456E-2</v>
      </c>
      <c r="J304" s="21">
        <f t="shared" si="67"/>
        <v>-8.5470085470085472E-2</v>
      </c>
    </row>
    <row r="305" spans="1:10" x14ac:dyDescent="0.2">
      <c r="A305" s="158" t="s">
        <v>384</v>
      </c>
      <c r="B305" s="65">
        <v>1</v>
      </c>
      <c r="C305" s="66">
        <v>0</v>
      </c>
      <c r="D305" s="65">
        <v>13</v>
      </c>
      <c r="E305" s="66">
        <v>3</v>
      </c>
      <c r="F305" s="67"/>
      <c r="G305" s="65">
        <f t="shared" si="64"/>
        <v>1</v>
      </c>
      <c r="H305" s="66">
        <f t="shared" si="65"/>
        <v>10</v>
      </c>
      <c r="I305" s="20" t="str">
        <f t="shared" si="66"/>
        <v>-</v>
      </c>
      <c r="J305" s="21">
        <f t="shared" si="67"/>
        <v>3.3333333333333335</v>
      </c>
    </row>
    <row r="306" spans="1:10" x14ac:dyDescent="0.2">
      <c r="A306" s="158" t="s">
        <v>385</v>
      </c>
      <c r="B306" s="65">
        <v>13</v>
      </c>
      <c r="C306" s="66">
        <v>11</v>
      </c>
      <c r="D306" s="65">
        <v>43</v>
      </c>
      <c r="E306" s="66">
        <v>38</v>
      </c>
      <c r="F306" s="67"/>
      <c r="G306" s="65">
        <f t="shared" si="64"/>
        <v>2</v>
      </c>
      <c r="H306" s="66">
        <f t="shared" si="65"/>
        <v>5</v>
      </c>
      <c r="I306" s="20">
        <f t="shared" si="66"/>
        <v>0.18181818181818182</v>
      </c>
      <c r="J306" s="21">
        <f t="shared" si="67"/>
        <v>0.13157894736842105</v>
      </c>
    </row>
    <row r="307" spans="1:10" x14ac:dyDescent="0.2">
      <c r="A307" s="158" t="s">
        <v>444</v>
      </c>
      <c r="B307" s="65">
        <v>0</v>
      </c>
      <c r="C307" s="66">
        <v>2</v>
      </c>
      <c r="D307" s="65">
        <v>7</v>
      </c>
      <c r="E307" s="66">
        <v>6</v>
      </c>
      <c r="F307" s="67"/>
      <c r="G307" s="65">
        <f t="shared" si="64"/>
        <v>-2</v>
      </c>
      <c r="H307" s="66">
        <f t="shared" si="65"/>
        <v>1</v>
      </c>
      <c r="I307" s="20">
        <f t="shared" si="66"/>
        <v>-1</v>
      </c>
      <c r="J307" s="21">
        <f t="shared" si="67"/>
        <v>0.16666666666666666</v>
      </c>
    </row>
    <row r="308" spans="1:10" x14ac:dyDescent="0.2">
      <c r="A308" s="158" t="s">
        <v>457</v>
      </c>
      <c r="B308" s="65">
        <v>20</v>
      </c>
      <c r="C308" s="66">
        <v>34</v>
      </c>
      <c r="D308" s="65">
        <v>139</v>
      </c>
      <c r="E308" s="66">
        <v>102</v>
      </c>
      <c r="F308" s="67"/>
      <c r="G308" s="65">
        <f t="shared" si="64"/>
        <v>-14</v>
      </c>
      <c r="H308" s="66">
        <f t="shared" si="65"/>
        <v>37</v>
      </c>
      <c r="I308" s="20">
        <f t="shared" si="66"/>
        <v>-0.41176470588235292</v>
      </c>
      <c r="J308" s="21">
        <f t="shared" si="67"/>
        <v>0.36274509803921567</v>
      </c>
    </row>
    <row r="309" spans="1:10" s="160" customFormat="1" x14ac:dyDescent="0.2">
      <c r="A309" s="178" t="s">
        <v>566</v>
      </c>
      <c r="B309" s="71">
        <v>58</v>
      </c>
      <c r="C309" s="72">
        <v>95</v>
      </c>
      <c r="D309" s="71">
        <v>398</v>
      </c>
      <c r="E309" s="72">
        <v>418</v>
      </c>
      <c r="F309" s="73"/>
      <c r="G309" s="71">
        <f t="shared" si="64"/>
        <v>-37</v>
      </c>
      <c r="H309" s="72">
        <f t="shared" si="65"/>
        <v>-20</v>
      </c>
      <c r="I309" s="37">
        <f t="shared" si="66"/>
        <v>-0.38947368421052631</v>
      </c>
      <c r="J309" s="38">
        <f t="shared" si="67"/>
        <v>-4.784688995215311E-2</v>
      </c>
    </row>
    <row r="310" spans="1:10" x14ac:dyDescent="0.2">
      <c r="A310" s="177"/>
      <c r="B310" s="143"/>
      <c r="C310" s="144"/>
      <c r="D310" s="143"/>
      <c r="E310" s="144"/>
      <c r="F310" s="145"/>
      <c r="G310" s="143"/>
      <c r="H310" s="144"/>
      <c r="I310" s="151"/>
      <c r="J310" s="152"/>
    </row>
    <row r="311" spans="1:10" s="139" customFormat="1" x14ac:dyDescent="0.2">
      <c r="A311" s="159" t="s">
        <v>66</v>
      </c>
      <c r="B311" s="65"/>
      <c r="C311" s="66"/>
      <c r="D311" s="65"/>
      <c r="E311" s="66"/>
      <c r="F311" s="67"/>
      <c r="G311" s="65"/>
      <c r="H311" s="66"/>
      <c r="I311" s="20"/>
      <c r="J311" s="21"/>
    </row>
    <row r="312" spans="1:10" x14ac:dyDescent="0.2">
      <c r="A312" s="158" t="s">
        <v>299</v>
      </c>
      <c r="B312" s="65">
        <v>3</v>
      </c>
      <c r="C312" s="66">
        <v>2</v>
      </c>
      <c r="D312" s="65">
        <v>16</v>
      </c>
      <c r="E312" s="66">
        <v>3</v>
      </c>
      <c r="F312" s="67"/>
      <c r="G312" s="65">
        <f t="shared" ref="G312:G320" si="68">B312-C312</f>
        <v>1</v>
      </c>
      <c r="H312" s="66">
        <f t="shared" ref="H312:H320" si="69">D312-E312</f>
        <v>13</v>
      </c>
      <c r="I312" s="20">
        <f t="shared" ref="I312:I320" si="70">IF(C312=0, "-", IF(G312/C312&lt;10, G312/C312, "&gt;999%"))</f>
        <v>0.5</v>
      </c>
      <c r="J312" s="21">
        <f t="shared" ref="J312:J320" si="71">IF(E312=0, "-", IF(H312/E312&lt;10, H312/E312, "&gt;999%"))</f>
        <v>4.333333333333333</v>
      </c>
    </row>
    <row r="313" spans="1:10" x14ac:dyDescent="0.2">
      <c r="A313" s="158" t="s">
        <v>219</v>
      </c>
      <c r="B313" s="65">
        <v>13</v>
      </c>
      <c r="C313" s="66">
        <v>0</v>
      </c>
      <c r="D313" s="65">
        <v>37</v>
      </c>
      <c r="E313" s="66">
        <v>19</v>
      </c>
      <c r="F313" s="67"/>
      <c r="G313" s="65">
        <f t="shared" si="68"/>
        <v>13</v>
      </c>
      <c r="H313" s="66">
        <f t="shared" si="69"/>
        <v>18</v>
      </c>
      <c r="I313" s="20" t="str">
        <f t="shared" si="70"/>
        <v>-</v>
      </c>
      <c r="J313" s="21">
        <f t="shared" si="71"/>
        <v>0.94736842105263153</v>
      </c>
    </row>
    <row r="314" spans="1:10" x14ac:dyDescent="0.2">
      <c r="A314" s="158" t="s">
        <v>445</v>
      </c>
      <c r="B314" s="65">
        <v>1</v>
      </c>
      <c r="C314" s="66">
        <v>4</v>
      </c>
      <c r="D314" s="65">
        <v>6</v>
      </c>
      <c r="E314" s="66">
        <v>6</v>
      </c>
      <c r="F314" s="67"/>
      <c r="G314" s="65">
        <f t="shared" si="68"/>
        <v>-3</v>
      </c>
      <c r="H314" s="66">
        <f t="shared" si="69"/>
        <v>0</v>
      </c>
      <c r="I314" s="20">
        <f t="shared" si="70"/>
        <v>-0.75</v>
      </c>
      <c r="J314" s="21">
        <f t="shared" si="71"/>
        <v>0</v>
      </c>
    </row>
    <row r="315" spans="1:10" x14ac:dyDescent="0.2">
      <c r="A315" s="158" t="s">
        <v>458</v>
      </c>
      <c r="B315" s="65">
        <v>17</v>
      </c>
      <c r="C315" s="66">
        <v>25</v>
      </c>
      <c r="D315" s="65">
        <v>74</v>
      </c>
      <c r="E315" s="66">
        <v>85</v>
      </c>
      <c r="F315" s="67"/>
      <c r="G315" s="65">
        <f t="shared" si="68"/>
        <v>-8</v>
      </c>
      <c r="H315" s="66">
        <f t="shared" si="69"/>
        <v>-11</v>
      </c>
      <c r="I315" s="20">
        <f t="shared" si="70"/>
        <v>-0.32</v>
      </c>
      <c r="J315" s="21">
        <f t="shared" si="71"/>
        <v>-0.12941176470588237</v>
      </c>
    </row>
    <row r="316" spans="1:10" x14ac:dyDescent="0.2">
      <c r="A316" s="158" t="s">
        <v>386</v>
      </c>
      <c r="B316" s="65">
        <v>0</v>
      </c>
      <c r="C316" s="66">
        <v>0</v>
      </c>
      <c r="D316" s="65">
        <v>1</v>
      </c>
      <c r="E316" s="66">
        <v>14</v>
      </c>
      <c r="F316" s="67"/>
      <c r="G316" s="65">
        <f t="shared" si="68"/>
        <v>0</v>
      </c>
      <c r="H316" s="66">
        <f t="shared" si="69"/>
        <v>-13</v>
      </c>
      <c r="I316" s="20" t="str">
        <f t="shared" si="70"/>
        <v>-</v>
      </c>
      <c r="J316" s="21">
        <f t="shared" si="71"/>
        <v>-0.9285714285714286</v>
      </c>
    </row>
    <row r="317" spans="1:10" x14ac:dyDescent="0.2">
      <c r="A317" s="158" t="s">
        <v>411</v>
      </c>
      <c r="B317" s="65">
        <v>0</v>
      </c>
      <c r="C317" s="66">
        <v>0</v>
      </c>
      <c r="D317" s="65">
        <v>12</v>
      </c>
      <c r="E317" s="66">
        <v>6</v>
      </c>
      <c r="F317" s="67"/>
      <c r="G317" s="65">
        <f t="shared" si="68"/>
        <v>0</v>
      </c>
      <c r="H317" s="66">
        <f t="shared" si="69"/>
        <v>6</v>
      </c>
      <c r="I317" s="20" t="str">
        <f t="shared" si="70"/>
        <v>-</v>
      </c>
      <c r="J317" s="21">
        <f t="shared" si="71"/>
        <v>1</v>
      </c>
    </row>
    <row r="318" spans="1:10" x14ac:dyDescent="0.2">
      <c r="A318" s="158" t="s">
        <v>318</v>
      </c>
      <c r="B318" s="65">
        <v>19</v>
      </c>
      <c r="C318" s="66">
        <v>11</v>
      </c>
      <c r="D318" s="65">
        <v>75</v>
      </c>
      <c r="E318" s="66">
        <v>120</v>
      </c>
      <c r="F318" s="67"/>
      <c r="G318" s="65">
        <f t="shared" si="68"/>
        <v>8</v>
      </c>
      <c r="H318" s="66">
        <f t="shared" si="69"/>
        <v>-45</v>
      </c>
      <c r="I318" s="20">
        <f t="shared" si="70"/>
        <v>0.72727272727272729</v>
      </c>
      <c r="J318" s="21">
        <f t="shared" si="71"/>
        <v>-0.375</v>
      </c>
    </row>
    <row r="319" spans="1:10" x14ac:dyDescent="0.2">
      <c r="A319" s="158" t="s">
        <v>347</v>
      </c>
      <c r="B319" s="65">
        <v>11</v>
      </c>
      <c r="C319" s="66">
        <v>17</v>
      </c>
      <c r="D319" s="65">
        <v>101</v>
      </c>
      <c r="E319" s="66">
        <v>120</v>
      </c>
      <c r="F319" s="67"/>
      <c r="G319" s="65">
        <f t="shared" si="68"/>
        <v>-6</v>
      </c>
      <c r="H319" s="66">
        <f t="shared" si="69"/>
        <v>-19</v>
      </c>
      <c r="I319" s="20">
        <f t="shared" si="70"/>
        <v>-0.35294117647058826</v>
      </c>
      <c r="J319" s="21">
        <f t="shared" si="71"/>
        <v>-0.15833333333333333</v>
      </c>
    </row>
    <row r="320" spans="1:10" s="160" customFormat="1" x14ac:dyDescent="0.2">
      <c r="A320" s="178" t="s">
        <v>567</v>
      </c>
      <c r="B320" s="71">
        <v>64</v>
      </c>
      <c r="C320" s="72">
        <v>59</v>
      </c>
      <c r="D320" s="71">
        <v>322</v>
      </c>
      <c r="E320" s="72">
        <v>373</v>
      </c>
      <c r="F320" s="73"/>
      <c r="G320" s="71">
        <f t="shared" si="68"/>
        <v>5</v>
      </c>
      <c r="H320" s="72">
        <f t="shared" si="69"/>
        <v>-51</v>
      </c>
      <c r="I320" s="37">
        <f t="shared" si="70"/>
        <v>8.4745762711864403E-2</v>
      </c>
      <c r="J320" s="38">
        <f t="shared" si="71"/>
        <v>-0.13672922252010725</v>
      </c>
    </row>
    <row r="321" spans="1:10" x14ac:dyDescent="0.2">
      <c r="A321" s="177"/>
      <c r="B321" s="143"/>
      <c r="C321" s="144"/>
      <c r="D321" s="143"/>
      <c r="E321" s="144"/>
      <c r="F321" s="145"/>
      <c r="G321" s="143"/>
      <c r="H321" s="144"/>
      <c r="I321" s="151"/>
      <c r="J321" s="152"/>
    </row>
    <row r="322" spans="1:10" s="139" customFormat="1" x14ac:dyDescent="0.2">
      <c r="A322" s="159" t="s">
        <v>67</v>
      </c>
      <c r="B322" s="65"/>
      <c r="C322" s="66"/>
      <c r="D322" s="65"/>
      <c r="E322" s="66"/>
      <c r="F322" s="67"/>
      <c r="G322" s="65"/>
      <c r="H322" s="66"/>
      <c r="I322" s="20"/>
      <c r="J322" s="21"/>
    </row>
    <row r="323" spans="1:10" x14ac:dyDescent="0.2">
      <c r="A323" s="158" t="s">
        <v>319</v>
      </c>
      <c r="B323" s="65">
        <v>0</v>
      </c>
      <c r="C323" s="66">
        <v>0</v>
      </c>
      <c r="D323" s="65">
        <v>8</v>
      </c>
      <c r="E323" s="66">
        <v>0</v>
      </c>
      <c r="F323" s="67"/>
      <c r="G323" s="65">
        <f t="shared" ref="G323:G331" si="72">B323-C323</f>
        <v>0</v>
      </c>
      <c r="H323" s="66">
        <f t="shared" ref="H323:H331" si="73">D323-E323</f>
        <v>8</v>
      </c>
      <c r="I323" s="20" t="str">
        <f t="shared" ref="I323:I331" si="74">IF(C323=0, "-", IF(G323/C323&lt;10, G323/C323, "&gt;999%"))</f>
        <v>-</v>
      </c>
      <c r="J323" s="21" t="str">
        <f t="shared" ref="J323:J331" si="75">IF(E323=0, "-", IF(H323/E323&lt;10, H323/E323, "&gt;999%"))</f>
        <v>-</v>
      </c>
    </row>
    <row r="324" spans="1:10" x14ac:dyDescent="0.2">
      <c r="A324" s="158" t="s">
        <v>348</v>
      </c>
      <c r="B324" s="65">
        <v>1</v>
      </c>
      <c r="C324" s="66">
        <v>2</v>
      </c>
      <c r="D324" s="65">
        <v>3</v>
      </c>
      <c r="E324" s="66">
        <v>20</v>
      </c>
      <c r="F324" s="67"/>
      <c r="G324" s="65">
        <f t="shared" si="72"/>
        <v>-1</v>
      </c>
      <c r="H324" s="66">
        <f t="shared" si="73"/>
        <v>-17</v>
      </c>
      <c r="I324" s="20">
        <f t="shared" si="74"/>
        <v>-0.5</v>
      </c>
      <c r="J324" s="21">
        <f t="shared" si="75"/>
        <v>-0.85</v>
      </c>
    </row>
    <row r="325" spans="1:10" x14ac:dyDescent="0.2">
      <c r="A325" s="158" t="s">
        <v>202</v>
      </c>
      <c r="B325" s="65">
        <v>0</v>
      </c>
      <c r="C325" s="66">
        <v>1</v>
      </c>
      <c r="D325" s="65">
        <v>0</v>
      </c>
      <c r="E325" s="66">
        <v>5</v>
      </c>
      <c r="F325" s="67"/>
      <c r="G325" s="65">
        <f t="shared" si="72"/>
        <v>-1</v>
      </c>
      <c r="H325" s="66">
        <f t="shared" si="73"/>
        <v>-5</v>
      </c>
      <c r="I325" s="20">
        <f t="shared" si="74"/>
        <v>-1</v>
      </c>
      <c r="J325" s="21">
        <f t="shared" si="75"/>
        <v>-1</v>
      </c>
    </row>
    <row r="326" spans="1:10" x14ac:dyDescent="0.2">
      <c r="A326" s="158" t="s">
        <v>349</v>
      </c>
      <c r="B326" s="65">
        <v>0</v>
      </c>
      <c r="C326" s="66">
        <v>2</v>
      </c>
      <c r="D326" s="65">
        <v>1</v>
      </c>
      <c r="E326" s="66">
        <v>6</v>
      </c>
      <c r="F326" s="67"/>
      <c r="G326" s="65">
        <f t="shared" si="72"/>
        <v>-2</v>
      </c>
      <c r="H326" s="66">
        <f t="shared" si="73"/>
        <v>-5</v>
      </c>
      <c r="I326" s="20">
        <f t="shared" si="74"/>
        <v>-1</v>
      </c>
      <c r="J326" s="21">
        <f t="shared" si="75"/>
        <v>-0.83333333333333337</v>
      </c>
    </row>
    <row r="327" spans="1:10" x14ac:dyDescent="0.2">
      <c r="A327" s="158" t="s">
        <v>223</v>
      </c>
      <c r="B327" s="65">
        <v>0</v>
      </c>
      <c r="C327" s="66">
        <v>0</v>
      </c>
      <c r="D327" s="65">
        <v>1</v>
      </c>
      <c r="E327" s="66">
        <v>3</v>
      </c>
      <c r="F327" s="67"/>
      <c r="G327" s="65">
        <f t="shared" si="72"/>
        <v>0</v>
      </c>
      <c r="H327" s="66">
        <f t="shared" si="73"/>
        <v>-2</v>
      </c>
      <c r="I327" s="20" t="str">
        <f t="shared" si="74"/>
        <v>-</v>
      </c>
      <c r="J327" s="21">
        <f t="shared" si="75"/>
        <v>-0.66666666666666663</v>
      </c>
    </row>
    <row r="328" spans="1:10" x14ac:dyDescent="0.2">
      <c r="A328" s="158" t="s">
        <v>474</v>
      </c>
      <c r="B328" s="65">
        <v>0</v>
      </c>
      <c r="C328" s="66">
        <v>0</v>
      </c>
      <c r="D328" s="65">
        <v>1</v>
      </c>
      <c r="E328" s="66">
        <v>0</v>
      </c>
      <c r="F328" s="67"/>
      <c r="G328" s="65">
        <f t="shared" si="72"/>
        <v>0</v>
      </c>
      <c r="H328" s="66">
        <f t="shared" si="73"/>
        <v>1</v>
      </c>
      <c r="I328" s="20" t="str">
        <f t="shared" si="74"/>
        <v>-</v>
      </c>
      <c r="J328" s="21" t="str">
        <f t="shared" si="75"/>
        <v>-</v>
      </c>
    </row>
    <row r="329" spans="1:10" x14ac:dyDescent="0.2">
      <c r="A329" s="158" t="s">
        <v>435</v>
      </c>
      <c r="B329" s="65">
        <v>0</v>
      </c>
      <c r="C329" s="66">
        <v>0</v>
      </c>
      <c r="D329" s="65">
        <v>1</v>
      </c>
      <c r="E329" s="66">
        <v>2</v>
      </c>
      <c r="F329" s="67"/>
      <c r="G329" s="65">
        <f t="shared" si="72"/>
        <v>0</v>
      </c>
      <c r="H329" s="66">
        <f t="shared" si="73"/>
        <v>-1</v>
      </c>
      <c r="I329" s="20" t="str">
        <f t="shared" si="74"/>
        <v>-</v>
      </c>
      <c r="J329" s="21">
        <f t="shared" si="75"/>
        <v>-0.5</v>
      </c>
    </row>
    <row r="330" spans="1:10" x14ac:dyDescent="0.2">
      <c r="A330" s="158" t="s">
        <v>426</v>
      </c>
      <c r="B330" s="65">
        <v>0</v>
      </c>
      <c r="C330" s="66">
        <v>1</v>
      </c>
      <c r="D330" s="65">
        <v>0</v>
      </c>
      <c r="E330" s="66">
        <v>5</v>
      </c>
      <c r="F330" s="67"/>
      <c r="G330" s="65">
        <f t="shared" si="72"/>
        <v>-1</v>
      </c>
      <c r="H330" s="66">
        <f t="shared" si="73"/>
        <v>-5</v>
      </c>
      <c r="I330" s="20">
        <f t="shared" si="74"/>
        <v>-1</v>
      </c>
      <c r="J330" s="21">
        <f t="shared" si="75"/>
        <v>-1</v>
      </c>
    </row>
    <row r="331" spans="1:10" s="160" customFormat="1" x14ac:dyDescent="0.2">
      <c r="A331" s="178" t="s">
        <v>568</v>
      </c>
      <c r="B331" s="71">
        <v>1</v>
      </c>
      <c r="C331" s="72">
        <v>6</v>
      </c>
      <c r="D331" s="71">
        <v>15</v>
      </c>
      <c r="E331" s="72">
        <v>41</v>
      </c>
      <c r="F331" s="73"/>
      <c r="G331" s="71">
        <f t="shared" si="72"/>
        <v>-5</v>
      </c>
      <c r="H331" s="72">
        <f t="shared" si="73"/>
        <v>-26</v>
      </c>
      <c r="I331" s="37">
        <f t="shared" si="74"/>
        <v>-0.83333333333333337</v>
      </c>
      <c r="J331" s="38">
        <f t="shared" si="75"/>
        <v>-0.63414634146341464</v>
      </c>
    </row>
    <row r="332" spans="1:10" x14ac:dyDescent="0.2">
      <c r="A332" s="177"/>
      <c r="B332" s="143"/>
      <c r="C332" s="144"/>
      <c r="D332" s="143"/>
      <c r="E332" s="144"/>
      <c r="F332" s="145"/>
      <c r="G332" s="143"/>
      <c r="H332" s="144"/>
      <c r="I332" s="151"/>
      <c r="J332" s="152"/>
    </row>
    <row r="333" spans="1:10" s="139" customFormat="1" x14ac:dyDescent="0.2">
      <c r="A333" s="159" t="s">
        <v>68</v>
      </c>
      <c r="B333" s="65"/>
      <c r="C333" s="66"/>
      <c r="D333" s="65"/>
      <c r="E333" s="66"/>
      <c r="F333" s="67"/>
      <c r="G333" s="65"/>
      <c r="H333" s="66"/>
      <c r="I333" s="20"/>
      <c r="J333" s="21"/>
    </row>
    <row r="334" spans="1:10" x14ac:dyDescent="0.2">
      <c r="A334" s="158" t="s">
        <v>293</v>
      </c>
      <c r="B334" s="65">
        <v>1</v>
      </c>
      <c r="C334" s="66">
        <v>0</v>
      </c>
      <c r="D334" s="65">
        <v>1</v>
      </c>
      <c r="E334" s="66">
        <v>2</v>
      </c>
      <c r="F334" s="67"/>
      <c r="G334" s="65">
        <f t="shared" ref="G334:G341" si="76">B334-C334</f>
        <v>1</v>
      </c>
      <c r="H334" s="66">
        <f t="shared" ref="H334:H341" si="77">D334-E334</f>
        <v>-1</v>
      </c>
      <c r="I334" s="20" t="str">
        <f t="shared" ref="I334:I341" si="78">IF(C334=0, "-", IF(G334/C334&lt;10, G334/C334, "&gt;999%"))</f>
        <v>-</v>
      </c>
      <c r="J334" s="21">
        <f t="shared" ref="J334:J341" si="79">IF(E334=0, "-", IF(H334/E334&lt;10, H334/E334, "&gt;999%"))</f>
        <v>-0.5</v>
      </c>
    </row>
    <row r="335" spans="1:10" x14ac:dyDescent="0.2">
      <c r="A335" s="158" t="s">
        <v>289</v>
      </c>
      <c r="B335" s="65">
        <v>0</v>
      </c>
      <c r="C335" s="66">
        <v>0</v>
      </c>
      <c r="D335" s="65">
        <v>1</v>
      </c>
      <c r="E335" s="66">
        <v>2</v>
      </c>
      <c r="F335" s="67"/>
      <c r="G335" s="65">
        <f t="shared" si="76"/>
        <v>0</v>
      </c>
      <c r="H335" s="66">
        <f t="shared" si="77"/>
        <v>-1</v>
      </c>
      <c r="I335" s="20" t="str">
        <f t="shared" si="78"/>
        <v>-</v>
      </c>
      <c r="J335" s="21">
        <f t="shared" si="79"/>
        <v>-0.5</v>
      </c>
    </row>
    <row r="336" spans="1:10" x14ac:dyDescent="0.2">
      <c r="A336" s="158" t="s">
        <v>407</v>
      </c>
      <c r="B336" s="65">
        <v>1</v>
      </c>
      <c r="C336" s="66">
        <v>0</v>
      </c>
      <c r="D336" s="65">
        <v>5</v>
      </c>
      <c r="E336" s="66">
        <v>5</v>
      </c>
      <c r="F336" s="67"/>
      <c r="G336" s="65">
        <f t="shared" si="76"/>
        <v>1</v>
      </c>
      <c r="H336" s="66">
        <f t="shared" si="77"/>
        <v>0</v>
      </c>
      <c r="I336" s="20" t="str">
        <f t="shared" si="78"/>
        <v>-</v>
      </c>
      <c r="J336" s="21">
        <f t="shared" si="79"/>
        <v>0</v>
      </c>
    </row>
    <row r="337" spans="1:10" x14ac:dyDescent="0.2">
      <c r="A337" s="158" t="s">
        <v>408</v>
      </c>
      <c r="B337" s="65">
        <v>1</v>
      </c>
      <c r="C337" s="66">
        <v>1</v>
      </c>
      <c r="D337" s="65">
        <v>3</v>
      </c>
      <c r="E337" s="66">
        <v>7</v>
      </c>
      <c r="F337" s="67"/>
      <c r="G337" s="65">
        <f t="shared" si="76"/>
        <v>0</v>
      </c>
      <c r="H337" s="66">
        <f t="shared" si="77"/>
        <v>-4</v>
      </c>
      <c r="I337" s="20">
        <f t="shared" si="78"/>
        <v>0</v>
      </c>
      <c r="J337" s="21">
        <f t="shared" si="79"/>
        <v>-0.5714285714285714</v>
      </c>
    </row>
    <row r="338" spans="1:10" x14ac:dyDescent="0.2">
      <c r="A338" s="158" t="s">
        <v>290</v>
      </c>
      <c r="B338" s="65">
        <v>0</v>
      </c>
      <c r="C338" s="66">
        <v>0</v>
      </c>
      <c r="D338" s="65">
        <v>3</v>
      </c>
      <c r="E338" s="66">
        <v>1</v>
      </c>
      <c r="F338" s="67"/>
      <c r="G338" s="65">
        <f t="shared" si="76"/>
        <v>0</v>
      </c>
      <c r="H338" s="66">
        <f t="shared" si="77"/>
        <v>2</v>
      </c>
      <c r="I338" s="20" t="str">
        <f t="shared" si="78"/>
        <v>-</v>
      </c>
      <c r="J338" s="21">
        <f t="shared" si="79"/>
        <v>2</v>
      </c>
    </row>
    <row r="339" spans="1:10" x14ac:dyDescent="0.2">
      <c r="A339" s="158" t="s">
        <v>368</v>
      </c>
      <c r="B339" s="65">
        <v>0</v>
      </c>
      <c r="C339" s="66">
        <v>5</v>
      </c>
      <c r="D339" s="65">
        <v>32</v>
      </c>
      <c r="E339" s="66">
        <v>29</v>
      </c>
      <c r="F339" s="67"/>
      <c r="G339" s="65">
        <f t="shared" si="76"/>
        <v>-5</v>
      </c>
      <c r="H339" s="66">
        <f t="shared" si="77"/>
        <v>3</v>
      </c>
      <c r="I339" s="20">
        <f t="shared" si="78"/>
        <v>-1</v>
      </c>
      <c r="J339" s="21">
        <f t="shared" si="79"/>
        <v>0.10344827586206896</v>
      </c>
    </row>
    <row r="340" spans="1:10" x14ac:dyDescent="0.2">
      <c r="A340" s="158" t="s">
        <v>253</v>
      </c>
      <c r="B340" s="65">
        <v>1</v>
      </c>
      <c r="C340" s="66">
        <v>0</v>
      </c>
      <c r="D340" s="65">
        <v>10</v>
      </c>
      <c r="E340" s="66">
        <v>0</v>
      </c>
      <c r="F340" s="67"/>
      <c r="G340" s="65">
        <f t="shared" si="76"/>
        <v>1</v>
      </c>
      <c r="H340" s="66">
        <f t="shared" si="77"/>
        <v>10</v>
      </c>
      <c r="I340" s="20" t="str">
        <f t="shared" si="78"/>
        <v>-</v>
      </c>
      <c r="J340" s="21" t="str">
        <f t="shared" si="79"/>
        <v>-</v>
      </c>
    </row>
    <row r="341" spans="1:10" s="160" customFormat="1" x14ac:dyDescent="0.2">
      <c r="A341" s="178" t="s">
        <v>569</v>
      </c>
      <c r="B341" s="71">
        <v>4</v>
      </c>
      <c r="C341" s="72">
        <v>6</v>
      </c>
      <c r="D341" s="71">
        <v>55</v>
      </c>
      <c r="E341" s="72">
        <v>46</v>
      </c>
      <c r="F341" s="73"/>
      <c r="G341" s="71">
        <f t="shared" si="76"/>
        <v>-2</v>
      </c>
      <c r="H341" s="72">
        <f t="shared" si="77"/>
        <v>9</v>
      </c>
      <c r="I341" s="37">
        <f t="shared" si="78"/>
        <v>-0.33333333333333331</v>
      </c>
      <c r="J341" s="38">
        <f t="shared" si="79"/>
        <v>0.19565217391304349</v>
      </c>
    </row>
    <row r="342" spans="1:10" x14ac:dyDescent="0.2">
      <c r="A342" s="177"/>
      <c r="B342" s="143"/>
      <c r="C342" s="144"/>
      <c r="D342" s="143"/>
      <c r="E342" s="144"/>
      <c r="F342" s="145"/>
      <c r="G342" s="143"/>
      <c r="H342" s="144"/>
      <c r="I342" s="151"/>
      <c r="J342" s="152"/>
    </row>
    <row r="343" spans="1:10" s="139" customFormat="1" x14ac:dyDescent="0.2">
      <c r="A343" s="159" t="s">
        <v>69</v>
      </c>
      <c r="B343" s="65"/>
      <c r="C343" s="66"/>
      <c r="D343" s="65"/>
      <c r="E343" s="66"/>
      <c r="F343" s="67"/>
      <c r="G343" s="65"/>
      <c r="H343" s="66"/>
      <c r="I343" s="20"/>
      <c r="J343" s="21"/>
    </row>
    <row r="344" spans="1:10" x14ac:dyDescent="0.2">
      <c r="A344" s="158" t="s">
        <v>459</v>
      </c>
      <c r="B344" s="65">
        <v>6</v>
      </c>
      <c r="C344" s="66">
        <v>10</v>
      </c>
      <c r="D344" s="65">
        <v>16</v>
      </c>
      <c r="E344" s="66">
        <v>29</v>
      </c>
      <c r="F344" s="67"/>
      <c r="G344" s="65">
        <f>B344-C344</f>
        <v>-4</v>
      </c>
      <c r="H344" s="66">
        <f>D344-E344</f>
        <v>-13</v>
      </c>
      <c r="I344" s="20">
        <f>IF(C344=0, "-", IF(G344/C344&lt;10, G344/C344, "&gt;999%"))</f>
        <v>-0.4</v>
      </c>
      <c r="J344" s="21">
        <f>IF(E344=0, "-", IF(H344/E344&lt;10, H344/E344, "&gt;999%"))</f>
        <v>-0.44827586206896552</v>
      </c>
    </row>
    <row r="345" spans="1:10" x14ac:dyDescent="0.2">
      <c r="A345" s="158" t="s">
        <v>460</v>
      </c>
      <c r="B345" s="65">
        <v>0</v>
      </c>
      <c r="C345" s="66">
        <v>0</v>
      </c>
      <c r="D345" s="65">
        <v>0</v>
      </c>
      <c r="E345" s="66">
        <v>1</v>
      </c>
      <c r="F345" s="67"/>
      <c r="G345" s="65">
        <f>B345-C345</f>
        <v>0</v>
      </c>
      <c r="H345" s="66">
        <f>D345-E345</f>
        <v>-1</v>
      </c>
      <c r="I345" s="20" t="str">
        <f>IF(C345=0, "-", IF(G345/C345&lt;10, G345/C345, "&gt;999%"))</f>
        <v>-</v>
      </c>
      <c r="J345" s="21">
        <f>IF(E345=0, "-", IF(H345/E345&lt;10, H345/E345, "&gt;999%"))</f>
        <v>-1</v>
      </c>
    </row>
    <row r="346" spans="1:10" s="160" customFormat="1" x14ac:dyDescent="0.2">
      <c r="A346" s="178" t="s">
        <v>570</v>
      </c>
      <c r="B346" s="71">
        <v>6</v>
      </c>
      <c r="C346" s="72">
        <v>10</v>
      </c>
      <c r="D346" s="71">
        <v>16</v>
      </c>
      <c r="E346" s="72">
        <v>30</v>
      </c>
      <c r="F346" s="73"/>
      <c r="G346" s="71">
        <f>B346-C346</f>
        <v>-4</v>
      </c>
      <c r="H346" s="72">
        <f>D346-E346</f>
        <v>-14</v>
      </c>
      <c r="I346" s="37">
        <f>IF(C346=0, "-", IF(G346/C346&lt;10, G346/C346, "&gt;999%"))</f>
        <v>-0.4</v>
      </c>
      <c r="J346" s="38">
        <f>IF(E346=0, "-", IF(H346/E346&lt;10, H346/E346, "&gt;999%"))</f>
        <v>-0.46666666666666667</v>
      </c>
    </row>
    <row r="347" spans="1:10" x14ac:dyDescent="0.2">
      <c r="A347" s="177"/>
      <c r="B347" s="143"/>
      <c r="C347" s="144"/>
      <c r="D347" s="143"/>
      <c r="E347" s="144"/>
      <c r="F347" s="145"/>
      <c r="G347" s="143"/>
      <c r="H347" s="144"/>
      <c r="I347" s="151"/>
      <c r="J347" s="152"/>
    </row>
    <row r="348" spans="1:10" s="139" customFormat="1" x14ac:dyDescent="0.2">
      <c r="A348" s="159" t="s">
        <v>70</v>
      </c>
      <c r="B348" s="65"/>
      <c r="C348" s="66"/>
      <c r="D348" s="65"/>
      <c r="E348" s="66"/>
      <c r="F348" s="67"/>
      <c r="G348" s="65"/>
      <c r="H348" s="66"/>
      <c r="I348" s="20"/>
      <c r="J348" s="21"/>
    </row>
    <row r="349" spans="1:10" x14ac:dyDescent="0.2">
      <c r="A349" s="158" t="s">
        <v>300</v>
      </c>
      <c r="B349" s="65">
        <v>3</v>
      </c>
      <c r="C349" s="66">
        <v>0</v>
      </c>
      <c r="D349" s="65">
        <v>3</v>
      </c>
      <c r="E349" s="66">
        <v>0</v>
      </c>
      <c r="F349" s="67"/>
      <c r="G349" s="65">
        <f t="shared" ref="G349:G357" si="80">B349-C349</f>
        <v>3</v>
      </c>
      <c r="H349" s="66">
        <f t="shared" ref="H349:H357" si="81">D349-E349</f>
        <v>3</v>
      </c>
      <c r="I349" s="20" t="str">
        <f t="shared" ref="I349:I357" si="82">IF(C349=0, "-", IF(G349/C349&lt;10, G349/C349, "&gt;999%"))</f>
        <v>-</v>
      </c>
      <c r="J349" s="21" t="str">
        <f t="shared" ref="J349:J357" si="83">IF(E349=0, "-", IF(H349/E349&lt;10, H349/E349, "&gt;999%"))</f>
        <v>-</v>
      </c>
    </row>
    <row r="350" spans="1:10" x14ac:dyDescent="0.2">
      <c r="A350" s="158" t="s">
        <v>320</v>
      </c>
      <c r="B350" s="65">
        <v>0</v>
      </c>
      <c r="C350" s="66">
        <v>1</v>
      </c>
      <c r="D350" s="65">
        <v>0</v>
      </c>
      <c r="E350" s="66">
        <v>5</v>
      </c>
      <c r="F350" s="67"/>
      <c r="G350" s="65">
        <f t="shared" si="80"/>
        <v>-1</v>
      </c>
      <c r="H350" s="66">
        <f t="shared" si="81"/>
        <v>-5</v>
      </c>
      <c r="I350" s="20">
        <f t="shared" si="82"/>
        <v>-1</v>
      </c>
      <c r="J350" s="21">
        <f t="shared" si="83"/>
        <v>-1</v>
      </c>
    </row>
    <row r="351" spans="1:10" x14ac:dyDescent="0.2">
      <c r="A351" s="158" t="s">
        <v>427</v>
      </c>
      <c r="B351" s="65">
        <v>1</v>
      </c>
      <c r="C351" s="66">
        <v>2</v>
      </c>
      <c r="D351" s="65">
        <v>3</v>
      </c>
      <c r="E351" s="66">
        <v>5</v>
      </c>
      <c r="F351" s="67"/>
      <c r="G351" s="65">
        <f t="shared" si="80"/>
        <v>-1</v>
      </c>
      <c r="H351" s="66">
        <f t="shared" si="81"/>
        <v>-2</v>
      </c>
      <c r="I351" s="20">
        <f t="shared" si="82"/>
        <v>-0.5</v>
      </c>
      <c r="J351" s="21">
        <f t="shared" si="83"/>
        <v>-0.4</v>
      </c>
    </row>
    <row r="352" spans="1:10" x14ac:dyDescent="0.2">
      <c r="A352" s="158" t="s">
        <v>350</v>
      </c>
      <c r="B352" s="65">
        <v>2</v>
      </c>
      <c r="C352" s="66">
        <v>1</v>
      </c>
      <c r="D352" s="65">
        <v>6</v>
      </c>
      <c r="E352" s="66">
        <v>7</v>
      </c>
      <c r="F352" s="67"/>
      <c r="G352" s="65">
        <f t="shared" si="80"/>
        <v>1</v>
      </c>
      <c r="H352" s="66">
        <f t="shared" si="81"/>
        <v>-1</v>
      </c>
      <c r="I352" s="20">
        <f t="shared" si="82"/>
        <v>1</v>
      </c>
      <c r="J352" s="21">
        <f t="shared" si="83"/>
        <v>-0.14285714285714285</v>
      </c>
    </row>
    <row r="353" spans="1:10" x14ac:dyDescent="0.2">
      <c r="A353" s="158" t="s">
        <v>475</v>
      </c>
      <c r="B353" s="65">
        <v>3</v>
      </c>
      <c r="C353" s="66">
        <v>2</v>
      </c>
      <c r="D353" s="65">
        <v>3</v>
      </c>
      <c r="E353" s="66">
        <v>4</v>
      </c>
      <c r="F353" s="67"/>
      <c r="G353" s="65">
        <f t="shared" si="80"/>
        <v>1</v>
      </c>
      <c r="H353" s="66">
        <f t="shared" si="81"/>
        <v>-1</v>
      </c>
      <c r="I353" s="20">
        <f t="shared" si="82"/>
        <v>0.5</v>
      </c>
      <c r="J353" s="21">
        <f t="shared" si="83"/>
        <v>-0.25</v>
      </c>
    </row>
    <row r="354" spans="1:10" x14ac:dyDescent="0.2">
      <c r="A354" s="158" t="s">
        <v>423</v>
      </c>
      <c r="B354" s="65">
        <v>0</v>
      </c>
      <c r="C354" s="66">
        <v>1</v>
      </c>
      <c r="D354" s="65">
        <v>0</v>
      </c>
      <c r="E354" s="66">
        <v>1</v>
      </c>
      <c r="F354" s="67"/>
      <c r="G354" s="65">
        <f t="shared" si="80"/>
        <v>-1</v>
      </c>
      <c r="H354" s="66">
        <f t="shared" si="81"/>
        <v>-1</v>
      </c>
      <c r="I354" s="20">
        <f t="shared" si="82"/>
        <v>-1</v>
      </c>
      <c r="J354" s="21">
        <f t="shared" si="83"/>
        <v>-1</v>
      </c>
    </row>
    <row r="355" spans="1:10" x14ac:dyDescent="0.2">
      <c r="A355" s="158" t="s">
        <v>203</v>
      </c>
      <c r="B355" s="65">
        <v>0</v>
      </c>
      <c r="C355" s="66">
        <v>0</v>
      </c>
      <c r="D355" s="65">
        <v>0</v>
      </c>
      <c r="E355" s="66">
        <v>3</v>
      </c>
      <c r="F355" s="67"/>
      <c r="G355" s="65">
        <f t="shared" si="80"/>
        <v>0</v>
      </c>
      <c r="H355" s="66">
        <f t="shared" si="81"/>
        <v>-3</v>
      </c>
      <c r="I355" s="20" t="str">
        <f t="shared" si="82"/>
        <v>-</v>
      </c>
      <c r="J355" s="21">
        <f t="shared" si="83"/>
        <v>-1</v>
      </c>
    </row>
    <row r="356" spans="1:10" x14ac:dyDescent="0.2">
      <c r="A356" s="158" t="s">
        <v>436</v>
      </c>
      <c r="B356" s="65">
        <v>1</v>
      </c>
      <c r="C356" s="66">
        <v>8</v>
      </c>
      <c r="D356" s="65">
        <v>12</v>
      </c>
      <c r="E356" s="66">
        <v>24</v>
      </c>
      <c r="F356" s="67"/>
      <c r="G356" s="65">
        <f t="shared" si="80"/>
        <v>-7</v>
      </c>
      <c r="H356" s="66">
        <f t="shared" si="81"/>
        <v>-12</v>
      </c>
      <c r="I356" s="20">
        <f t="shared" si="82"/>
        <v>-0.875</v>
      </c>
      <c r="J356" s="21">
        <f t="shared" si="83"/>
        <v>-0.5</v>
      </c>
    </row>
    <row r="357" spans="1:10" s="160" customFormat="1" x14ac:dyDescent="0.2">
      <c r="A357" s="178" t="s">
        <v>571</v>
      </c>
      <c r="B357" s="71">
        <v>10</v>
      </c>
      <c r="C357" s="72">
        <v>15</v>
      </c>
      <c r="D357" s="71">
        <v>27</v>
      </c>
      <c r="E357" s="72">
        <v>49</v>
      </c>
      <c r="F357" s="73"/>
      <c r="G357" s="71">
        <f t="shared" si="80"/>
        <v>-5</v>
      </c>
      <c r="H357" s="72">
        <f t="shared" si="81"/>
        <v>-22</v>
      </c>
      <c r="I357" s="37">
        <f t="shared" si="82"/>
        <v>-0.33333333333333331</v>
      </c>
      <c r="J357" s="38">
        <f t="shared" si="83"/>
        <v>-0.44897959183673469</v>
      </c>
    </row>
    <row r="358" spans="1:10" x14ac:dyDescent="0.2">
      <c r="A358" s="177"/>
      <c r="B358" s="143"/>
      <c r="C358" s="144"/>
      <c r="D358" s="143"/>
      <c r="E358" s="144"/>
      <c r="F358" s="145"/>
      <c r="G358" s="143"/>
      <c r="H358" s="144"/>
      <c r="I358" s="151"/>
      <c r="J358" s="152"/>
    </row>
    <row r="359" spans="1:10" s="139" customFormat="1" x14ac:dyDescent="0.2">
      <c r="A359" s="159" t="s">
        <v>71</v>
      </c>
      <c r="B359" s="65"/>
      <c r="C359" s="66"/>
      <c r="D359" s="65"/>
      <c r="E359" s="66"/>
      <c r="F359" s="67"/>
      <c r="G359" s="65"/>
      <c r="H359" s="66"/>
      <c r="I359" s="20"/>
      <c r="J359" s="21"/>
    </row>
    <row r="360" spans="1:10" x14ac:dyDescent="0.2">
      <c r="A360" s="158" t="s">
        <v>184</v>
      </c>
      <c r="B360" s="65">
        <v>4</v>
      </c>
      <c r="C360" s="66">
        <v>9</v>
      </c>
      <c r="D360" s="65">
        <v>32</v>
      </c>
      <c r="E360" s="66">
        <v>64</v>
      </c>
      <c r="F360" s="67"/>
      <c r="G360" s="65">
        <f t="shared" ref="G360:G368" si="84">B360-C360</f>
        <v>-5</v>
      </c>
      <c r="H360" s="66">
        <f t="shared" ref="H360:H368" si="85">D360-E360</f>
        <v>-32</v>
      </c>
      <c r="I360" s="20">
        <f t="shared" ref="I360:I368" si="86">IF(C360=0, "-", IF(G360/C360&lt;10, G360/C360, "&gt;999%"))</f>
        <v>-0.55555555555555558</v>
      </c>
      <c r="J360" s="21">
        <f t="shared" ref="J360:J368" si="87">IF(E360=0, "-", IF(H360/E360&lt;10, H360/E360, "&gt;999%"))</f>
        <v>-0.5</v>
      </c>
    </row>
    <row r="361" spans="1:10" x14ac:dyDescent="0.2">
      <c r="A361" s="158" t="s">
        <v>321</v>
      </c>
      <c r="B361" s="65">
        <v>9</v>
      </c>
      <c r="C361" s="66">
        <v>0</v>
      </c>
      <c r="D361" s="65">
        <v>55</v>
      </c>
      <c r="E361" s="66">
        <v>0</v>
      </c>
      <c r="F361" s="67"/>
      <c r="G361" s="65">
        <f t="shared" si="84"/>
        <v>9</v>
      </c>
      <c r="H361" s="66">
        <f t="shared" si="85"/>
        <v>55</v>
      </c>
      <c r="I361" s="20" t="str">
        <f t="shared" si="86"/>
        <v>-</v>
      </c>
      <c r="J361" s="21" t="str">
        <f t="shared" si="87"/>
        <v>-</v>
      </c>
    </row>
    <row r="362" spans="1:10" x14ac:dyDescent="0.2">
      <c r="A362" s="158" t="s">
        <v>351</v>
      </c>
      <c r="B362" s="65">
        <v>7</v>
      </c>
      <c r="C362" s="66">
        <v>4</v>
      </c>
      <c r="D362" s="65">
        <v>54</v>
      </c>
      <c r="E362" s="66">
        <v>27</v>
      </c>
      <c r="F362" s="67"/>
      <c r="G362" s="65">
        <f t="shared" si="84"/>
        <v>3</v>
      </c>
      <c r="H362" s="66">
        <f t="shared" si="85"/>
        <v>27</v>
      </c>
      <c r="I362" s="20">
        <f t="shared" si="86"/>
        <v>0.75</v>
      </c>
      <c r="J362" s="21">
        <f t="shared" si="87"/>
        <v>1</v>
      </c>
    </row>
    <row r="363" spans="1:10" x14ac:dyDescent="0.2">
      <c r="A363" s="158" t="s">
        <v>387</v>
      </c>
      <c r="B363" s="65">
        <v>7</v>
      </c>
      <c r="C363" s="66">
        <v>11</v>
      </c>
      <c r="D363" s="65">
        <v>48</v>
      </c>
      <c r="E363" s="66">
        <v>39</v>
      </c>
      <c r="F363" s="67"/>
      <c r="G363" s="65">
        <f t="shared" si="84"/>
        <v>-4</v>
      </c>
      <c r="H363" s="66">
        <f t="shared" si="85"/>
        <v>9</v>
      </c>
      <c r="I363" s="20">
        <f t="shared" si="86"/>
        <v>-0.36363636363636365</v>
      </c>
      <c r="J363" s="21">
        <f t="shared" si="87"/>
        <v>0.23076923076923078</v>
      </c>
    </row>
    <row r="364" spans="1:10" x14ac:dyDescent="0.2">
      <c r="A364" s="158" t="s">
        <v>224</v>
      </c>
      <c r="B364" s="65">
        <v>5</v>
      </c>
      <c r="C364" s="66">
        <v>6</v>
      </c>
      <c r="D364" s="65">
        <v>41</v>
      </c>
      <c r="E364" s="66">
        <v>78</v>
      </c>
      <c r="F364" s="67"/>
      <c r="G364" s="65">
        <f t="shared" si="84"/>
        <v>-1</v>
      </c>
      <c r="H364" s="66">
        <f t="shared" si="85"/>
        <v>-37</v>
      </c>
      <c r="I364" s="20">
        <f t="shared" si="86"/>
        <v>-0.16666666666666666</v>
      </c>
      <c r="J364" s="21">
        <f t="shared" si="87"/>
        <v>-0.47435897435897434</v>
      </c>
    </row>
    <row r="365" spans="1:10" x14ac:dyDescent="0.2">
      <c r="A365" s="158" t="s">
        <v>204</v>
      </c>
      <c r="B365" s="65">
        <v>0</v>
      </c>
      <c r="C365" s="66">
        <v>0</v>
      </c>
      <c r="D365" s="65">
        <v>0</v>
      </c>
      <c r="E365" s="66">
        <v>4</v>
      </c>
      <c r="F365" s="67"/>
      <c r="G365" s="65">
        <f t="shared" si="84"/>
        <v>0</v>
      </c>
      <c r="H365" s="66">
        <f t="shared" si="85"/>
        <v>-4</v>
      </c>
      <c r="I365" s="20" t="str">
        <f t="shared" si="86"/>
        <v>-</v>
      </c>
      <c r="J365" s="21">
        <f t="shared" si="87"/>
        <v>-1</v>
      </c>
    </row>
    <row r="366" spans="1:10" x14ac:dyDescent="0.2">
      <c r="A366" s="158" t="s">
        <v>205</v>
      </c>
      <c r="B366" s="65">
        <v>12</v>
      </c>
      <c r="C366" s="66">
        <v>1</v>
      </c>
      <c r="D366" s="65">
        <v>48</v>
      </c>
      <c r="E366" s="66">
        <v>1</v>
      </c>
      <c r="F366" s="67"/>
      <c r="G366" s="65">
        <f t="shared" si="84"/>
        <v>11</v>
      </c>
      <c r="H366" s="66">
        <f t="shared" si="85"/>
        <v>47</v>
      </c>
      <c r="I366" s="20" t="str">
        <f t="shared" si="86"/>
        <v>&gt;999%</v>
      </c>
      <c r="J366" s="21" t="str">
        <f t="shared" si="87"/>
        <v>&gt;999%</v>
      </c>
    </row>
    <row r="367" spans="1:10" x14ac:dyDescent="0.2">
      <c r="A367" s="158" t="s">
        <v>243</v>
      </c>
      <c r="B367" s="65">
        <v>5</v>
      </c>
      <c r="C367" s="66">
        <v>2</v>
      </c>
      <c r="D367" s="65">
        <v>14</v>
      </c>
      <c r="E367" s="66">
        <v>8</v>
      </c>
      <c r="F367" s="67"/>
      <c r="G367" s="65">
        <f t="shared" si="84"/>
        <v>3</v>
      </c>
      <c r="H367" s="66">
        <f t="shared" si="85"/>
        <v>6</v>
      </c>
      <c r="I367" s="20">
        <f t="shared" si="86"/>
        <v>1.5</v>
      </c>
      <c r="J367" s="21">
        <f t="shared" si="87"/>
        <v>0.75</v>
      </c>
    </row>
    <row r="368" spans="1:10" s="160" customFormat="1" x14ac:dyDescent="0.2">
      <c r="A368" s="178" t="s">
        <v>572</v>
      </c>
      <c r="B368" s="71">
        <v>49</v>
      </c>
      <c r="C368" s="72">
        <v>33</v>
      </c>
      <c r="D368" s="71">
        <v>292</v>
      </c>
      <c r="E368" s="72">
        <v>221</v>
      </c>
      <c r="F368" s="73"/>
      <c r="G368" s="71">
        <f t="shared" si="84"/>
        <v>16</v>
      </c>
      <c r="H368" s="72">
        <f t="shared" si="85"/>
        <v>71</v>
      </c>
      <c r="I368" s="37">
        <f t="shared" si="86"/>
        <v>0.48484848484848486</v>
      </c>
      <c r="J368" s="38">
        <f t="shared" si="87"/>
        <v>0.32126696832579188</v>
      </c>
    </row>
    <row r="369" spans="1:10" x14ac:dyDescent="0.2">
      <c r="A369" s="177"/>
      <c r="B369" s="143"/>
      <c r="C369" s="144"/>
      <c r="D369" s="143"/>
      <c r="E369" s="144"/>
      <c r="F369" s="145"/>
      <c r="G369" s="143"/>
      <c r="H369" s="144"/>
      <c r="I369" s="151"/>
      <c r="J369" s="152"/>
    </row>
    <row r="370" spans="1:10" s="139" customFormat="1" x14ac:dyDescent="0.2">
      <c r="A370" s="159" t="s">
        <v>72</v>
      </c>
      <c r="B370" s="65"/>
      <c r="C370" s="66"/>
      <c r="D370" s="65"/>
      <c r="E370" s="66"/>
      <c r="F370" s="67"/>
      <c r="G370" s="65"/>
      <c r="H370" s="66"/>
      <c r="I370" s="20"/>
      <c r="J370" s="21"/>
    </row>
    <row r="371" spans="1:10" x14ac:dyDescent="0.2">
      <c r="A371" s="158" t="s">
        <v>352</v>
      </c>
      <c r="B371" s="65">
        <v>0</v>
      </c>
      <c r="C371" s="66">
        <v>0</v>
      </c>
      <c r="D371" s="65">
        <v>1</v>
      </c>
      <c r="E371" s="66">
        <v>2</v>
      </c>
      <c r="F371" s="67"/>
      <c r="G371" s="65">
        <f>B371-C371</f>
        <v>0</v>
      </c>
      <c r="H371" s="66">
        <f>D371-E371</f>
        <v>-1</v>
      </c>
      <c r="I371" s="20" t="str">
        <f>IF(C371=0, "-", IF(G371/C371&lt;10, G371/C371, "&gt;999%"))</f>
        <v>-</v>
      </c>
      <c r="J371" s="21">
        <f>IF(E371=0, "-", IF(H371/E371&lt;10, H371/E371, "&gt;999%"))</f>
        <v>-0.5</v>
      </c>
    </row>
    <row r="372" spans="1:10" x14ac:dyDescent="0.2">
      <c r="A372" s="158" t="s">
        <v>461</v>
      </c>
      <c r="B372" s="65">
        <v>1</v>
      </c>
      <c r="C372" s="66">
        <v>1</v>
      </c>
      <c r="D372" s="65">
        <v>4</v>
      </c>
      <c r="E372" s="66">
        <v>4</v>
      </c>
      <c r="F372" s="67"/>
      <c r="G372" s="65">
        <f>B372-C372</f>
        <v>0</v>
      </c>
      <c r="H372" s="66">
        <f>D372-E372</f>
        <v>0</v>
      </c>
      <c r="I372" s="20">
        <f>IF(C372=0, "-", IF(G372/C372&lt;10, G372/C372, "&gt;999%"))</f>
        <v>0</v>
      </c>
      <c r="J372" s="21">
        <f>IF(E372=0, "-", IF(H372/E372&lt;10, H372/E372, "&gt;999%"))</f>
        <v>0</v>
      </c>
    </row>
    <row r="373" spans="1:10" x14ac:dyDescent="0.2">
      <c r="A373" s="158" t="s">
        <v>388</v>
      </c>
      <c r="B373" s="65">
        <v>0</v>
      </c>
      <c r="C373" s="66">
        <v>0</v>
      </c>
      <c r="D373" s="65">
        <v>1</v>
      </c>
      <c r="E373" s="66">
        <v>1</v>
      </c>
      <c r="F373" s="67"/>
      <c r="G373" s="65">
        <f>B373-C373</f>
        <v>0</v>
      </c>
      <c r="H373" s="66">
        <f>D373-E373</f>
        <v>0</v>
      </c>
      <c r="I373" s="20" t="str">
        <f>IF(C373=0, "-", IF(G373/C373&lt;10, G373/C373, "&gt;999%"))</f>
        <v>-</v>
      </c>
      <c r="J373" s="21">
        <f>IF(E373=0, "-", IF(H373/E373&lt;10, H373/E373, "&gt;999%"))</f>
        <v>0</v>
      </c>
    </row>
    <row r="374" spans="1:10" s="160" customFormat="1" x14ac:dyDescent="0.2">
      <c r="A374" s="178" t="s">
        <v>573</v>
      </c>
      <c r="B374" s="71">
        <v>1</v>
      </c>
      <c r="C374" s="72">
        <v>1</v>
      </c>
      <c r="D374" s="71">
        <v>6</v>
      </c>
      <c r="E374" s="72">
        <v>7</v>
      </c>
      <c r="F374" s="73"/>
      <c r="G374" s="71">
        <f>B374-C374</f>
        <v>0</v>
      </c>
      <c r="H374" s="72">
        <f>D374-E374</f>
        <v>-1</v>
      </c>
      <c r="I374" s="37">
        <f>IF(C374=0, "-", IF(G374/C374&lt;10, G374/C374, "&gt;999%"))</f>
        <v>0</v>
      </c>
      <c r="J374" s="38">
        <f>IF(E374=0, "-", IF(H374/E374&lt;10, H374/E374, "&gt;999%"))</f>
        <v>-0.14285714285714285</v>
      </c>
    </row>
    <row r="375" spans="1:10" x14ac:dyDescent="0.2">
      <c r="A375" s="177"/>
      <c r="B375" s="143"/>
      <c r="C375" s="144"/>
      <c r="D375" s="143"/>
      <c r="E375" s="144"/>
      <c r="F375" s="145"/>
      <c r="G375" s="143"/>
      <c r="H375" s="144"/>
      <c r="I375" s="151"/>
      <c r="J375" s="152"/>
    </row>
    <row r="376" spans="1:10" s="139" customFormat="1" x14ac:dyDescent="0.2">
      <c r="A376" s="159" t="s">
        <v>73</v>
      </c>
      <c r="B376" s="65"/>
      <c r="C376" s="66"/>
      <c r="D376" s="65"/>
      <c r="E376" s="66"/>
      <c r="F376" s="67"/>
      <c r="G376" s="65"/>
      <c r="H376" s="66"/>
      <c r="I376" s="20"/>
      <c r="J376" s="21"/>
    </row>
    <row r="377" spans="1:10" x14ac:dyDescent="0.2">
      <c r="A377" s="158" t="s">
        <v>276</v>
      </c>
      <c r="B377" s="65">
        <v>0</v>
      </c>
      <c r="C377" s="66">
        <v>1</v>
      </c>
      <c r="D377" s="65">
        <v>1</v>
      </c>
      <c r="E377" s="66">
        <v>4</v>
      </c>
      <c r="F377" s="67"/>
      <c r="G377" s="65">
        <f t="shared" ref="G377:G385" si="88">B377-C377</f>
        <v>-1</v>
      </c>
      <c r="H377" s="66">
        <f t="shared" ref="H377:H385" si="89">D377-E377</f>
        <v>-3</v>
      </c>
      <c r="I377" s="20">
        <f t="shared" ref="I377:I385" si="90">IF(C377=0, "-", IF(G377/C377&lt;10, G377/C377, "&gt;999%"))</f>
        <v>-1</v>
      </c>
      <c r="J377" s="21">
        <f t="shared" ref="J377:J385" si="91">IF(E377=0, "-", IF(H377/E377&lt;10, H377/E377, "&gt;999%"))</f>
        <v>-0.75</v>
      </c>
    </row>
    <row r="378" spans="1:10" x14ac:dyDescent="0.2">
      <c r="A378" s="158" t="s">
        <v>353</v>
      </c>
      <c r="B378" s="65">
        <v>26</v>
      </c>
      <c r="C378" s="66">
        <v>36</v>
      </c>
      <c r="D378" s="65">
        <v>182</v>
      </c>
      <c r="E378" s="66">
        <v>297</v>
      </c>
      <c r="F378" s="67"/>
      <c r="G378" s="65">
        <f t="shared" si="88"/>
        <v>-10</v>
      </c>
      <c r="H378" s="66">
        <f t="shared" si="89"/>
        <v>-115</v>
      </c>
      <c r="I378" s="20">
        <f t="shared" si="90"/>
        <v>-0.27777777777777779</v>
      </c>
      <c r="J378" s="21">
        <f t="shared" si="91"/>
        <v>-0.38720538720538722</v>
      </c>
    </row>
    <row r="379" spans="1:10" x14ac:dyDescent="0.2">
      <c r="A379" s="158" t="s">
        <v>206</v>
      </c>
      <c r="B379" s="65">
        <v>10</v>
      </c>
      <c r="C379" s="66">
        <v>15</v>
      </c>
      <c r="D379" s="65">
        <v>46</v>
      </c>
      <c r="E379" s="66">
        <v>118</v>
      </c>
      <c r="F379" s="67"/>
      <c r="G379" s="65">
        <f t="shared" si="88"/>
        <v>-5</v>
      </c>
      <c r="H379" s="66">
        <f t="shared" si="89"/>
        <v>-72</v>
      </c>
      <c r="I379" s="20">
        <f t="shared" si="90"/>
        <v>-0.33333333333333331</v>
      </c>
      <c r="J379" s="21">
        <f t="shared" si="91"/>
        <v>-0.61016949152542377</v>
      </c>
    </row>
    <row r="380" spans="1:10" x14ac:dyDescent="0.2">
      <c r="A380" s="158" t="s">
        <v>225</v>
      </c>
      <c r="B380" s="65">
        <v>0</v>
      </c>
      <c r="C380" s="66">
        <v>0</v>
      </c>
      <c r="D380" s="65">
        <v>0</v>
      </c>
      <c r="E380" s="66">
        <v>4</v>
      </c>
      <c r="F380" s="67"/>
      <c r="G380" s="65">
        <f t="shared" si="88"/>
        <v>0</v>
      </c>
      <c r="H380" s="66">
        <f t="shared" si="89"/>
        <v>-4</v>
      </c>
      <c r="I380" s="20" t="str">
        <f t="shared" si="90"/>
        <v>-</v>
      </c>
      <c r="J380" s="21">
        <f t="shared" si="91"/>
        <v>-1</v>
      </c>
    </row>
    <row r="381" spans="1:10" x14ac:dyDescent="0.2">
      <c r="A381" s="158" t="s">
        <v>226</v>
      </c>
      <c r="B381" s="65">
        <v>0</v>
      </c>
      <c r="C381" s="66">
        <v>3</v>
      </c>
      <c r="D381" s="65">
        <v>4</v>
      </c>
      <c r="E381" s="66">
        <v>22</v>
      </c>
      <c r="F381" s="67"/>
      <c r="G381" s="65">
        <f t="shared" si="88"/>
        <v>-3</v>
      </c>
      <c r="H381" s="66">
        <f t="shared" si="89"/>
        <v>-18</v>
      </c>
      <c r="I381" s="20">
        <f t="shared" si="90"/>
        <v>-1</v>
      </c>
      <c r="J381" s="21">
        <f t="shared" si="91"/>
        <v>-0.81818181818181823</v>
      </c>
    </row>
    <row r="382" spans="1:10" x14ac:dyDescent="0.2">
      <c r="A382" s="158" t="s">
        <v>389</v>
      </c>
      <c r="B382" s="65">
        <v>4</v>
      </c>
      <c r="C382" s="66">
        <v>21</v>
      </c>
      <c r="D382" s="65">
        <v>115</v>
      </c>
      <c r="E382" s="66">
        <v>129</v>
      </c>
      <c r="F382" s="67"/>
      <c r="G382" s="65">
        <f t="shared" si="88"/>
        <v>-17</v>
      </c>
      <c r="H382" s="66">
        <f t="shared" si="89"/>
        <v>-14</v>
      </c>
      <c r="I382" s="20">
        <f t="shared" si="90"/>
        <v>-0.80952380952380953</v>
      </c>
      <c r="J382" s="21">
        <f t="shared" si="91"/>
        <v>-0.10852713178294573</v>
      </c>
    </row>
    <row r="383" spans="1:10" x14ac:dyDescent="0.2">
      <c r="A383" s="158" t="s">
        <v>207</v>
      </c>
      <c r="B383" s="65">
        <v>2</v>
      </c>
      <c r="C383" s="66">
        <v>0</v>
      </c>
      <c r="D383" s="65">
        <v>17</v>
      </c>
      <c r="E383" s="66">
        <v>12</v>
      </c>
      <c r="F383" s="67"/>
      <c r="G383" s="65">
        <f t="shared" si="88"/>
        <v>2</v>
      </c>
      <c r="H383" s="66">
        <f t="shared" si="89"/>
        <v>5</v>
      </c>
      <c r="I383" s="20" t="str">
        <f t="shared" si="90"/>
        <v>-</v>
      </c>
      <c r="J383" s="21">
        <f t="shared" si="91"/>
        <v>0.41666666666666669</v>
      </c>
    </row>
    <row r="384" spans="1:10" x14ac:dyDescent="0.2">
      <c r="A384" s="158" t="s">
        <v>322</v>
      </c>
      <c r="B384" s="65">
        <v>36</v>
      </c>
      <c r="C384" s="66">
        <v>23</v>
      </c>
      <c r="D384" s="65">
        <v>128</v>
      </c>
      <c r="E384" s="66">
        <v>175</v>
      </c>
      <c r="F384" s="67"/>
      <c r="G384" s="65">
        <f t="shared" si="88"/>
        <v>13</v>
      </c>
      <c r="H384" s="66">
        <f t="shared" si="89"/>
        <v>-47</v>
      </c>
      <c r="I384" s="20">
        <f t="shared" si="90"/>
        <v>0.56521739130434778</v>
      </c>
      <c r="J384" s="21">
        <f t="shared" si="91"/>
        <v>-0.26857142857142857</v>
      </c>
    </row>
    <row r="385" spans="1:10" s="160" customFormat="1" x14ac:dyDescent="0.2">
      <c r="A385" s="178" t="s">
        <v>574</v>
      </c>
      <c r="B385" s="71">
        <v>78</v>
      </c>
      <c r="C385" s="72">
        <v>99</v>
      </c>
      <c r="D385" s="71">
        <v>493</v>
      </c>
      <c r="E385" s="72">
        <v>761</v>
      </c>
      <c r="F385" s="73"/>
      <c r="G385" s="71">
        <f t="shared" si="88"/>
        <v>-21</v>
      </c>
      <c r="H385" s="72">
        <f t="shared" si="89"/>
        <v>-268</v>
      </c>
      <c r="I385" s="37">
        <f t="shared" si="90"/>
        <v>-0.21212121212121213</v>
      </c>
      <c r="J385" s="38">
        <f t="shared" si="91"/>
        <v>-0.35216819973718794</v>
      </c>
    </row>
    <row r="386" spans="1:10" x14ac:dyDescent="0.2">
      <c r="A386" s="177"/>
      <c r="B386" s="143"/>
      <c r="C386" s="144"/>
      <c r="D386" s="143"/>
      <c r="E386" s="144"/>
      <c r="F386" s="145"/>
      <c r="G386" s="143"/>
      <c r="H386" s="144"/>
      <c r="I386" s="151"/>
      <c r="J386" s="152"/>
    </row>
    <row r="387" spans="1:10" s="139" customFormat="1" x14ac:dyDescent="0.2">
      <c r="A387" s="159" t="s">
        <v>74</v>
      </c>
      <c r="B387" s="65"/>
      <c r="C387" s="66"/>
      <c r="D387" s="65"/>
      <c r="E387" s="66"/>
      <c r="F387" s="67"/>
      <c r="G387" s="65"/>
      <c r="H387" s="66"/>
      <c r="I387" s="20"/>
      <c r="J387" s="21"/>
    </row>
    <row r="388" spans="1:10" x14ac:dyDescent="0.2">
      <c r="A388" s="158" t="s">
        <v>185</v>
      </c>
      <c r="B388" s="65">
        <v>5</v>
      </c>
      <c r="C388" s="66">
        <v>11</v>
      </c>
      <c r="D388" s="65">
        <v>49</v>
      </c>
      <c r="E388" s="66">
        <v>81</v>
      </c>
      <c r="F388" s="67"/>
      <c r="G388" s="65">
        <f t="shared" ref="G388:G394" si="92">B388-C388</f>
        <v>-6</v>
      </c>
      <c r="H388" s="66">
        <f t="shared" ref="H388:H394" si="93">D388-E388</f>
        <v>-32</v>
      </c>
      <c r="I388" s="20">
        <f t="shared" ref="I388:I394" si="94">IF(C388=0, "-", IF(G388/C388&lt;10, G388/C388, "&gt;999%"))</f>
        <v>-0.54545454545454541</v>
      </c>
      <c r="J388" s="21">
        <f t="shared" ref="J388:J394" si="95">IF(E388=0, "-", IF(H388/E388&lt;10, H388/E388, "&gt;999%"))</f>
        <v>-0.39506172839506171</v>
      </c>
    </row>
    <row r="389" spans="1:10" x14ac:dyDescent="0.2">
      <c r="A389" s="158" t="s">
        <v>301</v>
      </c>
      <c r="B389" s="65">
        <v>3</v>
      </c>
      <c r="C389" s="66">
        <v>0</v>
      </c>
      <c r="D389" s="65">
        <v>19</v>
      </c>
      <c r="E389" s="66">
        <v>8</v>
      </c>
      <c r="F389" s="67"/>
      <c r="G389" s="65">
        <f t="shared" si="92"/>
        <v>3</v>
      </c>
      <c r="H389" s="66">
        <f t="shared" si="93"/>
        <v>11</v>
      </c>
      <c r="I389" s="20" t="str">
        <f t="shared" si="94"/>
        <v>-</v>
      </c>
      <c r="J389" s="21">
        <f t="shared" si="95"/>
        <v>1.375</v>
      </c>
    </row>
    <row r="390" spans="1:10" x14ac:dyDescent="0.2">
      <c r="A390" s="158" t="s">
        <v>302</v>
      </c>
      <c r="B390" s="65">
        <v>7</v>
      </c>
      <c r="C390" s="66">
        <v>2</v>
      </c>
      <c r="D390" s="65">
        <v>18</v>
      </c>
      <c r="E390" s="66">
        <v>11</v>
      </c>
      <c r="F390" s="67"/>
      <c r="G390" s="65">
        <f t="shared" si="92"/>
        <v>5</v>
      </c>
      <c r="H390" s="66">
        <f t="shared" si="93"/>
        <v>7</v>
      </c>
      <c r="I390" s="20">
        <f t="shared" si="94"/>
        <v>2.5</v>
      </c>
      <c r="J390" s="21">
        <f t="shared" si="95"/>
        <v>0.63636363636363635</v>
      </c>
    </row>
    <row r="391" spans="1:10" x14ac:dyDescent="0.2">
      <c r="A391" s="158" t="s">
        <v>323</v>
      </c>
      <c r="B391" s="65">
        <v>0</v>
      </c>
      <c r="C391" s="66">
        <v>1</v>
      </c>
      <c r="D391" s="65">
        <v>1</v>
      </c>
      <c r="E391" s="66">
        <v>7</v>
      </c>
      <c r="F391" s="67"/>
      <c r="G391" s="65">
        <f t="shared" si="92"/>
        <v>-1</v>
      </c>
      <c r="H391" s="66">
        <f t="shared" si="93"/>
        <v>-6</v>
      </c>
      <c r="I391" s="20">
        <f t="shared" si="94"/>
        <v>-1</v>
      </c>
      <c r="J391" s="21">
        <f t="shared" si="95"/>
        <v>-0.8571428571428571</v>
      </c>
    </row>
    <row r="392" spans="1:10" x14ac:dyDescent="0.2">
      <c r="A392" s="158" t="s">
        <v>186</v>
      </c>
      <c r="B392" s="65">
        <v>5</v>
      </c>
      <c r="C392" s="66">
        <v>8</v>
      </c>
      <c r="D392" s="65">
        <v>48</v>
      </c>
      <c r="E392" s="66">
        <v>72</v>
      </c>
      <c r="F392" s="67"/>
      <c r="G392" s="65">
        <f t="shared" si="92"/>
        <v>-3</v>
      </c>
      <c r="H392" s="66">
        <f t="shared" si="93"/>
        <v>-24</v>
      </c>
      <c r="I392" s="20">
        <f t="shared" si="94"/>
        <v>-0.375</v>
      </c>
      <c r="J392" s="21">
        <f t="shared" si="95"/>
        <v>-0.33333333333333331</v>
      </c>
    </row>
    <row r="393" spans="1:10" x14ac:dyDescent="0.2">
      <c r="A393" s="158" t="s">
        <v>324</v>
      </c>
      <c r="B393" s="65">
        <v>3</v>
      </c>
      <c r="C393" s="66">
        <v>3</v>
      </c>
      <c r="D393" s="65">
        <v>14</v>
      </c>
      <c r="E393" s="66">
        <v>47</v>
      </c>
      <c r="F393" s="67"/>
      <c r="G393" s="65">
        <f t="shared" si="92"/>
        <v>0</v>
      </c>
      <c r="H393" s="66">
        <f t="shared" si="93"/>
        <v>-33</v>
      </c>
      <c r="I393" s="20">
        <f t="shared" si="94"/>
        <v>0</v>
      </c>
      <c r="J393" s="21">
        <f t="shared" si="95"/>
        <v>-0.7021276595744681</v>
      </c>
    </row>
    <row r="394" spans="1:10" s="160" customFormat="1" x14ac:dyDescent="0.2">
      <c r="A394" s="178" t="s">
        <v>575</v>
      </c>
      <c r="B394" s="71">
        <v>23</v>
      </c>
      <c r="C394" s="72">
        <v>25</v>
      </c>
      <c r="D394" s="71">
        <v>149</v>
      </c>
      <c r="E394" s="72">
        <v>226</v>
      </c>
      <c r="F394" s="73"/>
      <c r="G394" s="71">
        <f t="shared" si="92"/>
        <v>-2</v>
      </c>
      <c r="H394" s="72">
        <f t="shared" si="93"/>
        <v>-77</v>
      </c>
      <c r="I394" s="37">
        <f t="shared" si="94"/>
        <v>-0.08</v>
      </c>
      <c r="J394" s="38">
        <f t="shared" si="95"/>
        <v>-0.34070796460176989</v>
      </c>
    </row>
    <row r="395" spans="1:10" x14ac:dyDescent="0.2">
      <c r="A395" s="177"/>
      <c r="B395" s="143"/>
      <c r="C395" s="144"/>
      <c r="D395" s="143"/>
      <c r="E395" s="144"/>
      <c r="F395" s="145"/>
      <c r="G395" s="143"/>
      <c r="H395" s="144"/>
      <c r="I395" s="151"/>
      <c r="J395" s="152"/>
    </row>
    <row r="396" spans="1:10" s="139" customFormat="1" x14ac:dyDescent="0.2">
      <c r="A396" s="159" t="s">
        <v>75</v>
      </c>
      <c r="B396" s="65"/>
      <c r="C396" s="66"/>
      <c r="D396" s="65"/>
      <c r="E396" s="66"/>
      <c r="F396" s="67"/>
      <c r="G396" s="65"/>
      <c r="H396" s="66"/>
      <c r="I396" s="20"/>
      <c r="J396" s="21"/>
    </row>
    <row r="397" spans="1:10" x14ac:dyDescent="0.2">
      <c r="A397" s="158" t="s">
        <v>277</v>
      </c>
      <c r="B397" s="65">
        <v>0</v>
      </c>
      <c r="C397" s="66">
        <v>1</v>
      </c>
      <c r="D397" s="65">
        <v>2</v>
      </c>
      <c r="E397" s="66">
        <v>6</v>
      </c>
      <c r="F397" s="67"/>
      <c r="G397" s="65">
        <f t="shared" ref="G397:G419" si="96">B397-C397</f>
        <v>-1</v>
      </c>
      <c r="H397" s="66">
        <f t="shared" ref="H397:H419" si="97">D397-E397</f>
        <v>-4</v>
      </c>
      <c r="I397" s="20">
        <f t="shared" ref="I397:I419" si="98">IF(C397=0, "-", IF(G397/C397&lt;10, G397/C397, "&gt;999%"))</f>
        <v>-1</v>
      </c>
      <c r="J397" s="21">
        <f t="shared" ref="J397:J419" si="99">IF(E397=0, "-", IF(H397/E397&lt;10, H397/E397, "&gt;999%"))</f>
        <v>-0.66666666666666663</v>
      </c>
    </row>
    <row r="398" spans="1:10" x14ac:dyDescent="0.2">
      <c r="A398" s="158" t="s">
        <v>227</v>
      </c>
      <c r="B398" s="65">
        <v>13</v>
      </c>
      <c r="C398" s="66">
        <v>20</v>
      </c>
      <c r="D398" s="65">
        <v>94</v>
      </c>
      <c r="E398" s="66">
        <v>148</v>
      </c>
      <c r="F398" s="67"/>
      <c r="G398" s="65">
        <f t="shared" si="96"/>
        <v>-7</v>
      </c>
      <c r="H398" s="66">
        <f t="shared" si="97"/>
        <v>-54</v>
      </c>
      <c r="I398" s="20">
        <f t="shared" si="98"/>
        <v>-0.35</v>
      </c>
      <c r="J398" s="21">
        <f t="shared" si="99"/>
        <v>-0.36486486486486486</v>
      </c>
    </row>
    <row r="399" spans="1:10" x14ac:dyDescent="0.2">
      <c r="A399" s="158" t="s">
        <v>325</v>
      </c>
      <c r="B399" s="65">
        <v>13</v>
      </c>
      <c r="C399" s="66">
        <v>15</v>
      </c>
      <c r="D399" s="65">
        <v>88</v>
      </c>
      <c r="E399" s="66">
        <v>99</v>
      </c>
      <c r="F399" s="67"/>
      <c r="G399" s="65">
        <f t="shared" si="96"/>
        <v>-2</v>
      </c>
      <c r="H399" s="66">
        <f t="shared" si="97"/>
        <v>-11</v>
      </c>
      <c r="I399" s="20">
        <f t="shared" si="98"/>
        <v>-0.13333333333333333</v>
      </c>
      <c r="J399" s="21">
        <f t="shared" si="99"/>
        <v>-0.1111111111111111</v>
      </c>
    </row>
    <row r="400" spans="1:10" x14ac:dyDescent="0.2">
      <c r="A400" s="158" t="s">
        <v>425</v>
      </c>
      <c r="B400" s="65">
        <v>0</v>
      </c>
      <c r="C400" s="66">
        <v>0</v>
      </c>
      <c r="D400" s="65">
        <v>2</v>
      </c>
      <c r="E400" s="66">
        <v>0</v>
      </c>
      <c r="F400" s="67"/>
      <c r="G400" s="65">
        <f t="shared" si="96"/>
        <v>0</v>
      </c>
      <c r="H400" s="66">
        <f t="shared" si="97"/>
        <v>2</v>
      </c>
      <c r="I400" s="20" t="str">
        <f t="shared" si="98"/>
        <v>-</v>
      </c>
      <c r="J400" s="21" t="str">
        <f t="shared" si="99"/>
        <v>-</v>
      </c>
    </row>
    <row r="401" spans="1:10" x14ac:dyDescent="0.2">
      <c r="A401" s="158" t="s">
        <v>208</v>
      </c>
      <c r="B401" s="65">
        <v>31</v>
      </c>
      <c r="C401" s="66">
        <v>71</v>
      </c>
      <c r="D401" s="65">
        <v>260</v>
      </c>
      <c r="E401" s="66">
        <v>470</v>
      </c>
      <c r="F401" s="67"/>
      <c r="G401" s="65">
        <f t="shared" si="96"/>
        <v>-40</v>
      </c>
      <c r="H401" s="66">
        <f t="shared" si="97"/>
        <v>-210</v>
      </c>
      <c r="I401" s="20">
        <f t="shared" si="98"/>
        <v>-0.56338028169014087</v>
      </c>
      <c r="J401" s="21">
        <f t="shared" si="99"/>
        <v>-0.44680851063829785</v>
      </c>
    </row>
    <row r="402" spans="1:10" x14ac:dyDescent="0.2">
      <c r="A402" s="158" t="s">
        <v>390</v>
      </c>
      <c r="B402" s="65">
        <v>2</v>
      </c>
      <c r="C402" s="66">
        <v>1</v>
      </c>
      <c r="D402" s="65">
        <v>14</v>
      </c>
      <c r="E402" s="66">
        <v>15</v>
      </c>
      <c r="F402" s="67"/>
      <c r="G402" s="65">
        <f t="shared" si="96"/>
        <v>1</v>
      </c>
      <c r="H402" s="66">
        <f t="shared" si="97"/>
        <v>-1</v>
      </c>
      <c r="I402" s="20">
        <f t="shared" si="98"/>
        <v>1</v>
      </c>
      <c r="J402" s="21">
        <f t="shared" si="99"/>
        <v>-6.6666666666666666E-2</v>
      </c>
    </row>
    <row r="403" spans="1:10" x14ac:dyDescent="0.2">
      <c r="A403" s="158" t="s">
        <v>268</v>
      </c>
      <c r="B403" s="65">
        <v>0</v>
      </c>
      <c r="C403" s="66">
        <v>1</v>
      </c>
      <c r="D403" s="65">
        <v>8</v>
      </c>
      <c r="E403" s="66">
        <v>5</v>
      </c>
      <c r="F403" s="67"/>
      <c r="G403" s="65">
        <f t="shared" si="96"/>
        <v>-1</v>
      </c>
      <c r="H403" s="66">
        <f t="shared" si="97"/>
        <v>3</v>
      </c>
      <c r="I403" s="20">
        <f t="shared" si="98"/>
        <v>-1</v>
      </c>
      <c r="J403" s="21">
        <f t="shared" si="99"/>
        <v>0.6</v>
      </c>
    </row>
    <row r="404" spans="1:10" x14ac:dyDescent="0.2">
      <c r="A404" s="158" t="s">
        <v>424</v>
      </c>
      <c r="B404" s="65">
        <v>1</v>
      </c>
      <c r="C404" s="66">
        <v>3</v>
      </c>
      <c r="D404" s="65">
        <v>11</v>
      </c>
      <c r="E404" s="66">
        <v>11</v>
      </c>
      <c r="F404" s="67"/>
      <c r="G404" s="65">
        <f t="shared" si="96"/>
        <v>-2</v>
      </c>
      <c r="H404" s="66">
        <f t="shared" si="97"/>
        <v>0</v>
      </c>
      <c r="I404" s="20">
        <f t="shared" si="98"/>
        <v>-0.66666666666666663</v>
      </c>
      <c r="J404" s="21">
        <f t="shared" si="99"/>
        <v>0</v>
      </c>
    </row>
    <row r="405" spans="1:10" x14ac:dyDescent="0.2">
      <c r="A405" s="158" t="s">
        <v>437</v>
      </c>
      <c r="B405" s="65">
        <v>16</v>
      </c>
      <c r="C405" s="66">
        <v>17</v>
      </c>
      <c r="D405" s="65">
        <v>90</v>
      </c>
      <c r="E405" s="66">
        <v>60</v>
      </c>
      <c r="F405" s="67"/>
      <c r="G405" s="65">
        <f t="shared" si="96"/>
        <v>-1</v>
      </c>
      <c r="H405" s="66">
        <f t="shared" si="97"/>
        <v>30</v>
      </c>
      <c r="I405" s="20">
        <f t="shared" si="98"/>
        <v>-5.8823529411764705E-2</v>
      </c>
      <c r="J405" s="21">
        <f t="shared" si="99"/>
        <v>0.5</v>
      </c>
    </row>
    <row r="406" spans="1:10" x14ac:dyDescent="0.2">
      <c r="A406" s="158" t="s">
        <v>446</v>
      </c>
      <c r="B406" s="65">
        <v>10</v>
      </c>
      <c r="C406" s="66">
        <v>31</v>
      </c>
      <c r="D406" s="65">
        <v>70</v>
      </c>
      <c r="E406" s="66">
        <v>99</v>
      </c>
      <c r="F406" s="67"/>
      <c r="G406" s="65">
        <f t="shared" si="96"/>
        <v>-21</v>
      </c>
      <c r="H406" s="66">
        <f t="shared" si="97"/>
        <v>-29</v>
      </c>
      <c r="I406" s="20">
        <f t="shared" si="98"/>
        <v>-0.67741935483870963</v>
      </c>
      <c r="J406" s="21">
        <f t="shared" si="99"/>
        <v>-0.29292929292929293</v>
      </c>
    </row>
    <row r="407" spans="1:10" x14ac:dyDescent="0.2">
      <c r="A407" s="158" t="s">
        <v>462</v>
      </c>
      <c r="B407" s="65">
        <v>20</v>
      </c>
      <c r="C407" s="66">
        <v>38</v>
      </c>
      <c r="D407" s="65">
        <v>203</v>
      </c>
      <c r="E407" s="66">
        <v>174</v>
      </c>
      <c r="F407" s="67"/>
      <c r="G407" s="65">
        <f t="shared" si="96"/>
        <v>-18</v>
      </c>
      <c r="H407" s="66">
        <f t="shared" si="97"/>
        <v>29</v>
      </c>
      <c r="I407" s="20">
        <f t="shared" si="98"/>
        <v>-0.47368421052631576</v>
      </c>
      <c r="J407" s="21">
        <f t="shared" si="99"/>
        <v>0.16666666666666666</v>
      </c>
    </row>
    <row r="408" spans="1:10" x14ac:dyDescent="0.2">
      <c r="A408" s="158" t="s">
        <v>391</v>
      </c>
      <c r="B408" s="65">
        <v>27</v>
      </c>
      <c r="C408" s="66">
        <v>13</v>
      </c>
      <c r="D408" s="65">
        <v>45</v>
      </c>
      <c r="E408" s="66">
        <v>83</v>
      </c>
      <c r="F408" s="67"/>
      <c r="G408" s="65">
        <f t="shared" si="96"/>
        <v>14</v>
      </c>
      <c r="H408" s="66">
        <f t="shared" si="97"/>
        <v>-38</v>
      </c>
      <c r="I408" s="20">
        <f t="shared" si="98"/>
        <v>1.0769230769230769</v>
      </c>
      <c r="J408" s="21">
        <f t="shared" si="99"/>
        <v>-0.45783132530120479</v>
      </c>
    </row>
    <row r="409" spans="1:10" x14ac:dyDescent="0.2">
      <c r="A409" s="158" t="s">
        <v>463</v>
      </c>
      <c r="B409" s="65">
        <v>6</v>
      </c>
      <c r="C409" s="66">
        <v>10</v>
      </c>
      <c r="D409" s="65">
        <v>29</v>
      </c>
      <c r="E409" s="66">
        <v>26</v>
      </c>
      <c r="F409" s="67"/>
      <c r="G409" s="65">
        <f t="shared" si="96"/>
        <v>-4</v>
      </c>
      <c r="H409" s="66">
        <f t="shared" si="97"/>
        <v>3</v>
      </c>
      <c r="I409" s="20">
        <f t="shared" si="98"/>
        <v>-0.4</v>
      </c>
      <c r="J409" s="21">
        <f t="shared" si="99"/>
        <v>0.11538461538461539</v>
      </c>
    </row>
    <row r="410" spans="1:10" x14ac:dyDescent="0.2">
      <c r="A410" s="158" t="s">
        <v>412</v>
      </c>
      <c r="B410" s="65">
        <v>12</v>
      </c>
      <c r="C410" s="66">
        <v>8</v>
      </c>
      <c r="D410" s="65">
        <v>76</v>
      </c>
      <c r="E410" s="66">
        <v>48</v>
      </c>
      <c r="F410" s="67"/>
      <c r="G410" s="65">
        <f t="shared" si="96"/>
        <v>4</v>
      </c>
      <c r="H410" s="66">
        <f t="shared" si="97"/>
        <v>28</v>
      </c>
      <c r="I410" s="20">
        <f t="shared" si="98"/>
        <v>0.5</v>
      </c>
      <c r="J410" s="21">
        <f t="shared" si="99"/>
        <v>0.58333333333333337</v>
      </c>
    </row>
    <row r="411" spans="1:10" x14ac:dyDescent="0.2">
      <c r="A411" s="158" t="s">
        <v>392</v>
      </c>
      <c r="B411" s="65">
        <v>18</v>
      </c>
      <c r="C411" s="66">
        <v>24</v>
      </c>
      <c r="D411" s="65">
        <v>82</v>
      </c>
      <c r="E411" s="66">
        <v>94</v>
      </c>
      <c r="F411" s="67"/>
      <c r="G411" s="65">
        <f t="shared" si="96"/>
        <v>-6</v>
      </c>
      <c r="H411" s="66">
        <f t="shared" si="97"/>
        <v>-12</v>
      </c>
      <c r="I411" s="20">
        <f t="shared" si="98"/>
        <v>-0.25</v>
      </c>
      <c r="J411" s="21">
        <f t="shared" si="99"/>
        <v>-0.1276595744680851</v>
      </c>
    </row>
    <row r="412" spans="1:10" x14ac:dyDescent="0.2">
      <c r="A412" s="158" t="s">
        <v>209</v>
      </c>
      <c r="B412" s="65">
        <v>0</v>
      </c>
      <c r="C412" s="66">
        <v>0</v>
      </c>
      <c r="D412" s="65">
        <v>2</v>
      </c>
      <c r="E412" s="66">
        <v>3</v>
      </c>
      <c r="F412" s="67"/>
      <c r="G412" s="65">
        <f t="shared" si="96"/>
        <v>0</v>
      </c>
      <c r="H412" s="66">
        <f t="shared" si="97"/>
        <v>-1</v>
      </c>
      <c r="I412" s="20" t="str">
        <f t="shared" si="98"/>
        <v>-</v>
      </c>
      <c r="J412" s="21">
        <f t="shared" si="99"/>
        <v>-0.33333333333333331</v>
      </c>
    </row>
    <row r="413" spans="1:10" x14ac:dyDescent="0.2">
      <c r="A413" s="158" t="s">
        <v>187</v>
      </c>
      <c r="B413" s="65">
        <v>0</v>
      </c>
      <c r="C413" s="66">
        <v>0</v>
      </c>
      <c r="D413" s="65">
        <v>0</v>
      </c>
      <c r="E413" s="66">
        <v>2</v>
      </c>
      <c r="F413" s="67"/>
      <c r="G413" s="65">
        <f t="shared" si="96"/>
        <v>0</v>
      </c>
      <c r="H413" s="66">
        <f t="shared" si="97"/>
        <v>-2</v>
      </c>
      <c r="I413" s="20" t="str">
        <f t="shared" si="98"/>
        <v>-</v>
      </c>
      <c r="J413" s="21">
        <f t="shared" si="99"/>
        <v>-1</v>
      </c>
    </row>
    <row r="414" spans="1:10" x14ac:dyDescent="0.2">
      <c r="A414" s="158" t="s">
        <v>210</v>
      </c>
      <c r="B414" s="65">
        <v>1</v>
      </c>
      <c r="C414" s="66">
        <v>0</v>
      </c>
      <c r="D414" s="65">
        <v>4</v>
      </c>
      <c r="E414" s="66">
        <v>1</v>
      </c>
      <c r="F414" s="67"/>
      <c r="G414" s="65">
        <f t="shared" si="96"/>
        <v>1</v>
      </c>
      <c r="H414" s="66">
        <f t="shared" si="97"/>
        <v>3</v>
      </c>
      <c r="I414" s="20" t="str">
        <f t="shared" si="98"/>
        <v>-</v>
      </c>
      <c r="J414" s="21">
        <f t="shared" si="99"/>
        <v>3</v>
      </c>
    </row>
    <row r="415" spans="1:10" x14ac:dyDescent="0.2">
      <c r="A415" s="158" t="s">
        <v>354</v>
      </c>
      <c r="B415" s="65">
        <v>45</v>
      </c>
      <c r="C415" s="66">
        <v>36</v>
      </c>
      <c r="D415" s="65">
        <v>367</v>
      </c>
      <c r="E415" s="66">
        <v>289</v>
      </c>
      <c r="F415" s="67"/>
      <c r="G415" s="65">
        <f t="shared" si="96"/>
        <v>9</v>
      </c>
      <c r="H415" s="66">
        <f t="shared" si="97"/>
        <v>78</v>
      </c>
      <c r="I415" s="20">
        <f t="shared" si="98"/>
        <v>0.25</v>
      </c>
      <c r="J415" s="21">
        <f t="shared" si="99"/>
        <v>0.26989619377162632</v>
      </c>
    </row>
    <row r="416" spans="1:10" x14ac:dyDescent="0.2">
      <c r="A416" s="158" t="s">
        <v>262</v>
      </c>
      <c r="B416" s="65">
        <v>0</v>
      </c>
      <c r="C416" s="66">
        <v>1</v>
      </c>
      <c r="D416" s="65">
        <v>0</v>
      </c>
      <c r="E416" s="66">
        <v>2</v>
      </c>
      <c r="F416" s="67"/>
      <c r="G416" s="65">
        <f t="shared" si="96"/>
        <v>-1</v>
      </c>
      <c r="H416" s="66">
        <f t="shared" si="97"/>
        <v>-2</v>
      </c>
      <c r="I416" s="20">
        <f t="shared" si="98"/>
        <v>-1</v>
      </c>
      <c r="J416" s="21">
        <f t="shared" si="99"/>
        <v>-1</v>
      </c>
    </row>
    <row r="417" spans="1:10" x14ac:dyDescent="0.2">
      <c r="A417" s="158" t="s">
        <v>188</v>
      </c>
      <c r="B417" s="65">
        <v>4</v>
      </c>
      <c r="C417" s="66">
        <v>0</v>
      </c>
      <c r="D417" s="65">
        <v>64</v>
      </c>
      <c r="E417" s="66">
        <v>86</v>
      </c>
      <c r="F417" s="67"/>
      <c r="G417" s="65">
        <f t="shared" si="96"/>
        <v>4</v>
      </c>
      <c r="H417" s="66">
        <f t="shared" si="97"/>
        <v>-22</v>
      </c>
      <c r="I417" s="20" t="str">
        <f t="shared" si="98"/>
        <v>-</v>
      </c>
      <c r="J417" s="21">
        <f t="shared" si="99"/>
        <v>-0.2558139534883721</v>
      </c>
    </row>
    <row r="418" spans="1:10" x14ac:dyDescent="0.2">
      <c r="A418" s="158" t="s">
        <v>303</v>
      </c>
      <c r="B418" s="65">
        <v>12</v>
      </c>
      <c r="C418" s="66">
        <v>0</v>
      </c>
      <c r="D418" s="65">
        <v>68</v>
      </c>
      <c r="E418" s="66">
        <v>0</v>
      </c>
      <c r="F418" s="67"/>
      <c r="G418" s="65">
        <f t="shared" si="96"/>
        <v>12</v>
      </c>
      <c r="H418" s="66">
        <f t="shared" si="97"/>
        <v>68</v>
      </c>
      <c r="I418" s="20" t="str">
        <f t="shared" si="98"/>
        <v>-</v>
      </c>
      <c r="J418" s="21" t="str">
        <f t="shared" si="99"/>
        <v>-</v>
      </c>
    </row>
    <row r="419" spans="1:10" s="160" customFormat="1" x14ac:dyDescent="0.2">
      <c r="A419" s="178" t="s">
        <v>576</v>
      </c>
      <c r="B419" s="71">
        <v>231</v>
      </c>
      <c r="C419" s="72">
        <v>290</v>
      </c>
      <c r="D419" s="71">
        <v>1579</v>
      </c>
      <c r="E419" s="72">
        <v>1721</v>
      </c>
      <c r="F419" s="73"/>
      <c r="G419" s="71">
        <f t="shared" si="96"/>
        <v>-59</v>
      </c>
      <c r="H419" s="72">
        <f t="shared" si="97"/>
        <v>-142</v>
      </c>
      <c r="I419" s="37">
        <f t="shared" si="98"/>
        <v>-0.20344827586206896</v>
      </c>
      <c r="J419" s="38">
        <f t="shared" si="99"/>
        <v>-8.2510168506682163E-2</v>
      </c>
    </row>
    <row r="420" spans="1:10" x14ac:dyDescent="0.2">
      <c r="A420" s="177"/>
      <c r="B420" s="143"/>
      <c r="C420" s="144"/>
      <c r="D420" s="143"/>
      <c r="E420" s="144"/>
      <c r="F420" s="145"/>
      <c r="G420" s="143"/>
      <c r="H420" s="144"/>
      <c r="I420" s="151"/>
      <c r="J420" s="152"/>
    </row>
    <row r="421" spans="1:10" s="139" customFormat="1" x14ac:dyDescent="0.2">
      <c r="A421" s="159" t="s">
        <v>76</v>
      </c>
      <c r="B421" s="65"/>
      <c r="C421" s="66"/>
      <c r="D421" s="65"/>
      <c r="E421" s="66"/>
      <c r="F421" s="67"/>
      <c r="G421" s="65"/>
      <c r="H421" s="66"/>
      <c r="I421" s="20"/>
      <c r="J421" s="21"/>
    </row>
    <row r="422" spans="1:10" x14ac:dyDescent="0.2">
      <c r="A422" s="158" t="s">
        <v>464</v>
      </c>
      <c r="B422" s="65">
        <v>3</v>
      </c>
      <c r="C422" s="66">
        <v>43</v>
      </c>
      <c r="D422" s="65">
        <v>82</v>
      </c>
      <c r="E422" s="66">
        <v>126</v>
      </c>
      <c r="F422" s="67"/>
      <c r="G422" s="65">
        <f t="shared" ref="G422:G440" si="100">B422-C422</f>
        <v>-40</v>
      </c>
      <c r="H422" s="66">
        <f t="shared" ref="H422:H440" si="101">D422-E422</f>
        <v>-44</v>
      </c>
      <c r="I422" s="20">
        <f t="shared" ref="I422:I440" si="102">IF(C422=0, "-", IF(G422/C422&lt;10, G422/C422, "&gt;999%"))</f>
        <v>-0.93023255813953487</v>
      </c>
      <c r="J422" s="21">
        <f t="shared" ref="J422:J440" si="103">IF(E422=0, "-", IF(H422/E422&lt;10, H422/E422, "&gt;999%"))</f>
        <v>-0.34920634920634919</v>
      </c>
    </row>
    <row r="423" spans="1:10" x14ac:dyDescent="0.2">
      <c r="A423" s="158" t="s">
        <v>238</v>
      </c>
      <c r="B423" s="65">
        <v>0</v>
      </c>
      <c r="C423" s="66">
        <v>0</v>
      </c>
      <c r="D423" s="65">
        <v>0</v>
      </c>
      <c r="E423" s="66">
        <v>1</v>
      </c>
      <c r="F423" s="67"/>
      <c r="G423" s="65">
        <f t="shared" si="100"/>
        <v>0</v>
      </c>
      <c r="H423" s="66">
        <f t="shared" si="101"/>
        <v>-1</v>
      </c>
      <c r="I423" s="20" t="str">
        <f t="shared" si="102"/>
        <v>-</v>
      </c>
      <c r="J423" s="21">
        <f t="shared" si="103"/>
        <v>-1</v>
      </c>
    </row>
    <row r="424" spans="1:10" x14ac:dyDescent="0.2">
      <c r="A424" s="158" t="s">
        <v>263</v>
      </c>
      <c r="B424" s="65">
        <v>0</v>
      </c>
      <c r="C424" s="66">
        <v>1</v>
      </c>
      <c r="D424" s="65">
        <v>1</v>
      </c>
      <c r="E424" s="66">
        <v>3</v>
      </c>
      <c r="F424" s="67"/>
      <c r="G424" s="65">
        <f t="shared" si="100"/>
        <v>-1</v>
      </c>
      <c r="H424" s="66">
        <f t="shared" si="101"/>
        <v>-2</v>
      </c>
      <c r="I424" s="20">
        <f t="shared" si="102"/>
        <v>-1</v>
      </c>
      <c r="J424" s="21">
        <f t="shared" si="103"/>
        <v>-0.66666666666666663</v>
      </c>
    </row>
    <row r="425" spans="1:10" x14ac:dyDescent="0.2">
      <c r="A425" s="158" t="s">
        <v>428</v>
      </c>
      <c r="B425" s="65">
        <v>0</v>
      </c>
      <c r="C425" s="66">
        <v>3</v>
      </c>
      <c r="D425" s="65">
        <v>4</v>
      </c>
      <c r="E425" s="66">
        <v>16</v>
      </c>
      <c r="F425" s="67"/>
      <c r="G425" s="65">
        <f t="shared" si="100"/>
        <v>-3</v>
      </c>
      <c r="H425" s="66">
        <f t="shared" si="101"/>
        <v>-12</v>
      </c>
      <c r="I425" s="20">
        <f t="shared" si="102"/>
        <v>-1</v>
      </c>
      <c r="J425" s="21">
        <f t="shared" si="103"/>
        <v>-0.75</v>
      </c>
    </row>
    <row r="426" spans="1:10" x14ac:dyDescent="0.2">
      <c r="A426" s="158" t="s">
        <v>269</v>
      </c>
      <c r="B426" s="65">
        <v>0</v>
      </c>
      <c r="C426" s="66">
        <v>0</v>
      </c>
      <c r="D426" s="65">
        <v>2</v>
      </c>
      <c r="E426" s="66">
        <v>0</v>
      </c>
      <c r="F426" s="67"/>
      <c r="G426" s="65">
        <f t="shared" si="100"/>
        <v>0</v>
      </c>
      <c r="H426" s="66">
        <f t="shared" si="101"/>
        <v>2</v>
      </c>
      <c r="I426" s="20" t="str">
        <f t="shared" si="102"/>
        <v>-</v>
      </c>
      <c r="J426" s="21" t="str">
        <f t="shared" si="103"/>
        <v>-</v>
      </c>
    </row>
    <row r="427" spans="1:10" x14ac:dyDescent="0.2">
      <c r="A427" s="158" t="s">
        <v>264</v>
      </c>
      <c r="B427" s="65">
        <v>0</v>
      </c>
      <c r="C427" s="66">
        <v>0</v>
      </c>
      <c r="D427" s="65">
        <v>1</v>
      </c>
      <c r="E427" s="66">
        <v>0</v>
      </c>
      <c r="F427" s="67"/>
      <c r="G427" s="65">
        <f t="shared" si="100"/>
        <v>0</v>
      </c>
      <c r="H427" s="66">
        <f t="shared" si="101"/>
        <v>1</v>
      </c>
      <c r="I427" s="20" t="str">
        <f t="shared" si="102"/>
        <v>-</v>
      </c>
      <c r="J427" s="21" t="str">
        <f t="shared" si="103"/>
        <v>-</v>
      </c>
    </row>
    <row r="428" spans="1:10" x14ac:dyDescent="0.2">
      <c r="A428" s="158" t="s">
        <v>476</v>
      </c>
      <c r="B428" s="65">
        <v>2</v>
      </c>
      <c r="C428" s="66">
        <v>4</v>
      </c>
      <c r="D428" s="65">
        <v>8</v>
      </c>
      <c r="E428" s="66">
        <v>11</v>
      </c>
      <c r="F428" s="67"/>
      <c r="G428" s="65">
        <f t="shared" si="100"/>
        <v>-2</v>
      </c>
      <c r="H428" s="66">
        <f t="shared" si="101"/>
        <v>-3</v>
      </c>
      <c r="I428" s="20">
        <f t="shared" si="102"/>
        <v>-0.5</v>
      </c>
      <c r="J428" s="21">
        <f t="shared" si="103"/>
        <v>-0.27272727272727271</v>
      </c>
    </row>
    <row r="429" spans="1:10" x14ac:dyDescent="0.2">
      <c r="A429" s="158" t="s">
        <v>211</v>
      </c>
      <c r="B429" s="65">
        <v>4</v>
      </c>
      <c r="C429" s="66">
        <v>56</v>
      </c>
      <c r="D429" s="65">
        <v>18</v>
      </c>
      <c r="E429" s="66">
        <v>368</v>
      </c>
      <c r="F429" s="67"/>
      <c r="G429" s="65">
        <f t="shared" si="100"/>
        <v>-52</v>
      </c>
      <c r="H429" s="66">
        <f t="shared" si="101"/>
        <v>-350</v>
      </c>
      <c r="I429" s="20">
        <f t="shared" si="102"/>
        <v>-0.9285714285714286</v>
      </c>
      <c r="J429" s="21">
        <f t="shared" si="103"/>
        <v>-0.95108695652173914</v>
      </c>
    </row>
    <row r="430" spans="1:10" x14ac:dyDescent="0.2">
      <c r="A430" s="158" t="s">
        <v>355</v>
      </c>
      <c r="B430" s="65">
        <v>0</v>
      </c>
      <c r="C430" s="66">
        <v>1</v>
      </c>
      <c r="D430" s="65">
        <v>0</v>
      </c>
      <c r="E430" s="66">
        <v>13</v>
      </c>
      <c r="F430" s="67"/>
      <c r="G430" s="65">
        <f t="shared" si="100"/>
        <v>-1</v>
      </c>
      <c r="H430" s="66">
        <f t="shared" si="101"/>
        <v>-13</v>
      </c>
      <c r="I430" s="20">
        <f t="shared" si="102"/>
        <v>-1</v>
      </c>
      <c r="J430" s="21">
        <f t="shared" si="103"/>
        <v>-1</v>
      </c>
    </row>
    <row r="431" spans="1:10" x14ac:dyDescent="0.2">
      <c r="A431" s="158" t="s">
        <v>265</v>
      </c>
      <c r="B431" s="65">
        <v>3</v>
      </c>
      <c r="C431" s="66">
        <v>1</v>
      </c>
      <c r="D431" s="65">
        <v>16</v>
      </c>
      <c r="E431" s="66">
        <v>5</v>
      </c>
      <c r="F431" s="67"/>
      <c r="G431" s="65">
        <f t="shared" si="100"/>
        <v>2</v>
      </c>
      <c r="H431" s="66">
        <f t="shared" si="101"/>
        <v>11</v>
      </c>
      <c r="I431" s="20">
        <f t="shared" si="102"/>
        <v>2</v>
      </c>
      <c r="J431" s="21">
        <f t="shared" si="103"/>
        <v>2.2000000000000002</v>
      </c>
    </row>
    <row r="432" spans="1:10" x14ac:dyDescent="0.2">
      <c r="A432" s="158" t="s">
        <v>228</v>
      </c>
      <c r="B432" s="65">
        <v>1</v>
      </c>
      <c r="C432" s="66">
        <v>5</v>
      </c>
      <c r="D432" s="65">
        <v>5</v>
      </c>
      <c r="E432" s="66">
        <v>17</v>
      </c>
      <c r="F432" s="67"/>
      <c r="G432" s="65">
        <f t="shared" si="100"/>
        <v>-4</v>
      </c>
      <c r="H432" s="66">
        <f t="shared" si="101"/>
        <v>-12</v>
      </c>
      <c r="I432" s="20">
        <f t="shared" si="102"/>
        <v>-0.8</v>
      </c>
      <c r="J432" s="21">
        <f t="shared" si="103"/>
        <v>-0.70588235294117652</v>
      </c>
    </row>
    <row r="433" spans="1:10" x14ac:dyDescent="0.2">
      <c r="A433" s="158" t="s">
        <v>189</v>
      </c>
      <c r="B433" s="65">
        <v>16</v>
      </c>
      <c r="C433" s="66">
        <v>29</v>
      </c>
      <c r="D433" s="65">
        <v>95</v>
      </c>
      <c r="E433" s="66">
        <v>147</v>
      </c>
      <c r="F433" s="67"/>
      <c r="G433" s="65">
        <f t="shared" si="100"/>
        <v>-13</v>
      </c>
      <c r="H433" s="66">
        <f t="shared" si="101"/>
        <v>-52</v>
      </c>
      <c r="I433" s="20">
        <f t="shared" si="102"/>
        <v>-0.44827586206896552</v>
      </c>
      <c r="J433" s="21">
        <f t="shared" si="103"/>
        <v>-0.35374149659863946</v>
      </c>
    </row>
    <row r="434" spans="1:10" x14ac:dyDescent="0.2">
      <c r="A434" s="158" t="s">
        <v>304</v>
      </c>
      <c r="B434" s="65">
        <v>15</v>
      </c>
      <c r="C434" s="66">
        <v>15</v>
      </c>
      <c r="D434" s="65">
        <v>84</v>
      </c>
      <c r="E434" s="66">
        <v>23</v>
      </c>
      <c r="F434" s="67"/>
      <c r="G434" s="65">
        <f t="shared" si="100"/>
        <v>0</v>
      </c>
      <c r="H434" s="66">
        <f t="shared" si="101"/>
        <v>61</v>
      </c>
      <c r="I434" s="20">
        <f t="shared" si="102"/>
        <v>0</v>
      </c>
      <c r="J434" s="21">
        <f t="shared" si="103"/>
        <v>2.652173913043478</v>
      </c>
    </row>
    <row r="435" spans="1:10" x14ac:dyDescent="0.2">
      <c r="A435" s="158" t="s">
        <v>356</v>
      </c>
      <c r="B435" s="65">
        <v>9</v>
      </c>
      <c r="C435" s="66">
        <v>24</v>
      </c>
      <c r="D435" s="65">
        <v>34</v>
      </c>
      <c r="E435" s="66">
        <v>130</v>
      </c>
      <c r="F435" s="67"/>
      <c r="G435" s="65">
        <f t="shared" si="100"/>
        <v>-15</v>
      </c>
      <c r="H435" s="66">
        <f t="shared" si="101"/>
        <v>-96</v>
      </c>
      <c r="I435" s="20">
        <f t="shared" si="102"/>
        <v>-0.625</v>
      </c>
      <c r="J435" s="21">
        <f t="shared" si="103"/>
        <v>-0.7384615384615385</v>
      </c>
    </row>
    <row r="436" spans="1:10" x14ac:dyDescent="0.2">
      <c r="A436" s="158" t="s">
        <v>393</v>
      </c>
      <c r="B436" s="65">
        <v>12</v>
      </c>
      <c r="C436" s="66">
        <v>18</v>
      </c>
      <c r="D436" s="65">
        <v>69</v>
      </c>
      <c r="E436" s="66">
        <v>60</v>
      </c>
      <c r="F436" s="67"/>
      <c r="G436" s="65">
        <f t="shared" si="100"/>
        <v>-6</v>
      </c>
      <c r="H436" s="66">
        <f t="shared" si="101"/>
        <v>9</v>
      </c>
      <c r="I436" s="20">
        <f t="shared" si="102"/>
        <v>-0.33333333333333331</v>
      </c>
      <c r="J436" s="21">
        <f t="shared" si="103"/>
        <v>0.15</v>
      </c>
    </row>
    <row r="437" spans="1:10" x14ac:dyDescent="0.2">
      <c r="A437" s="158" t="s">
        <v>409</v>
      </c>
      <c r="B437" s="65">
        <v>2</v>
      </c>
      <c r="C437" s="66">
        <v>7</v>
      </c>
      <c r="D437" s="65">
        <v>19</v>
      </c>
      <c r="E437" s="66">
        <v>24</v>
      </c>
      <c r="F437" s="67"/>
      <c r="G437" s="65">
        <f t="shared" si="100"/>
        <v>-5</v>
      </c>
      <c r="H437" s="66">
        <f t="shared" si="101"/>
        <v>-5</v>
      </c>
      <c r="I437" s="20">
        <f t="shared" si="102"/>
        <v>-0.7142857142857143</v>
      </c>
      <c r="J437" s="21">
        <f t="shared" si="103"/>
        <v>-0.20833333333333334</v>
      </c>
    </row>
    <row r="438" spans="1:10" x14ac:dyDescent="0.2">
      <c r="A438" s="158" t="s">
        <v>438</v>
      </c>
      <c r="B438" s="65">
        <v>8</v>
      </c>
      <c r="C438" s="66">
        <v>3</v>
      </c>
      <c r="D438" s="65">
        <v>25</v>
      </c>
      <c r="E438" s="66">
        <v>13</v>
      </c>
      <c r="F438" s="67"/>
      <c r="G438" s="65">
        <f t="shared" si="100"/>
        <v>5</v>
      </c>
      <c r="H438" s="66">
        <f t="shared" si="101"/>
        <v>12</v>
      </c>
      <c r="I438" s="20">
        <f t="shared" si="102"/>
        <v>1.6666666666666667</v>
      </c>
      <c r="J438" s="21">
        <f t="shared" si="103"/>
        <v>0.92307692307692313</v>
      </c>
    </row>
    <row r="439" spans="1:10" x14ac:dyDescent="0.2">
      <c r="A439" s="158" t="s">
        <v>326</v>
      </c>
      <c r="B439" s="65">
        <v>15</v>
      </c>
      <c r="C439" s="66">
        <v>0</v>
      </c>
      <c r="D439" s="65">
        <v>63</v>
      </c>
      <c r="E439" s="66">
        <v>0</v>
      </c>
      <c r="F439" s="67"/>
      <c r="G439" s="65">
        <f t="shared" si="100"/>
        <v>15</v>
      </c>
      <c r="H439" s="66">
        <f t="shared" si="101"/>
        <v>63</v>
      </c>
      <c r="I439" s="20" t="str">
        <f t="shared" si="102"/>
        <v>-</v>
      </c>
      <c r="J439" s="21" t="str">
        <f t="shared" si="103"/>
        <v>-</v>
      </c>
    </row>
    <row r="440" spans="1:10" s="160" customFormat="1" x14ac:dyDescent="0.2">
      <c r="A440" s="178" t="s">
        <v>577</v>
      </c>
      <c r="B440" s="71">
        <v>90</v>
      </c>
      <c r="C440" s="72">
        <v>210</v>
      </c>
      <c r="D440" s="71">
        <v>526</v>
      </c>
      <c r="E440" s="72">
        <v>957</v>
      </c>
      <c r="F440" s="73"/>
      <c r="G440" s="71">
        <f t="shared" si="100"/>
        <v>-120</v>
      </c>
      <c r="H440" s="72">
        <f t="shared" si="101"/>
        <v>-431</v>
      </c>
      <c r="I440" s="37">
        <f t="shared" si="102"/>
        <v>-0.5714285714285714</v>
      </c>
      <c r="J440" s="38">
        <f t="shared" si="103"/>
        <v>-0.45036572622779519</v>
      </c>
    </row>
    <row r="441" spans="1:10" x14ac:dyDescent="0.2">
      <c r="A441" s="177"/>
      <c r="B441" s="143"/>
      <c r="C441" s="144"/>
      <c r="D441" s="143"/>
      <c r="E441" s="144"/>
      <c r="F441" s="145"/>
      <c r="G441" s="143"/>
      <c r="H441" s="144"/>
      <c r="I441" s="151"/>
      <c r="J441" s="152"/>
    </row>
    <row r="442" spans="1:10" s="139" customFormat="1" x14ac:dyDescent="0.2">
      <c r="A442" s="159" t="s">
        <v>77</v>
      </c>
      <c r="B442" s="65"/>
      <c r="C442" s="66"/>
      <c r="D442" s="65"/>
      <c r="E442" s="66"/>
      <c r="F442" s="67"/>
      <c r="G442" s="65"/>
      <c r="H442" s="66"/>
      <c r="I442" s="20"/>
      <c r="J442" s="21"/>
    </row>
    <row r="443" spans="1:10" x14ac:dyDescent="0.2">
      <c r="A443" s="158" t="s">
        <v>239</v>
      </c>
      <c r="B443" s="65">
        <v>1</v>
      </c>
      <c r="C443" s="66">
        <v>1</v>
      </c>
      <c r="D443" s="65">
        <v>6</v>
      </c>
      <c r="E443" s="66">
        <v>1</v>
      </c>
      <c r="F443" s="67"/>
      <c r="G443" s="65">
        <f t="shared" ref="G443:G449" si="104">B443-C443</f>
        <v>0</v>
      </c>
      <c r="H443" s="66">
        <f t="shared" ref="H443:H449" si="105">D443-E443</f>
        <v>5</v>
      </c>
      <c r="I443" s="20">
        <f t="shared" ref="I443:I449" si="106">IF(C443=0, "-", IF(G443/C443&lt;10, G443/C443, "&gt;999%"))</f>
        <v>0</v>
      </c>
      <c r="J443" s="21">
        <f t="shared" ref="J443:J449" si="107">IF(E443=0, "-", IF(H443/E443&lt;10, H443/E443, "&gt;999%"))</f>
        <v>5</v>
      </c>
    </row>
    <row r="444" spans="1:10" x14ac:dyDescent="0.2">
      <c r="A444" s="158" t="s">
        <v>240</v>
      </c>
      <c r="B444" s="65">
        <v>0</v>
      </c>
      <c r="C444" s="66">
        <v>4</v>
      </c>
      <c r="D444" s="65">
        <v>0</v>
      </c>
      <c r="E444" s="66">
        <v>5</v>
      </c>
      <c r="F444" s="67"/>
      <c r="G444" s="65">
        <f t="shared" si="104"/>
        <v>-4</v>
      </c>
      <c r="H444" s="66">
        <f t="shared" si="105"/>
        <v>-5</v>
      </c>
      <c r="I444" s="20">
        <f t="shared" si="106"/>
        <v>-1</v>
      </c>
      <c r="J444" s="21">
        <f t="shared" si="107"/>
        <v>-1</v>
      </c>
    </row>
    <row r="445" spans="1:10" x14ac:dyDescent="0.2">
      <c r="A445" s="158" t="s">
        <v>254</v>
      </c>
      <c r="B445" s="65">
        <v>0</v>
      </c>
      <c r="C445" s="66">
        <v>0</v>
      </c>
      <c r="D445" s="65">
        <v>0</v>
      </c>
      <c r="E445" s="66">
        <v>1</v>
      </c>
      <c r="F445" s="67"/>
      <c r="G445" s="65">
        <f t="shared" si="104"/>
        <v>0</v>
      </c>
      <c r="H445" s="66">
        <f t="shared" si="105"/>
        <v>-1</v>
      </c>
      <c r="I445" s="20" t="str">
        <f t="shared" si="106"/>
        <v>-</v>
      </c>
      <c r="J445" s="21">
        <f t="shared" si="107"/>
        <v>-1</v>
      </c>
    </row>
    <row r="446" spans="1:10" x14ac:dyDescent="0.2">
      <c r="A446" s="158" t="s">
        <v>335</v>
      </c>
      <c r="B446" s="65">
        <v>10</v>
      </c>
      <c r="C446" s="66">
        <v>13</v>
      </c>
      <c r="D446" s="65">
        <v>56</v>
      </c>
      <c r="E446" s="66">
        <v>64</v>
      </c>
      <c r="F446" s="67"/>
      <c r="G446" s="65">
        <f t="shared" si="104"/>
        <v>-3</v>
      </c>
      <c r="H446" s="66">
        <f t="shared" si="105"/>
        <v>-8</v>
      </c>
      <c r="I446" s="20">
        <f t="shared" si="106"/>
        <v>-0.23076923076923078</v>
      </c>
      <c r="J446" s="21">
        <f t="shared" si="107"/>
        <v>-0.125</v>
      </c>
    </row>
    <row r="447" spans="1:10" x14ac:dyDescent="0.2">
      <c r="A447" s="158" t="s">
        <v>369</v>
      </c>
      <c r="B447" s="65">
        <v>16</v>
      </c>
      <c r="C447" s="66">
        <v>9</v>
      </c>
      <c r="D447" s="65">
        <v>62</v>
      </c>
      <c r="E447" s="66">
        <v>43</v>
      </c>
      <c r="F447" s="67"/>
      <c r="G447" s="65">
        <f t="shared" si="104"/>
        <v>7</v>
      </c>
      <c r="H447" s="66">
        <f t="shared" si="105"/>
        <v>19</v>
      </c>
      <c r="I447" s="20">
        <f t="shared" si="106"/>
        <v>0.77777777777777779</v>
      </c>
      <c r="J447" s="21">
        <f t="shared" si="107"/>
        <v>0.44186046511627908</v>
      </c>
    </row>
    <row r="448" spans="1:10" x14ac:dyDescent="0.2">
      <c r="A448" s="158" t="s">
        <v>410</v>
      </c>
      <c r="B448" s="65">
        <v>2</v>
      </c>
      <c r="C448" s="66">
        <v>3</v>
      </c>
      <c r="D448" s="65">
        <v>20</v>
      </c>
      <c r="E448" s="66">
        <v>9</v>
      </c>
      <c r="F448" s="67"/>
      <c r="G448" s="65">
        <f t="shared" si="104"/>
        <v>-1</v>
      </c>
      <c r="H448" s="66">
        <f t="shared" si="105"/>
        <v>11</v>
      </c>
      <c r="I448" s="20">
        <f t="shared" si="106"/>
        <v>-0.33333333333333331</v>
      </c>
      <c r="J448" s="21">
        <f t="shared" si="107"/>
        <v>1.2222222222222223</v>
      </c>
    </row>
    <row r="449" spans="1:10" s="160" customFormat="1" x14ac:dyDescent="0.2">
      <c r="A449" s="165" t="s">
        <v>578</v>
      </c>
      <c r="B449" s="166">
        <v>29</v>
      </c>
      <c r="C449" s="167">
        <v>30</v>
      </c>
      <c r="D449" s="166">
        <v>144</v>
      </c>
      <c r="E449" s="167">
        <v>123</v>
      </c>
      <c r="F449" s="168"/>
      <c r="G449" s="166">
        <f t="shared" si="104"/>
        <v>-1</v>
      </c>
      <c r="H449" s="167">
        <f t="shared" si="105"/>
        <v>21</v>
      </c>
      <c r="I449" s="169">
        <f t="shared" si="106"/>
        <v>-3.3333333333333333E-2</v>
      </c>
      <c r="J449" s="170">
        <f t="shared" si="107"/>
        <v>0.17073170731707318</v>
      </c>
    </row>
    <row r="450" spans="1:10" x14ac:dyDescent="0.2">
      <c r="A450" s="171"/>
      <c r="B450" s="172"/>
      <c r="C450" s="173"/>
      <c r="D450" s="172"/>
      <c r="E450" s="173"/>
      <c r="F450" s="174"/>
      <c r="G450" s="172"/>
      <c r="H450" s="173"/>
      <c r="I450" s="175"/>
      <c r="J450" s="176"/>
    </row>
    <row r="451" spans="1:10" x14ac:dyDescent="0.2">
      <c r="A451" s="27" t="s">
        <v>16</v>
      </c>
      <c r="B451" s="71">
        <f>SUM(B7:B450)/2</f>
        <v>1681</v>
      </c>
      <c r="C451" s="77">
        <f>SUM(C7:C450)/2</f>
        <v>1945</v>
      </c>
      <c r="D451" s="71">
        <f>SUM(D7:D450)/2</f>
        <v>8984</v>
      </c>
      <c r="E451" s="77">
        <f>SUM(E7:E450)/2</f>
        <v>11003</v>
      </c>
      <c r="F451" s="73"/>
      <c r="G451" s="71">
        <f>B451-C451</f>
        <v>-264</v>
      </c>
      <c r="H451" s="72">
        <f>D451-E451</f>
        <v>-2019</v>
      </c>
      <c r="I451" s="37">
        <f>IF(C451=0, 0, G451/C451)</f>
        <v>-0.13573264781491001</v>
      </c>
      <c r="J451" s="38">
        <f>IF(E451=0, 0, H451/E451)</f>
        <v>-0.18349541034263384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2" max="16383" man="1"/>
    <brk id="120" max="16383" man="1"/>
    <brk id="181" max="16383" man="1"/>
    <brk id="239" max="16383" man="1"/>
    <brk id="297" max="16383" man="1"/>
    <brk id="357" max="16383" man="1"/>
    <brk id="41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89</v>
      </c>
      <c r="B2" s="202" t="s">
        <v>79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90</v>
      </c>
      <c r="B7" s="65">
        <v>462</v>
      </c>
      <c r="C7" s="66">
        <v>628</v>
      </c>
      <c r="D7" s="65">
        <v>2517</v>
      </c>
      <c r="E7" s="66">
        <v>4215</v>
      </c>
      <c r="F7" s="67"/>
      <c r="G7" s="65">
        <f>B7-C7</f>
        <v>-166</v>
      </c>
      <c r="H7" s="66">
        <f>D7-E7</f>
        <v>-1698</v>
      </c>
      <c r="I7" s="28">
        <f>IF(C7=0, "-", IF(G7/C7&lt;10, G7/C7*100, "&gt;999"))</f>
        <v>-26.433121019108281</v>
      </c>
      <c r="J7" s="29">
        <f>IF(E7=0, "-", IF(H7/E7&lt;10, H7/E7*100, "&gt;999"))</f>
        <v>-40.284697508896798</v>
      </c>
    </row>
    <row r="8" spans="1:10" x14ac:dyDescent="0.2">
      <c r="A8" s="7" t="s">
        <v>99</v>
      </c>
      <c r="B8" s="65">
        <v>923</v>
      </c>
      <c r="C8" s="66">
        <v>900</v>
      </c>
      <c r="D8" s="65">
        <v>4856</v>
      </c>
      <c r="E8" s="66">
        <v>5297</v>
      </c>
      <c r="F8" s="67"/>
      <c r="G8" s="65">
        <f>B8-C8</f>
        <v>23</v>
      </c>
      <c r="H8" s="66">
        <f>D8-E8</f>
        <v>-441</v>
      </c>
      <c r="I8" s="28">
        <f>IF(C8=0, "-", IF(G8/C8&lt;10, G8/C8*100, "&gt;999"))</f>
        <v>2.5555555555555558</v>
      </c>
      <c r="J8" s="29">
        <f>IF(E8=0, "-", IF(H8/E8&lt;10, H8/E8*100, "&gt;999"))</f>
        <v>-8.3254672456107244</v>
      </c>
    </row>
    <row r="9" spans="1:10" x14ac:dyDescent="0.2">
      <c r="A9" s="7" t="s">
        <v>105</v>
      </c>
      <c r="B9" s="65">
        <v>272</v>
      </c>
      <c r="C9" s="66">
        <v>379</v>
      </c>
      <c r="D9" s="65">
        <v>1516</v>
      </c>
      <c r="E9" s="66">
        <v>1404</v>
      </c>
      <c r="F9" s="67"/>
      <c r="G9" s="65">
        <f>B9-C9</f>
        <v>-107</v>
      </c>
      <c r="H9" s="66">
        <f>D9-E9</f>
        <v>112</v>
      </c>
      <c r="I9" s="28">
        <f>IF(C9=0, "-", IF(G9/C9&lt;10, G9/C9*100, "&gt;999"))</f>
        <v>-28.232189973614773</v>
      </c>
      <c r="J9" s="29">
        <f>IF(E9=0, "-", IF(H9/E9&lt;10, H9/E9*100, "&gt;999"))</f>
        <v>7.9772079772079767</v>
      </c>
    </row>
    <row r="10" spans="1:10" x14ac:dyDescent="0.2">
      <c r="A10" s="7" t="s">
        <v>106</v>
      </c>
      <c r="B10" s="65">
        <v>24</v>
      </c>
      <c r="C10" s="66">
        <v>38</v>
      </c>
      <c r="D10" s="65">
        <v>95</v>
      </c>
      <c r="E10" s="66">
        <v>87</v>
      </c>
      <c r="F10" s="67"/>
      <c r="G10" s="65">
        <f>B10-C10</f>
        <v>-14</v>
      </c>
      <c r="H10" s="66">
        <f>D10-E10</f>
        <v>8</v>
      </c>
      <c r="I10" s="28">
        <f>IF(C10=0, "-", IF(G10/C10&lt;10, G10/C10*100, "&gt;999"))</f>
        <v>-36.84210526315789</v>
      </c>
      <c r="J10" s="29">
        <f>IF(E10=0, "-", IF(H10/E10&lt;10, H10/E10*100, "&gt;999"))</f>
        <v>9.1954022988505741</v>
      </c>
    </row>
    <row r="11" spans="1:10" s="43" customFormat="1" x14ac:dyDescent="0.2">
      <c r="A11" s="27" t="s">
        <v>0</v>
      </c>
      <c r="B11" s="71">
        <f>SUM(B7:B10)</f>
        <v>1681</v>
      </c>
      <c r="C11" s="72">
        <f>SUM(C7:C10)</f>
        <v>1945</v>
      </c>
      <c r="D11" s="71">
        <f>SUM(D7:D10)</f>
        <v>8984</v>
      </c>
      <c r="E11" s="72">
        <f>SUM(E7:E10)</f>
        <v>11003</v>
      </c>
      <c r="F11" s="73"/>
      <c r="G11" s="71">
        <f>B11-C11</f>
        <v>-264</v>
      </c>
      <c r="H11" s="72">
        <f>D11-E11</f>
        <v>-2019</v>
      </c>
      <c r="I11" s="44">
        <f>IF(C11=0, 0, G11/C11*100)</f>
        <v>-13.573264781491002</v>
      </c>
      <c r="J11" s="45">
        <f>IF(E11=0, 0, H11/E11*100)</f>
        <v>-18.349541034263382</v>
      </c>
    </row>
    <row r="13" spans="1:10" x14ac:dyDescent="0.2">
      <c r="A13" s="3"/>
      <c r="B13" s="196" t="s">
        <v>1</v>
      </c>
      <c r="C13" s="197"/>
      <c r="D13" s="196" t="s">
        <v>2</v>
      </c>
      <c r="E13" s="197"/>
      <c r="F13" s="59"/>
      <c r="G13" s="196" t="s">
        <v>3</v>
      </c>
      <c r="H13" s="200"/>
      <c r="I13" s="200"/>
      <c r="J13" s="197"/>
    </row>
    <row r="14" spans="1:10" x14ac:dyDescent="0.2">
      <c r="A14" s="7" t="s">
        <v>91</v>
      </c>
      <c r="B14" s="65">
        <v>20</v>
      </c>
      <c r="C14" s="66">
        <v>11</v>
      </c>
      <c r="D14" s="65">
        <v>87</v>
      </c>
      <c r="E14" s="66">
        <v>87</v>
      </c>
      <c r="F14" s="67"/>
      <c r="G14" s="65">
        <f t="shared" ref="G14:G34" si="0">B14-C14</f>
        <v>9</v>
      </c>
      <c r="H14" s="66">
        <f t="shared" ref="H14:H34" si="1">D14-E14</f>
        <v>0</v>
      </c>
      <c r="I14" s="28">
        <f t="shared" ref="I14:I33" si="2">IF(C14=0, "-", IF(G14/C14&lt;10, G14/C14*100, "&gt;999"))</f>
        <v>81.818181818181827</v>
      </c>
      <c r="J14" s="29">
        <f t="shared" ref="J14:J33" si="3">IF(E14=0, "-", IF(H14/E14&lt;10, H14/E14*100, "&gt;999"))</f>
        <v>0</v>
      </c>
    </row>
    <row r="15" spans="1:10" x14ac:dyDescent="0.2">
      <c r="A15" s="7" t="s">
        <v>92</v>
      </c>
      <c r="B15" s="65">
        <v>81</v>
      </c>
      <c r="C15" s="66">
        <v>125</v>
      </c>
      <c r="D15" s="65">
        <v>592</v>
      </c>
      <c r="E15" s="66">
        <v>865</v>
      </c>
      <c r="F15" s="67"/>
      <c r="G15" s="65">
        <f t="shared" si="0"/>
        <v>-44</v>
      </c>
      <c r="H15" s="66">
        <f t="shared" si="1"/>
        <v>-273</v>
      </c>
      <c r="I15" s="28">
        <f t="shared" si="2"/>
        <v>-35.199999999999996</v>
      </c>
      <c r="J15" s="29">
        <f t="shared" si="3"/>
        <v>-31.560693641618499</v>
      </c>
    </row>
    <row r="16" spans="1:10" x14ac:dyDescent="0.2">
      <c r="A16" s="7" t="s">
        <v>93</v>
      </c>
      <c r="B16" s="65">
        <v>252</v>
      </c>
      <c r="C16" s="66">
        <v>361</v>
      </c>
      <c r="D16" s="65">
        <v>1270</v>
      </c>
      <c r="E16" s="66">
        <v>2575</v>
      </c>
      <c r="F16" s="67"/>
      <c r="G16" s="65">
        <f t="shared" si="0"/>
        <v>-109</v>
      </c>
      <c r="H16" s="66">
        <f t="shared" si="1"/>
        <v>-1305</v>
      </c>
      <c r="I16" s="28">
        <f t="shared" si="2"/>
        <v>-30.193905817174517</v>
      </c>
      <c r="J16" s="29">
        <f t="shared" si="3"/>
        <v>-50.679611650485434</v>
      </c>
    </row>
    <row r="17" spans="1:10" x14ac:dyDescent="0.2">
      <c r="A17" s="7" t="s">
        <v>94</v>
      </c>
      <c r="B17" s="65">
        <v>56</v>
      </c>
      <c r="C17" s="66">
        <v>82</v>
      </c>
      <c r="D17" s="65">
        <v>310</v>
      </c>
      <c r="E17" s="66">
        <v>481</v>
      </c>
      <c r="F17" s="67"/>
      <c r="G17" s="65">
        <f t="shared" si="0"/>
        <v>-26</v>
      </c>
      <c r="H17" s="66">
        <f t="shared" si="1"/>
        <v>-171</v>
      </c>
      <c r="I17" s="28">
        <f t="shared" si="2"/>
        <v>-31.707317073170731</v>
      </c>
      <c r="J17" s="29">
        <f t="shared" si="3"/>
        <v>-35.550935550935556</v>
      </c>
    </row>
    <row r="18" spans="1:10" x14ac:dyDescent="0.2">
      <c r="A18" s="7" t="s">
        <v>95</v>
      </c>
      <c r="B18" s="65">
        <v>13</v>
      </c>
      <c r="C18" s="66">
        <v>12</v>
      </c>
      <c r="D18" s="65">
        <v>58</v>
      </c>
      <c r="E18" s="66">
        <v>61</v>
      </c>
      <c r="F18" s="67"/>
      <c r="G18" s="65">
        <f t="shared" si="0"/>
        <v>1</v>
      </c>
      <c r="H18" s="66">
        <f t="shared" si="1"/>
        <v>-3</v>
      </c>
      <c r="I18" s="28">
        <f t="shared" si="2"/>
        <v>8.3333333333333321</v>
      </c>
      <c r="J18" s="29">
        <f t="shared" si="3"/>
        <v>-4.918032786885246</v>
      </c>
    </row>
    <row r="19" spans="1:10" x14ac:dyDescent="0.2">
      <c r="A19" s="7" t="s">
        <v>96</v>
      </c>
      <c r="B19" s="65">
        <v>13</v>
      </c>
      <c r="C19" s="66">
        <v>1</v>
      </c>
      <c r="D19" s="65">
        <v>15</v>
      </c>
      <c r="E19" s="66">
        <v>3</v>
      </c>
      <c r="F19" s="67"/>
      <c r="G19" s="65">
        <f t="shared" si="0"/>
        <v>12</v>
      </c>
      <c r="H19" s="66">
        <f t="shared" si="1"/>
        <v>12</v>
      </c>
      <c r="I19" s="28" t="str">
        <f t="shared" si="2"/>
        <v>&gt;999</v>
      </c>
      <c r="J19" s="29">
        <f t="shared" si="3"/>
        <v>400</v>
      </c>
    </row>
    <row r="20" spans="1:10" x14ac:dyDescent="0.2">
      <c r="A20" s="7" t="s">
        <v>97</v>
      </c>
      <c r="B20" s="65">
        <v>12</v>
      </c>
      <c r="C20" s="66">
        <v>16</v>
      </c>
      <c r="D20" s="65">
        <v>105</v>
      </c>
      <c r="E20" s="66">
        <v>64</v>
      </c>
      <c r="F20" s="67"/>
      <c r="G20" s="65">
        <f t="shared" si="0"/>
        <v>-4</v>
      </c>
      <c r="H20" s="66">
        <f t="shared" si="1"/>
        <v>41</v>
      </c>
      <c r="I20" s="28">
        <f t="shared" si="2"/>
        <v>-25</v>
      </c>
      <c r="J20" s="29">
        <f t="shared" si="3"/>
        <v>64.0625</v>
      </c>
    </row>
    <row r="21" spans="1:10" x14ac:dyDescent="0.2">
      <c r="A21" s="7" t="s">
        <v>98</v>
      </c>
      <c r="B21" s="65">
        <v>15</v>
      </c>
      <c r="C21" s="66">
        <v>20</v>
      </c>
      <c r="D21" s="65">
        <v>80</v>
      </c>
      <c r="E21" s="66">
        <v>79</v>
      </c>
      <c r="F21" s="67"/>
      <c r="G21" s="65">
        <f t="shared" si="0"/>
        <v>-5</v>
      </c>
      <c r="H21" s="66">
        <f t="shared" si="1"/>
        <v>1</v>
      </c>
      <c r="I21" s="28">
        <f t="shared" si="2"/>
        <v>-25</v>
      </c>
      <c r="J21" s="29">
        <f t="shared" si="3"/>
        <v>1.2658227848101267</v>
      </c>
    </row>
    <row r="22" spans="1:10" x14ac:dyDescent="0.2">
      <c r="A22" s="142" t="s">
        <v>100</v>
      </c>
      <c r="B22" s="143">
        <v>108</v>
      </c>
      <c r="C22" s="144">
        <v>57</v>
      </c>
      <c r="D22" s="143">
        <v>483</v>
      </c>
      <c r="E22" s="144">
        <v>308</v>
      </c>
      <c r="F22" s="145"/>
      <c r="G22" s="143">
        <f t="shared" si="0"/>
        <v>51</v>
      </c>
      <c r="H22" s="144">
        <f t="shared" si="1"/>
        <v>175</v>
      </c>
      <c r="I22" s="146">
        <f t="shared" si="2"/>
        <v>89.473684210526315</v>
      </c>
      <c r="J22" s="147">
        <f t="shared" si="3"/>
        <v>56.81818181818182</v>
      </c>
    </row>
    <row r="23" spans="1:10" x14ac:dyDescent="0.2">
      <c r="A23" s="7" t="s">
        <v>101</v>
      </c>
      <c r="B23" s="65">
        <v>311</v>
      </c>
      <c r="C23" s="66">
        <v>250</v>
      </c>
      <c r="D23" s="65">
        <v>1482</v>
      </c>
      <c r="E23" s="66">
        <v>1607</v>
      </c>
      <c r="F23" s="67"/>
      <c r="G23" s="65">
        <f t="shared" si="0"/>
        <v>61</v>
      </c>
      <c r="H23" s="66">
        <f t="shared" si="1"/>
        <v>-125</v>
      </c>
      <c r="I23" s="28">
        <f t="shared" si="2"/>
        <v>24.4</v>
      </c>
      <c r="J23" s="29">
        <f t="shared" si="3"/>
        <v>-7.7784691972619795</v>
      </c>
    </row>
    <row r="24" spans="1:10" x14ac:dyDescent="0.2">
      <c r="A24" s="7" t="s">
        <v>102</v>
      </c>
      <c r="B24" s="65">
        <v>271</v>
      </c>
      <c r="C24" s="66">
        <v>373</v>
      </c>
      <c r="D24" s="65">
        <v>1715</v>
      </c>
      <c r="E24" s="66">
        <v>2268</v>
      </c>
      <c r="F24" s="67"/>
      <c r="G24" s="65">
        <f t="shared" si="0"/>
        <v>-102</v>
      </c>
      <c r="H24" s="66">
        <f t="shared" si="1"/>
        <v>-553</v>
      </c>
      <c r="I24" s="28">
        <f t="shared" si="2"/>
        <v>-27.34584450402145</v>
      </c>
      <c r="J24" s="29">
        <f t="shared" si="3"/>
        <v>-24.382716049382715</v>
      </c>
    </row>
    <row r="25" spans="1:10" x14ac:dyDescent="0.2">
      <c r="A25" s="7" t="s">
        <v>103</v>
      </c>
      <c r="B25" s="65">
        <v>215</v>
      </c>
      <c r="C25" s="66">
        <v>198</v>
      </c>
      <c r="D25" s="65">
        <v>1069</v>
      </c>
      <c r="E25" s="66">
        <v>1031</v>
      </c>
      <c r="F25" s="67"/>
      <c r="G25" s="65">
        <f t="shared" si="0"/>
        <v>17</v>
      </c>
      <c r="H25" s="66">
        <f t="shared" si="1"/>
        <v>38</v>
      </c>
      <c r="I25" s="28">
        <f t="shared" si="2"/>
        <v>8.5858585858585847</v>
      </c>
      <c r="J25" s="29">
        <f t="shared" si="3"/>
        <v>3.685741998060136</v>
      </c>
    </row>
    <row r="26" spans="1:10" x14ac:dyDescent="0.2">
      <c r="A26" s="7" t="s">
        <v>104</v>
      </c>
      <c r="B26" s="65">
        <v>18</v>
      </c>
      <c r="C26" s="66">
        <v>22</v>
      </c>
      <c r="D26" s="65">
        <v>107</v>
      </c>
      <c r="E26" s="66">
        <v>83</v>
      </c>
      <c r="F26" s="67"/>
      <c r="G26" s="65">
        <f t="shared" si="0"/>
        <v>-4</v>
      </c>
      <c r="H26" s="66">
        <f t="shared" si="1"/>
        <v>24</v>
      </c>
      <c r="I26" s="28">
        <f t="shared" si="2"/>
        <v>-18.181818181818183</v>
      </c>
      <c r="J26" s="29">
        <f t="shared" si="3"/>
        <v>28.915662650602407</v>
      </c>
    </row>
    <row r="27" spans="1:10" x14ac:dyDescent="0.2">
      <c r="A27" s="142" t="s">
        <v>107</v>
      </c>
      <c r="B27" s="143">
        <v>1</v>
      </c>
      <c r="C27" s="144">
        <v>4</v>
      </c>
      <c r="D27" s="143">
        <v>15</v>
      </c>
      <c r="E27" s="144">
        <v>13</v>
      </c>
      <c r="F27" s="145"/>
      <c r="G27" s="143">
        <f t="shared" si="0"/>
        <v>-3</v>
      </c>
      <c r="H27" s="144">
        <f t="shared" si="1"/>
        <v>2</v>
      </c>
      <c r="I27" s="146">
        <f t="shared" si="2"/>
        <v>-75</v>
      </c>
      <c r="J27" s="147">
        <f t="shared" si="3"/>
        <v>15.384615384615385</v>
      </c>
    </row>
    <row r="28" spans="1:10" x14ac:dyDescent="0.2">
      <c r="A28" s="7" t="s">
        <v>108</v>
      </c>
      <c r="B28" s="65">
        <v>0</v>
      </c>
      <c r="C28" s="66">
        <v>0</v>
      </c>
      <c r="D28" s="65">
        <v>2</v>
      </c>
      <c r="E28" s="66">
        <v>0</v>
      </c>
      <c r="F28" s="67"/>
      <c r="G28" s="65">
        <f t="shared" si="0"/>
        <v>0</v>
      </c>
      <c r="H28" s="66">
        <f t="shared" si="1"/>
        <v>2</v>
      </c>
      <c r="I28" s="28" t="str">
        <f t="shared" si="2"/>
        <v>-</v>
      </c>
      <c r="J28" s="29" t="str">
        <f t="shared" si="3"/>
        <v>-</v>
      </c>
    </row>
    <row r="29" spans="1:10" x14ac:dyDescent="0.2">
      <c r="A29" s="7" t="s">
        <v>109</v>
      </c>
      <c r="B29" s="65">
        <v>1</v>
      </c>
      <c r="C29" s="66">
        <v>6</v>
      </c>
      <c r="D29" s="65">
        <v>7</v>
      </c>
      <c r="E29" s="66">
        <v>26</v>
      </c>
      <c r="F29" s="67"/>
      <c r="G29" s="65">
        <f t="shared" si="0"/>
        <v>-5</v>
      </c>
      <c r="H29" s="66">
        <f t="shared" si="1"/>
        <v>-19</v>
      </c>
      <c r="I29" s="28">
        <f t="shared" si="2"/>
        <v>-83.333333333333343</v>
      </c>
      <c r="J29" s="29">
        <f t="shared" si="3"/>
        <v>-73.076923076923066</v>
      </c>
    </row>
    <row r="30" spans="1:10" x14ac:dyDescent="0.2">
      <c r="A30" s="7" t="s">
        <v>110</v>
      </c>
      <c r="B30" s="65">
        <v>44</v>
      </c>
      <c r="C30" s="66">
        <v>52</v>
      </c>
      <c r="D30" s="65">
        <v>233</v>
      </c>
      <c r="E30" s="66">
        <v>170</v>
      </c>
      <c r="F30" s="67"/>
      <c r="G30" s="65">
        <f t="shared" si="0"/>
        <v>-8</v>
      </c>
      <c r="H30" s="66">
        <f t="shared" si="1"/>
        <v>63</v>
      </c>
      <c r="I30" s="28">
        <f t="shared" si="2"/>
        <v>-15.384615384615385</v>
      </c>
      <c r="J30" s="29">
        <f t="shared" si="3"/>
        <v>37.058823529411768</v>
      </c>
    </row>
    <row r="31" spans="1:10" x14ac:dyDescent="0.2">
      <c r="A31" s="7" t="s">
        <v>111</v>
      </c>
      <c r="B31" s="65">
        <v>24</v>
      </c>
      <c r="C31" s="66">
        <v>59</v>
      </c>
      <c r="D31" s="65">
        <v>128</v>
      </c>
      <c r="E31" s="66">
        <v>192</v>
      </c>
      <c r="F31" s="67"/>
      <c r="G31" s="65">
        <f t="shared" si="0"/>
        <v>-35</v>
      </c>
      <c r="H31" s="66">
        <f t="shared" si="1"/>
        <v>-64</v>
      </c>
      <c r="I31" s="28">
        <f t="shared" si="2"/>
        <v>-59.322033898305079</v>
      </c>
      <c r="J31" s="29">
        <f t="shared" si="3"/>
        <v>-33.333333333333329</v>
      </c>
    </row>
    <row r="32" spans="1:10" x14ac:dyDescent="0.2">
      <c r="A32" s="7" t="s">
        <v>112</v>
      </c>
      <c r="B32" s="65">
        <v>202</v>
      </c>
      <c r="C32" s="66">
        <v>258</v>
      </c>
      <c r="D32" s="65">
        <v>1131</v>
      </c>
      <c r="E32" s="66">
        <v>1003</v>
      </c>
      <c r="F32" s="67"/>
      <c r="G32" s="65">
        <f t="shared" si="0"/>
        <v>-56</v>
      </c>
      <c r="H32" s="66">
        <f t="shared" si="1"/>
        <v>128</v>
      </c>
      <c r="I32" s="28">
        <f t="shared" si="2"/>
        <v>-21.705426356589147</v>
      </c>
      <c r="J32" s="29">
        <f t="shared" si="3"/>
        <v>12.761714855433699</v>
      </c>
    </row>
    <row r="33" spans="1:10" x14ac:dyDescent="0.2">
      <c r="A33" s="142" t="s">
        <v>106</v>
      </c>
      <c r="B33" s="143">
        <v>24</v>
      </c>
      <c r="C33" s="144">
        <v>38</v>
      </c>
      <c r="D33" s="143">
        <v>95</v>
      </c>
      <c r="E33" s="144">
        <v>87</v>
      </c>
      <c r="F33" s="145"/>
      <c r="G33" s="143">
        <f t="shared" si="0"/>
        <v>-14</v>
      </c>
      <c r="H33" s="144">
        <f t="shared" si="1"/>
        <v>8</v>
      </c>
      <c r="I33" s="146">
        <f t="shared" si="2"/>
        <v>-36.84210526315789</v>
      </c>
      <c r="J33" s="147">
        <f t="shared" si="3"/>
        <v>9.1954022988505741</v>
      </c>
    </row>
    <row r="34" spans="1:10" s="43" customFormat="1" x14ac:dyDescent="0.2">
      <c r="A34" s="27" t="s">
        <v>0</v>
      </c>
      <c r="B34" s="71">
        <f>SUM(B14:B33)</f>
        <v>1681</v>
      </c>
      <c r="C34" s="72">
        <f>SUM(C14:C33)</f>
        <v>1945</v>
      </c>
      <c r="D34" s="71">
        <f>SUM(D14:D33)</f>
        <v>8984</v>
      </c>
      <c r="E34" s="72">
        <f>SUM(E14:E33)</f>
        <v>11003</v>
      </c>
      <c r="F34" s="73"/>
      <c r="G34" s="71">
        <f t="shared" si="0"/>
        <v>-264</v>
      </c>
      <c r="H34" s="72">
        <f t="shared" si="1"/>
        <v>-2019</v>
      </c>
      <c r="I34" s="44">
        <f>IF(C34=0, 0, G34/C34*100)</f>
        <v>-13.573264781491002</v>
      </c>
      <c r="J34" s="45">
        <f>IF(E34=0, 0, H34/E34*100)</f>
        <v>-18.349541034263382</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90</v>
      </c>
      <c r="B39" s="30">
        <f>$B$7/$B$11*100</f>
        <v>27.483640690065435</v>
      </c>
      <c r="C39" s="31">
        <f>$C$7/$C$11*100</f>
        <v>32.287917737789201</v>
      </c>
      <c r="D39" s="30">
        <f>$D$7/$D$11*100</f>
        <v>28.016473731077475</v>
      </c>
      <c r="E39" s="31">
        <f>$E$7/$E$11*100</f>
        <v>38.307734254294282</v>
      </c>
      <c r="F39" s="32"/>
      <c r="G39" s="30">
        <f>B39-C39</f>
        <v>-4.8042770477237653</v>
      </c>
      <c r="H39" s="31">
        <f>D39-E39</f>
        <v>-10.291260523216806</v>
      </c>
    </row>
    <row r="40" spans="1:10" x14ac:dyDescent="0.2">
      <c r="A40" s="7" t="s">
        <v>99</v>
      </c>
      <c r="B40" s="30">
        <f>$B$8/$B$11*100</f>
        <v>54.907792980368832</v>
      </c>
      <c r="C40" s="31">
        <f>$C$8/$C$11*100</f>
        <v>46.272493573264782</v>
      </c>
      <c r="D40" s="30">
        <f>$D$8/$D$11*100</f>
        <v>54.051647373107748</v>
      </c>
      <c r="E40" s="31">
        <f>$E$8/$E$11*100</f>
        <v>48.141415977460696</v>
      </c>
      <c r="F40" s="32"/>
      <c r="G40" s="30">
        <f>B40-C40</f>
        <v>8.6352994071040499</v>
      </c>
      <c r="H40" s="31">
        <f>D40-E40</f>
        <v>5.9102313956470525</v>
      </c>
    </row>
    <row r="41" spans="1:10" x14ac:dyDescent="0.2">
      <c r="A41" s="7" t="s">
        <v>105</v>
      </c>
      <c r="B41" s="30">
        <f>$B$9/$B$11*100</f>
        <v>16.180844735276619</v>
      </c>
      <c r="C41" s="31">
        <f>$C$9/$C$11*100</f>
        <v>19.48586118251928</v>
      </c>
      <c r="D41" s="30">
        <f>$D$9/$D$11*100</f>
        <v>16.874443455031166</v>
      </c>
      <c r="E41" s="31">
        <f>$E$9/$E$11*100</f>
        <v>12.760156321003363</v>
      </c>
      <c r="F41" s="32"/>
      <c r="G41" s="30">
        <f>B41-C41</f>
        <v>-3.3050164472426609</v>
      </c>
      <c r="H41" s="31">
        <f>D41-E41</f>
        <v>4.1142871340278031</v>
      </c>
    </row>
    <row r="42" spans="1:10" x14ac:dyDescent="0.2">
      <c r="A42" s="7" t="s">
        <v>106</v>
      </c>
      <c r="B42" s="30">
        <f>$B$10/$B$11*100</f>
        <v>1.4277215942891135</v>
      </c>
      <c r="C42" s="31">
        <f>$C$10/$C$11*100</f>
        <v>1.9537275064267352</v>
      </c>
      <c r="D42" s="30">
        <f>$D$10/$D$11*100</f>
        <v>1.0574354407836153</v>
      </c>
      <c r="E42" s="31">
        <f>$E$10/$E$11*100</f>
        <v>0.79069344724166135</v>
      </c>
      <c r="F42" s="32"/>
      <c r="G42" s="30">
        <f>B42-C42</f>
        <v>-0.52600591213762171</v>
      </c>
      <c r="H42" s="31">
        <f>D42-E42</f>
        <v>0.26674199354195394</v>
      </c>
    </row>
    <row r="43" spans="1:10" s="43" customFormat="1" x14ac:dyDescent="0.2">
      <c r="A43" s="27" t="s">
        <v>0</v>
      </c>
      <c r="B43" s="46">
        <f>SUM(B39:B42)</f>
        <v>100</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91</v>
      </c>
      <c r="B46" s="30">
        <f>$B$14/$B$34*100</f>
        <v>1.1897679952409279</v>
      </c>
      <c r="C46" s="31">
        <f>$C$14/$C$34*100</f>
        <v>0.56555269922879181</v>
      </c>
      <c r="D46" s="30">
        <f>$D$14/$D$34*100</f>
        <v>0.96838824577025817</v>
      </c>
      <c r="E46" s="31">
        <f>$E$14/$E$34*100</f>
        <v>0.79069344724166135</v>
      </c>
      <c r="F46" s="32"/>
      <c r="G46" s="30">
        <f t="shared" ref="G46:G66" si="4">B46-C46</f>
        <v>0.6242152960121361</v>
      </c>
      <c r="H46" s="31">
        <f t="shared" ref="H46:H66" si="5">D46-E46</f>
        <v>0.17769479852859682</v>
      </c>
    </row>
    <row r="47" spans="1:10" x14ac:dyDescent="0.2">
      <c r="A47" s="7" t="s">
        <v>92</v>
      </c>
      <c r="B47" s="30">
        <f>$B$15/$B$34*100</f>
        <v>4.8185603807257591</v>
      </c>
      <c r="C47" s="31">
        <f>$C$15/$C$34*100</f>
        <v>6.4267352185089974</v>
      </c>
      <c r="D47" s="30">
        <f>$D$15/$D$34*100</f>
        <v>6.5894924309884235</v>
      </c>
      <c r="E47" s="31">
        <f>$E$15/$E$34*100</f>
        <v>7.8614923202762883</v>
      </c>
      <c r="F47" s="32"/>
      <c r="G47" s="30">
        <f t="shared" si="4"/>
        <v>-1.6081748377832383</v>
      </c>
      <c r="H47" s="31">
        <f t="shared" si="5"/>
        <v>-1.2719998892878648</v>
      </c>
    </row>
    <row r="48" spans="1:10" x14ac:dyDescent="0.2">
      <c r="A48" s="7" t="s">
        <v>93</v>
      </c>
      <c r="B48" s="30">
        <f>$B$16/$B$34*100</f>
        <v>14.991076740035695</v>
      </c>
      <c r="C48" s="31">
        <f>$C$16/$C$34*100</f>
        <v>18.560411311053983</v>
      </c>
      <c r="D48" s="30">
        <f>$D$16/$D$34*100</f>
        <v>14.136242208370437</v>
      </c>
      <c r="E48" s="31">
        <f>$E$16/$E$34*100</f>
        <v>23.402708352267563</v>
      </c>
      <c r="F48" s="32"/>
      <c r="G48" s="30">
        <f t="shared" si="4"/>
        <v>-3.5693345710182882</v>
      </c>
      <c r="H48" s="31">
        <f t="shared" si="5"/>
        <v>-9.2664661438971265</v>
      </c>
    </row>
    <row r="49" spans="1:8" x14ac:dyDescent="0.2">
      <c r="A49" s="7" t="s">
        <v>94</v>
      </c>
      <c r="B49" s="30">
        <f>$B$17/$B$34*100</f>
        <v>3.3313503866745982</v>
      </c>
      <c r="C49" s="31">
        <f>$C$17/$C$34*100</f>
        <v>4.2159383033419022</v>
      </c>
      <c r="D49" s="30">
        <f>$D$17/$D$34*100</f>
        <v>3.4505788067675867</v>
      </c>
      <c r="E49" s="31">
        <f>$E$17/$E$34*100</f>
        <v>4.3715350358993001</v>
      </c>
      <c r="F49" s="32"/>
      <c r="G49" s="30">
        <f t="shared" si="4"/>
        <v>-0.88458791666730407</v>
      </c>
      <c r="H49" s="31">
        <f t="shared" si="5"/>
        <v>-0.92095622913171349</v>
      </c>
    </row>
    <row r="50" spans="1:8" x14ac:dyDescent="0.2">
      <c r="A50" s="7" t="s">
        <v>95</v>
      </c>
      <c r="B50" s="30">
        <f>$B$18/$B$34*100</f>
        <v>0.7733491969066032</v>
      </c>
      <c r="C50" s="31">
        <f>$C$18/$C$34*100</f>
        <v>0.61696658097686374</v>
      </c>
      <c r="D50" s="30">
        <f>$D$18/$D$34*100</f>
        <v>0.64559216384683882</v>
      </c>
      <c r="E50" s="31">
        <f>$E$18/$E$34*100</f>
        <v>0.55439425611196946</v>
      </c>
      <c r="F50" s="32"/>
      <c r="G50" s="30">
        <f t="shared" si="4"/>
        <v>0.15638261592973945</v>
      </c>
      <c r="H50" s="31">
        <f t="shared" si="5"/>
        <v>9.1197907734869355E-2</v>
      </c>
    </row>
    <row r="51" spans="1:8" x14ac:dyDescent="0.2">
      <c r="A51" s="7" t="s">
        <v>96</v>
      </c>
      <c r="B51" s="30">
        <f>$B$19/$B$34*100</f>
        <v>0.7733491969066032</v>
      </c>
      <c r="C51" s="31">
        <f>$C$19/$C$34*100</f>
        <v>5.1413881748071974E-2</v>
      </c>
      <c r="D51" s="30">
        <f>$D$19/$D$34*100</f>
        <v>0.16696349065004451</v>
      </c>
      <c r="E51" s="31">
        <f>$E$19/$E$34*100</f>
        <v>2.7265291284195223E-2</v>
      </c>
      <c r="F51" s="32"/>
      <c r="G51" s="30">
        <f t="shared" si="4"/>
        <v>0.72193531515853127</v>
      </c>
      <c r="H51" s="31">
        <f t="shared" si="5"/>
        <v>0.13969819936584929</v>
      </c>
    </row>
    <row r="52" spans="1:8" x14ac:dyDescent="0.2">
      <c r="A52" s="7" t="s">
        <v>97</v>
      </c>
      <c r="B52" s="30">
        <f>$B$20/$B$34*100</f>
        <v>0.71386079714455675</v>
      </c>
      <c r="C52" s="31">
        <f>$C$20/$C$34*100</f>
        <v>0.82262210796915158</v>
      </c>
      <c r="D52" s="30">
        <f>$D$20/$D$34*100</f>
        <v>1.1687444345503117</v>
      </c>
      <c r="E52" s="31">
        <f>$E$20/$E$34*100</f>
        <v>0.58165954739616466</v>
      </c>
      <c r="F52" s="32"/>
      <c r="G52" s="30">
        <f t="shared" si="4"/>
        <v>-0.10876131082459484</v>
      </c>
      <c r="H52" s="31">
        <f t="shared" si="5"/>
        <v>0.58708488715414708</v>
      </c>
    </row>
    <row r="53" spans="1:8" x14ac:dyDescent="0.2">
      <c r="A53" s="7" t="s">
        <v>98</v>
      </c>
      <c r="B53" s="30">
        <f>$B$21/$B$34*100</f>
        <v>0.89232599643069599</v>
      </c>
      <c r="C53" s="31">
        <f>$C$21/$C$34*100</f>
        <v>1.0282776349614395</v>
      </c>
      <c r="D53" s="30">
        <f>$D$21/$D$34*100</f>
        <v>0.89047195013357072</v>
      </c>
      <c r="E53" s="31">
        <f>$E$21/$E$34*100</f>
        <v>0.71798600381714073</v>
      </c>
      <c r="F53" s="32"/>
      <c r="G53" s="30">
        <f t="shared" si="4"/>
        <v>-0.13595163853074355</v>
      </c>
      <c r="H53" s="31">
        <f t="shared" si="5"/>
        <v>0.17248594631642999</v>
      </c>
    </row>
    <row r="54" spans="1:8" x14ac:dyDescent="0.2">
      <c r="A54" s="142" t="s">
        <v>100</v>
      </c>
      <c r="B54" s="148">
        <f>$B$22/$B$34*100</f>
        <v>6.4247471743010109</v>
      </c>
      <c r="C54" s="149">
        <f>$C$22/$C$34*100</f>
        <v>2.9305912596401029</v>
      </c>
      <c r="D54" s="148">
        <f>$D$22/$D$34*100</f>
        <v>5.3762243989314342</v>
      </c>
      <c r="E54" s="149">
        <f>$E$22/$E$34*100</f>
        <v>2.7992365718440428</v>
      </c>
      <c r="F54" s="150"/>
      <c r="G54" s="148">
        <f t="shared" si="4"/>
        <v>3.494155914660908</v>
      </c>
      <c r="H54" s="149">
        <f t="shared" si="5"/>
        <v>2.5769878270873914</v>
      </c>
    </row>
    <row r="55" spans="1:8" x14ac:dyDescent="0.2">
      <c r="A55" s="7" t="s">
        <v>101</v>
      </c>
      <c r="B55" s="30">
        <f>$B$23/$B$34*100</f>
        <v>18.500892325996432</v>
      </c>
      <c r="C55" s="31">
        <f>$C$23/$C$34*100</f>
        <v>12.853470437017995</v>
      </c>
      <c r="D55" s="30">
        <f>$D$23/$D$34*100</f>
        <v>16.495992876224399</v>
      </c>
      <c r="E55" s="31">
        <f>$E$23/$E$34*100</f>
        <v>14.605107697900573</v>
      </c>
      <c r="F55" s="32"/>
      <c r="G55" s="30">
        <f t="shared" si="4"/>
        <v>5.6474218889784371</v>
      </c>
      <c r="H55" s="31">
        <f t="shared" si="5"/>
        <v>1.8908851783238259</v>
      </c>
    </row>
    <row r="56" spans="1:8" x14ac:dyDescent="0.2">
      <c r="A56" s="7" t="s">
        <v>102</v>
      </c>
      <c r="B56" s="30">
        <f>$B$24/$B$34*100</f>
        <v>16.121356335514577</v>
      </c>
      <c r="C56" s="31">
        <f>$C$24/$C$34*100</f>
        <v>19.177377892030847</v>
      </c>
      <c r="D56" s="30">
        <f>$D$24/$D$34*100</f>
        <v>19.089492430988425</v>
      </c>
      <c r="E56" s="31">
        <f>$E$24/$E$34*100</f>
        <v>20.612560210851587</v>
      </c>
      <c r="F56" s="32"/>
      <c r="G56" s="30">
        <f t="shared" si="4"/>
        <v>-3.0560215565162707</v>
      </c>
      <c r="H56" s="31">
        <f t="shared" si="5"/>
        <v>-1.5230677798631618</v>
      </c>
    </row>
    <row r="57" spans="1:8" x14ac:dyDescent="0.2">
      <c r="A57" s="7" t="s">
        <v>103</v>
      </c>
      <c r="B57" s="30">
        <f>$B$25/$B$34*100</f>
        <v>12.790005948839978</v>
      </c>
      <c r="C57" s="31">
        <f>$C$25/$C$34*100</f>
        <v>10.179948586118252</v>
      </c>
      <c r="D57" s="30">
        <f>$D$25/$D$34*100</f>
        <v>11.89893143365984</v>
      </c>
      <c r="E57" s="31">
        <f>$E$25/$E$34*100</f>
        <v>9.3701717713350909</v>
      </c>
      <c r="F57" s="32"/>
      <c r="G57" s="30">
        <f t="shared" si="4"/>
        <v>2.6100573627217258</v>
      </c>
      <c r="H57" s="31">
        <f t="shared" si="5"/>
        <v>2.5287596623247488</v>
      </c>
    </row>
    <row r="58" spans="1:8" x14ac:dyDescent="0.2">
      <c r="A58" s="7" t="s">
        <v>104</v>
      </c>
      <c r="B58" s="30">
        <f>$B$26/$B$34*100</f>
        <v>1.0707911957168352</v>
      </c>
      <c r="C58" s="31">
        <f>$C$26/$C$34*100</f>
        <v>1.1311053984575836</v>
      </c>
      <c r="D58" s="30">
        <f>$D$26/$D$34*100</f>
        <v>1.1910062333036509</v>
      </c>
      <c r="E58" s="31">
        <f>$E$26/$E$34*100</f>
        <v>0.7543397255294011</v>
      </c>
      <c r="F58" s="32"/>
      <c r="G58" s="30">
        <f t="shared" si="4"/>
        <v>-6.031420274074839E-2</v>
      </c>
      <c r="H58" s="31">
        <f t="shared" si="5"/>
        <v>0.43666650777424976</v>
      </c>
    </row>
    <row r="59" spans="1:8" x14ac:dyDescent="0.2">
      <c r="A59" s="142" t="s">
        <v>107</v>
      </c>
      <c r="B59" s="148">
        <f>$B$27/$B$34*100</f>
        <v>5.9488399762046403E-2</v>
      </c>
      <c r="C59" s="149">
        <f>$C$27/$C$34*100</f>
        <v>0.2056555269922879</v>
      </c>
      <c r="D59" s="148">
        <f>$D$27/$D$34*100</f>
        <v>0.16696349065004451</v>
      </c>
      <c r="E59" s="149">
        <f>$E$27/$E$34*100</f>
        <v>0.11814959556484596</v>
      </c>
      <c r="F59" s="150"/>
      <c r="G59" s="148">
        <f t="shared" si="4"/>
        <v>-0.1461671272302415</v>
      </c>
      <c r="H59" s="149">
        <f t="shared" si="5"/>
        <v>4.8813895085198553E-2</v>
      </c>
    </row>
    <row r="60" spans="1:8" x14ac:dyDescent="0.2">
      <c r="A60" s="7" t="s">
        <v>108</v>
      </c>
      <c r="B60" s="30">
        <f>$B$28/$B$34*100</f>
        <v>0</v>
      </c>
      <c r="C60" s="31">
        <f>$C$28/$C$34*100</f>
        <v>0</v>
      </c>
      <c r="D60" s="30">
        <f>$D$28/$D$34*100</f>
        <v>2.2261798753339269E-2</v>
      </c>
      <c r="E60" s="31">
        <f>$E$28/$E$34*100</f>
        <v>0</v>
      </c>
      <c r="F60" s="32"/>
      <c r="G60" s="30">
        <f t="shared" si="4"/>
        <v>0</v>
      </c>
      <c r="H60" s="31">
        <f t="shared" si="5"/>
        <v>2.2261798753339269E-2</v>
      </c>
    </row>
    <row r="61" spans="1:8" x14ac:dyDescent="0.2">
      <c r="A61" s="7" t="s">
        <v>109</v>
      </c>
      <c r="B61" s="30">
        <f>$B$29/$B$34*100</f>
        <v>5.9488399762046403E-2</v>
      </c>
      <c r="C61" s="31">
        <f>$C$29/$C$34*100</f>
        <v>0.30848329048843187</v>
      </c>
      <c r="D61" s="30">
        <f>$D$29/$D$34*100</f>
        <v>7.7916295636687449E-2</v>
      </c>
      <c r="E61" s="31">
        <f>$E$29/$E$34*100</f>
        <v>0.23629919112969192</v>
      </c>
      <c r="F61" s="32"/>
      <c r="G61" s="30">
        <f t="shared" si="4"/>
        <v>-0.24899489072638548</v>
      </c>
      <c r="H61" s="31">
        <f t="shared" si="5"/>
        <v>-0.15838289549300447</v>
      </c>
    </row>
    <row r="62" spans="1:8" x14ac:dyDescent="0.2">
      <c r="A62" s="7" t="s">
        <v>110</v>
      </c>
      <c r="B62" s="30">
        <f>$B$30/$B$34*100</f>
        <v>2.6174895895300416</v>
      </c>
      <c r="C62" s="31">
        <f>$C$30/$C$34*100</f>
        <v>2.6735218508997427</v>
      </c>
      <c r="D62" s="30">
        <f>$D$30/$D$34*100</f>
        <v>2.5934995547640249</v>
      </c>
      <c r="E62" s="31">
        <f>$E$30/$E$34*100</f>
        <v>1.5450331727710624</v>
      </c>
      <c r="F62" s="32"/>
      <c r="G62" s="30">
        <f t="shared" si="4"/>
        <v>-5.6032261369701075E-2</v>
      </c>
      <c r="H62" s="31">
        <f t="shared" si="5"/>
        <v>1.0484663819929625</v>
      </c>
    </row>
    <row r="63" spans="1:8" x14ac:dyDescent="0.2">
      <c r="A63" s="7" t="s">
        <v>111</v>
      </c>
      <c r="B63" s="30">
        <f>$B$31/$B$34*100</f>
        <v>1.4277215942891135</v>
      </c>
      <c r="C63" s="31">
        <f>$C$31/$C$34*100</f>
        <v>3.033419023136247</v>
      </c>
      <c r="D63" s="30">
        <f>$D$31/$D$34*100</f>
        <v>1.4247551202137132</v>
      </c>
      <c r="E63" s="31">
        <f>$E$31/$E$34*100</f>
        <v>1.7449786421884943</v>
      </c>
      <c r="F63" s="32"/>
      <c r="G63" s="30">
        <f t="shared" si="4"/>
        <v>-1.6056974288471335</v>
      </c>
      <c r="H63" s="31">
        <f t="shared" si="5"/>
        <v>-0.3202235219747811</v>
      </c>
    </row>
    <row r="64" spans="1:8" x14ac:dyDescent="0.2">
      <c r="A64" s="7" t="s">
        <v>112</v>
      </c>
      <c r="B64" s="30">
        <f>$B$32/$B$34*100</f>
        <v>12.016656751933374</v>
      </c>
      <c r="C64" s="31">
        <f>$C$32/$C$34*100</f>
        <v>13.264781491002569</v>
      </c>
      <c r="D64" s="30">
        <f>$D$32/$D$34*100</f>
        <v>12.589047195013356</v>
      </c>
      <c r="E64" s="31">
        <f>$E$32/$E$34*100</f>
        <v>9.1156957193492669</v>
      </c>
      <c r="F64" s="32"/>
      <c r="G64" s="30">
        <f t="shared" si="4"/>
        <v>-1.2481247390691959</v>
      </c>
      <c r="H64" s="31">
        <f t="shared" si="5"/>
        <v>3.4733514756640886</v>
      </c>
    </row>
    <row r="65" spans="1:8" x14ac:dyDescent="0.2">
      <c r="A65" s="142" t="s">
        <v>106</v>
      </c>
      <c r="B65" s="148">
        <f>$B$33/$B$34*100</f>
        <v>1.4277215942891135</v>
      </c>
      <c r="C65" s="149">
        <f>$C$33/$C$34*100</f>
        <v>1.9537275064267352</v>
      </c>
      <c r="D65" s="148">
        <f>$D$33/$D$34*100</f>
        <v>1.0574354407836153</v>
      </c>
      <c r="E65" s="149">
        <f>$E$33/$E$34*100</f>
        <v>0.79069344724166135</v>
      </c>
      <c r="F65" s="150"/>
      <c r="G65" s="148">
        <f t="shared" si="4"/>
        <v>-0.52600591213762171</v>
      </c>
      <c r="H65" s="149">
        <f t="shared" si="5"/>
        <v>0.26674199354195394</v>
      </c>
    </row>
    <row r="66" spans="1:8" s="43" customFormat="1" x14ac:dyDescent="0.2">
      <c r="A66" s="27" t="s">
        <v>0</v>
      </c>
      <c r="B66" s="46">
        <f>SUM(B46:B65)</f>
        <v>99.999999999999986</v>
      </c>
      <c r="C66" s="47">
        <f>SUM(C46:C65)</f>
        <v>99.999999999999986</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89</v>
      </c>
      <c r="B2" s="202" t="s">
        <v>79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1</v>
      </c>
      <c r="C6" s="66">
        <v>5</v>
      </c>
      <c r="D6" s="65">
        <v>9</v>
      </c>
      <c r="E6" s="66">
        <v>19</v>
      </c>
      <c r="F6" s="67"/>
      <c r="G6" s="65">
        <f t="shared" ref="G6:G52" si="0">B6-C6</f>
        <v>-4</v>
      </c>
      <c r="H6" s="66">
        <f t="shared" ref="H6:H52" si="1">D6-E6</f>
        <v>-10</v>
      </c>
      <c r="I6" s="20">
        <f t="shared" ref="I6:I52" si="2">IF(C6=0, "-", IF(G6/C6&lt;10, G6/C6, "&gt;999%"))</f>
        <v>-0.8</v>
      </c>
      <c r="J6" s="21">
        <f t="shared" ref="J6:J52" si="3">IF(E6=0, "-", IF(H6/E6&lt;10, H6/E6, "&gt;999%"))</f>
        <v>-0.52631578947368418</v>
      </c>
    </row>
    <row r="7" spans="1:10" x14ac:dyDescent="0.2">
      <c r="A7" s="7" t="s">
        <v>32</v>
      </c>
      <c r="B7" s="65">
        <v>20</v>
      </c>
      <c r="C7" s="66">
        <v>37</v>
      </c>
      <c r="D7" s="65">
        <v>158</v>
      </c>
      <c r="E7" s="66">
        <v>172</v>
      </c>
      <c r="F7" s="67"/>
      <c r="G7" s="65">
        <f t="shared" si="0"/>
        <v>-17</v>
      </c>
      <c r="H7" s="66">
        <f t="shared" si="1"/>
        <v>-14</v>
      </c>
      <c r="I7" s="20">
        <f t="shared" si="2"/>
        <v>-0.45945945945945948</v>
      </c>
      <c r="J7" s="21">
        <f t="shared" si="3"/>
        <v>-8.1395348837209308E-2</v>
      </c>
    </row>
    <row r="8" spans="1:10" x14ac:dyDescent="0.2">
      <c r="A8" s="7" t="s">
        <v>33</v>
      </c>
      <c r="B8" s="65">
        <v>65</v>
      </c>
      <c r="C8" s="66">
        <v>71</v>
      </c>
      <c r="D8" s="65">
        <v>257</v>
      </c>
      <c r="E8" s="66">
        <v>277</v>
      </c>
      <c r="F8" s="67"/>
      <c r="G8" s="65">
        <f t="shared" si="0"/>
        <v>-6</v>
      </c>
      <c r="H8" s="66">
        <f t="shared" si="1"/>
        <v>-20</v>
      </c>
      <c r="I8" s="20">
        <f t="shared" si="2"/>
        <v>-8.4507042253521125E-2</v>
      </c>
      <c r="J8" s="21">
        <f t="shared" si="3"/>
        <v>-7.2202166064981949E-2</v>
      </c>
    </row>
    <row r="9" spans="1:10" x14ac:dyDescent="0.2">
      <c r="A9" s="7" t="s">
        <v>34</v>
      </c>
      <c r="B9" s="65">
        <v>4</v>
      </c>
      <c r="C9" s="66">
        <v>0</v>
      </c>
      <c r="D9" s="65">
        <v>17</v>
      </c>
      <c r="E9" s="66">
        <v>0</v>
      </c>
      <c r="F9" s="67"/>
      <c r="G9" s="65">
        <f t="shared" si="0"/>
        <v>4</v>
      </c>
      <c r="H9" s="66">
        <f t="shared" si="1"/>
        <v>17</v>
      </c>
      <c r="I9" s="20" t="str">
        <f t="shared" si="2"/>
        <v>-</v>
      </c>
      <c r="J9" s="21" t="str">
        <f t="shared" si="3"/>
        <v>-</v>
      </c>
    </row>
    <row r="10" spans="1:10" x14ac:dyDescent="0.2">
      <c r="A10" s="7" t="s">
        <v>35</v>
      </c>
      <c r="B10" s="65">
        <v>0</v>
      </c>
      <c r="C10" s="66">
        <v>0</v>
      </c>
      <c r="D10" s="65">
        <v>2</v>
      </c>
      <c r="E10" s="66">
        <v>1</v>
      </c>
      <c r="F10" s="67"/>
      <c r="G10" s="65">
        <f t="shared" si="0"/>
        <v>0</v>
      </c>
      <c r="H10" s="66">
        <f t="shared" si="1"/>
        <v>1</v>
      </c>
      <c r="I10" s="20" t="str">
        <f t="shared" si="2"/>
        <v>-</v>
      </c>
      <c r="J10" s="21">
        <f t="shared" si="3"/>
        <v>1</v>
      </c>
    </row>
    <row r="11" spans="1:10" x14ac:dyDescent="0.2">
      <c r="A11" s="7" t="s">
        <v>36</v>
      </c>
      <c r="B11" s="65">
        <v>0</v>
      </c>
      <c r="C11" s="66">
        <v>0</v>
      </c>
      <c r="D11" s="65">
        <v>2</v>
      </c>
      <c r="E11" s="66">
        <v>7</v>
      </c>
      <c r="F11" s="67"/>
      <c r="G11" s="65">
        <f t="shared" si="0"/>
        <v>0</v>
      </c>
      <c r="H11" s="66">
        <f t="shared" si="1"/>
        <v>-5</v>
      </c>
      <c r="I11" s="20" t="str">
        <f t="shared" si="2"/>
        <v>-</v>
      </c>
      <c r="J11" s="21">
        <f t="shared" si="3"/>
        <v>-0.7142857142857143</v>
      </c>
    </row>
    <row r="12" spans="1:10" x14ac:dyDescent="0.2">
      <c r="A12" s="7" t="s">
        <v>37</v>
      </c>
      <c r="B12" s="65">
        <v>1</v>
      </c>
      <c r="C12" s="66">
        <v>0</v>
      </c>
      <c r="D12" s="65">
        <v>12</v>
      </c>
      <c r="E12" s="66">
        <v>15</v>
      </c>
      <c r="F12" s="67"/>
      <c r="G12" s="65">
        <f t="shared" si="0"/>
        <v>1</v>
      </c>
      <c r="H12" s="66">
        <f t="shared" si="1"/>
        <v>-3</v>
      </c>
      <c r="I12" s="20" t="str">
        <f t="shared" si="2"/>
        <v>-</v>
      </c>
      <c r="J12" s="21">
        <f t="shared" si="3"/>
        <v>-0.2</v>
      </c>
    </row>
    <row r="13" spans="1:10" x14ac:dyDescent="0.2">
      <c r="A13" s="7" t="s">
        <v>38</v>
      </c>
      <c r="B13" s="65">
        <v>0</v>
      </c>
      <c r="C13" s="66">
        <v>1</v>
      </c>
      <c r="D13" s="65">
        <v>5</v>
      </c>
      <c r="E13" s="66">
        <v>3</v>
      </c>
      <c r="F13" s="67"/>
      <c r="G13" s="65">
        <f t="shared" si="0"/>
        <v>-1</v>
      </c>
      <c r="H13" s="66">
        <f t="shared" si="1"/>
        <v>2</v>
      </c>
      <c r="I13" s="20">
        <f t="shared" si="2"/>
        <v>-1</v>
      </c>
      <c r="J13" s="21">
        <f t="shared" si="3"/>
        <v>0.66666666666666663</v>
      </c>
    </row>
    <row r="14" spans="1:10" x14ac:dyDescent="0.2">
      <c r="A14" s="7" t="s">
        <v>39</v>
      </c>
      <c r="B14" s="65">
        <v>112</v>
      </c>
      <c r="C14" s="66">
        <v>101</v>
      </c>
      <c r="D14" s="65">
        <v>515</v>
      </c>
      <c r="E14" s="66">
        <v>416</v>
      </c>
      <c r="F14" s="67"/>
      <c r="G14" s="65">
        <f t="shared" si="0"/>
        <v>11</v>
      </c>
      <c r="H14" s="66">
        <f t="shared" si="1"/>
        <v>99</v>
      </c>
      <c r="I14" s="20">
        <f t="shared" si="2"/>
        <v>0.10891089108910891</v>
      </c>
      <c r="J14" s="21">
        <f t="shared" si="3"/>
        <v>0.23798076923076922</v>
      </c>
    </row>
    <row r="15" spans="1:10" x14ac:dyDescent="0.2">
      <c r="A15" s="7" t="s">
        <v>41</v>
      </c>
      <c r="B15" s="65">
        <v>1</v>
      </c>
      <c r="C15" s="66">
        <v>0</v>
      </c>
      <c r="D15" s="65">
        <v>2</v>
      </c>
      <c r="E15" s="66">
        <v>1</v>
      </c>
      <c r="F15" s="67"/>
      <c r="G15" s="65">
        <f t="shared" si="0"/>
        <v>1</v>
      </c>
      <c r="H15" s="66">
        <f t="shared" si="1"/>
        <v>1</v>
      </c>
      <c r="I15" s="20" t="str">
        <f t="shared" si="2"/>
        <v>-</v>
      </c>
      <c r="J15" s="21">
        <f t="shared" si="3"/>
        <v>1</v>
      </c>
    </row>
    <row r="16" spans="1:10" x14ac:dyDescent="0.2">
      <c r="A16" s="7" t="s">
        <v>42</v>
      </c>
      <c r="B16" s="65">
        <v>36</v>
      </c>
      <c r="C16" s="66">
        <v>8</v>
      </c>
      <c r="D16" s="65">
        <v>122</v>
      </c>
      <c r="E16" s="66">
        <v>38</v>
      </c>
      <c r="F16" s="67"/>
      <c r="G16" s="65">
        <f t="shared" si="0"/>
        <v>28</v>
      </c>
      <c r="H16" s="66">
        <f t="shared" si="1"/>
        <v>84</v>
      </c>
      <c r="I16" s="20">
        <f t="shared" si="2"/>
        <v>3.5</v>
      </c>
      <c r="J16" s="21">
        <f t="shared" si="3"/>
        <v>2.2105263157894739</v>
      </c>
    </row>
    <row r="17" spans="1:10" x14ac:dyDescent="0.2">
      <c r="A17" s="7" t="s">
        <v>44</v>
      </c>
      <c r="B17" s="65">
        <v>0</v>
      </c>
      <c r="C17" s="66">
        <v>30</v>
      </c>
      <c r="D17" s="65">
        <v>0</v>
      </c>
      <c r="E17" s="66">
        <v>211</v>
      </c>
      <c r="F17" s="67"/>
      <c r="G17" s="65">
        <f t="shared" si="0"/>
        <v>-30</v>
      </c>
      <c r="H17" s="66">
        <f t="shared" si="1"/>
        <v>-211</v>
      </c>
      <c r="I17" s="20">
        <f t="shared" si="2"/>
        <v>-1</v>
      </c>
      <c r="J17" s="21">
        <f t="shared" si="3"/>
        <v>-1</v>
      </c>
    </row>
    <row r="18" spans="1:10" x14ac:dyDescent="0.2">
      <c r="A18" s="7" t="s">
        <v>45</v>
      </c>
      <c r="B18" s="65">
        <v>38</v>
      </c>
      <c r="C18" s="66">
        <v>99</v>
      </c>
      <c r="D18" s="65">
        <v>333</v>
      </c>
      <c r="E18" s="66">
        <v>834</v>
      </c>
      <c r="F18" s="67"/>
      <c r="G18" s="65">
        <f t="shared" si="0"/>
        <v>-61</v>
      </c>
      <c r="H18" s="66">
        <f t="shared" si="1"/>
        <v>-501</v>
      </c>
      <c r="I18" s="20">
        <f t="shared" si="2"/>
        <v>-0.61616161616161613</v>
      </c>
      <c r="J18" s="21">
        <f t="shared" si="3"/>
        <v>-0.60071942446043169</v>
      </c>
    </row>
    <row r="19" spans="1:10" x14ac:dyDescent="0.2">
      <c r="A19" s="7" t="s">
        <v>46</v>
      </c>
      <c r="B19" s="65">
        <v>173</v>
      </c>
      <c r="C19" s="66">
        <v>175</v>
      </c>
      <c r="D19" s="65">
        <v>770</v>
      </c>
      <c r="E19" s="66">
        <v>1064</v>
      </c>
      <c r="F19" s="67"/>
      <c r="G19" s="65">
        <f t="shared" si="0"/>
        <v>-2</v>
      </c>
      <c r="H19" s="66">
        <f t="shared" si="1"/>
        <v>-294</v>
      </c>
      <c r="I19" s="20">
        <f t="shared" si="2"/>
        <v>-1.1428571428571429E-2</v>
      </c>
      <c r="J19" s="21">
        <f t="shared" si="3"/>
        <v>-0.27631578947368424</v>
      </c>
    </row>
    <row r="20" spans="1:10" x14ac:dyDescent="0.2">
      <c r="A20" s="7" t="s">
        <v>49</v>
      </c>
      <c r="B20" s="65">
        <v>27</v>
      </c>
      <c r="C20" s="66">
        <v>33</v>
      </c>
      <c r="D20" s="65">
        <v>148</v>
      </c>
      <c r="E20" s="66">
        <v>137</v>
      </c>
      <c r="F20" s="67"/>
      <c r="G20" s="65">
        <f t="shared" si="0"/>
        <v>-6</v>
      </c>
      <c r="H20" s="66">
        <f t="shared" si="1"/>
        <v>11</v>
      </c>
      <c r="I20" s="20">
        <f t="shared" si="2"/>
        <v>-0.18181818181818182</v>
      </c>
      <c r="J20" s="21">
        <f t="shared" si="3"/>
        <v>8.0291970802919707E-2</v>
      </c>
    </row>
    <row r="21" spans="1:10" x14ac:dyDescent="0.2">
      <c r="A21" s="7" t="s">
        <v>51</v>
      </c>
      <c r="B21" s="65">
        <v>10</v>
      </c>
      <c r="C21" s="66">
        <v>10</v>
      </c>
      <c r="D21" s="65">
        <v>30</v>
      </c>
      <c r="E21" s="66">
        <v>38</v>
      </c>
      <c r="F21" s="67"/>
      <c r="G21" s="65">
        <f t="shared" si="0"/>
        <v>0</v>
      </c>
      <c r="H21" s="66">
        <f t="shared" si="1"/>
        <v>-8</v>
      </c>
      <c r="I21" s="20">
        <f t="shared" si="2"/>
        <v>0</v>
      </c>
      <c r="J21" s="21">
        <f t="shared" si="3"/>
        <v>-0.21052631578947367</v>
      </c>
    </row>
    <row r="22" spans="1:10" x14ac:dyDescent="0.2">
      <c r="A22" s="7" t="s">
        <v>52</v>
      </c>
      <c r="B22" s="65">
        <v>9</v>
      </c>
      <c r="C22" s="66">
        <v>12</v>
      </c>
      <c r="D22" s="65">
        <v>57</v>
      </c>
      <c r="E22" s="66">
        <v>52</v>
      </c>
      <c r="F22" s="67"/>
      <c r="G22" s="65">
        <f t="shared" si="0"/>
        <v>-3</v>
      </c>
      <c r="H22" s="66">
        <f t="shared" si="1"/>
        <v>5</v>
      </c>
      <c r="I22" s="20">
        <f t="shared" si="2"/>
        <v>-0.25</v>
      </c>
      <c r="J22" s="21">
        <f t="shared" si="3"/>
        <v>9.6153846153846159E-2</v>
      </c>
    </row>
    <row r="23" spans="1:10" x14ac:dyDescent="0.2">
      <c r="A23" s="7" t="s">
        <v>53</v>
      </c>
      <c r="B23" s="65">
        <v>145</v>
      </c>
      <c r="C23" s="66">
        <v>123</v>
      </c>
      <c r="D23" s="65">
        <v>559</v>
      </c>
      <c r="E23" s="66">
        <v>613</v>
      </c>
      <c r="F23" s="67"/>
      <c r="G23" s="65">
        <f t="shared" si="0"/>
        <v>22</v>
      </c>
      <c r="H23" s="66">
        <f t="shared" si="1"/>
        <v>-54</v>
      </c>
      <c r="I23" s="20">
        <f t="shared" si="2"/>
        <v>0.17886178861788618</v>
      </c>
      <c r="J23" s="21">
        <f t="shared" si="3"/>
        <v>-8.8091353996737357E-2</v>
      </c>
    </row>
    <row r="24" spans="1:10" x14ac:dyDescent="0.2">
      <c r="A24" s="7" t="s">
        <v>54</v>
      </c>
      <c r="B24" s="65">
        <v>1</v>
      </c>
      <c r="C24" s="66">
        <v>0</v>
      </c>
      <c r="D24" s="65">
        <v>2</v>
      </c>
      <c r="E24" s="66">
        <v>0</v>
      </c>
      <c r="F24" s="67"/>
      <c r="G24" s="65">
        <f t="shared" si="0"/>
        <v>1</v>
      </c>
      <c r="H24" s="66">
        <f t="shared" si="1"/>
        <v>2</v>
      </c>
      <c r="I24" s="20" t="str">
        <f t="shared" si="2"/>
        <v>-</v>
      </c>
      <c r="J24" s="21" t="str">
        <f t="shared" si="3"/>
        <v>-</v>
      </c>
    </row>
    <row r="25" spans="1:10" x14ac:dyDescent="0.2">
      <c r="A25" s="7" t="s">
        <v>55</v>
      </c>
      <c r="B25" s="65">
        <v>14</v>
      </c>
      <c r="C25" s="66">
        <v>37</v>
      </c>
      <c r="D25" s="65">
        <v>101</v>
      </c>
      <c r="E25" s="66">
        <v>126</v>
      </c>
      <c r="F25" s="67"/>
      <c r="G25" s="65">
        <f t="shared" si="0"/>
        <v>-23</v>
      </c>
      <c r="H25" s="66">
        <f t="shared" si="1"/>
        <v>-25</v>
      </c>
      <c r="I25" s="20">
        <f t="shared" si="2"/>
        <v>-0.6216216216216216</v>
      </c>
      <c r="J25" s="21">
        <f t="shared" si="3"/>
        <v>-0.1984126984126984</v>
      </c>
    </row>
    <row r="26" spans="1:10" x14ac:dyDescent="0.2">
      <c r="A26" s="7" t="s">
        <v>56</v>
      </c>
      <c r="B26" s="65">
        <v>9</v>
      </c>
      <c r="C26" s="66">
        <v>14</v>
      </c>
      <c r="D26" s="65">
        <v>62</v>
      </c>
      <c r="E26" s="66">
        <v>36</v>
      </c>
      <c r="F26" s="67"/>
      <c r="G26" s="65">
        <f t="shared" si="0"/>
        <v>-5</v>
      </c>
      <c r="H26" s="66">
        <f t="shared" si="1"/>
        <v>26</v>
      </c>
      <c r="I26" s="20">
        <f t="shared" si="2"/>
        <v>-0.35714285714285715</v>
      </c>
      <c r="J26" s="21">
        <f t="shared" si="3"/>
        <v>0.72222222222222221</v>
      </c>
    </row>
    <row r="27" spans="1:10" x14ac:dyDescent="0.2">
      <c r="A27" s="7" t="s">
        <v>57</v>
      </c>
      <c r="B27" s="65">
        <v>13</v>
      </c>
      <c r="C27" s="66">
        <v>27</v>
      </c>
      <c r="D27" s="65">
        <v>91</v>
      </c>
      <c r="E27" s="66">
        <v>107</v>
      </c>
      <c r="F27" s="67"/>
      <c r="G27" s="65">
        <f t="shared" si="0"/>
        <v>-14</v>
      </c>
      <c r="H27" s="66">
        <f t="shared" si="1"/>
        <v>-16</v>
      </c>
      <c r="I27" s="20">
        <f t="shared" si="2"/>
        <v>-0.51851851851851849</v>
      </c>
      <c r="J27" s="21">
        <f t="shared" si="3"/>
        <v>-0.14953271028037382</v>
      </c>
    </row>
    <row r="28" spans="1:10" x14ac:dyDescent="0.2">
      <c r="A28" s="7" t="s">
        <v>58</v>
      </c>
      <c r="B28" s="65">
        <v>0</v>
      </c>
      <c r="C28" s="66">
        <v>0</v>
      </c>
      <c r="D28" s="65">
        <v>1</v>
      </c>
      <c r="E28" s="66">
        <v>0</v>
      </c>
      <c r="F28" s="67"/>
      <c r="G28" s="65">
        <f t="shared" si="0"/>
        <v>0</v>
      </c>
      <c r="H28" s="66">
        <f t="shared" si="1"/>
        <v>1</v>
      </c>
      <c r="I28" s="20" t="str">
        <f t="shared" si="2"/>
        <v>-</v>
      </c>
      <c r="J28" s="21" t="str">
        <f t="shared" si="3"/>
        <v>-</v>
      </c>
    </row>
    <row r="29" spans="1:10" x14ac:dyDescent="0.2">
      <c r="A29" s="7" t="s">
        <v>59</v>
      </c>
      <c r="B29" s="65">
        <v>0</v>
      </c>
      <c r="C29" s="66">
        <v>1</v>
      </c>
      <c r="D29" s="65">
        <v>5</v>
      </c>
      <c r="E29" s="66">
        <v>6</v>
      </c>
      <c r="F29" s="67"/>
      <c r="G29" s="65">
        <f t="shared" si="0"/>
        <v>-1</v>
      </c>
      <c r="H29" s="66">
        <f t="shared" si="1"/>
        <v>-1</v>
      </c>
      <c r="I29" s="20">
        <f t="shared" si="2"/>
        <v>-1</v>
      </c>
      <c r="J29" s="21">
        <f t="shared" si="3"/>
        <v>-0.16666666666666666</v>
      </c>
    </row>
    <row r="30" spans="1:10" x14ac:dyDescent="0.2">
      <c r="A30" s="7" t="s">
        <v>60</v>
      </c>
      <c r="B30" s="65">
        <v>239</v>
      </c>
      <c r="C30" s="66">
        <v>156</v>
      </c>
      <c r="D30" s="65">
        <v>1123</v>
      </c>
      <c r="E30" s="66">
        <v>1276</v>
      </c>
      <c r="F30" s="67"/>
      <c r="G30" s="65">
        <f t="shared" si="0"/>
        <v>83</v>
      </c>
      <c r="H30" s="66">
        <f t="shared" si="1"/>
        <v>-153</v>
      </c>
      <c r="I30" s="20">
        <f t="shared" si="2"/>
        <v>0.53205128205128205</v>
      </c>
      <c r="J30" s="21">
        <f t="shared" si="3"/>
        <v>-0.11990595611285267</v>
      </c>
    </row>
    <row r="31" spans="1:10" x14ac:dyDescent="0.2">
      <c r="A31" s="7" t="s">
        <v>61</v>
      </c>
      <c r="B31" s="65">
        <v>37</v>
      </c>
      <c r="C31" s="66">
        <v>58</v>
      </c>
      <c r="D31" s="65">
        <v>205</v>
      </c>
      <c r="E31" s="66">
        <v>217</v>
      </c>
      <c r="F31" s="67"/>
      <c r="G31" s="65">
        <f t="shared" si="0"/>
        <v>-21</v>
      </c>
      <c r="H31" s="66">
        <f t="shared" si="1"/>
        <v>-12</v>
      </c>
      <c r="I31" s="20">
        <f t="shared" si="2"/>
        <v>-0.36206896551724138</v>
      </c>
      <c r="J31" s="21">
        <f t="shared" si="3"/>
        <v>-5.5299539170506916E-2</v>
      </c>
    </row>
    <row r="32" spans="1:10" x14ac:dyDescent="0.2">
      <c r="A32" s="7" t="s">
        <v>62</v>
      </c>
      <c r="B32" s="65">
        <v>3</v>
      </c>
      <c r="C32" s="66">
        <v>11</v>
      </c>
      <c r="D32" s="65">
        <v>20</v>
      </c>
      <c r="E32" s="66">
        <v>41</v>
      </c>
      <c r="F32" s="67"/>
      <c r="G32" s="65">
        <f t="shared" si="0"/>
        <v>-8</v>
      </c>
      <c r="H32" s="66">
        <f t="shared" si="1"/>
        <v>-21</v>
      </c>
      <c r="I32" s="20">
        <f t="shared" si="2"/>
        <v>-0.72727272727272729</v>
      </c>
      <c r="J32" s="21">
        <f t="shared" si="3"/>
        <v>-0.51219512195121952</v>
      </c>
    </row>
    <row r="33" spans="1:10" x14ac:dyDescent="0.2">
      <c r="A33" s="7" t="s">
        <v>63</v>
      </c>
      <c r="B33" s="65">
        <v>54</v>
      </c>
      <c r="C33" s="66">
        <v>20</v>
      </c>
      <c r="D33" s="65">
        <v>262</v>
      </c>
      <c r="E33" s="66">
        <v>234</v>
      </c>
      <c r="F33" s="67"/>
      <c r="G33" s="65">
        <f t="shared" si="0"/>
        <v>34</v>
      </c>
      <c r="H33" s="66">
        <f t="shared" si="1"/>
        <v>28</v>
      </c>
      <c r="I33" s="20">
        <f t="shared" si="2"/>
        <v>1.7</v>
      </c>
      <c r="J33" s="21">
        <f t="shared" si="3"/>
        <v>0.11965811965811966</v>
      </c>
    </row>
    <row r="34" spans="1:10" x14ac:dyDescent="0.2">
      <c r="A34" s="7" t="s">
        <v>64</v>
      </c>
      <c r="B34" s="65">
        <v>10</v>
      </c>
      <c r="C34" s="66">
        <v>13</v>
      </c>
      <c r="D34" s="65">
        <v>39</v>
      </c>
      <c r="E34" s="66">
        <v>43</v>
      </c>
      <c r="F34" s="67"/>
      <c r="G34" s="65">
        <f t="shared" si="0"/>
        <v>-3</v>
      </c>
      <c r="H34" s="66">
        <f t="shared" si="1"/>
        <v>-4</v>
      </c>
      <c r="I34" s="20">
        <f t="shared" si="2"/>
        <v>-0.23076923076923078</v>
      </c>
      <c r="J34" s="21">
        <f t="shared" si="3"/>
        <v>-9.3023255813953487E-2</v>
      </c>
    </row>
    <row r="35" spans="1:10" x14ac:dyDescent="0.2">
      <c r="A35" s="7" t="s">
        <v>65</v>
      </c>
      <c r="B35" s="65">
        <v>58</v>
      </c>
      <c r="C35" s="66">
        <v>95</v>
      </c>
      <c r="D35" s="65">
        <v>398</v>
      </c>
      <c r="E35" s="66">
        <v>418</v>
      </c>
      <c r="F35" s="67"/>
      <c r="G35" s="65">
        <f t="shared" si="0"/>
        <v>-37</v>
      </c>
      <c r="H35" s="66">
        <f t="shared" si="1"/>
        <v>-20</v>
      </c>
      <c r="I35" s="20">
        <f t="shared" si="2"/>
        <v>-0.38947368421052631</v>
      </c>
      <c r="J35" s="21">
        <f t="shared" si="3"/>
        <v>-4.784688995215311E-2</v>
      </c>
    </row>
    <row r="36" spans="1:10" x14ac:dyDescent="0.2">
      <c r="A36" s="7" t="s">
        <v>66</v>
      </c>
      <c r="B36" s="65">
        <v>64</v>
      </c>
      <c r="C36" s="66">
        <v>59</v>
      </c>
      <c r="D36" s="65">
        <v>322</v>
      </c>
      <c r="E36" s="66">
        <v>373</v>
      </c>
      <c r="F36" s="67"/>
      <c r="G36" s="65">
        <f t="shared" si="0"/>
        <v>5</v>
      </c>
      <c r="H36" s="66">
        <f t="shared" si="1"/>
        <v>-51</v>
      </c>
      <c r="I36" s="20">
        <f t="shared" si="2"/>
        <v>8.4745762711864403E-2</v>
      </c>
      <c r="J36" s="21">
        <f t="shared" si="3"/>
        <v>-0.13672922252010725</v>
      </c>
    </row>
    <row r="37" spans="1:10" x14ac:dyDescent="0.2">
      <c r="A37" s="7" t="s">
        <v>67</v>
      </c>
      <c r="B37" s="65">
        <v>1</v>
      </c>
      <c r="C37" s="66">
        <v>6</v>
      </c>
      <c r="D37" s="65">
        <v>15</v>
      </c>
      <c r="E37" s="66">
        <v>41</v>
      </c>
      <c r="F37" s="67"/>
      <c r="G37" s="65">
        <f t="shared" si="0"/>
        <v>-5</v>
      </c>
      <c r="H37" s="66">
        <f t="shared" si="1"/>
        <v>-26</v>
      </c>
      <c r="I37" s="20">
        <f t="shared" si="2"/>
        <v>-0.83333333333333337</v>
      </c>
      <c r="J37" s="21">
        <f t="shared" si="3"/>
        <v>-0.63414634146341464</v>
      </c>
    </row>
    <row r="38" spans="1:10" x14ac:dyDescent="0.2">
      <c r="A38" s="7" t="s">
        <v>68</v>
      </c>
      <c r="B38" s="65">
        <v>4</v>
      </c>
      <c r="C38" s="66">
        <v>6</v>
      </c>
      <c r="D38" s="65">
        <v>55</v>
      </c>
      <c r="E38" s="66">
        <v>46</v>
      </c>
      <c r="F38" s="67"/>
      <c r="G38" s="65">
        <f t="shared" si="0"/>
        <v>-2</v>
      </c>
      <c r="H38" s="66">
        <f t="shared" si="1"/>
        <v>9</v>
      </c>
      <c r="I38" s="20">
        <f t="shared" si="2"/>
        <v>-0.33333333333333331</v>
      </c>
      <c r="J38" s="21">
        <f t="shared" si="3"/>
        <v>0.19565217391304349</v>
      </c>
    </row>
    <row r="39" spans="1:10" x14ac:dyDescent="0.2">
      <c r="A39" s="7" t="s">
        <v>69</v>
      </c>
      <c r="B39" s="65">
        <v>6</v>
      </c>
      <c r="C39" s="66">
        <v>10</v>
      </c>
      <c r="D39" s="65">
        <v>16</v>
      </c>
      <c r="E39" s="66">
        <v>30</v>
      </c>
      <c r="F39" s="67"/>
      <c r="G39" s="65">
        <f t="shared" si="0"/>
        <v>-4</v>
      </c>
      <c r="H39" s="66">
        <f t="shared" si="1"/>
        <v>-14</v>
      </c>
      <c r="I39" s="20">
        <f t="shared" si="2"/>
        <v>-0.4</v>
      </c>
      <c r="J39" s="21">
        <f t="shared" si="3"/>
        <v>-0.46666666666666667</v>
      </c>
    </row>
    <row r="40" spans="1:10" x14ac:dyDescent="0.2">
      <c r="A40" s="7" t="s">
        <v>70</v>
      </c>
      <c r="B40" s="65">
        <v>10</v>
      </c>
      <c r="C40" s="66">
        <v>15</v>
      </c>
      <c r="D40" s="65">
        <v>27</v>
      </c>
      <c r="E40" s="66">
        <v>49</v>
      </c>
      <c r="F40" s="67"/>
      <c r="G40" s="65">
        <f t="shared" si="0"/>
        <v>-5</v>
      </c>
      <c r="H40" s="66">
        <f t="shared" si="1"/>
        <v>-22</v>
      </c>
      <c r="I40" s="20">
        <f t="shared" si="2"/>
        <v>-0.33333333333333331</v>
      </c>
      <c r="J40" s="21">
        <f t="shared" si="3"/>
        <v>-0.44897959183673469</v>
      </c>
    </row>
    <row r="41" spans="1:10" x14ac:dyDescent="0.2">
      <c r="A41" s="7" t="s">
        <v>71</v>
      </c>
      <c r="B41" s="65">
        <v>49</v>
      </c>
      <c r="C41" s="66">
        <v>33</v>
      </c>
      <c r="D41" s="65">
        <v>292</v>
      </c>
      <c r="E41" s="66">
        <v>221</v>
      </c>
      <c r="F41" s="67"/>
      <c r="G41" s="65">
        <f t="shared" si="0"/>
        <v>16</v>
      </c>
      <c r="H41" s="66">
        <f t="shared" si="1"/>
        <v>71</v>
      </c>
      <c r="I41" s="20">
        <f t="shared" si="2"/>
        <v>0.48484848484848486</v>
      </c>
      <c r="J41" s="21">
        <f t="shared" si="3"/>
        <v>0.32126696832579188</v>
      </c>
    </row>
    <row r="42" spans="1:10" x14ac:dyDescent="0.2">
      <c r="A42" s="7" t="s">
        <v>72</v>
      </c>
      <c r="B42" s="65">
        <v>1</v>
      </c>
      <c r="C42" s="66">
        <v>1</v>
      </c>
      <c r="D42" s="65">
        <v>6</v>
      </c>
      <c r="E42" s="66">
        <v>7</v>
      </c>
      <c r="F42" s="67"/>
      <c r="G42" s="65">
        <f t="shared" si="0"/>
        <v>0</v>
      </c>
      <c r="H42" s="66">
        <f t="shared" si="1"/>
        <v>-1</v>
      </c>
      <c r="I42" s="20">
        <f t="shared" si="2"/>
        <v>0</v>
      </c>
      <c r="J42" s="21">
        <f t="shared" si="3"/>
        <v>-0.14285714285714285</v>
      </c>
    </row>
    <row r="43" spans="1:10" x14ac:dyDescent="0.2">
      <c r="A43" s="7" t="s">
        <v>73</v>
      </c>
      <c r="B43" s="65">
        <v>78</v>
      </c>
      <c r="C43" s="66">
        <v>99</v>
      </c>
      <c r="D43" s="65">
        <v>493</v>
      </c>
      <c r="E43" s="66">
        <v>761</v>
      </c>
      <c r="F43" s="67"/>
      <c r="G43" s="65">
        <f t="shared" si="0"/>
        <v>-21</v>
      </c>
      <c r="H43" s="66">
        <f t="shared" si="1"/>
        <v>-268</v>
      </c>
      <c r="I43" s="20">
        <f t="shared" si="2"/>
        <v>-0.21212121212121213</v>
      </c>
      <c r="J43" s="21">
        <f t="shared" si="3"/>
        <v>-0.35216819973718794</v>
      </c>
    </row>
    <row r="44" spans="1:10" x14ac:dyDescent="0.2">
      <c r="A44" s="7" t="s">
        <v>74</v>
      </c>
      <c r="B44" s="65">
        <v>23</v>
      </c>
      <c r="C44" s="66">
        <v>25</v>
      </c>
      <c r="D44" s="65">
        <v>149</v>
      </c>
      <c r="E44" s="66">
        <v>226</v>
      </c>
      <c r="F44" s="67"/>
      <c r="G44" s="65">
        <f t="shared" si="0"/>
        <v>-2</v>
      </c>
      <c r="H44" s="66">
        <f t="shared" si="1"/>
        <v>-77</v>
      </c>
      <c r="I44" s="20">
        <f t="shared" si="2"/>
        <v>-0.08</v>
      </c>
      <c r="J44" s="21">
        <f t="shared" si="3"/>
        <v>-0.34070796460176989</v>
      </c>
    </row>
    <row r="45" spans="1:10" x14ac:dyDescent="0.2">
      <c r="A45" s="7" t="s">
        <v>75</v>
      </c>
      <c r="B45" s="65">
        <v>231</v>
      </c>
      <c r="C45" s="66">
        <v>290</v>
      </c>
      <c r="D45" s="65">
        <v>1579</v>
      </c>
      <c r="E45" s="66">
        <v>1721</v>
      </c>
      <c r="F45" s="67"/>
      <c r="G45" s="65">
        <f t="shared" si="0"/>
        <v>-59</v>
      </c>
      <c r="H45" s="66">
        <f t="shared" si="1"/>
        <v>-142</v>
      </c>
      <c r="I45" s="20">
        <f t="shared" si="2"/>
        <v>-0.20344827586206896</v>
      </c>
      <c r="J45" s="21">
        <f t="shared" si="3"/>
        <v>-8.2510168506682163E-2</v>
      </c>
    </row>
    <row r="46" spans="1:10" x14ac:dyDescent="0.2">
      <c r="A46" s="7" t="s">
        <v>76</v>
      </c>
      <c r="B46" s="65">
        <v>90</v>
      </c>
      <c r="C46" s="66">
        <v>210</v>
      </c>
      <c r="D46" s="65">
        <v>526</v>
      </c>
      <c r="E46" s="66">
        <v>957</v>
      </c>
      <c r="F46" s="67"/>
      <c r="G46" s="65">
        <f t="shared" si="0"/>
        <v>-120</v>
      </c>
      <c r="H46" s="66">
        <f t="shared" si="1"/>
        <v>-431</v>
      </c>
      <c r="I46" s="20">
        <f t="shared" si="2"/>
        <v>-0.5714285714285714</v>
      </c>
      <c r="J46" s="21">
        <f t="shared" si="3"/>
        <v>-0.45036572622779519</v>
      </c>
    </row>
    <row r="47" spans="1:10" x14ac:dyDescent="0.2">
      <c r="A47" s="7" t="s">
        <v>77</v>
      </c>
      <c r="B47" s="65">
        <v>29</v>
      </c>
      <c r="C47" s="66">
        <v>30</v>
      </c>
      <c r="D47" s="65">
        <v>144</v>
      </c>
      <c r="E47" s="66">
        <v>123</v>
      </c>
      <c r="F47" s="67"/>
      <c r="G47" s="65">
        <f t="shared" si="0"/>
        <v>-1</v>
      </c>
      <c r="H47" s="66">
        <f t="shared" si="1"/>
        <v>21</v>
      </c>
      <c r="I47" s="20">
        <f t="shared" si="2"/>
        <v>-3.3333333333333333E-2</v>
      </c>
      <c r="J47" s="21">
        <f t="shared" si="3"/>
        <v>0.17073170731707318</v>
      </c>
    </row>
    <row r="48" spans="1:10" x14ac:dyDescent="0.2">
      <c r="A48" s="142" t="s">
        <v>40</v>
      </c>
      <c r="B48" s="143">
        <v>1</v>
      </c>
      <c r="C48" s="144">
        <v>11</v>
      </c>
      <c r="D48" s="143">
        <v>3</v>
      </c>
      <c r="E48" s="144">
        <v>13</v>
      </c>
      <c r="F48" s="145"/>
      <c r="G48" s="143">
        <f t="shared" si="0"/>
        <v>-10</v>
      </c>
      <c r="H48" s="144">
        <f t="shared" si="1"/>
        <v>-10</v>
      </c>
      <c r="I48" s="151">
        <f t="shared" si="2"/>
        <v>-0.90909090909090906</v>
      </c>
      <c r="J48" s="152">
        <f t="shared" si="3"/>
        <v>-0.76923076923076927</v>
      </c>
    </row>
    <row r="49" spans="1:10" x14ac:dyDescent="0.2">
      <c r="A49" s="7" t="s">
        <v>43</v>
      </c>
      <c r="B49" s="65">
        <v>1</v>
      </c>
      <c r="C49" s="66">
        <v>1</v>
      </c>
      <c r="D49" s="65">
        <v>6</v>
      </c>
      <c r="E49" s="66">
        <v>8</v>
      </c>
      <c r="F49" s="67"/>
      <c r="G49" s="65">
        <f t="shared" si="0"/>
        <v>0</v>
      </c>
      <c r="H49" s="66">
        <f t="shared" si="1"/>
        <v>-2</v>
      </c>
      <c r="I49" s="20">
        <f t="shared" si="2"/>
        <v>0</v>
      </c>
      <c r="J49" s="21">
        <f t="shared" si="3"/>
        <v>-0.25</v>
      </c>
    </row>
    <row r="50" spans="1:10" x14ac:dyDescent="0.2">
      <c r="A50" s="7" t="s">
        <v>47</v>
      </c>
      <c r="B50" s="65">
        <v>1</v>
      </c>
      <c r="C50" s="66">
        <v>0</v>
      </c>
      <c r="D50" s="65">
        <v>1</v>
      </c>
      <c r="E50" s="66">
        <v>0</v>
      </c>
      <c r="F50" s="67"/>
      <c r="G50" s="65">
        <f t="shared" si="0"/>
        <v>1</v>
      </c>
      <c r="H50" s="66">
        <f t="shared" si="1"/>
        <v>1</v>
      </c>
      <c r="I50" s="20" t="str">
        <f t="shared" si="2"/>
        <v>-</v>
      </c>
      <c r="J50" s="21" t="str">
        <f t="shared" si="3"/>
        <v>-</v>
      </c>
    </row>
    <row r="51" spans="1:10" x14ac:dyDescent="0.2">
      <c r="A51" s="7" t="s">
        <v>48</v>
      </c>
      <c r="B51" s="65">
        <v>12</v>
      </c>
      <c r="C51" s="66">
        <v>12</v>
      </c>
      <c r="D51" s="65">
        <v>42</v>
      </c>
      <c r="E51" s="66">
        <v>25</v>
      </c>
      <c r="F51" s="67"/>
      <c r="G51" s="65">
        <f t="shared" si="0"/>
        <v>0</v>
      </c>
      <c r="H51" s="66">
        <f t="shared" si="1"/>
        <v>17</v>
      </c>
      <c r="I51" s="20">
        <f t="shared" si="2"/>
        <v>0</v>
      </c>
      <c r="J51" s="21">
        <f t="shared" si="3"/>
        <v>0.68</v>
      </c>
    </row>
    <row r="52" spans="1:10" x14ac:dyDescent="0.2">
      <c r="A52" s="7" t="s">
        <v>50</v>
      </c>
      <c r="B52" s="65">
        <v>0</v>
      </c>
      <c r="C52" s="66">
        <v>0</v>
      </c>
      <c r="D52" s="65">
        <v>1</v>
      </c>
      <c r="E52" s="66">
        <v>0</v>
      </c>
      <c r="F52" s="67"/>
      <c r="G52" s="65">
        <f t="shared" si="0"/>
        <v>0</v>
      </c>
      <c r="H52" s="66">
        <f t="shared" si="1"/>
        <v>1</v>
      </c>
      <c r="I52" s="20" t="str">
        <f t="shared" si="2"/>
        <v>-</v>
      </c>
      <c r="J52" s="21" t="str">
        <f t="shared" si="3"/>
        <v>-</v>
      </c>
    </row>
    <row r="53" spans="1:10" x14ac:dyDescent="0.2">
      <c r="A53" s="1"/>
      <c r="B53" s="68"/>
      <c r="C53" s="69"/>
      <c r="D53" s="68"/>
      <c r="E53" s="69"/>
      <c r="F53" s="70"/>
      <c r="G53" s="68"/>
      <c r="H53" s="69"/>
      <c r="I53" s="5"/>
      <c r="J53" s="6"/>
    </row>
    <row r="54" spans="1:10" s="43" customFormat="1" x14ac:dyDescent="0.2">
      <c r="A54" s="27" t="s">
        <v>5</v>
      </c>
      <c r="B54" s="71">
        <f>SUM(B6:B53)</f>
        <v>1681</v>
      </c>
      <c r="C54" s="72">
        <f>SUM(C6:C53)</f>
        <v>1945</v>
      </c>
      <c r="D54" s="71">
        <f>SUM(D6:D53)</f>
        <v>8984</v>
      </c>
      <c r="E54" s="72">
        <f>SUM(E6:E53)</f>
        <v>11003</v>
      </c>
      <c r="F54" s="73"/>
      <c r="G54" s="71">
        <f>SUM(G6:G53)</f>
        <v>-264</v>
      </c>
      <c r="H54" s="72">
        <f>SUM(H6:H53)</f>
        <v>-2019</v>
      </c>
      <c r="I54" s="37">
        <f>IF(C54=0, 0, G54/C54)</f>
        <v>-0.13573264781491001</v>
      </c>
      <c r="J54" s="38">
        <f>IF(E54=0, 0, H54/E54)</f>
        <v>-0.18349541034263384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89</v>
      </c>
      <c r="B2" s="202" t="s">
        <v>79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5.9488399762046403E-2</v>
      </c>
      <c r="C6" s="17">
        <v>0.25706940874035999</v>
      </c>
      <c r="D6" s="16">
        <v>0.10017809439002701</v>
      </c>
      <c r="E6" s="17">
        <v>0.172680178133236</v>
      </c>
      <c r="F6" s="12"/>
      <c r="G6" s="10">
        <f t="shared" ref="G6:G52" si="0">B6-C6</f>
        <v>-0.1975810089783136</v>
      </c>
      <c r="H6" s="11">
        <f t="shared" ref="H6:H52" si="1">D6-E6</f>
        <v>-7.2502083743208989E-2</v>
      </c>
    </row>
    <row r="7" spans="1:8" x14ac:dyDescent="0.2">
      <c r="A7" s="7" t="s">
        <v>32</v>
      </c>
      <c r="B7" s="16">
        <v>1.1897679952409301</v>
      </c>
      <c r="C7" s="17">
        <v>1.9023136246786601</v>
      </c>
      <c r="D7" s="16">
        <v>1.7586821015138001</v>
      </c>
      <c r="E7" s="17">
        <v>1.5632100336271899</v>
      </c>
      <c r="F7" s="12"/>
      <c r="G7" s="10">
        <f t="shared" si="0"/>
        <v>-0.71254562943772992</v>
      </c>
      <c r="H7" s="11">
        <f t="shared" si="1"/>
        <v>0.1954720678866102</v>
      </c>
    </row>
    <row r="8" spans="1:8" x14ac:dyDescent="0.2">
      <c r="A8" s="7" t="s">
        <v>33</v>
      </c>
      <c r="B8" s="16">
        <v>3.8667459845330203</v>
      </c>
      <c r="C8" s="17">
        <v>3.6503856041131097</v>
      </c>
      <c r="D8" s="16">
        <v>2.8606411398041001</v>
      </c>
      <c r="E8" s="17">
        <v>2.5174952285740302</v>
      </c>
      <c r="F8" s="12"/>
      <c r="G8" s="10">
        <f t="shared" si="0"/>
        <v>0.21636038041991057</v>
      </c>
      <c r="H8" s="11">
        <f t="shared" si="1"/>
        <v>0.34314591123006988</v>
      </c>
    </row>
    <row r="9" spans="1:8" x14ac:dyDescent="0.2">
      <c r="A9" s="7" t="s">
        <v>34</v>
      </c>
      <c r="B9" s="16">
        <v>0.237953599048186</v>
      </c>
      <c r="C9" s="17">
        <v>0</v>
      </c>
      <c r="D9" s="16">
        <v>0.18922528940338401</v>
      </c>
      <c r="E9" s="17">
        <v>0</v>
      </c>
      <c r="F9" s="12"/>
      <c r="G9" s="10">
        <f t="shared" si="0"/>
        <v>0.237953599048186</v>
      </c>
      <c r="H9" s="11">
        <f t="shared" si="1"/>
        <v>0.18922528940338401</v>
      </c>
    </row>
    <row r="10" spans="1:8" x14ac:dyDescent="0.2">
      <c r="A10" s="7" t="s">
        <v>35</v>
      </c>
      <c r="B10" s="16">
        <v>0</v>
      </c>
      <c r="C10" s="17">
        <v>0</v>
      </c>
      <c r="D10" s="16">
        <v>2.22617987533393E-2</v>
      </c>
      <c r="E10" s="17">
        <v>9.088430428065071E-3</v>
      </c>
      <c r="F10" s="12"/>
      <c r="G10" s="10">
        <f t="shared" si="0"/>
        <v>0</v>
      </c>
      <c r="H10" s="11">
        <f t="shared" si="1"/>
        <v>1.3173368325274229E-2</v>
      </c>
    </row>
    <row r="11" spans="1:8" x14ac:dyDescent="0.2">
      <c r="A11" s="7" t="s">
        <v>36</v>
      </c>
      <c r="B11" s="16">
        <v>0</v>
      </c>
      <c r="C11" s="17">
        <v>0</v>
      </c>
      <c r="D11" s="16">
        <v>2.22617987533393E-2</v>
      </c>
      <c r="E11" s="17">
        <v>6.3619012996455504E-2</v>
      </c>
      <c r="F11" s="12"/>
      <c r="G11" s="10">
        <f t="shared" si="0"/>
        <v>0</v>
      </c>
      <c r="H11" s="11">
        <f t="shared" si="1"/>
        <v>-4.1357214243116204E-2</v>
      </c>
    </row>
    <row r="12" spans="1:8" x14ac:dyDescent="0.2">
      <c r="A12" s="7" t="s">
        <v>37</v>
      </c>
      <c r="B12" s="16">
        <v>5.9488399762046403E-2</v>
      </c>
      <c r="C12" s="17">
        <v>0</v>
      </c>
      <c r="D12" s="16">
        <v>0.13357079252003598</v>
      </c>
      <c r="E12" s="17">
        <v>0.13632645642097599</v>
      </c>
      <c r="F12" s="12"/>
      <c r="G12" s="10">
        <f t="shared" si="0"/>
        <v>5.9488399762046403E-2</v>
      </c>
      <c r="H12" s="11">
        <f t="shared" si="1"/>
        <v>-2.7556639009400086E-3</v>
      </c>
    </row>
    <row r="13" spans="1:8" x14ac:dyDescent="0.2">
      <c r="A13" s="7" t="s">
        <v>38</v>
      </c>
      <c r="B13" s="16">
        <v>0</v>
      </c>
      <c r="C13" s="17">
        <v>5.1413881748071995E-2</v>
      </c>
      <c r="D13" s="16">
        <v>5.5654496883348205E-2</v>
      </c>
      <c r="E13" s="17">
        <v>2.7265291284195199E-2</v>
      </c>
      <c r="F13" s="12"/>
      <c r="G13" s="10">
        <f t="shared" si="0"/>
        <v>-5.1413881748071995E-2</v>
      </c>
      <c r="H13" s="11">
        <f t="shared" si="1"/>
        <v>2.8389205599153006E-2</v>
      </c>
    </row>
    <row r="14" spans="1:8" x14ac:dyDescent="0.2">
      <c r="A14" s="7" t="s">
        <v>39</v>
      </c>
      <c r="B14" s="16">
        <v>6.6627007733492007</v>
      </c>
      <c r="C14" s="17">
        <v>5.1928020565552702</v>
      </c>
      <c r="D14" s="16">
        <v>5.73241317898486</v>
      </c>
      <c r="E14" s="17">
        <v>3.7807870580750698</v>
      </c>
      <c r="F14" s="12"/>
      <c r="G14" s="10">
        <f t="shared" si="0"/>
        <v>1.4698987167939306</v>
      </c>
      <c r="H14" s="11">
        <f t="shared" si="1"/>
        <v>1.9516261209097903</v>
      </c>
    </row>
    <row r="15" spans="1:8" x14ac:dyDescent="0.2">
      <c r="A15" s="7" t="s">
        <v>41</v>
      </c>
      <c r="B15" s="16">
        <v>5.9488399762046403E-2</v>
      </c>
      <c r="C15" s="17">
        <v>0</v>
      </c>
      <c r="D15" s="16">
        <v>2.22617987533393E-2</v>
      </c>
      <c r="E15" s="17">
        <v>9.088430428065071E-3</v>
      </c>
      <c r="F15" s="12"/>
      <c r="G15" s="10">
        <f t="shared" si="0"/>
        <v>5.9488399762046403E-2</v>
      </c>
      <c r="H15" s="11">
        <f t="shared" si="1"/>
        <v>1.3173368325274229E-2</v>
      </c>
    </row>
    <row r="16" spans="1:8" x14ac:dyDescent="0.2">
      <c r="A16" s="7" t="s">
        <v>42</v>
      </c>
      <c r="B16" s="16">
        <v>2.14158239143367</v>
      </c>
      <c r="C16" s="17">
        <v>0.41131105398457596</v>
      </c>
      <c r="D16" s="16">
        <v>1.3579697239536999</v>
      </c>
      <c r="E16" s="17">
        <v>0.34536035626647299</v>
      </c>
      <c r="F16" s="12"/>
      <c r="G16" s="10">
        <f t="shared" si="0"/>
        <v>1.7302713374490941</v>
      </c>
      <c r="H16" s="11">
        <f t="shared" si="1"/>
        <v>1.0126093676872268</v>
      </c>
    </row>
    <row r="17" spans="1:8" x14ac:dyDescent="0.2">
      <c r="A17" s="7" t="s">
        <v>44</v>
      </c>
      <c r="B17" s="16">
        <v>0</v>
      </c>
      <c r="C17" s="17">
        <v>1.54241645244216</v>
      </c>
      <c r="D17" s="16">
        <v>0</v>
      </c>
      <c r="E17" s="17">
        <v>1.91765882032173</v>
      </c>
      <c r="F17" s="12"/>
      <c r="G17" s="10">
        <f t="shared" si="0"/>
        <v>-1.54241645244216</v>
      </c>
      <c r="H17" s="11">
        <f t="shared" si="1"/>
        <v>-1.91765882032173</v>
      </c>
    </row>
    <row r="18" spans="1:8" x14ac:dyDescent="0.2">
      <c r="A18" s="7" t="s">
        <v>45</v>
      </c>
      <c r="B18" s="16">
        <v>2.26055919095776</v>
      </c>
      <c r="C18" s="17">
        <v>5.0899742930591305</v>
      </c>
      <c r="D18" s="16">
        <v>3.7065894924309903</v>
      </c>
      <c r="E18" s="17">
        <v>7.5797509770062694</v>
      </c>
      <c r="F18" s="12"/>
      <c r="G18" s="10">
        <f t="shared" si="0"/>
        <v>-2.8294151021013705</v>
      </c>
      <c r="H18" s="11">
        <f t="shared" si="1"/>
        <v>-3.8731614845752791</v>
      </c>
    </row>
    <row r="19" spans="1:8" x14ac:dyDescent="0.2">
      <c r="A19" s="7" t="s">
        <v>46</v>
      </c>
      <c r="B19" s="16">
        <v>10.291493158834001</v>
      </c>
      <c r="C19" s="17">
        <v>8.9974293059126005</v>
      </c>
      <c r="D19" s="16">
        <v>8.570792520035619</v>
      </c>
      <c r="E19" s="17">
        <v>9.6700899754612397</v>
      </c>
      <c r="F19" s="12"/>
      <c r="G19" s="10">
        <f t="shared" si="0"/>
        <v>1.2940638529214006</v>
      </c>
      <c r="H19" s="11">
        <f t="shared" si="1"/>
        <v>-1.0992974554256207</v>
      </c>
    </row>
    <row r="20" spans="1:8" x14ac:dyDescent="0.2">
      <c r="A20" s="7" t="s">
        <v>49</v>
      </c>
      <c r="B20" s="16">
        <v>1.6061867935752501</v>
      </c>
      <c r="C20" s="17">
        <v>1.6966580976863801</v>
      </c>
      <c r="D20" s="16">
        <v>1.6473731077471101</v>
      </c>
      <c r="E20" s="17">
        <v>1.2451149686449199</v>
      </c>
      <c r="F20" s="12"/>
      <c r="G20" s="10">
        <f t="shared" si="0"/>
        <v>-9.0471304111130024E-2</v>
      </c>
      <c r="H20" s="11">
        <f t="shared" si="1"/>
        <v>0.40225813910219022</v>
      </c>
    </row>
    <row r="21" spans="1:8" x14ac:dyDescent="0.2">
      <c r="A21" s="7" t="s">
        <v>51</v>
      </c>
      <c r="B21" s="16">
        <v>0.59488399762046396</v>
      </c>
      <c r="C21" s="17">
        <v>0.51413881748071999</v>
      </c>
      <c r="D21" s="16">
        <v>0.33392698130008897</v>
      </c>
      <c r="E21" s="17">
        <v>0.34536035626647299</v>
      </c>
      <c r="F21" s="12"/>
      <c r="G21" s="10">
        <f t="shared" si="0"/>
        <v>8.0745180139743966E-2</v>
      </c>
      <c r="H21" s="11">
        <f t="shared" si="1"/>
        <v>-1.1433374966384025E-2</v>
      </c>
    </row>
    <row r="22" spans="1:8" x14ac:dyDescent="0.2">
      <c r="A22" s="7" t="s">
        <v>52</v>
      </c>
      <c r="B22" s="16">
        <v>0.53539559785841806</v>
      </c>
      <c r="C22" s="17">
        <v>0.61696658097686397</v>
      </c>
      <c r="D22" s="16">
        <v>0.63446126447016904</v>
      </c>
      <c r="E22" s="17">
        <v>0.472598382259384</v>
      </c>
      <c r="F22" s="12"/>
      <c r="G22" s="10">
        <f t="shared" si="0"/>
        <v>-8.1570983118445906E-2</v>
      </c>
      <c r="H22" s="11">
        <f t="shared" si="1"/>
        <v>0.16186288221078504</v>
      </c>
    </row>
    <row r="23" spans="1:8" x14ac:dyDescent="0.2">
      <c r="A23" s="7" t="s">
        <v>53</v>
      </c>
      <c r="B23" s="16">
        <v>8.6258179654967311</v>
      </c>
      <c r="C23" s="17">
        <v>6.3239074550128507</v>
      </c>
      <c r="D23" s="16">
        <v>6.2221727515583307</v>
      </c>
      <c r="E23" s="17">
        <v>5.5712078524038899</v>
      </c>
      <c r="F23" s="12"/>
      <c r="G23" s="10">
        <f t="shared" si="0"/>
        <v>2.3019105104838804</v>
      </c>
      <c r="H23" s="11">
        <f t="shared" si="1"/>
        <v>0.65096489915444078</v>
      </c>
    </row>
    <row r="24" spans="1:8" x14ac:dyDescent="0.2">
      <c r="A24" s="7" t="s">
        <v>54</v>
      </c>
      <c r="B24" s="16">
        <v>5.9488399762046403E-2</v>
      </c>
      <c r="C24" s="17">
        <v>0</v>
      </c>
      <c r="D24" s="16">
        <v>2.22617987533393E-2</v>
      </c>
      <c r="E24" s="17">
        <v>0</v>
      </c>
      <c r="F24" s="12"/>
      <c r="G24" s="10">
        <f t="shared" si="0"/>
        <v>5.9488399762046403E-2</v>
      </c>
      <c r="H24" s="11">
        <f t="shared" si="1"/>
        <v>2.22617987533393E-2</v>
      </c>
    </row>
    <row r="25" spans="1:8" x14ac:dyDescent="0.2">
      <c r="A25" s="7" t="s">
        <v>55</v>
      </c>
      <c r="B25" s="16">
        <v>0.83283759666865009</v>
      </c>
      <c r="C25" s="17">
        <v>1.9023136246786601</v>
      </c>
      <c r="D25" s="16">
        <v>1.12422083704363</v>
      </c>
      <c r="E25" s="17">
        <v>1.1451422339362001</v>
      </c>
      <c r="F25" s="12"/>
      <c r="G25" s="10">
        <f t="shared" si="0"/>
        <v>-1.06947602801001</v>
      </c>
      <c r="H25" s="11">
        <f t="shared" si="1"/>
        <v>-2.092139689257011E-2</v>
      </c>
    </row>
    <row r="26" spans="1:8" x14ac:dyDescent="0.2">
      <c r="A26" s="7" t="s">
        <v>56</v>
      </c>
      <c r="B26" s="16">
        <v>0.53539559785841806</v>
      </c>
      <c r="C26" s="17">
        <v>0.71979434447300805</v>
      </c>
      <c r="D26" s="16">
        <v>0.69011576135351704</v>
      </c>
      <c r="E26" s="17">
        <v>0.32718349541034297</v>
      </c>
      <c r="F26" s="12"/>
      <c r="G26" s="10">
        <f t="shared" si="0"/>
        <v>-0.18439874661458999</v>
      </c>
      <c r="H26" s="11">
        <f t="shared" si="1"/>
        <v>0.36293226594317407</v>
      </c>
    </row>
    <row r="27" spans="1:8" x14ac:dyDescent="0.2">
      <c r="A27" s="7" t="s">
        <v>57</v>
      </c>
      <c r="B27" s="16">
        <v>0.77334919690660298</v>
      </c>
      <c r="C27" s="17">
        <v>1.3881748071979398</v>
      </c>
      <c r="D27" s="16">
        <v>1.0129118432769399</v>
      </c>
      <c r="E27" s="17">
        <v>0.97246205580296297</v>
      </c>
      <c r="F27" s="12"/>
      <c r="G27" s="10">
        <f t="shared" si="0"/>
        <v>-0.61482561029133687</v>
      </c>
      <c r="H27" s="11">
        <f t="shared" si="1"/>
        <v>4.0449787473976984E-2</v>
      </c>
    </row>
    <row r="28" spans="1:8" x14ac:dyDescent="0.2">
      <c r="A28" s="7" t="s">
        <v>58</v>
      </c>
      <c r="B28" s="16">
        <v>0</v>
      </c>
      <c r="C28" s="17">
        <v>0</v>
      </c>
      <c r="D28" s="16">
        <v>1.11308993766696E-2</v>
      </c>
      <c r="E28" s="17">
        <v>0</v>
      </c>
      <c r="F28" s="12"/>
      <c r="G28" s="10">
        <f t="shared" si="0"/>
        <v>0</v>
      </c>
      <c r="H28" s="11">
        <f t="shared" si="1"/>
        <v>1.11308993766696E-2</v>
      </c>
    </row>
    <row r="29" spans="1:8" x14ac:dyDescent="0.2">
      <c r="A29" s="7" t="s">
        <v>59</v>
      </c>
      <c r="B29" s="16">
        <v>0</v>
      </c>
      <c r="C29" s="17">
        <v>5.1413881748071995E-2</v>
      </c>
      <c r="D29" s="16">
        <v>5.5654496883348205E-2</v>
      </c>
      <c r="E29" s="17">
        <v>5.4530582568390398E-2</v>
      </c>
      <c r="F29" s="12"/>
      <c r="G29" s="10">
        <f t="shared" si="0"/>
        <v>-5.1413881748071995E-2</v>
      </c>
      <c r="H29" s="11">
        <f t="shared" si="1"/>
        <v>1.1239143149578065E-3</v>
      </c>
    </row>
    <row r="30" spans="1:8" x14ac:dyDescent="0.2">
      <c r="A30" s="7" t="s">
        <v>60</v>
      </c>
      <c r="B30" s="16">
        <v>14.217727543129099</v>
      </c>
      <c r="C30" s="17">
        <v>8.0205655526992299</v>
      </c>
      <c r="D30" s="16">
        <v>12.5</v>
      </c>
      <c r="E30" s="17">
        <v>11.596837226211001</v>
      </c>
      <c r="F30" s="12"/>
      <c r="G30" s="10">
        <f t="shared" si="0"/>
        <v>6.1971619904298691</v>
      </c>
      <c r="H30" s="11">
        <f t="shared" si="1"/>
        <v>0.90316277378899912</v>
      </c>
    </row>
    <row r="31" spans="1:8" x14ac:dyDescent="0.2">
      <c r="A31" s="7" t="s">
        <v>61</v>
      </c>
      <c r="B31" s="16">
        <v>2.2010707911957201</v>
      </c>
      <c r="C31" s="17">
        <v>2.9820051413881701</v>
      </c>
      <c r="D31" s="16">
        <v>2.28183437221728</v>
      </c>
      <c r="E31" s="17">
        <v>1.9721894028901201</v>
      </c>
      <c r="F31" s="12"/>
      <c r="G31" s="10">
        <f t="shared" si="0"/>
        <v>-0.78093435019244994</v>
      </c>
      <c r="H31" s="11">
        <f t="shared" si="1"/>
        <v>0.3096449693271599</v>
      </c>
    </row>
    <row r="32" spans="1:8" x14ac:dyDescent="0.2">
      <c r="A32" s="7" t="s">
        <v>62</v>
      </c>
      <c r="B32" s="16">
        <v>0.17846519928613899</v>
      </c>
      <c r="C32" s="17">
        <v>0.56555269922879203</v>
      </c>
      <c r="D32" s="16">
        <v>0.22261798753339299</v>
      </c>
      <c r="E32" s="17">
        <v>0.37262564755066796</v>
      </c>
      <c r="F32" s="12"/>
      <c r="G32" s="10">
        <f t="shared" si="0"/>
        <v>-0.38708749994265301</v>
      </c>
      <c r="H32" s="11">
        <f t="shared" si="1"/>
        <v>-0.15000766001727497</v>
      </c>
    </row>
    <row r="33" spans="1:8" x14ac:dyDescent="0.2">
      <c r="A33" s="7" t="s">
        <v>63</v>
      </c>
      <c r="B33" s="16">
        <v>3.2123735871505099</v>
      </c>
      <c r="C33" s="17">
        <v>1.02827763496144</v>
      </c>
      <c r="D33" s="16">
        <v>2.91629563668744</v>
      </c>
      <c r="E33" s="17">
        <v>2.1266927201672297</v>
      </c>
      <c r="F33" s="12"/>
      <c r="G33" s="10">
        <f t="shared" si="0"/>
        <v>2.1840959521890699</v>
      </c>
      <c r="H33" s="11">
        <f t="shared" si="1"/>
        <v>0.78960291652021031</v>
      </c>
    </row>
    <row r="34" spans="1:8" x14ac:dyDescent="0.2">
      <c r="A34" s="7" t="s">
        <v>64</v>
      </c>
      <c r="B34" s="16">
        <v>0.59488399762046396</v>
      </c>
      <c r="C34" s="17">
        <v>0.66838046272493601</v>
      </c>
      <c r="D34" s="16">
        <v>0.43410507569011597</v>
      </c>
      <c r="E34" s="17">
        <v>0.39080250840679798</v>
      </c>
      <c r="F34" s="12"/>
      <c r="G34" s="10">
        <f t="shared" si="0"/>
        <v>-7.3496465104472053E-2</v>
      </c>
      <c r="H34" s="11">
        <f t="shared" si="1"/>
        <v>4.3302567283317994E-2</v>
      </c>
    </row>
    <row r="35" spans="1:8" x14ac:dyDescent="0.2">
      <c r="A35" s="7" t="s">
        <v>65</v>
      </c>
      <c r="B35" s="16">
        <v>3.4503271861986899</v>
      </c>
      <c r="C35" s="17">
        <v>4.8843187660668397</v>
      </c>
      <c r="D35" s="16">
        <v>4.4300979519145098</v>
      </c>
      <c r="E35" s="17">
        <v>3.7989639189312001</v>
      </c>
      <c r="F35" s="12"/>
      <c r="G35" s="10">
        <f t="shared" si="0"/>
        <v>-1.4339915798681497</v>
      </c>
      <c r="H35" s="11">
        <f t="shared" si="1"/>
        <v>0.63113403298330972</v>
      </c>
    </row>
    <row r="36" spans="1:8" x14ac:dyDescent="0.2">
      <c r="A36" s="7" t="s">
        <v>66</v>
      </c>
      <c r="B36" s="16">
        <v>3.8072575847709698</v>
      </c>
      <c r="C36" s="17">
        <v>3.0334190231362501</v>
      </c>
      <c r="D36" s="16">
        <v>3.58414959928762</v>
      </c>
      <c r="E36" s="17">
        <v>3.3899845496682701</v>
      </c>
      <c r="F36" s="12"/>
      <c r="G36" s="10">
        <f t="shared" si="0"/>
        <v>0.77383856163471965</v>
      </c>
      <c r="H36" s="11">
        <f t="shared" si="1"/>
        <v>0.19416504961934988</v>
      </c>
    </row>
    <row r="37" spans="1:8" x14ac:dyDescent="0.2">
      <c r="A37" s="7" t="s">
        <v>67</v>
      </c>
      <c r="B37" s="16">
        <v>5.9488399762046403E-2</v>
      </c>
      <c r="C37" s="17">
        <v>0.30848329048843198</v>
      </c>
      <c r="D37" s="16">
        <v>0.16696349065004498</v>
      </c>
      <c r="E37" s="17">
        <v>0.37262564755066796</v>
      </c>
      <c r="F37" s="12"/>
      <c r="G37" s="10">
        <f t="shared" si="0"/>
        <v>-0.24899489072638559</v>
      </c>
      <c r="H37" s="11">
        <f t="shared" si="1"/>
        <v>-0.20566215690062298</v>
      </c>
    </row>
    <row r="38" spans="1:8" x14ac:dyDescent="0.2">
      <c r="A38" s="7" t="s">
        <v>68</v>
      </c>
      <c r="B38" s="16">
        <v>0.237953599048186</v>
      </c>
      <c r="C38" s="17">
        <v>0.30848329048843198</v>
      </c>
      <c r="D38" s="16">
        <v>0.61219946571683004</v>
      </c>
      <c r="E38" s="17">
        <v>0.41806779969099306</v>
      </c>
      <c r="F38" s="12"/>
      <c r="G38" s="10">
        <f t="shared" si="0"/>
        <v>-7.0529691440245984E-2</v>
      </c>
      <c r="H38" s="11">
        <f t="shared" si="1"/>
        <v>0.19413166602583698</v>
      </c>
    </row>
    <row r="39" spans="1:8" x14ac:dyDescent="0.2">
      <c r="A39" s="7" t="s">
        <v>69</v>
      </c>
      <c r="B39" s="16">
        <v>0.35693039857227798</v>
      </c>
      <c r="C39" s="17">
        <v>0.51413881748071999</v>
      </c>
      <c r="D39" s="16">
        <v>0.17809439002671401</v>
      </c>
      <c r="E39" s="17">
        <v>0.27265291284195198</v>
      </c>
      <c r="F39" s="12"/>
      <c r="G39" s="10">
        <f t="shared" si="0"/>
        <v>-0.157208418908442</v>
      </c>
      <c r="H39" s="11">
        <f t="shared" si="1"/>
        <v>-9.4558522815237966E-2</v>
      </c>
    </row>
    <row r="40" spans="1:8" x14ac:dyDescent="0.2">
      <c r="A40" s="7" t="s">
        <v>70</v>
      </c>
      <c r="B40" s="16">
        <v>0.59488399762046396</v>
      </c>
      <c r="C40" s="17">
        <v>0.77120822622107998</v>
      </c>
      <c r="D40" s="16">
        <v>0.30053428317008002</v>
      </c>
      <c r="E40" s="17">
        <v>0.44533309097518903</v>
      </c>
      <c r="F40" s="12"/>
      <c r="G40" s="10">
        <f t="shared" si="0"/>
        <v>-0.17632422860061603</v>
      </c>
      <c r="H40" s="11">
        <f t="shared" si="1"/>
        <v>-0.14479880780510901</v>
      </c>
    </row>
    <row r="41" spans="1:8" x14ac:dyDescent="0.2">
      <c r="A41" s="7" t="s">
        <v>71</v>
      </c>
      <c r="B41" s="16">
        <v>2.91493158834027</v>
      </c>
      <c r="C41" s="17">
        <v>1.6966580976863801</v>
      </c>
      <c r="D41" s="16">
        <v>3.2502226179875295</v>
      </c>
      <c r="E41" s="17">
        <v>2.0085431246023799</v>
      </c>
      <c r="F41" s="12"/>
      <c r="G41" s="10">
        <f t="shared" si="0"/>
        <v>1.2182734906538899</v>
      </c>
      <c r="H41" s="11">
        <f t="shared" si="1"/>
        <v>1.2416794933851496</v>
      </c>
    </row>
    <row r="42" spans="1:8" x14ac:dyDescent="0.2">
      <c r="A42" s="7" t="s">
        <v>72</v>
      </c>
      <c r="B42" s="16">
        <v>5.9488399762046403E-2</v>
      </c>
      <c r="C42" s="17">
        <v>5.1413881748071995E-2</v>
      </c>
      <c r="D42" s="16">
        <v>6.6785396260017796E-2</v>
      </c>
      <c r="E42" s="17">
        <v>6.3619012996455504E-2</v>
      </c>
      <c r="F42" s="12"/>
      <c r="G42" s="10">
        <f t="shared" si="0"/>
        <v>8.0745180139744077E-3</v>
      </c>
      <c r="H42" s="11">
        <f t="shared" si="1"/>
        <v>3.1663832635622918E-3</v>
      </c>
    </row>
    <row r="43" spans="1:8" x14ac:dyDescent="0.2">
      <c r="A43" s="7" t="s">
        <v>73</v>
      </c>
      <c r="B43" s="16">
        <v>4.6400951814396203</v>
      </c>
      <c r="C43" s="17">
        <v>5.0899742930591305</v>
      </c>
      <c r="D43" s="16">
        <v>5.48753339269813</v>
      </c>
      <c r="E43" s="17">
        <v>6.9162955557575208</v>
      </c>
      <c r="F43" s="12"/>
      <c r="G43" s="10">
        <f t="shared" si="0"/>
        <v>-0.44987911161951022</v>
      </c>
      <c r="H43" s="11">
        <f t="shared" si="1"/>
        <v>-1.4287621630593907</v>
      </c>
    </row>
    <row r="44" spans="1:8" x14ac:dyDescent="0.2">
      <c r="A44" s="7" t="s">
        <v>74</v>
      </c>
      <c r="B44" s="16">
        <v>1.3682331945270698</v>
      </c>
      <c r="C44" s="17">
        <v>1.2853470437018</v>
      </c>
      <c r="D44" s="16">
        <v>1.65850400712378</v>
      </c>
      <c r="E44" s="17">
        <v>2.05398527674271</v>
      </c>
      <c r="F44" s="12"/>
      <c r="G44" s="10">
        <f t="shared" si="0"/>
        <v>8.2886150825269844E-2</v>
      </c>
      <c r="H44" s="11">
        <f t="shared" si="1"/>
        <v>-0.39548126961893004</v>
      </c>
    </row>
    <row r="45" spans="1:8" x14ac:dyDescent="0.2">
      <c r="A45" s="7" t="s">
        <v>75</v>
      </c>
      <c r="B45" s="16">
        <v>13.741820345032698</v>
      </c>
      <c r="C45" s="17">
        <v>14.9100257069409</v>
      </c>
      <c r="D45" s="16">
        <v>17.5756901157614</v>
      </c>
      <c r="E45" s="17">
        <v>15.641188766700001</v>
      </c>
      <c r="F45" s="12"/>
      <c r="G45" s="10">
        <f t="shared" si="0"/>
        <v>-1.1682053619082016</v>
      </c>
      <c r="H45" s="11">
        <f t="shared" si="1"/>
        <v>1.9345013490613994</v>
      </c>
    </row>
    <row r="46" spans="1:8" x14ac:dyDescent="0.2">
      <c r="A46" s="7" t="s">
        <v>76</v>
      </c>
      <c r="B46" s="16">
        <v>5.3539559785841799</v>
      </c>
      <c r="C46" s="17">
        <v>10.796915167095101</v>
      </c>
      <c r="D46" s="16">
        <v>5.8548530721282299</v>
      </c>
      <c r="E46" s="17">
        <v>8.6976279196582791</v>
      </c>
      <c r="F46" s="12"/>
      <c r="G46" s="10">
        <f t="shared" si="0"/>
        <v>-5.4429591885109208</v>
      </c>
      <c r="H46" s="11">
        <f t="shared" si="1"/>
        <v>-2.8427748475300492</v>
      </c>
    </row>
    <row r="47" spans="1:8" x14ac:dyDescent="0.2">
      <c r="A47" s="7" t="s">
        <v>77</v>
      </c>
      <c r="B47" s="16">
        <v>1.7251635930993499</v>
      </c>
      <c r="C47" s="17">
        <v>1.54241645244216</v>
      </c>
      <c r="D47" s="16">
        <v>1.6028495102404301</v>
      </c>
      <c r="E47" s="17">
        <v>1.1178769426519999</v>
      </c>
      <c r="F47" s="12"/>
      <c r="G47" s="10">
        <f t="shared" si="0"/>
        <v>0.18274714065718989</v>
      </c>
      <c r="H47" s="11">
        <f t="shared" si="1"/>
        <v>0.48497256758843021</v>
      </c>
    </row>
    <row r="48" spans="1:8" x14ac:dyDescent="0.2">
      <c r="A48" s="142" t="s">
        <v>40</v>
      </c>
      <c r="B48" s="153">
        <v>5.9488399762046403E-2</v>
      </c>
      <c r="C48" s="154">
        <v>0.56555269922879203</v>
      </c>
      <c r="D48" s="153">
        <v>3.3392698130008898E-2</v>
      </c>
      <c r="E48" s="154">
        <v>0.118149595564846</v>
      </c>
      <c r="F48" s="155"/>
      <c r="G48" s="156">
        <f t="shared" si="0"/>
        <v>-0.50606429946674558</v>
      </c>
      <c r="H48" s="157">
        <f t="shared" si="1"/>
        <v>-8.4756897434837108E-2</v>
      </c>
    </row>
    <row r="49" spans="1:8" x14ac:dyDescent="0.2">
      <c r="A49" s="7" t="s">
        <v>43</v>
      </c>
      <c r="B49" s="16">
        <v>5.9488399762046403E-2</v>
      </c>
      <c r="C49" s="17">
        <v>5.1413881748071995E-2</v>
      </c>
      <c r="D49" s="16">
        <v>6.6785396260017796E-2</v>
      </c>
      <c r="E49" s="17">
        <v>7.2707443424520596E-2</v>
      </c>
      <c r="F49" s="12"/>
      <c r="G49" s="10">
        <f t="shared" si="0"/>
        <v>8.0745180139744077E-3</v>
      </c>
      <c r="H49" s="11">
        <f t="shared" si="1"/>
        <v>-5.9220471645028E-3</v>
      </c>
    </row>
    <row r="50" spans="1:8" x14ac:dyDescent="0.2">
      <c r="A50" s="7" t="s">
        <v>47</v>
      </c>
      <c r="B50" s="16">
        <v>5.9488399762046403E-2</v>
      </c>
      <c r="C50" s="17">
        <v>0</v>
      </c>
      <c r="D50" s="16">
        <v>1.11308993766696E-2</v>
      </c>
      <c r="E50" s="17">
        <v>0</v>
      </c>
      <c r="F50" s="12"/>
      <c r="G50" s="10">
        <f t="shared" si="0"/>
        <v>5.9488399762046403E-2</v>
      </c>
      <c r="H50" s="11">
        <f t="shared" si="1"/>
        <v>1.11308993766696E-2</v>
      </c>
    </row>
    <row r="51" spans="1:8" x14ac:dyDescent="0.2">
      <c r="A51" s="7" t="s">
        <v>48</v>
      </c>
      <c r="B51" s="16">
        <v>0.71386079714455697</v>
      </c>
      <c r="C51" s="17">
        <v>0.61696658097686397</v>
      </c>
      <c r="D51" s="16">
        <v>0.46749777382012503</v>
      </c>
      <c r="E51" s="17">
        <v>0.22721076070162699</v>
      </c>
      <c r="F51" s="12"/>
      <c r="G51" s="10">
        <f t="shared" si="0"/>
        <v>9.6894216167693004E-2</v>
      </c>
      <c r="H51" s="11">
        <f t="shared" si="1"/>
        <v>0.24028701311849804</v>
      </c>
    </row>
    <row r="52" spans="1:8" x14ac:dyDescent="0.2">
      <c r="A52" s="7" t="s">
        <v>50</v>
      </c>
      <c r="B52" s="16">
        <v>0</v>
      </c>
      <c r="C52" s="17">
        <v>0</v>
      </c>
      <c r="D52" s="16">
        <v>1.11308993766696E-2</v>
      </c>
      <c r="E52" s="17">
        <v>0</v>
      </c>
      <c r="F52" s="12"/>
      <c r="G52" s="10">
        <f t="shared" si="0"/>
        <v>0</v>
      </c>
      <c r="H52" s="11">
        <f t="shared" si="1"/>
        <v>1.11308993766696E-2</v>
      </c>
    </row>
    <row r="53" spans="1:8" x14ac:dyDescent="0.2">
      <c r="A53" s="1"/>
      <c r="B53" s="18"/>
      <c r="C53" s="19"/>
      <c r="D53" s="18"/>
      <c r="E53" s="19"/>
      <c r="F53" s="15"/>
      <c r="G53" s="13"/>
      <c r="H53" s="14"/>
    </row>
    <row r="54" spans="1:8" s="43" customFormat="1" x14ac:dyDescent="0.2">
      <c r="A54" s="27" t="s">
        <v>5</v>
      </c>
      <c r="B54" s="44">
        <f>SUM(B6:B53)</f>
        <v>99.999999999999957</v>
      </c>
      <c r="C54" s="45">
        <f>SUM(C6:C53)</f>
        <v>100.00000000000003</v>
      </c>
      <c r="D54" s="44">
        <f>SUM(D6:D53)</f>
        <v>100.00000000000006</v>
      </c>
      <c r="E54" s="45">
        <f>SUM(E6:E53)</f>
        <v>99.999999999999972</v>
      </c>
      <c r="F54" s="49"/>
      <c r="G54" s="50">
        <f>SUM(G6:G53)</f>
        <v>-4.0245584642661925E-14</v>
      </c>
      <c r="H54" s="51">
        <f>SUM(H6:H53)</f>
        <v>7.5205466854022518E-14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89</v>
      </c>
      <c r="B2" s="202" t="s">
        <v>79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90</v>
      </c>
      <c r="B7" s="78">
        <f>SUM($B8:$B11)</f>
        <v>462</v>
      </c>
      <c r="C7" s="79">
        <f>SUM($C8:$C11)</f>
        <v>628</v>
      </c>
      <c r="D7" s="78">
        <f>SUM($D8:$D11)</f>
        <v>2517</v>
      </c>
      <c r="E7" s="79">
        <f>SUM($E8:$E11)</f>
        <v>4215</v>
      </c>
      <c r="F7" s="80"/>
      <c r="G7" s="78">
        <f>B7-C7</f>
        <v>-166</v>
      </c>
      <c r="H7" s="79">
        <f>D7-E7</f>
        <v>-1698</v>
      </c>
      <c r="I7" s="54">
        <f>IF(C7=0, "-", IF(G7/C7&lt;10, G7/C7, "&gt;999%"))</f>
        <v>-0.2643312101910828</v>
      </c>
      <c r="J7" s="55">
        <f>IF(E7=0, "-", IF(H7/E7&lt;10, H7/E7, "&gt;999%"))</f>
        <v>-0.402846975088968</v>
      </c>
    </row>
    <row r="8" spans="1:10" x14ac:dyDescent="0.2">
      <c r="A8" s="158" t="s">
        <v>137</v>
      </c>
      <c r="B8" s="65">
        <v>291</v>
      </c>
      <c r="C8" s="66">
        <v>465</v>
      </c>
      <c r="D8" s="65">
        <v>1739</v>
      </c>
      <c r="E8" s="66">
        <v>3206</v>
      </c>
      <c r="F8" s="67"/>
      <c r="G8" s="65">
        <f>B8-C8</f>
        <v>-174</v>
      </c>
      <c r="H8" s="66">
        <f>D8-E8</f>
        <v>-1467</v>
      </c>
      <c r="I8" s="8">
        <f>IF(C8=0, "-", IF(G8/C8&lt;10, G8/C8, "&gt;999%"))</f>
        <v>-0.37419354838709679</v>
      </c>
      <c r="J8" s="9">
        <f>IF(E8=0, "-", IF(H8/E8&lt;10, H8/E8, "&gt;999%"))</f>
        <v>-0.45757953836556459</v>
      </c>
    </row>
    <row r="9" spans="1:10" x14ac:dyDescent="0.2">
      <c r="A9" s="158" t="s">
        <v>138</v>
      </c>
      <c r="B9" s="65">
        <v>138</v>
      </c>
      <c r="C9" s="66">
        <v>136</v>
      </c>
      <c r="D9" s="65">
        <v>649</v>
      </c>
      <c r="E9" s="66">
        <v>858</v>
      </c>
      <c r="F9" s="67"/>
      <c r="G9" s="65">
        <f>B9-C9</f>
        <v>2</v>
      </c>
      <c r="H9" s="66">
        <f>D9-E9</f>
        <v>-209</v>
      </c>
      <c r="I9" s="8">
        <f>IF(C9=0, "-", IF(G9/C9&lt;10, G9/C9, "&gt;999%"))</f>
        <v>1.4705882352941176E-2</v>
      </c>
      <c r="J9" s="9">
        <f>IF(E9=0, "-", IF(H9/E9&lt;10, H9/E9, "&gt;999%"))</f>
        <v>-0.24358974358974358</v>
      </c>
    </row>
    <row r="10" spans="1:10" x14ac:dyDescent="0.2">
      <c r="A10" s="158" t="s">
        <v>139</v>
      </c>
      <c r="B10" s="65">
        <v>12</v>
      </c>
      <c r="C10" s="66">
        <v>13</v>
      </c>
      <c r="D10" s="65">
        <v>61</v>
      </c>
      <c r="E10" s="66">
        <v>102</v>
      </c>
      <c r="F10" s="67"/>
      <c r="G10" s="65">
        <f>B10-C10</f>
        <v>-1</v>
      </c>
      <c r="H10" s="66">
        <f>D10-E10</f>
        <v>-41</v>
      </c>
      <c r="I10" s="8">
        <f>IF(C10=0, "-", IF(G10/C10&lt;10, G10/C10, "&gt;999%"))</f>
        <v>-7.6923076923076927E-2</v>
      </c>
      <c r="J10" s="9">
        <f>IF(E10=0, "-", IF(H10/E10&lt;10, H10/E10, "&gt;999%"))</f>
        <v>-0.40196078431372551</v>
      </c>
    </row>
    <row r="11" spans="1:10" x14ac:dyDescent="0.2">
      <c r="A11" s="158" t="s">
        <v>140</v>
      </c>
      <c r="B11" s="65">
        <v>21</v>
      </c>
      <c r="C11" s="66">
        <v>14</v>
      </c>
      <c r="D11" s="65">
        <v>68</v>
      </c>
      <c r="E11" s="66">
        <v>49</v>
      </c>
      <c r="F11" s="67"/>
      <c r="G11" s="65">
        <f>B11-C11</f>
        <v>7</v>
      </c>
      <c r="H11" s="66">
        <f>D11-E11</f>
        <v>19</v>
      </c>
      <c r="I11" s="8">
        <f>IF(C11=0, "-", IF(G11/C11&lt;10, G11/C11, "&gt;999%"))</f>
        <v>0.5</v>
      </c>
      <c r="J11" s="9">
        <f>IF(E11=0, "-", IF(H11/E11&lt;10, H11/E11, "&gt;999%"))</f>
        <v>0.38775510204081631</v>
      </c>
    </row>
    <row r="12" spans="1:10" x14ac:dyDescent="0.2">
      <c r="A12" s="7"/>
      <c r="B12" s="65"/>
      <c r="C12" s="66"/>
      <c r="D12" s="65"/>
      <c r="E12" s="66"/>
      <c r="F12" s="67"/>
      <c r="G12" s="65"/>
      <c r="H12" s="66"/>
      <c r="I12" s="8"/>
      <c r="J12" s="9"/>
    </row>
    <row r="13" spans="1:10" s="160" customFormat="1" x14ac:dyDescent="0.2">
      <c r="A13" s="159" t="s">
        <v>99</v>
      </c>
      <c r="B13" s="78">
        <f>SUM($B14:$B17)</f>
        <v>923</v>
      </c>
      <c r="C13" s="79">
        <f>SUM($C14:$C17)</f>
        <v>900</v>
      </c>
      <c r="D13" s="78">
        <f>SUM($D14:$D17)</f>
        <v>4856</v>
      </c>
      <c r="E13" s="79">
        <f>SUM($E14:$E17)</f>
        <v>5297</v>
      </c>
      <c r="F13" s="80"/>
      <c r="G13" s="78">
        <f>B13-C13</f>
        <v>23</v>
      </c>
      <c r="H13" s="79">
        <f>D13-E13</f>
        <v>-441</v>
      </c>
      <c r="I13" s="54">
        <f>IF(C13=0, "-", IF(G13/C13&lt;10, G13/C13, "&gt;999%"))</f>
        <v>2.5555555555555557E-2</v>
      </c>
      <c r="J13" s="55">
        <f>IF(E13=0, "-", IF(H13/E13&lt;10, H13/E13, "&gt;999%"))</f>
        <v>-8.3254672456107237E-2</v>
      </c>
    </row>
    <row r="14" spans="1:10" x14ac:dyDescent="0.2">
      <c r="A14" s="158" t="s">
        <v>137</v>
      </c>
      <c r="B14" s="65">
        <v>604</v>
      </c>
      <c r="C14" s="66">
        <v>562</v>
      </c>
      <c r="D14" s="65">
        <v>3244</v>
      </c>
      <c r="E14" s="66">
        <v>3575</v>
      </c>
      <c r="F14" s="67"/>
      <c r="G14" s="65">
        <f>B14-C14</f>
        <v>42</v>
      </c>
      <c r="H14" s="66">
        <f>D14-E14</f>
        <v>-331</v>
      </c>
      <c r="I14" s="8">
        <f>IF(C14=0, "-", IF(G14/C14&lt;10, G14/C14, "&gt;999%"))</f>
        <v>7.4733096085409248E-2</v>
      </c>
      <c r="J14" s="9">
        <f>IF(E14=0, "-", IF(H14/E14&lt;10, H14/E14, "&gt;999%"))</f>
        <v>-9.2587412587412585E-2</v>
      </c>
    </row>
    <row r="15" spans="1:10" x14ac:dyDescent="0.2">
      <c r="A15" s="158" t="s">
        <v>138</v>
      </c>
      <c r="B15" s="65">
        <v>270</v>
      </c>
      <c r="C15" s="66">
        <v>292</v>
      </c>
      <c r="D15" s="65">
        <v>1344</v>
      </c>
      <c r="E15" s="66">
        <v>1412</v>
      </c>
      <c r="F15" s="67"/>
      <c r="G15" s="65">
        <f>B15-C15</f>
        <v>-22</v>
      </c>
      <c r="H15" s="66">
        <f>D15-E15</f>
        <v>-68</v>
      </c>
      <c r="I15" s="8">
        <f>IF(C15=0, "-", IF(G15/C15&lt;10, G15/C15, "&gt;999%"))</f>
        <v>-7.5342465753424653E-2</v>
      </c>
      <c r="J15" s="9">
        <f>IF(E15=0, "-", IF(H15/E15&lt;10, H15/E15, "&gt;999%"))</f>
        <v>-4.8158640226628892E-2</v>
      </c>
    </row>
    <row r="16" spans="1:10" x14ac:dyDescent="0.2">
      <c r="A16" s="158" t="s">
        <v>139</v>
      </c>
      <c r="B16" s="65">
        <v>26</v>
      </c>
      <c r="C16" s="66">
        <v>29</v>
      </c>
      <c r="D16" s="65">
        <v>88</v>
      </c>
      <c r="E16" s="66">
        <v>161</v>
      </c>
      <c r="F16" s="67"/>
      <c r="G16" s="65">
        <f>B16-C16</f>
        <v>-3</v>
      </c>
      <c r="H16" s="66">
        <f>D16-E16</f>
        <v>-73</v>
      </c>
      <c r="I16" s="8">
        <f>IF(C16=0, "-", IF(G16/C16&lt;10, G16/C16, "&gt;999%"))</f>
        <v>-0.10344827586206896</v>
      </c>
      <c r="J16" s="9">
        <f>IF(E16=0, "-", IF(H16/E16&lt;10, H16/E16, "&gt;999%"))</f>
        <v>-0.453416149068323</v>
      </c>
    </row>
    <row r="17" spans="1:10" x14ac:dyDescent="0.2">
      <c r="A17" s="158" t="s">
        <v>140</v>
      </c>
      <c r="B17" s="65">
        <v>23</v>
      </c>
      <c r="C17" s="66">
        <v>17</v>
      </c>
      <c r="D17" s="65">
        <v>180</v>
      </c>
      <c r="E17" s="66">
        <v>149</v>
      </c>
      <c r="F17" s="67"/>
      <c r="G17" s="65">
        <f>B17-C17</f>
        <v>6</v>
      </c>
      <c r="H17" s="66">
        <f>D17-E17</f>
        <v>31</v>
      </c>
      <c r="I17" s="8">
        <f>IF(C17=0, "-", IF(G17/C17&lt;10, G17/C17, "&gt;999%"))</f>
        <v>0.35294117647058826</v>
      </c>
      <c r="J17" s="9">
        <f>IF(E17=0, "-", IF(H17/E17&lt;10, H17/E17, "&gt;999%"))</f>
        <v>0.20805369127516779</v>
      </c>
    </row>
    <row r="18" spans="1:10" x14ac:dyDescent="0.2">
      <c r="A18" s="22"/>
      <c r="B18" s="74"/>
      <c r="C18" s="75"/>
      <c r="D18" s="74"/>
      <c r="E18" s="75"/>
      <c r="F18" s="76"/>
      <c r="G18" s="74"/>
      <c r="H18" s="75"/>
      <c r="I18" s="23"/>
      <c r="J18" s="24"/>
    </row>
    <row r="19" spans="1:10" s="160" customFormat="1" x14ac:dyDescent="0.2">
      <c r="A19" s="159" t="s">
        <v>105</v>
      </c>
      <c r="B19" s="78">
        <f>SUM($B20:$B23)</f>
        <v>272</v>
      </c>
      <c r="C19" s="79">
        <f>SUM($C20:$C23)</f>
        <v>379</v>
      </c>
      <c r="D19" s="78">
        <f>SUM($D20:$D23)</f>
        <v>1516</v>
      </c>
      <c r="E19" s="79">
        <f>SUM($E20:$E23)</f>
        <v>1404</v>
      </c>
      <c r="F19" s="80"/>
      <c r="G19" s="78">
        <f>B19-C19</f>
        <v>-107</v>
      </c>
      <c r="H19" s="79">
        <f>D19-E19</f>
        <v>112</v>
      </c>
      <c r="I19" s="54">
        <f>IF(C19=0, "-", IF(G19/C19&lt;10, G19/C19, "&gt;999%"))</f>
        <v>-0.28232189973614774</v>
      </c>
      <c r="J19" s="55">
        <f>IF(E19=0, "-", IF(H19/E19&lt;10, H19/E19, "&gt;999%"))</f>
        <v>7.9772079772079771E-2</v>
      </c>
    </row>
    <row r="20" spans="1:10" x14ac:dyDescent="0.2">
      <c r="A20" s="158" t="s">
        <v>137</v>
      </c>
      <c r="B20" s="65">
        <v>97</v>
      </c>
      <c r="C20" s="66">
        <v>108</v>
      </c>
      <c r="D20" s="65">
        <v>556</v>
      </c>
      <c r="E20" s="66">
        <v>519</v>
      </c>
      <c r="F20" s="67"/>
      <c r="G20" s="65">
        <f>B20-C20</f>
        <v>-11</v>
      </c>
      <c r="H20" s="66">
        <f>D20-E20</f>
        <v>37</v>
      </c>
      <c r="I20" s="8">
        <f>IF(C20=0, "-", IF(G20/C20&lt;10, G20/C20, "&gt;999%"))</f>
        <v>-0.10185185185185185</v>
      </c>
      <c r="J20" s="9">
        <f>IF(E20=0, "-", IF(H20/E20&lt;10, H20/E20, "&gt;999%"))</f>
        <v>7.1290944123314062E-2</v>
      </c>
    </row>
    <row r="21" spans="1:10" x14ac:dyDescent="0.2">
      <c r="A21" s="158" t="s">
        <v>138</v>
      </c>
      <c r="B21" s="65">
        <v>162</v>
      </c>
      <c r="C21" s="66">
        <v>240</v>
      </c>
      <c r="D21" s="65">
        <v>874</v>
      </c>
      <c r="E21" s="66">
        <v>759</v>
      </c>
      <c r="F21" s="67"/>
      <c r="G21" s="65">
        <f>B21-C21</f>
        <v>-78</v>
      </c>
      <c r="H21" s="66">
        <f>D21-E21</f>
        <v>115</v>
      </c>
      <c r="I21" s="8">
        <f>IF(C21=0, "-", IF(G21/C21&lt;10, G21/C21, "&gt;999%"))</f>
        <v>-0.32500000000000001</v>
      </c>
      <c r="J21" s="9">
        <f>IF(E21=0, "-", IF(H21/E21&lt;10, H21/E21, "&gt;999%"))</f>
        <v>0.15151515151515152</v>
      </c>
    </row>
    <row r="22" spans="1:10" x14ac:dyDescent="0.2">
      <c r="A22" s="158" t="s">
        <v>139</v>
      </c>
      <c r="B22" s="65">
        <v>13</v>
      </c>
      <c r="C22" s="66">
        <v>31</v>
      </c>
      <c r="D22" s="65">
        <v>83</v>
      </c>
      <c r="E22" s="66">
        <v>120</v>
      </c>
      <c r="F22" s="67"/>
      <c r="G22" s="65">
        <f>B22-C22</f>
        <v>-18</v>
      </c>
      <c r="H22" s="66">
        <f>D22-E22</f>
        <v>-37</v>
      </c>
      <c r="I22" s="8">
        <f>IF(C22=0, "-", IF(G22/C22&lt;10, G22/C22, "&gt;999%"))</f>
        <v>-0.58064516129032262</v>
      </c>
      <c r="J22" s="9">
        <f>IF(E22=0, "-", IF(H22/E22&lt;10, H22/E22, "&gt;999%"))</f>
        <v>-0.30833333333333335</v>
      </c>
    </row>
    <row r="23" spans="1:10" x14ac:dyDescent="0.2">
      <c r="A23" s="158" t="s">
        <v>140</v>
      </c>
      <c r="B23" s="65">
        <v>0</v>
      </c>
      <c r="C23" s="66">
        <v>0</v>
      </c>
      <c r="D23" s="65">
        <v>3</v>
      </c>
      <c r="E23" s="66">
        <v>6</v>
      </c>
      <c r="F23" s="67"/>
      <c r="G23" s="65">
        <f>B23-C23</f>
        <v>0</v>
      </c>
      <c r="H23" s="66">
        <f>D23-E23</f>
        <v>-3</v>
      </c>
      <c r="I23" s="8" t="str">
        <f>IF(C23=0, "-", IF(G23/C23&lt;10, G23/C23, "&gt;999%"))</f>
        <v>-</v>
      </c>
      <c r="J23" s="9">
        <f>IF(E23=0, "-", IF(H23/E23&lt;10, H23/E23, "&gt;999%"))</f>
        <v>-0.5</v>
      </c>
    </row>
    <row r="24" spans="1:10" x14ac:dyDescent="0.2">
      <c r="A24" s="7"/>
      <c r="B24" s="65"/>
      <c r="C24" s="66"/>
      <c r="D24" s="65"/>
      <c r="E24" s="66"/>
      <c r="F24" s="67"/>
      <c r="G24" s="65"/>
      <c r="H24" s="66"/>
      <c r="I24" s="8"/>
      <c r="J24" s="9"/>
    </row>
    <row r="25" spans="1:10" s="43" customFormat="1" x14ac:dyDescent="0.2">
      <c r="A25" s="53" t="s">
        <v>29</v>
      </c>
      <c r="B25" s="78">
        <f>SUM($B26:$B29)</f>
        <v>1657</v>
      </c>
      <c r="C25" s="79">
        <f>SUM($C26:$C29)</f>
        <v>1907</v>
      </c>
      <c r="D25" s="78">
        <f>SUM($D26:$D29)</f>
        <v>8889</v>
      </c>
      <c r="E25" s="79">
        <f>SUM($E26:$E29)</f>
        <v>10916</v>
      </c>
      <c r="F25" s="80"/>
      <c r="G25" s="78">
        <f>B25-C25</f>
        <v>-250</v>
      </c>
      <c r="H25" s="79">
        <f>D25-E25</f>
        <v>-2027</v>
      </c>
      <c r="I25" s="54">
        <f>IF(C25=0, "-", IF(G25/C25&lt;10, G25/C25, "&gt;999%"))</f>
        <v>-0.13109596224436287</v>
      </c>
      <c r="J25" s="55">
        <f>IF(E25=0, "-", IF(H25/E25&lt;10, H25/E25, "&gt;999%"))</f>
        <v>-0.18569072920483692</v>
      </c>
    </row>
    <row r="26" spans="1:10" x14ac:dyDescent="0.2">
      <c r="A26" s="158" t="s">
        <v>137</v>
      </c>
      <c r="B26" s="65">
        <v>992</v>
      </c>
      <c r="C26" s="66">
        <v>1135</v>
      </c>
      <c r="D26" s="65">
        <v>5539</v>
      </c>
      <c r="E26" s="66">
        <v>7300</v>
      </c>
      <c r="F26" s="67"/>
      <c r="G26" s="65">
        <f>B26-C26</f>
        <v>-143</v>
      </c>
      <c r="H26" s="66">
        <f>D26-E26</f>
        <v>-1761</v>
      </c>
      <c r="I26" s="8">
        <f>IF(C26=0, "-", IF(G26/C26&lt;10, G26/C26, "&gt;999%"))</f>
        <v>-0.12599118942731277</v>
      </c>
      <c r="J26" s="9">
        <f>IF(E26=0, "-", IF(H26/E26&lt;10, H26/E26, "&gt;999%"))</f>
        <v>-0.24123287671232876</v>
      </c>
    </row>
    <row r="27" spans="1:10" x14ac:dyDescent="0.2">
      <c r="A27" s="158" t="s">
        <v>138</v>
      </c>
      <c r="B27" s="65">
        <v>570</v>
      </c>
      <c r="C27" s="66">
        <v>668</v>
      </c>
      <c r="D27" s="65">
        <v>2867</v>
      </c>
      <c r="E27" s="66">
        <v>3029</v>
      </c>
      <c r="F27" s="67"/>
      <c r="G27" s="65">
        <f>B27-C27</f>
        <v>-98</v>
      </c>
      <c r="H27" s="66">
        <f>D27-E27</f>
        <v>-162</v>
      </c>
      <c r="I27" s="8">
        <f>IF(C27=0, "-", IF(G27/C27&lt;10, G27/C27, "&gt;999%"))</f>
        <v>-0.1467065868263473</v>
      </c>
      <c r="J27" s="9">
        <f>IF(E27=0, "-", IF(H27/E27&lt;10, H27/E27, "&gt;999%"))</f>
        <v>-5.3482997689006273E-2</v>
      </c>
    </row>
    <row r="28" spans="1:10" x14ac:dyDescent="0.2">
      <c r="A28" s="158" t="s">
        <v>139</v>
      </c>
      <c r="B28" s="65">
        <v>51</v>
      </c>
      <c r="C28" s="66">
        <v>73</v>
      </c>
      <c r="D28" s="65">
        <v>232</v>
      </c>
      <c r="E28" s="66">
        <v>383</v>
      </c>
      <c r="F28" s="67"/>
      <c r="G28" s="65">
        <f>B28-C28</f>
        <v>-22</v>
      </c>
      <c r="H28" s="66">
        <f>D28-E28</f>
        <v>-151</v>
      </c>
      <c r="I28" s="8">
        <f>IF(C28=0, "-", IF(G28/C28&lt;10, G28/C28, "&gt;999%"))</f>
        <v>-0.30136986301369861</v>
      </c>
      <c r="J28" s="9">
        <f>IF(E28=0, "-", IF(H28/E28&lt;10, H28/E28, "&gt;999%"))</f>
        <v>-0.39425587467362927</v>
      </c>
    </row>
    <row r="29" spans="1:10" x14ac:dyDescent="0.2">
      <c r="A29" s="158" t="s">
        <v>140</v>
      </c>
      <c r="B29" s="65">
        <v>44</v>
      </c>
      <c r="C29" s="66">
        <v>31</v>
      </c>
      <c r="D29" s="65">
        <v>251</v>
      </c>
      <c r="E29" s="66">
        <v>204</v>
      </c>
      <c r="F29" s="67"/>
      <c r="G29" s="65">
        <f>B29-C29</f>
        <v>13</v>
      </c>
      <c r="H29" s="66">
        <f>D29-E29</f>
        <v>47</v>
      </c>
      <c r="I29" s="8">
        <f>IF(C29=0, "-", IF(G29/C29&lt;10, G29/C29, "&gt;999%"))</f>
        <v>0.41935483870967744</v>
      </c>
      <c r="J29" s="9">
        <f>IF(E29=0, "-", IF(H29/E29&lt;10, H29/E29, "&gt;999%"))</f>
        <v>0.23039215686274508</v>
      </c>
    </row>
    <row r="30" spans="1:10" x14ac:dyDescent="0.2">
      <c r="A30" s="7"/>
      <c r="B30" s="65"/>
      <c r="C30" s="66"/>
      <c r="D30" s="65"/>
      <c r="E30" s="66"/>
      <c r="F30" s="67"/>
      <c r="G30" s="65"/>
      <c r="H30" s="66"/>
      <c r="I30" s="8"/>
      <c r="J30" s="9"/>
    </row>
    <row r="31" spans="1:10" s="43" customFormat="1" x14ac:dyDescent="0.2">
      <c r="A31" s="22" t="s">
        <v>106</v>
      </c>
      <c r="B31" s="78">
        <v>24</v>
      </c>
      <c r="C31" s="79">
        <v>38</v>
      </c>
      <c r="D31" s="78">
        <v>95</v>
      </c>
      <c r="E31" s="79">
        <v>87</v>
      </c>
      <c r="F31" s="80"/>
      <c r="G31" s="78">
        <f>B31-C31</f>
        <v>-14</v>
      </c>
      <c r="H31" s="79">
        <f>D31-E31</f>
        <v>8</v>
      </c>
      <c r="I31" s="54">
        <f>IF(C31=0, "-", IF(G31/C31&lt;10, G31/C31, "&gt;999%"))</f>
        <v>-0.36842105263157893</v>
      </c>
      <c r="J31" s="55">
        <f>IF(E31=0, "-", IF(H31/E31&lt;10, H31/E31, "&gt;999%"))</f>
        <v>9.1954022988505746E-2</v>
      </c>
    </row>
    <row r="32" spans="1:10" x14ac:dyDescent="0.2">
      <c r="A32" s="1"/>
      <c r="B32" s="68"/>
      <c r="C32" s="69"/>
      <c r="D32" s="68"/>
      <c r="E32" s="69"/>
      <c r="F32" s="70"/>
      <c r="G32" s="68"/>
      <c r="H32" s="69"/>
      <c r="I32" s="5"/>
      <c r="J32" s="6"/>
    </row>
    <row r="33" spans="1:10" s="43" customFormat="1" x14ac:dyDescent="0.2">
      <c r="A33" s="27" t="s">
        <v>5</v>
      </c>
      <c r="B33" s="71">
        <f>SUM(B26:B32)</f>
        <v>1681</v>
      </c>
      <c r="C33" s="77">
        <f>SUM(C26:C32)</f>
        <v>1945</v>
      </c>
      <c r="D33" s="71">
        <f>SUM(D26:D32)</f>
        <v>8984</v>
      </c>
      <c r="E33" s="77">
        <f>SUM(E26:E32)</f>
        <v>11003</v>
      </c>
      <c r="F33" s="73"/>
      <c r="G33" s="71">
        <f>B33-C33</f>
        <v>-264</v>
      </c>
      <c r="H33" s="72">
        <f>D33-E33</f>
        <v>-2019</v>
      </c>
      <c r="I33" s="37">
        <f>IF(C33=0, 0, G33/C33)</f>
        <v>-0.13573264781491001</v>
      </c>
      <c r="J33" s="38">
        <f>IF(E33=0, 0, H33/E33)</f>
        <v>-0.18349541034263384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89</v>
      </c>
      <c r="B2" s="202" t="s">
        <v>79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90</v>
      </c>
      <c r="B7" s="65"/>
      <c r="C7" s="66"/>
      <c r="D7" s="65"/>
      <c r="E7" s="66"/>
      <c r="F7" s="67"/>
      <c r="G7" s="65"/>
      <c r="H7" s="66"/>
      <c r="I7" s="20"/>
      <c r="J7" s="21"/>
    </row>
    <row r="8" spans="1:10" x14ac:dyDescent="0.2">
      <c r="A8" s="158" t="s">
        <v>141</v>
      </c>
      <c r="B8" s="65">
        <v>16</v>
      </c>
      <c r="C8" s="66">
        <v>9</v>
      </c>
      <c r="D8" s="65">
        <v>71</v>
      </c>
      <c r="E8" s="66">
        <v>48</v>
      </c>
      <c r="F8" s="67"/>
      <c r="G8" s="65">
        <f>B8-C8</f>
        <v>7</v>
      </c>
      <c r="H8" s="66">
        <f>D8-E8</f>
        <v>23</v>
      </c>
      <c r="I8" s="20">
        <f>IF(C8=0, "-", IF(G8/C8&lt;10, G8/C8, "&gt;999%"))</f>
        <v>0.77777777777777779</v>
      </c>
      <c r="J8" s="21">
        <f>IF(E8=0, "-", IF(H8/E8&lt;10, H8/E8, "&gt;999%"))</f>
        <v>0.47916666666666669</v>
      </c>
    </row>
    <row r="9" spans="1:10" x14ac:dyDescent="0.2">
      <c r="A9" s="158" t="s">
        <v>142</v>
      </c>
      <c r="B9" s="65">
        <v>15</v>
      </c>
      <c r="C9" s="66">
        <v>2</v>
      </c>
      <c r="D9" s="65">
        <v>56</v>
      </c>
      <c r="E9" s="66">
        <v>40</v>
      </c>
      <c r="F9" s="67"/>
      <c r="G9" s="65">
        <f>B9-C9</f>
        <v>13</v>
      </c>
      <c r="H9" s="66">
        <f>D9-E9</f>
        <v>16</v>
      </c>
      <c r="I9" s="20">
        <f>IF(C9=0, "-", IF(G9/C9&lt;10, G9/C9, "&gt;999%"))</f>
        <v>6.5</v>
      </c>
      <c r="J9" s="21">
        <f>IF(E9=0, "-", IF(H9/E9&lt;10, H9/E9, "&gt;999%"))</f>
        <v>0.4</v>
      </c>
    </row>
    <row r="10" spans="1:10" x14ac:dyDescent="0.2">
      <c r="A10" s="158" t="s">
        <v>143</v>
      </c>
      <c r="B10" s="65">
        <v>30</v>
      </c>
      <c r="C10" s="66">
        <v>61</v>
      </c>
      <c r="D10" s="65">
        <v>295</v>
      </c>
      <c r="E10" s="66">
        <v>410</v>
      </c>
      <c r="F10" s="67"/>
      <c r="G10" s="65">
        <f>B10-C10</f>
        <v>-31</v>
      </c>
      <c r="H10" s="66">
        <f>D10-E10</f>
        <v>-115</v>
      </c>
      <c r="I10" s="20">
        <f>IF(C10=0, "-", IF(G10/C10&lt;10, G10/C10, "&gt;999%"))</f>
        <v>-0.50819672131147542</v>
      </c>
      <c r="J10" s="21">
        <f>IF(E10=0, "-", IF(H10/E10&lt;10, H10/E10, "&gt;999%"))</f>
        <v>-0.28048780487804881</v>
      </c>
    </row>
    <row r="11" spans="1:10" x14ac:dyDescent="0.2">
      <c r="A11" s="158" t="s">
        <v>144</v>
      </c>
      <c r="B11" s="65">
        <v>395</v>
      </c>
      <c r="C11" s="66">
        <v>551</v>
      </c>
      <c r="D11" s="65">
        <v>2076</v>
      </c>
      <c r="E11" s="66">
        <v>3699</v>
      </c>
      <c r="F11" s="67"/>
      <c r="G11" s="65">
        <f>B11-C11</f>
        <v>-156</v>
      </c>
      <c r="H11" s="66">
        <f>D11-E11</f>
        <v>-1623</v>
      </c>
      <c r="I11" s="20">
        <f>IF(C11=0, "-", IF(G11/C11&lt;10, G11/C11, "&gt;999%"))</f>
        <v>-0.28312159709618873</v>
      </c>
      <c r="J11" s="21">
        <f>IF(E11=0, "-", IF(H11/E11&lt;10, H11/E11, "&gt;999%"))</f>
        <v>-0.43876723438767234</v>
      </c>
    </row>
    <row r="12" spans="1:10" x14ac:dyDescent="0.2">
      <c r="A12" s="158" t="s">
        <v>145</v>
      </c>
      <c r="B12" s="65">
        <v>6</v>
      </c>
      <c r="C12" s="66">
        <v>5</v>
      </c>
      <c r="D12" s="65">
        <v>19</v>
      </c>
      <c r="E12" s="66">
        <v>18</v>
      </c>
      <c r="F12" s="67"/>
      <c r="G12" s="65">
        <f>B12-C12</f>
        <v>1</v>
      </c>
      <c r="H12" s="66">
        <f>D12-E12</f>
        <v>1</v>
      </c>
      <c r="I12" s="20">
        <f>IF(C12=0, "-", IF(G12/C12&lt;10, G12/C12, "&gt;999%"))</f>
        <v>0.2</v>
      </c>
      <c r="J12" s="21">
        <f>IF(E12=0, "-", IF(H12/E12&lt;10, H12/E12, "&gt;999%"))</f>
        <v>5.5555555555555552E-2</v>
      </c>
    </row>
    <row r="13" spans="1:10" x14ac:dyDescent="0.2">
      <c r="A13" s="7"/>
      <c r="B13" s="65"/>
      <c r="C13" s="66"/>
      <c r="D13" s="65"/>
      <c r="E13" s="66"/>
      <c r="F13" s="67"/>
      <c r="G13" s="65"/>
      <c r="H13" s="66"/>
      <c r="I13" s="20"/>
      <c r="J13" s="21"/>
    </row>
    <row r="14" spans="1:10" s="139" customFormat="1" x14ac:dyDescent="0.2">
      <c r="A14" s="159" t="s">
        <v>99</v>
      </c>
      <c r="B14" s="65"/>
      <c r="C14" s="66"/>
      <c r="D14" s="65"/>
      <c r="E14" s="66"/>
      <c r="F14" s="67"/>
      <c r="G14" s="65"/>
      <c r="H14" s="66"/>
      <c r="I14" s="20"/>
      <c r="J14" s="21"/>
    </row>
    <row r="15" spans="1:10" x14ac:dyDescent="0.2">
      <c r="A15" s="158" t="s">
        <v>141</v>
      </c>
      <c r="B15" s="65">
        <v>151</v>
      </c>
      <c r="C15" s="66">
        <v>155</v>
      </c>
      <c r="D15" s="65">
        <v>718</v>
      </c>
      <c r="E15" s="66">
        <v>764</v>
      </c>
      <c r="F15" s="67"/>
      <c r="G15" s="65">
        <f>B15-C15</f>
        <v>-4</v>
      </c>
      <c r="H15" s="66">
        <f>D15-E15</f>
        <v>-46</v>
      </c>
      <c r="I15" s="20">
        <f>IF(C15=0, "-", IF(G15/C15&lt;10, G15/C15, "&gt;999%"))</f>
        <v>-2.5806451612903226E-2</v>
      </c>
      <c r="J15" s="21">
        <f>IF(E15=0, "-", IF(H15/E15&lt;10, H15/E15, "&gt;999%"))</f>
        <v>-6.0209424083769635E-2</v>
      </c>
    </row>
    <row r="16" spans="1:10" x14ac:dyDescent="0.2">
      <c r="A16" s="158" t="s">
        <v>142</v>
      </c>
      <c r="B16" s="65">
        <v>20</v>
      </c>
      <c r="C16" s="66">
        <v>9</v>
      </c>
      <c r="D16" s="65">
        <v>55</v>
      </c>
      <c r="E16" s="66">
        <v>25</v>
      </c>
      <c r="F16" s="67"/>
      <c r="G16" s="65">
        <f>B16-C16</f>
        <v>11</v>
      </c>
      <c r="H16" s="66">
        <f>D16-E16</f>
        <v>30</v>
      </c>
      <c r="I16" s="20">
        <f>IF(C16=0, "-", IF(G16/C16&lt;10, G16/C16, "&gt;999%"))</f>
        <v>1.2222222222222223</v>
      </c>
      <c r="J16" s="21">
        <f>IF(E16=0, "-", IF(H16/E16&lt;10, H16/E16, "&gt;999%"))</f>
        <v>1.2</v>
      </c>
    </row>
    <row r="17" spans="1:10" x14ac:dyDescent="0.2">
      <c r="A17" s="158" t="s">
        <v>143</v>
      </c>
      <c r="B17" s="65">
        <v>75</v>
      </c>
      <c r="C17" s="66">
        <v>46</v>
      </c>
      <c r="D17" s="65">
        <v>471</v>
      </c>
      <c r="E17" s="66">
        <v>326</v>
      </c>
      <c r="F17" s="67"/>
      <c r="G17" s="65">
        <f>B17-C17</f>
        <v>29</v>
      </c>
      <c r="H17" s="66">
        <f>D17-E17</f>
        <v>145</v>
      </c>
      <c r="I17" s="20">
        <f>IF(C17=0, "-", IF(G17/C17&lt;10, G17/C17, "&gt;999%"))</f>
        <v>0.63043478260869568</v>
      </c>
      <c r="J17" s="21">
        <f>IF(E17=0, "-", IF(H17/E17&lt;10, H17/E17, "&gt;999%"))</f>
        <v>0.44478527607361962</v>
      </c>
    </row>
    <row r="18" spans="1:10" x14ac:dyDescent="0.2">
      <c r="A18" s="158" t="s">
        <v>144</v>
      </c>
      <c r="B18" s="65">
        <v>665</v>
      </c>
      <c r="C18" s="66">
        <v>682</v>
      </c>
      <c r="D18" s="65">
        <v>3570</v>
      </c>
      <c r="E18" s="66">
        <v>4135</v>
      </c>
      <c r="F18" s="67"/>
      <c r="G18" s="65">
        <f>B18-C18</f>
        <v>-17</v>
      </c>
      <c r="H18" s="66">
        <f>D18-E18</f>
        <v>-565</v>
      </c>
      <c r="I18" s="20">
        <f>IF(C18=0, "-", IF(G18/C18&lt;10, G18/C18, "&gt;999%"))</f>
        <v>-2.4926686217008796E-2</v>
      </c>
      <c r="J18" s="21">
        <f>IF(E18=0, "-", IF(H18/E18&lt;10, H18/E18, "&gt;999%"))</f>
        <v>-0.13663845223700122</v>
      </c>
    </row>
    <row r="19" spans="1:10" x14ac:dyDescent="0.2">
      <c r="A19" s="158" t="s">
        <v>145</v>
      </c>
      <c r="B19" s="65">
        <v>12</v>
      </c>
      <c r="C19" s="66">
        <v>8</v>
      </c>
      <c r="D19" s="65">
        <v>42</v>
      </c>
      <c r="E19" s="66">
        <v>47</v>
      </c>
      <c r="F19" s="67"/>
      <c r="G19" s="65">
        <f>B19-C19</f>
        <v>4</v>
      </c>
      <c r="H19" s="66">
        <f>D19-E19</f>
        <v>-5</v>
      </c>
      <c r="I19" s="20">
        <f>IF(C19=0, "-", IF(G19/C19&lt;10, G19/C19, "&gt;999%"))</f>
        <v>0.5</v>
      </c>
      <c r="J19" s="21">
        <f>IF(E19=0, "-", IF(H19/E19&lt;10, H19/E19, "&gt;999%"))</f>
        <v>-0.10638297872340426</v>
      </c>
    </row>
    <row r="20" spans="1:10" x14ac:dyDescent="0.2">
      <c r="A20" s="7"/>
      <c r="B20" s="65"/>
      <c r="C20" s="66"/>
      <c r="D20" s="65"/>
      <c r="E20" s="66"/>
      <c r="F20" s="67"/>
      <c r="G20" s="65"/>
      <c r="H20" s="66"/>
      <c r="I20" s="20"/>
      <c r="J20" s="21"/>
    </row>
    <row r="21" spans="1:10" s="139" customFormat="1" x14ac:dyDescent="0.2">
      <c r="A21" s="159" t="s">
        <v>105</v>
      </c>
      <c r="B21" s="65"/>
      <c r="C21" s="66"/>
      <c r="D21" s="65"/>
      <c r="E21" s="66"/>
      <c r="F21" s="67"/>
      <c r="G21" s="65"/>
      <c r="H21" s="66"/>
      <c r="I21" s="20"/>
      <c r="J21" s="21"/>
    </row>
    <row r="22" spans="1:10" x14ac:dyDescent="0.2">
      <c r="A22" s="158" t="s">
        <v>141</v>
      </c>
      <c r="B22" s="65">
        <v>252</v>
      </c>
      <c r="C22" s="66">
        <v>328</v>
      </c>
      <c r="D22" s="65">
        <v>1400</v>
      </c>
      <c r="E22" s="66">
        <v>1249</v>
      </c>
      <c r="F22" s="67"/>
      <c r="G22" s="65">
        <f>B22-C22</f>
        <v>-76</v>
      </c>
      <c r="H22" s="66">
        <f>D22-E22</f>
        <v>151</v>
      </c>
      <c r="I22" s="20">
        <f>IF(C22=0, "-", IF(G22/C22&lt;10, G22/C22, "&gt;999%"))</f>
        <v>-0.23170731707317074</v>
      </c>
      <c r="J22" s="21">
        <f>IF(E22=0, "-", IF(H22/E22&lt;10, H22/E22, "&gt;999%"))</f>
        <v>0.12089671737389912</v>
      </c>
    </row>
    <row r="23" spans="1:10" x14ac:dyDescent="0.2">
      <c r="A23" s="158" t="s">
        <v>144</v>
      </c>
      <c r="B23" s="65">
        <v>20</v>
      </c>
      <c r="C23" s="66">
        <v>51</v>
      </c>
      <c r="D23" s="65">
        <v>116</v>
      </c>
      <c r="E23" s="66">
        <v>155</v>
      </c>
      <c r="F23" s="67"/>
      <c r="G23" s="65">
        <f>B23-C23</f>
        <v>-31</v>
      </c>
      <c r="H23" s="66">
        <f>D23-E23</f>
        <v>-39</v>
      </c>
      <c r="I23" s="20">
        <f>IF(C23=0, "-", IF(G23/C23&lt;10, G23/C23, "&gt;999%"))</f>
        <v>-0.60784313725490191</v>
      </c>
      <c r="J23" s="21">
        <f>IF(E23=0, "-", IF(H23/E23&lt;10, H23/E23, "&gt;999%"))</f>
        <v>-0.25161290322580643</v>
      </c>
    </row>
    <row r="24" spans="1:10" x14ac:dyDescent="0.2">
      <c r="A24" s="7"/>
      <c r="B24" s="65"/>
      <c r="C24" s="66"/>
      <c r="D24" s="65"/>
      <c r="E24" s="66"/>
      <c r="F24" s="67"/>
      <c r="G24" s="65"/>
      <c r="H24" s="66"/>
      <c r="I24" s="20"/>
      <c r="J24" s="21"/>
    </row>
    <row r="25" spans="1:10" x14ac:dyDescent="0.2">
      <c r="A25" s="7" t="s">
        <v>106</v>
      </c>
      <c r="B25" s="65">
        <v>24</v>
      </c>
      <c r="C25" s="66">
        <v>38</v>
      </c>
      <c r="D25" s="65">
        <v>95</v>
      </c>
      <c r="E25" s="66">
        <v>87</v>
      </c>
      <c r="F25" s="67"/>
      <c r="G25" s="65">
        <f>B25-C25</f>
        <v>-14</v>
      </c>
      <c r="H25" s="66">
        <f>D25-E25</f>
        <v>8</v>
      </c>
      <c r="I25" s="20">
        <f>IF(C25=0, "-", IF(G25/C25&lt;10, G25/C25, "&gt;999%"))</f>
        <v>-0.36842105263157893</v>
      </c>
      <c r="J25" s="21">
        <f>IF(E25=0, "-", IF(H25/E25&lt;10, H25/E25, "&gt;999%"))</f>
        <v>9.1954022988505746E-2</v>
      </c>
    </row>
    <row r="26" spans="1:10" x14ac:dyDescent="0.2">
      <c r="A26" s="1"/>
      <c r="B26" s="68"/>
      <c r="C26" s="69"/>
      <c r="D26" s="68"/>
      <c r="E26" s="69"/>
      <c r="F26" s="70"/>
      <c r="G26" s="68"/>
      <c r="H26" s="69"/>
      <c r="I26" s="5"/>
      <c r="J26" s="6"/>
    </row>
    <row r="27" spans="1:10" s="43" customFormat="1" x14ac:dyDescent="0.2">
      <c r="A27" s="27" t="s">
        <v>5</v>
      </c>
      <c r="B27" s="71">
        <f>SUM(B6:B26)</f>
        <v>1681</v>
      </c>
      <c r="C27" s="77">
        <f>SUM(C6:C26)</f>
        <v>1945</v>
      </c>
      <c r="D27" s="71">
        <f>SUM(D6:D26)</f>
        <v>8984</v>
      </c>
      <c r="E27" s="77">
        <f>SUM(E6:E26)</f>
        <v>11003</v>
      </c>
      <c r="F27" s="73"/>
      <c r="G27" s="71">
        <f>B27-C27</f>
        <v>-264</v>
      </c>
      <c r="H27" s="72">
        <f>D27-E27</f>
        <v>-2019</v>
      </c>
      <c r="I27" s="37">
        <f>IF(C27=0, 0, G27/C27)</f>
        <v>-0.13573264781491001</v>
      </c>
      <c r="J27" s="38">
        <f>IF(E27=0, 0, H27/E27)</f>
        <v>-0.18349541034263384</v>
      </c>
    </row>
    <row r="28" spans="1:10" s="43" customFormat="1" x14ac:dyDescent="0.2">
      <c r="A28" s="22"/>
      <c r="B28" s="78"/>
      <c r="C28" s="98"/>
      <c r="D28" s="78"/>
      <c r="E28" s="98"/>
      <c r="F28" s="80"/>
      <c r="G28" s="78"/>
      <c r="H28" s="79"/>
      <c r="I28" s="54"/>
      <c r="J28" s="55"/>
    </row>
    <row r="29" spans="1:10" s="139" customFormat="1" x14ac:dyDescent="0.2">
      <c r="A29" s="161" t="s">
        <v>146</v>
      </c>
      <c r="B29" s="74"/>
      <c r="C29" s="75"/>
      <c r="D29" s="74"/>
      <c r="E29" s="75"/>
      <c r="F29" s="76"/>
      <c r="G29" s="74"/>
      <c r="H29" s="75"/>
      <c r="I29" s="23"/>
      <c r="J29" s="24"/>
    </row>
    <row r="30" spans="1:10" x14ac:dyDescent="0.2">
      <c r="A30" s="7" t="s">
        <v>141</v>
      </c>
      <c r="B30" s="65">
        <v>419</v>
      </c>
      <c r="C30" s="66">
        <v>492</v>
      </c>
      <c r="D30" s="65">
        <v>2189</v>
      </c>
      <c r="E30" s="66">
        <v>2061</v>
      </c>
      <c r="F30" s="67"/>
      <c r="G30" s="65">
        <f>B30-C30</f>
        <v>-73</v>
      </c>
      <c r="H30" s="66">
        <f>D30-E30</f>
        <v>128</v>
      </c>
      <c r="I30" s="20">
        <f>IF(C30=0, "-", IF(G30/C30&lt;10, G30/C30, "&gt;999%"))</f>
        <v>-0.1483739837398374</v>
      </c>
      <c r="J30" s="21">
        <f>IF(E30=0, "-", IF(H30/E30&lt;10, H30/E30, "&gt;999%"))</f>
        <v>6.2105773896166908E-2</v>
      </c>
    </row>
    <row r="31" spans="1:10" x14ac:dyDescent="0.2">
      <c r="A31" s="7" t="s">
        <v>142</v>
      </c>
      <c r="B31" s="65">
        <v>35</v>
      </c>
      <c r="C31" s="66">
        <v>11</v>
      </c>
      <c r="D31" s="65">
        <v>111</v>
      </c>
      <c r="E31" s="66">
        <v>65</v>
      </c>
      <c r="F31" s="67"/>
      <c r="G31" s="65">
        <f>B31-C31</f>
        <v>24</v>
      </c>
      <c r="H31" s="66">
        <f>D31-E31</f>
        <v>46</v>
      </c>
      <c r="I31" s="20">
        <f>IF(C31=0, "-", IF(G31/C31&lt;10, G31/C31, "&gt;999%"))</f>
        <v>2.1818181818181817</v>
      </c>
      <c r="J31" s="21">
        <f>IF(E31=0, "-", IF(H31/E31&lt;10, H31/E31, "&gt;999%"))</f>
        <v>0.70769230769230773</v>
      </c>
    </row>
    <row r="32" spans="1:10" x14ac:dyDescent="0.2">
      <c r="A32" s="7" t="s">
        <v>143</v>
      </c>
      <c r="B32" s="65">
        <v>105</v>
      </c>
      <c r="C32" s="66">
        <v>107</v>
      </c>
      <c r="D32" s="65">
        <v>766</v>
      </c>
      <c r="E32" s="66">
        <v>736</v>
      </c>
      <c r="F32" s="67"/>
      <c r="G32" s="65">
        <f>B32-C32</f>
        <v>-2</v>
      </c>
      <c r="H32" s="66">
        <f>D32-E32</f>
        <v>30</v>
      </c>
      <c r="I32" s="20">
        <f>IF(C32=0, "-", IF(G32/C32&lt;10, G32/C32, "&gt;999%"))</f>
        <v>-1.8691588785046728E-2</v>
      </c>
      <c r="J32" s="21">
        <f>IF(E32=0, "-", IF(H32/E32&lt;10, H32/E32, "&gt;999%"))</f>
        <v>4.0760869565217392E-2</v>
      </c>
    </row>
    <row r="33" spans="1:10" x14ac:dyDescent="0.2">
      <c r="A33" s="7" t="s">
        <v>144</v>
      </c>
      <c r="B33" s="65">
        <v>1080</v>
      </c>
      <c r="C33" s="66">
        <v>1284</v>
      </c>
      <c r="D33" s="65">
        <v>5762</v>
      </c>
      <c r="E33" s="66">
        <v>7989</v>
      </c>
      <c r="F33" s="67"/>
      <c r="G33" s="65">
        <f>B33-C33</f>
        <v>-204</v>
      </c>
      <c r="H33" s="66">
        <f>D33-E33</f>
        <v>-2227</v>
      </c>
      <c r="I33" s="20">
        <f>IF(C33=0, "-", IF(G33/C33&lt;10, G33/C33, "&gt;999%"))</f>
        <v>-0.15887850467289719</v>
      </c>
      <c r="J33" s="21">
        <f>IF(E33=0, "-", IF(H33/E33&lt;10, H33/E33, "&gt;999%"))</f>
        <v>-0.27875829265239704</v>
      </c>
    </row>
    <row r="34" spans="1:10" x14ac:dyDescent="0.2">
      <c r="A34" s="7" t="s">
        <v>145</v>
      </c>
      <c r="B34" s="65">
        <v>18</v>
      </c>
      <c r="C34" s="66">
        <v>13</v>
      </c>
      <c r="D34" s="65">
        <v>61</v>
      </c>
      <c r="E34" s="66">
        <v>65</v>
      </c>
      <c r="F34" s="67"/>
      <c r="G34" s="65">
        <f>B34-C34</f>
        <v>5</v>
      </c>
      <c r="H34" s="66">
        <f>D34-E34</f>
        <v>-4</v>
      </c>
      <c r="I34" s="20">
        <f>IF(C34=0, "-", IF(G34/C34&lt;10, G34/C34, "&gt;999%"))</f>
        <v>0.38461538461538464</v>
      </c>
      <c r="J34" s="21">
        <f>IF(E34=0, "-", IF(H34/E34&lt;10, H34/E34, "&gt;999%"))</f>
        <v>-6.1538461538461542E-2</v>
      </c>
    </row>
    <row r="35" spans="1:10" x14ac:dyDescent="0.2">
      <c r="A35" s="7"/>
      <c r="B35" s="65"/>
      <c r="C35" s="66"/>
      <c r="D35" s="65"/>
      <c r="E35" s="66"/>
      <c r="F35" s="67"/>
      <c r="G35" s="65"/>
      <c r="H35" s="66"/>
      <c r="I35" s="20"/>
      <c r="J35" s="21"/>
    </row>
    <row r="36" spans="1:10" x14ac:dyDescent="0.2">
      <c r="A36" s="7" t="s">
        <v>106</v>
      </c>
      <c r="B36" s="65">
        <v>24</v>
      </c>
      <c r="C36" s="66">
        <v>38</v>
      </c>
      <c r="D36" s="65">
        <v>95</v>
      </c>
      <c r="E36" s="66">
        <v>87</v>
      </c>
      <c r="F36" s="67"/>
      <c r="G36" s="65">
        <f>B36-C36</f>
        <v>-14</v>
      </c>
      <c r="H36" s="66">
        <f>D36-E36</f>
        <v>8</v>
      </c>
      <c r="I36" s="20">
        <f>IF(C36=0, "-", IF(G36/C36&lt;10, G36/C36, "&gt;999%"))</f>
        <v>-0.36842105263157893</v>
      </c>
      <c r="J36" s="21">
        <f>IF(E36=0, "-", IF(H36/E36&lt;10, H36/E36, "&gt;999%"))</f>
        <v>9.1954022988505746E-2</v>
      </c>
    </row>
    <row r="37" spans="1:10" x14ac:dyDescent="0.2">
      <c r="A37" s="7"/>
      <c r="B37" s="65"/>
      <c r="C37" s="66"/>
      <c r="D37" s="65"/>
      <c r="E37" s="66"/>
      <c r="F37" s="67"/>
      <c r="G37" s="65"/>
      <c r="H37" s="66"/>
      <c r="I37" s="20"/>
      <c r="J37" s="21"/>
    </row>
    <row r="38" spans="1:10" s="43" customFormat="1" x14ac:dyDescent="0.2">
      <c r="A38" s="27" t="s">
        <v>5</v>
      </c>
      <c r="B38" s="71">
        <f>SUM(B28:B37)</f>
        <v>1681</v>
      </c>
      <c r="C38" s="77">
        <f>SUM(C28:C37)</f>
        <v>1945</v>
      </c>
      <c r="D38" s="71">
        <f>SUM(D28:D37)</f>
        <v>8984</v>
      </c>
      <c r="E38" s="77">
        <f>SUM(E28:E37)</f>
        <v>11003</v>
      </c>
      <c r="F38" s="73"/>
      <c r="G38" s="71">
        <f>B38-C38</f>
        <v>-264</v>
      </c>
      <c r="H38" s="72">
        <f>D38-E38</f>
        <v>-2019</v>
      </c>
      <c r="I38" s="37">
        <f>IF(C38=0, 0, G38/C38)</f>
        <v>-0.13573264781491001</v>
      </c>
      <c r="J38" s="38">
        <f>IF(E38=0, 0, H38/E38)</f>
        <v>-0.18349541034263384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89</v>
      </c>
      <c r="B2" s="202" t="s">
        <v>79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173</v>
      </c>
      <c r="B15" s="65">
        <v>3</v>
      </c>
      <c r="C15" s="66">
        <v>13</v>
      </c>
      <c r="D15" s="65">
        <v>82</v>
      </c>
      <c r="E15" s="66">
        <v>37</v>
      </c>
      <c r="F15" s="67"/>
      <c r="G15" s="65">
        <f t="shared" ref="G15:G41" si="0">B15-C15</f>
        <v>-10</v>
      </c>
      <c r="H15" s="66">
        <f t="shared" ref="H15:H41" si="1">D15-E15</f>
        <v>45</v>
      </c>
      <c r="I15" s="20">
        <f t="shared" ref="I15:I41" si="2">IF(C15=0, "-", IF(G15/C15&lt;10, G15/C15, "&gt;999%"))</f>
        <v>-0.76923076923076927</v>
      </c>
      <c r="J15" s="21">
        <f t="shared" ref="J15:J41" si="3">IF(E15=0, "-", IF(H15/E15&lt;10, H15/E15, "&gt;999%"))</f>
        <v>1.2162162162162162</v>
      </c>
    </row>
    <row r="16" spans="1:10" x14ac:dyDescent="0.2">
      <c r="A16" s="7" t="s">
        <v>172</v>
      </c>
      <c r="B16" s="65">
        <v>4</v>
      </c>
      <c r="C16" s="66">
        <v>2</v>
      </c>
      <c r="D16" s="65">
        <v>16</v>
      </c>
      <c r="E16" s="66">
        <v>11</v>
      </c>
      <c r="F16" s="67"/>
      <c r="G16" s="65">
        <f t="shared" si="0"/>
        <v>2</v>
      </c>
      <c r="H16" s="66">
        <f t="shared" si="1"/>
        <v>5</v>
      </c>
      <c r="I16" s="20">
        <f t="shared" si="2"/>
        <v>1</v>
      </c>
      <c r="J16" s="21">
        <f t="shared" si="3"/>
        <v>0.45454545454545453</v>
      </c>
    </row>
    <row r="17" spans="1:10" x14ac:dyDescent="0.2">
      <c r="A17" s="7" t="s">
        <v>171</v>
      </c>
      <c r="B17" s="65">
        <v>3</v>
      </c>
      <c r="C17" s="66">
        <v>13</v>
      </c>
      <c r="D17" s="65">
        <v>19</v>
      </c>
      <c r="E17" s="66">
        <v>64</v>
      </c>
      <c r="F17" s="67"/>
      <c r="G17" s="65">
        <f t="shared" si="0"/>
        <v>-10</v>
      </c>
      <c r="H17" s="66">
        <f t="shared" si="1"/>
        <v>-45</v>
      </c>
      <c r="I17" s="20">
        <f t="shared" si="2"/>
        <v>-0.76923076923076927</v>
      </c>
      <c r="J17" s="21">
        <f t="shared" si="3"/>
        <v>-0.703125</v>
      </c>
    </row>
    <row r="18" spans="1:10" x14ac:dyDescent="0.2">
      <c r="A18" s="7" t="s">
        <v>170</v>
      </c>
      <c r="B18" s="65">
        <v>0</v>
      </c>
      <c r="C18" s="66">
        <v>1</v>
      </c>
      <c r="D18" s="65">
        <v>0</v>
      </c>
      <c r="E18" s="66">
        <v>9</v>
      </c>
      <c r="F18" s="67"/>
      <c r="G18" s="65">
        <f t="shared" si="0"/>
        <v>-1</v>
      </c>
      <c r="H18" s="66">
        <f t="shared" si="1"/>
        <v>-9</v>
      </c>
      <c r="I18" s="20">
        <f t="shared" si="2"/>
        <v>-1</v>
      </c>
      <c r="J18" s="21">
        <f t="shared" si="3"/>
        <v>-1</v>
      </c>
    </row>
    <row r="19" spans="1:10" x14ac:dyDescent="0.2">
      <c r="A19" s="7" t="s">
        <v>169</v>
      </c>
      <c r="B19" s="65">
        <v>112</v>
      </c>
      <c r="C19" s="66">
        <v>43</v>
      </c>
      <c r="D19" s="65">
        <v>496</v>
      </c>
      <c r="E19" s="66">
        <v>313</v>
      </c>
      <c r="F19" s="67"/>
      <c r="G19" s="65">
        <f t="shared" si="0"/>
        <v>69</v>
      </c>
      <c r="H19" s="66">
        <f t="shared" si="1"/>
        <v>183</v>
      </c>
      <c r="I19" s="20">
        <f t="shared" si="2"/>
        <v>1.6046511627906976</v>
      </c>
      <c r="J19" s="21">
        <f t="shared" si="3"/>
        <v>0.5846645367412141</v>
      </c>
    </row>
    <row r="20" spans="1:10" x14ac:dyDescent="0.2">
      <c r="A20" s="7" t="s">
        <v>168</v>
      </c>
      <c r="B20" s="65">
        <v>49</v>
      </c>
      <c r="C20" s="66">
        <v>45</v>
      </c>
      <c r="D20" s="65">
        <v>299</v>
      </c>
      <c r="E20" s="66">
        <v>343</v>
      </c>
      <c r="F20" s="67"/>
      <c r="G20" s="65">
        <f t="shared" si="0"/>
        <v>4</v>
      </c>
      <c r="H20" s="66">
        <f t="shared" si="1"/>
        <v>-44</v>
      </c>
      <c r="I20" s="20">
        <f t="shared" si="2"/>
        <v>8.8888888888888892E-2</v>
      </c>
      <c r="J20" s="21">
        <f t="shared" si="3"/>
        <v>-0.1282798833819242</v>
      </c>
    </row>
    <row r="21" spans="1:10" x14ac:dyDescent="0.2">
      <c r="A21" s="7" t="s">
        <v>167</v>
      </c>
      <c r="B21" s="65">
        <v>66</v>
      </c>
      <c r="C21" s="66">
        <v>71</v>
      </c>
      <c r="D21" s="65">
        <v>290</v>
      </c>
      <c r="E21" s="66">
        <v>352</v>
      </c>
      <c r="F21" s="67"/>
      <c r="G21" s="65">
        <f t="shared" si="0"/>
        <v>-5</v>
      </c>
      <c r="H21" s="66">
        <f t="shared" si="1"/>
        <v>-62</v>
      </c>
      <c r="I21" s="20">
        <f t="shared" si="2"/>
        <v>-7.0422535211267609E-2</v>
      </c>
      <c r="J21" s="21">
        <f t="shared" si="3"/>
        <v>-0.17613636363636365</v>
      </c>
    </row>
    <row r="22" spans="1:10" x14ac:dyDescent="0.2">
      <c r="A22" s="7" t="s">
        <v>166</v>
      </c>
      <c r="B22" s="65">
        <v>0</v>
      </c>
      <c r="C22" s="66">
        <v>16</v>
      </c>
      <c r="D22" s="65">
        <v>7</v>
      </c>
      <c r="E22" s="66">
        <v>32</v>
      </c>
      <c r="F22" s="67"/>
      <c r="G22" s="65">
        <f t="shared" si="0"/>
        <v>-16</v>
      </c>
      <c r="H22" s="66">
        <f t="shared" si="1"/>
        <v>-25</v>
      </c>
      <c r="I22" s="20">
        <f t="shared" si="2"/>
        <v>-1</v>
      </c>
      <c r="J22" s="21">
        <f t="shared" si="3"/>
        <v>-0.78125</v>
      </c>
    </row>
    <row r="23" spans="1:10" x14ac:dyDescent="0.2">
      <c r="A23" s="7" t="s">
        <v>165</v>
      </c>
      <c r="B23" s="65">
        <v>6</v>
      </c>
      <c r="C23" s="66">
        <v>20</v>
      </c>
      <c r="D23" s="65">
        <v>36</v>
      </c>
      <c r="E23" s="66">
        <v>73</v>
      </c>
      <c r="F23" s="67"/>
      <c r="G23" s="65">
        <f t="shared" si="0"/>
        <v>-14</v>
      </c>
      <c r="H23" s="66">
        <f t="shared" si="1"/>
        <v>-37</v>
      </c>
      <c r="I23" s="20">
        <f t="shared" si="2"/>
        <v>-0.7</v>
      </c>
      <c r="J23" s="21">
        <f t="shared" si="3"/>
        <v>-0.50684931506849318</v>
      </c>
    </row>
    <row r="24" spans="1:10" x14ac:dyDescent="0.2">
      <c r="A24" s="7" t="s">
        <v>164</v>
      </c>
      <c r="B24" s="65">
        <v>74</v>
      </c>
      <c r="C24" s="66">
        <v>222</v>
      </c>
      <c r="D24" s="65">
        <v>420</v>
      </c>
      <c r="E24" s="66">
        <v>1101</v>
      </c>
      <c r="F24" s="67"/>
      <c r="G24" s="65">
        <f t="shared" si="0"/>
        <v>-148</v>
      </c>
      <c r="H24" s="66">
        <f t="shared" si="1"/>
        <v>-681</v>
      </c>
      <c r="I24" s="20">
        <f t="shared" si="2"/>
        <v>-0.66666666666666663</v>
      </c>
      <c r="J24" s="21">
        <f t="shared" si="3"/>
        <v>-0.61852861035422346</v>
      </c>
    </row>
    <row r="25" spans="1:10" x14ac:dyDescent="0.2">
      <c r="A25" s="7" t="s">
        <v>163</v>
      </c>
      <c r="B25" s="65">
        <v>10</v>
      </c>
      <c r="C25" s="66">
        <v>17</v>
      </c>
      <c r="D25" s="65">
        <v>86</v>
      </c>
      <c r="E25" s="66">
        <v>120</v>
      </c>
      <c r="F25" s="67"/>
      <c r="G25" s="65">
        <f t="shared" si="0"/>
        <v>-7</v>
      </c>
      <c r="H25" s="66">
        <f t="shared" si="1"/>
        <v>-34</v>
      </c>
      <c r="I25" s="20">
        <f t="shared" si="2"/>
        <v>-0.41176470588235292</v>
      </c>
      <c r="J25" s="21">
        <f t="shared" si="3"/>
        <v>-0.28333333333333333</v>
      </c>
    </row>
    <row r="26" spans="1:10" x14ac:dyDescent="0.2">
      <c r="A26" s="7" t="s">
        <v>162</v>
      </c>
      <c r="B26" s="65">
        <v>5</v>
      </c>
      <c r="C26" s="66">
        <v>13</v>
      </c>
      <c r="D26" s="65">
        <v>57</v>
      </c>
      <c r="E26" s="66">
        <v>93</v>
      </c>
      <c r="F26" s="67"/>
      <c r="G26" s="65">
        <f t="shared" si="0"/>
        <v>-8</v>
      </c>
      <c r="H26" s="66">
        <f t="shared" si="1"/>
        <v>-36</v>
      </c>
      <c r="I26" s="20">
        <f t="shared" si="2"/>
        <v>-0.61538461538461542</v>
      </c>
      <c r="J26" s="21">
        <f t="shared" si="3"/>
        <v>-0.38709677419354838</v>
      </c>
    </row>
    <row r="27" spans="1:10" x14ac:dyDescent="0.2">
      <c r="A27" s="7" t="s">
        <v>161</v>
      </c>
      <c r="B27" s="65">
        <v>3</v>
      </c>
      <c r="C27" s="66">
        <v>7</v>
      </c>
      <c r="D27" s="65">
        <v>23</v>
      </c>
      <c r="E27" s="66">
        <v>29</v>
      </c>
      <c r="F27" s="67"/>
      <c r="G27" s="65">
        <f t="shared" si="0"/>
        <v>-4</v>
      </c>
      <c r="H27" s="66">
        <f t="shared" si="1"/>
        <v>-6</v>
      </c>
      <c r="I27" s="20">
        <f t="shared" si="2"/>
        <v>-0.5714285714285714</v>
      </c>
      <c r="J27" s="21">
        <f t="shared" si="3"/>
        <v>-0.20689655172413793</v>
      </c>
    </row>
    <row r="28" spans="1:10" x14ac:dyDescent="0.2">
      <c r="A28" s="7" t="s">
        <v>160</v>
      </c>
      <c r="B28" s="65">
        <v>532</v>
      </c>
      <c r="C28" s="66">
        <v>515</v>
      </c>
      <c r="D28" s="65">
        <v>3223</v>
      </c>
      <c r="E28" s="66">
        <v>3621</v>
      </c>
      <c r="F28" s="67"/>
      <c r="G28" s="65">
        <f t="shared" si="0"/>
        <v>17</v>
      </c>
      <c r="H28" s="66">
        <f t="shared" si="1"/>
        <v>-398</v>
      </c>
      <c r="I28" s="20">
        <f t="shared" si="2"/>
        <v>3.3009708737864081E-2</v>
      </c>
      <c r="J28" s="21">
        <f t="shared" si="3"/>
        <v>-0.10991438829052748</v>
      </c>
    </row>
    <row r="29" spans="1:10" x14ac:dyDescent="0.2">
      <c r="A29" s="7" t="s">
        <v>159</v>
      </c>
      <c r="B29" s="65">
        <v>323</v>
      </c>
      <c r="C29" s="66">
        <v>295</v>
      </c>
      <c r="D29" s="65">
        <v>1337</v>
      </c>
      <c r="E29" s="66">
        <v>1606</v>
      </c>
      <c r="F29" s="67"/>
      <c r="G29" s="65">
        <f t="shared" si="0"/>
        <v>28</v>
      </c>
      <c r="H29" s="66">
        <f t="shared" si="1"/>
        <v>-269</v>
      </c>
      <c r="I29" s="20">
        <f t="shared" si="2"/>
        <v>9.4915254237288138E-2</v>
      </c>
      <c r="J29" s="21">
        <f t="shared" si="3"/>
        <v>-0.16749688667496887</v>
      </c>
    </row>
    <row r="30" spans="1:10" x14ac:dyDescent="0.2">
      <c r="A30" s="7" t="s">
        <v>158</v>
      </c>
      <c r="B30" s="65">
        <v>41</v>
      </c>
      <c r="C30" s="66">
        <v>33</v>
      </c>
      <c r="D30" s="65">
        <v>191</v>
      </c>
      <c r="E30" s="66">
        <v>121</v>
      </c>
      <c r="F30" s="67"/>
      <c r="G30" s="65">
        <f t="shared" si="0"/>
        <v>8</v>
      </c>
      <c r="H30" s="66">
        <f t="shared" si="1"/>
        <v>70</v>
      </c>
      <c r="I30" s="20">
        <f t="shared" si="2"/>
        <v>0.24242424242424243</v>
      </c>
      <c r="J30" s="21">
        <f t="shared" si="3"/>
        <v>0.57851239669421484</v>
      </c>
    </row>
    <row r="31" spans="1:10" x14ac:dyDescent="0.2">
      <c r="A31" s="7" t="s">
        <v>156</v>
      </c>
      <c r="B31" s="65">
        <v>2</v>
      </c>
      <c r="C31" s="66">
        <v>12</v>
      </c>
      <c r="D31" s="65">
        <v>24</v>
      </c>
      <c r="E31" s="66">
        <v>68</v>
      </c>
      <c r="F31" s="67"/>
      <c r="G31" s="65">
        <f t="shared" si="0"/>
        <v>-10</v>
      </c>
      <c r="H31" s="66">
        <f t="shared" si="1"/>
        <v>-44</v>
      </c>
      <c r="I31" s="20">
        <f t="shared" si="2"/>
        <v>-0.83333333333333337</v>
      </c>
      <c r="J31" s="21">
        <f t="shared" si="3"/>
        <v>-0.6470588235294118</v>
      </c>
    </row>
    <row r="32" spans="1:10" x14ac:dyDescent="0.2">
      <c r="A32" s="7" t="s">
        <v>155</v>
      </c>
      <c r="B32" s="65">
        <v>15</v>
      </c>
      <c r="C32" s="66">
        <v>0</v>
      </c>
      <c r="D32" s="65">
        <v>63</v>
      </c>
      <c r="E32" s="66">
        <v>0</v>
      </c>
      <c r="F32" s="67"/>
      <c r="G32" s="65">
        <f t="shared" si="0"/>
        <v>15</v>
      </c>
      <c r="H32" s="66">
        <f t="shared" si="1"/>
        <v>63</v>
      </c>
      <c r="I32" s="20" t="str">
        <f t="shared" si="2"/>
        <v>-</v>
      </c>
      <c r="J32" s="21" t="str">
        <f t="shared" si="3"/>
        <v>-</v>
      </c>
    </row>
    <row r="33" spans="1:10" x14ac:dyDescent="0.2">
      <c r="A33" s="7" t="s">
        <v>154</v>
      </c>
      <c r="B33" s="65">
        <v>3</v>
      </c>
      <c r="C33" s="66">
        <v>0</v>
      </c>
      <c r="D33" s="65">
        <v>26</v>
      </c>
      <c r="E33" s="66">
        <v>0</v>
      </c>
      <c r="F33" s="67"/>
      <c r="G33" s="65">
        <f t="shared" si="0"/>
        <v>3</v>
      </c>
      <c r="H33" s="66">
        <f t="shared" si="1"/>
        <v>26</v>
      </c>
      <c r="I33" s="20" t="str">
        <f t="shared" si="2"/>
        <v>-</v>
      </c>
      <c r="J33" s="21" t="str">
        <f t="shared" si="3"/>
        <v>-</v>
      </c>
    </row>
    <row r="34" spans="1:10" x14ac:dyDescent="0.2">
      <c r="A34" s="7" t="s">
        <v>153</v>
      </c>
      <c r="B34" s="65">
        <v>11</v>
      </c>
      <c r="C34" s="66">
        <v>14</v>
      </c>
      <c r="D34" s="65">
        <v>55</v>
      </c>
      <c r="E34" s="66">
        <v>55</v>
      </c>
      <c r="F34" s="67"/>
      <c r="G34" s="65">
        <f t="shared" si="0"/>
        <v>-3</v>
      </c>
      <c r="H34" s="66">
        <f t="shared" si="1"/>
        <v>0</v>
      </c>
      <c r="I34" s="20">
        <f t="shared" si="2"/>
        <v>-0.21428571428571427</v>
      </c>
      <c r="J34" s="21">
        <f t="shared" si="3"/>
        <v>0</v>
      </c>
    </row>
    <row r="35" spans="1:10" x14ac:dyDescent="0.2">
      <c r="A35" s="7" t="s">
        <v>152</v>
      </c>
      <c r="B35" s="65">
        <v>32</v>
      </c>
      <c r="C35" s="66">
        <v>45</v>
      </c>
      <c r="D35" s="65">
        <v>179</v>
      </c>
      <c r="E35" s="66">
        <v>176</v>
      </c>
      <c r="F35" s="67"/>
      <c r="G35" s="65">
        <f t="shared" si="0"/>
        <v>-13</v>
      </c>
      <c r="H35" s="66">
        <f t="shared" si="1"/>
        <v>3</v>
      </c>
      <c r="I35" s="20">
        <f t="shared" si="2"/>
        <v>-0.28888888888888886</v>
      </c>
      <c r="J35" s="21">
        <f t="shared" si="3"/>
        <v>1.7045454545454544E-2</v>
      </c>
    </row>
    <row r="36" spans="1:10" x14ac:dyDescent="0.2">
      <c r="A36" s="7" t="s">
        <v>151</v>
      </c>
      <c r="B36" s="65">
        <v>21</v>
      </c>
      <c r="C36" s="66">
        <v>29</v>
      </c>
      <c r="D36" s="65">
        <v>135</v>
      </c>
      <c r="E36" s="66">
        <v>103</v>
      </c>
      <c r="F36" s="67"/>
      <c r="G36" s="65">
        <f t="shared" si="0"/>
        <v>-8</v>
      </c>
      <c r="H36" s="66">
        <f t="shared" si="1"/>
        <v>32</v>
      </c>
      <c r="I36" s="20">
        <f t="shared" si="2"/>
        <v>-0.27586206896551724</v>
      </c>
      <c r="J36" s="21">
        <f t="shared" si="3"/>
        <v>0.31067961165048541</v>
      </c>
    </row>
    <row r="37" spans="1:10" x14ac:dyDescent="0.2">
      <c r="A37" s="7" t="s">
        <v>150</v>
      </c>
      <c r="B37" s="65">
        <v>12</v>
      </c>
      <c r="C37" s="66">
        <v>15</v>
      </c>
      <c r="D37" s="65">
        <v>69</v>
      </c>
      <c r="E37" s="66">
        <v>53</v>
      </c>
      <c r="F37" s="67"/>
      <c r="G37" s="65">
        <f t="shared" si="0"/>
        <v>-3</v>
      </c>
      <c r="H37" s="66">
        <f t="shared" si="1"/>
        <v>16</v>
      </c>
      <c r="I37" s="20">
        <f t="shared" si="2"/>
        <v>-0.2</v>
      </c>
      <c r="J37" s="21">
        <f t="shared" si="3"/>
        <v>0.30188679245283018</v>
      </c>
    </row>
    <row r="38" spans="1:10" x14ac:dyDescent="0.2">
      <c r="A38" s="7" t="s">
        <v>149</v>
      </c>
      <c r="B38" s="65">
        <v>263</v>
      </c>
      <c r="C38" s="66">
        <v>410</v>
      </c>
      <c r="D38" s="65">
        <v>1532</v>
      </c>
      <c r="E38" s="66">
        <v>2248</v>
      </c>
      <c r="F38" s="67"/>
      <c r="G38" s="65">
        <f t="shared" si="0"/>
        <v>-147</v>
      </c>
      <c r="H38" s="66">
        <f t="shared" si="1"/>
        <v>-716</v>
      </c>
      <c r="I38" s="20">
        <f t="shared" si="2"/>
        <v>-0.35853658536585364</v>
      </c>
      <c r="J38" s="21">
        <f t="shared" si="3"/>
        <v>-0.31850533807829179</v>
      </c>
    </row>
    <row r="39" spans="1:10" x14ac:dyDescent="0.2">
      <c r="A39" s="7" t="s">
        <v>148</v>
      </c>
      <c r="B39" s="65">
        <v>10</v>
      </c>
      <c r="C39" s="66">
        <v>8</v>
      </c>
      <c r="D39" s="65">
        <v>40</v>
      </c>
      <c r="E39" s="66">
        <v>22</v>
      </c>
      <c r="F39" s="67"/>
      <c r="G39" s="65">
        <f t="shared" si="0"/>
        <v>2</v>
      </c>
      <c r="H39" s="66">
        <f t="shared" si="1"/>
        <v>18</v>
      </c>
      <c r="I39" s="20">
        <f t="shared" si="2"/>
        <v>0.25</v>
      </c>
      <c r="J39" s="21">
        <f t="shared" si="3"/>
        <v>0.81818181818181823</v>
      </c>
    </row>
    <row r="40" spans="1:10" x14ac:dyDescent="0.2">
      <c r="A40" s="7" t="s">
        <v>147</v>
      </c>
      <c r="B40" s="65">
        <v>67</v>
      </c>
      <c r="C40" s="66">
        <v>62</v>
      </c>
      <c r="D40" s="65">
        <v>227</v>
      </c>
      <c r="E40" s="66">
        <v>307</v>
      </c>
      <c r="F40" s="67"/>
      <c r="G40" s="65">
        <f t="shared" si="0"/>
        <v>5</v>
      </c>
      <c r="H40" s="66">
        <f t="shared" si="1"/>
        <v>-80</v>
      </c>
      <c r="I40" s="20">
        <f t="shared" si="2"/>
        <v>8.0645161290322578E-2</v>
      </c>
      <c r="J40" s="21">
        <f t="shared" si="3"/>
        <v>-0.26058631921824105</v>
      </c>
    </row>
    <row r="41" spans="1:10" x14ac:dyDescent="0.2">
      <c r="A41" s="7" t="s">
        <v>157</v>
      </c>
      <c r="B41" s="65">
        <v>14</v>
      </c>
      <c r="C41" s="66">
        <v>24</v>
      </c>
      <c r="D41" s="65">
        <v>52</v>
      </c>
      <c r="E41" s="66">
        <v>46</v>
      </c>
      <c r="F41" s="67"/>
      <c r="G41" s="65">
        <f t="shared" si="0"/>
        <v>-10</v>
      </c>
      <c r="H41" s="66">
        <f t="shared" si="1"/>
        <v>6</v>
      </c>
      <c r="I41" s="20">
        <f t="shared" si="2"/>
        <v>-0.41666666666666669</v>
      </c>
      <c r="J41" s="21">
        <f t="shared" si="3"/>
        <v>0.13043478260869565</v>
      </c>
    </row>
    <row r="42" spans="1:10" x14ac:dyDescent="0.2">
      <c r="A42" s="7"/>
      <c r="B42" s="65"/>
      <c r="C42" s="66"/>
      <c r="D42" s="65"/>
      <c r="E42" s="66"/>
      <c r="F42" s="67"/>
      <c r="G42" s="65"/>
      <c r="H42" s="66"/>
      <c r="I42" s="20"/>
      <c r="J42" s="21"/>
    </row>
    <row r="43" spans="1:10" s="43" customFormat="1" x14ac:dyDescent="0.2">
      <c r="A43" s="27" t="s">
        <v>28</v>
      </c>
      <c r="B43" s="71">
        <f>SUM(B15:B42)</f>
        <v>1681</v>
      </c>
      <c r="C43" s="72">
        <f>SUM(C15:C42)</f>
        <v>1945</v>
      </c>
      <c r="D43" s="71">
        <f>SUM(D15:D42)</f>
        <v>8984</v>
      </c>
      <c r="E43" s="72">
        <f>SUM(E15:E42)</f>
        <v>11003</v>
      </c>
      <c r="F43" s="73"/>
      <c r="G43" s="71">
        <f>B43-C43</f>
        <v>-264</v>
      </c>
      <c r="H43" s="72">
        <f>D43-E43</f>
        <v>-2019</v>
      </c>
      <c r="I43" s="37">
        <f>IF(C43=0, "-", G43/C43)</f>
        <v>-0.13573264781491001</v>
      </c>
      <c r="J43" s="38">
        <f>IF(E43=0, "-", H43/E43)</f>
        <v>-0.18349541034263384</v>
      </c>
    </row>
    <row r="44" spans="1:10" s="43" customFormat="1" x14ac:dyDescent="0.2">
      <c r="A44" s="27" t="s">
        <v>0</v>
      </c>
      <c r="B44" s="71">
        <f>B11+B43</f>
        <v>1681</v>
      </c>
      <c r="C44" s="77">
        <f>C11+C43</f>
        <v>1945</v>
      </c>
      <c r="D44" s="71">
        <f>D11+D43</f>
        <v>8984</v>
      </c>
      <c r="E44" s="77">
        <f>E11+E43</f>
        <v>11003</v>
      </c>
      <c r="F44" s="73"/>
      <c r="G44" s="71">
        <f>B44-C44</f>
        <v>-264</v>
      </c>
      <c r="H44" s="72">
        <f>D44-E44</f>
        <v>-2019</v>
      </c>
      <c r="I44" s="37">
        <f>IF(C44=0, "-", G44/C44)</f>
        <v>-0.13573264781491001</v>
      </c>
      <c r="J44" s="38">
        <f>IF(E44=0, "-", H44/E44)</f>
        <v>-0.18349541034263384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4"/>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164" t="s">
        <v>91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91</v>
      </c>
      <c r="B6" s="61" t="s">
        <v>12</v>
      </c>
      <c r="C6" s="62" t="s">
        <v>13</v>
      </c>
      <c r="D6" s="61" t="s">
        <v>12</v>
      </c>
      <c r="E6" s="63" t="s">
        <v>13</v>
      </c>
      <c r="F6" s="62" t="s">
        <v>12</v>
      </c>
      <c r="G6" s="62" t="s">
        <v>13</v>
      </c>
      <c r="H6" s="61" t="s">
        <v>12</v>
      </c>
      <c r="I6" s="63" t="s">
        <v>13</v>
      </c>
      <c r="J6" s="61"/>
      <c r="K6" s="63"/>
    </row>
    <row r="7" spans="1:11" x14ac:dyDescent="0.2">
      <c r="A7" s="7" t="s">
        <v>174</v>
      </c>
      <c r="B7" s="65">
        <v>1</v>
      </c>
      <c r="C7" s="34">
        <f>IF(B11=0, "-", B7/B11)</f>
        <v>0.05</v>
      </c>
      <c r="D7" s="65">
        <v>0</v>
      </c>
      <c r="E7" s="9">
        <f>IF(D11=0, "-", D7/D11)</f>
        <v>0</v>
      </c>
      <c r="F7" s="81">
        <v>12</v>
      </c>
      <c r="G7" s="34">
        <f>IF(F11=0, "-", F7/F11)</f>
        <v>0.13793103448275862</v>
      </c>
      <c r="H7" s="65">
        <v>12</v>
      </c>
      <c r="I7" s="9">
        <f>IF(H11=0, "-", H7/H11)</f>
        <v>0.13793103448275862</v>
      </c>
      <c r="J7" s="8" t="str">
        <f>IF(D7=0, "-", IF((B7-D7)/D7&lt;10, (B7-D7)/D7, "&gt;999%"))</f>
        <v>-</v>
      </c>
      <c r="K7" s="9">
        <f>IF(H7=0, "-", IF((F7-H7)/H7&lt;10, (F7-H7)/H7, "&gt;999%"))</f>
        <v>0</v>
      </c>
    </row>
    <row r="8" spans="1:11" x14ac:dyDescent="0.2">
      <c r="A8" s="7" t="s">
        <v>175</v>
      </c>
      <c r="B8" s="65">
        <v>19</v>
      </c>
      <c r="C8" s="34">
        <f>IF(B11=0, "-", B8/B11)</f>
        <v>0.95</v>
      </c>
      <c r="D8" s="65">
        <v>10</v>
      </c>
      <c r="E8" s="9">
        <f>IF(D11=0, "-", D8/D11)</f>
        <v>0.90909090909090906</v>
      </c>
      <c r="F8" s="81">
        <v>70</v>
      </c>
      <c r="G8" s="34">
        <f>IF(F11=0, "-", F8/F11)</f>
        <v>0.8045977011494253</v>
      </c>
      <c r="H8" s="65">
        <v>69</v>
      </c>
      <c r="I8" s="9">
        <f>IF(H11=0, "-", H8/H11)</f>
        <v>0.7931034482758621</v>
      </c>
      <c r="J8" s="8">
        <f>IF(D8=0, "-", IF((B8-D8)/D8&lt;10, (B8-D8)/D8, "&gt;999%"))</f>
        <v>0.9</v>
      </c>
      <c r="K8" s="9">
        <f>IF(H8=0, "-", IF((F8-H8)/H8&lt;10, (F8-H8)/H8, "&gt;999%"))</f>
        <v>1.4492753623188406E-2</v>
      </c>
    </row>
    <row r="9" spans="1:11" x14ac:dyDescent="0.2">
      <c r="A9" s="7" t="s">
        <v>176</v>
      </c>
      <c r="B9" s="65">
        <v>0</v>
      </c>
      <c r="C9" s="34">
        <f>IF(B11=0, "-", B9/B11)</f>
        <v>0</v>
      </c>
      <c r="D9" s="65">
        <v>1</v>
      </c>
      <c r="E9" s="9">
        <f>IF(D11=0, "-", D9/D11)</f>
        <v>9.0909090909090912E-2</v>
      </c>
      <c r="F9" s="81">
        <v>5</v>
      </c>
      <c r="G9" s="34">
        <f>IF(F11=0, "-", F9/F11)</f>
        <v>5.7471264367816091E-2</v>
      </c>
      <c r="H9" s="65">
        <v>6</v>
      </c>
      <c r="I9" s="9">
        <f>IF(H11=0, "-", H9/H11)</f>
        <v>6.8965517241379309E-2</v>
      </c>
      <c r="J9" s="8">
        <f>IF(D9=0, "-", IF((B9-D9)/D9&lt;10, (B9-D9)/D9, "&gt;999%"))</f>
        <v>-1</v>
      </c>
      <c r="K9" s="9">
        <f>IF(H9=0, "-", IF((F9-H9)/H9&lt;10, (F9-H9)/H9, "&gt;999%"))</f>
        <v>-0.16666666666666666</v>
      </c>
    </row>
    <row r="10" spans="1:11" x14ac:dyDescent="0.2">
      <c r="A10" s="2"/>
      <c r="B10" s="68"/>
      <c r="C10" s="33"/>
      <c r="D10" s="68"/>
      <c r="E10" s="6"/>
      <c r="F10" s="82"/>
      <c r="G10" s="33"/>
      <c r="H10" s="68"/>
      <c r="I10" s="6"/>
      <c r="J10" s="5"/>
      <c r="K10" s="6"/>
    </row>
    <row r="11" spans="1:11" s="43" customFormat="1" x14ac:dyDescent="0.2">
      <c r="A11" s="162" t="s">
        <v>502</v>
      </c>
      <c r="B11" s="71">
        <f>SUM(B7:B10)</f>
        <v>20</v>
      </c>
      <c r="C11" s="40">
        <f>B11/1681</f>
        <v>1.1897679952409279E-2</v>
      </c>
      <c r="D11" s="71">
        <f>SUM(D7:D10)</f>
        <v>11</v>
      </c>
      <c r="E11" s="41">
        <f>D11/1945</f>
        <v>5.6555269922879178E-3</v>
      </c>
      <c r="F11" s="77">
        <f>SUM(F7:F10)</f>
        <v>87</v>
      </c>
      <c r="G11" s="42">
        <f>F11/8984</f>
        <v>9.683882457702582E-3</v>
      </c>
      <c r="H11" s="71">
        <f>SUM(H7:H10)</f>
        <v>87</v>
      </c>
      <c r="I11" s="41">
        <f>H11/11003</f>
        <v>7.9069344724166137E-3</v>
      </c>
      <c r="J11" s="37">
        <f>IF(D11=0, "-", IF((B11-D11)/D11&lt;10, (B11-D11)/D11, "&gt;999%"))</f>
        <v>0.81818181818181823</v>
      </c>
      <c r="K11" s="38">
        <f>IF(H11=0, "-", IF((F11-H11)/H11&lt;10, (F11-H11)/H11, "&gt;999%"))</f>
        <v>0</v>
      </c>
    </row>
    <row r="12" spans="1:11" x14ac:dyDescent="0.2">
      <c r="B12" s="83"/>
      <c r="D12" s="83"/>
      <c r="F12" s="83"/>
      <c r="H12" s="83"/>
    </row>
    <row r="13" spans="1:11" s="43" customFormat="1" x14ac:dyDescent="0.2">
      <c r="A13" s="162" t="s">
        <v>502</v>
      </c>
      <c r="B13" s="71">
        <v>20</v>
      </c>
      <c r="C13" s="40">
        <f>B13/1681</f>
        <v>1.1897679952409279E-2</v>
      </c>
      <c r="D13" s="71">
        <v>11</v>
      </c>
      <c r="E13" s="41">
        <f>D13/1945</f>
        <v>5.6555269922879178E-3</v>
      </c>
      <c r="F13" s="77">
        <v>87</v>
      </c>
      <c r="G13" s="42">
        <f>F13/8984</f>
        <v>9.683882457702582E-3</v>
      </c>
      <c r="H13" s="71">
        <v>87</v>
      </c>
      <c r="I13" s="41">
        <f>H13/11003</f>
        <v>7.9069344724166137E-3</v>
      </c>
      <c r="J13" s="37">
        <f>IF(D13=0, "-", IF((B13-D13)/D13&lt;10, (B13-D13)/D13, "&gt;999%"))</f>
        <v>0.81818181818181823</v>
      </c>
      <c r="K13" s="38">
        <f>IF(H13=0, "-", IF((F13-H13)/H13&lt;10, (F13-H13)/H13, "&gt;999%"))</f>
        <v>0</v>
      </c>
    </row>
    <row r="14" spans="1:11" x14ac:dyDescent="0.2">
      <c r="B14" s="83"/>
      <c r="D14" s="83"/>
      <c r="F14" s="83"/>
      <c r="H14" s="83"/>
    </row>
    <row r="15" spans="1:11" ht="15.75" x14ac:dyDescent="0.25">
      <c r="A15" s="164" t="s">
        <v>92</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114</v>
      </c>
      <c r="B17" s="61" t="s">
        <v>12</v>
      </c>
      <c r="C17" s="62" t="s">
        <v>13</v>
      </c>
      <c r="D17" s="61" t="s">
        <v>12</v>
      </c>
      <c r="E17" s="63" t="s">
        <v>13</v>
      </c>
      <c r="F17" s="62" t="s">
        <v>12</v>
      </c>
      <c r="G17" s="62" t="s">
        <v>13</v>
      </c>
      <c r="H17" s="61" t="s">
        <v>12</v>
      </c>
      <c r="I17" s="63" t="s">
        <v>13</v>
      </c>
      <c r="J17" s="61"/>
      <c r="K17" s="63"/>
    </row>
    <row r="18" spans="1:11" x14ac:dyDescent="0.2">
      <c r="A18" s="7" t="s">
        <v>177</v>
      </c>
      <c r="B18" s="65">
        <v>0</v>
      </c>
      <c r="C18" s="34">
        <f>IF(B32=0, "-", B18/B32)</f>
        <v>0</v>
      </c>
      <c r="D18" s="65">
        <v>2</v>
      </c>
      <c r="E18" s="9">
        <f>IF(D32=0, "-", D18/D32)</f>
        <v>1.7543859649122806E-2</v>
      </c>
      <c r="F18" s="81">
        <v>9</v>
      </c>
      <c r="G18" s="34">
        <f>IF(F32=0, "-", F18/F32)</f>
        <v>1.6245487364620937E-2</v>
      </c>
      <c r="H18" s="65">
        <v>2</v>
      </c>
      <c r="I18" s="9">
        <f>IF(H32=0, "-", H18/H32)</f>
        <v>2.4390243902439024E-3</v>
      </c>
      <c r="J18" s="8">
        <f t="shared" ref="J18:J30" si="0">IF(D18=0, "-", IF((B18-D18)/D18&lt;10, (B18-D18)/D18, "&gt;999%"))</f>
        <v>-1</v>
      </c>
      <c r="K18" s="9">
        <f t="shared" ref="K18:K30" si="1">IF(H18=0, "-", IF((F18-H18)/H18&lt;10, (F18-H18)/H18, "&gt;999%"))</f>
        <v>3.5</v>
      </c>
    </row>
    <row r="19" spans="1:11" x14ac:dyDescent="0.2">
      <c r="A19" s="7" t="s">
        <v>178</v>
      </c>
      <c r="B19" s="65">
        <v>0</v>
      </c>
      <c r="C19" s="34">
        <f>IF(B32=0, "-", B19/B32)</f>
        <v>0</v>
      </c>
      <c r="D19" s="65">
        <v>2</v>
      </c>
      <c r="E19" s="9">
        <f>IF(D32=0, "-", D19/D32)</f>
        <v>1.7543859649122806E-2</v>
      </c>
      <c r="F19" s="81">
        <v>0</v>
      </c>
      <c r="G19" s="34">
        <f>IF(F32=0, "-", F19/F32)</f>
        <v>0</v>
      </c>
      <c r="H19" s="65">
        <v>9</v>
      </c>
      <c r="I19" s="9">
        <f>IF(H32=0, "-", H19/H32)</f>
        <v>1.097560975609756E-2</v>
      </c>
      <c r="J19" s="8">
        <f t="shared" si="0"/>
        <v>-1</v>
      </c>
      <c r="K19" s="9">
        <f t="shared" si="1"/>
        <v>-1</v>
      </c>
    </row>
    <row r="20" spans="1:11" x14ac:dyDescent="0.2">
      <c r="A20" s="7" t="s">
        <v>179</v>
      </c>
      <c r="B20" s="65">
        <v>0</v>
      </c>
      <c r="C20" s="34">
        <f>IF(B32=0, "-", B20/B32)</f>
        <v>0</v>
      </c>
      <c r="D20" s="65">
        <v>8</v>
      </c>
      <c r="E20" s="9">
        <f>IF(D32=0, "-", D20/D32)</f>
        <v>7.0175438596491224E-2</v>
      </c>
      <c r="F20" s="81">
        <v>18</v>
      </c>
      <c r="G20" s="34">
        <f>IF(F32=0, "-", F20/F32)</f>
        <v>3.2490974729241874E-2</v>
      </c>
      <c r="H20" s="65">
        <v>84</v>
      </c>
      <c r="I20" s="9">
        <f>IF(H32=0, "-", H20/H32)</f>
        <v>0.1024390243902439</v>
      </c>
      <c r="J20" s="8">
        <f t="shared" si="0"/>
        <v>-1</v>
      </c>
      <c r="K20" s="9">
        <f t="shared" si="1"/>
        <v>-0.7857142857142857</v>
      </c>
    </row>
    <row r="21" spans="1:11" x14ac:dyDescent="0.2">
      <c r="A21" s="7" t="s">
        <v>180</v>
      </c>
      <c r="B21" s="65">
        <v>0</v>
      </c>
      <c r="C21" s="34">
        <f>IF(B32=0, "-", B21/B32)</f>
        <v>0</v>
      </c>
      <c r="D21" s="65">
        <v>0</v>
      </c>
      <c r="E21" s="9">
        <f>IF(D32=0, "-", D21/D32)</f>
        <v>0</v>
      </c>
      <c r="F21" s="81">
        <v>0</v>
      </c>
      <c r="G21" s="34">
        <f>IF(F32=0, "-", F21/F32)</f>
        <v>0</v>
      </c>
      <c r="H21" s="65">
        <v>3</v>
      </c>
      <c r="I21" s="9">
        <f>IF(H32=0, "-", H21/H32)</f>
        <v>3.6585365853658539E-3</v>
      </c>
      <c r="J21" s="8" t="str">
        <f t="shared" si="0"/>
        <v>-</v>
      </c>
      <c r="K21" s="9">
        <f t="shared" si="1"/>
        <v>-1</v>
      </c>
    </row>
    <row r="22" spans="1:11" x14ac:dyDescent="0.2">
      <c r="A22" s="7" t="s">
        <v>181</v>
      </c>
      <c r="B22" s="65">
        <v>10</v>
      </c>
      <c r="C22" s="34">
        <f>IF(B32=0, "-", B22/B32)</f>
        <v>0.1388888888888889</v>
      </c>
      <c r="D22" s="65">
        <v>23</v>
      </c>
      <c r="E22" s="9">
        <f>IF(D32=0, "-", D22/D32)</f>
        <v>0.20175438596491227</v>
      </c>
      <c r="F22" s="81">
        <v>57</v>
      </c>
      <c r="G22" s="34">
        <f>IF(F32=0, "-", F22/F32)</f>
        <v>0.10288808664259928</v>
      </c>
      <c r="H22" s="65">
        <v>65</v>
      </c>
      <c r="I22" s="9">
        <f>IF(H32=0, "-", H22/H32)</f>
        <v>7.926829268292683E-2</v>
      </c>
      <c r="J22" s="8">
        <f t="shared" si="0"/>
        <v>-0.56521739130434778</v>
      </c>
      <c r="K22" s="9">
        <f t="shared" si="1"/>
        <v>-0.12307692307692308</v>
      </c>
    </row>
    <row r="23" spans="1:11" x14ac:dyDescent="0.2">
      <c r="A23" s="7" t="s">
        <v>182</v>
      </c>
      <c r="B23" s="65">
        <v>14</v>
      </c>
      <c r="C23" s="34">
        <f>IF(B32=0, "-", B23/B32)</f>
        <v>0.19444444444444445</v>
      </c>
      <c r="D23" s="65">
        <v>9</v>
      </c>
      <c r="E23" s="9">
        <f>IF(D32=0, "-", D23/D32)</f>
        <v>7.8947368421052627E-2</v>
      </c>
      <c r="F23" s="81">
        <v>73</v>
      </c>
      <c r="G23" s="34">
        <f>IF(F32=0, "-", F23/F32)</f>
        <v>0.13176895306859207</v>
      </c>
      <c r="H23" s="65">
        <v>75</v>
      </c>
      <c r="I23" s="9">
        <f>IF(H32=0, "-", H23/H32)</f>
        <v>9.1463414634146339E-2</v>
      </c>
      <c r="J23" s="8">
        <f t="shared" si="0"/>
        <v>0.55555555555555558</v>
      </c>
      <c r="K23" s="9">
        <f t="shared" si="1"/>
        <v>-2.6666666666666668E-2</v>
      </c>
    </row>
    <row r="24" spans="1:11" x14ac:dyDescent="0.2">
      <c r="A24" s="7" t="s">
        <v>183</v>
      </c>
      <c r="B24" s="65">
        <v>14</v>
      </c>
      <c r="C24" s="34">
        <f>IF(B32=0, "-", B24/B32)</f>
        <v>0.19444444444444445</v>
      </c>
      <c r="D24" s="65">
        <v>13</v>
      </c>
      <c r="E24" s="9">
        <f>IF(D32=0, "-", D24/D32)</f>
        <v>0.11403508771929824</v>
      </c>
      <c r="F24" s="81">
        <v>109</v>
      </c>
      <c r="G24" s="34">
        <f>IF(F32=0, "-", F24/F32)</f>
        <v>0.1967509025270758</v>
      </c>
      <c r="H24" s="65">
        <v>130</v>
      </c>
      <c r="I24" s="9">
        <f>IF(H32=0, "-", H24/H32)</f>
        <v>0.15853658536585366</v>
      </c>
      <c r="J24" s="8">
        <f t="shared" si="0"/>
        <v>7.6923076923076927E-2</v>
      </c>
      <c r="K24" s="9">
        <f t="shared" si="1"/>
        <v>-0.16153846153846155</v>
      </c>
    </row>
    <row r="25" spans="1:11" x14ac:dyDescent="0.2">
      <c r="A25" s="7" t="s">
        <v>184</v>
      </c>
      <c r="B25" s="65">
        <v>4</v>
      </c>
      <c r="C25" s="34">
        <f>IF(B32=0, "-", B25/B32)</f>
        <v>5.5555555555555552E-2</v>
      </c>
      <c r="D25" s="65">
        <v>9</v>
      </c>
      <c r="E25" s="9">
        <f>IF(D32=0, "-", D25/D32)</f>
        <v>7.8947368421052627E-2</v>
      </c>
      <c r="F25" s="81">
        <v>32</v>
      </c>
      <c r="G25" s="34">
        <f>IF(F32=0, "-", F25/F32)</f>
        <v>5.7761732851985562E-2</v>
      </c>
      <c r="H25" s="65">
        <v>64</v>
      </c>
      <c r="I25" s="9">
        <f>IF(H32=0, "-", H25/H32)</f>
        <v>7.8048780487804878E-2</v>
      </c>
      <c r="J25" s="8">
        <f t="shared" si="0"/>
        <v>-0.55555555555555558</v>
      </c>
      <c r="K25" s="9">
        <f t="shared" si="1"/>
        <v>-0.5</v>
      </c>
    </row>
    <row r="26" spans="1:11" x14ac:dyDescent="0.2">
      <c r="A26" s="7" t="s">
        <v>185</v>
      </c>
      <c r="B26" s="65">
        <v>5</v>
      </c>
      <c r="C26" s="34">
        <f>IF(B32=0, "-", B26/B32)</f>
        <v>6.9444444444444448E-2</v>
      </c>
      <c r="D26" s="65">
        <v>11</v>
      </c>
      <c r="E26" s="9">
        <f>IF(D32=0, "-", D26/D32)</f>
        <v>9.6491228070175433E-2</v>
      </c>
      <c r="F26" s="81">
        <v>49</v>
      </c>
      <c r="G26" s="34">
        <f>IF(F32=0, "-", F26/F32)</f>
        <v>8.8447653429602882E-2</v>
      </c>
      <c r="H26" s="65">
        <v>81</v>
      </c>
      <c r="I26" s="9">
        <f>IF(H32=0, "-", H26/H32)</f>
        <v>9.8780487804878053E-2</v>
      </c>
      <c r="J26" s="8">
        <f t="shared" si="0"/>
        <v>-0.54545454545454541</v>
      </c>
      <c r="K26" s="9">
        <f t="shared" si="1"/>
        <v>-0.39506172839506171</v>
      </c>
    </row>
    <row r="27" spans="1:11" x14ac:dyDescent="0.2">
      <c r="A27" s="7" t="s">
        <v>186</v>
      </c>
      <c r="B27" s="65">
        <v>5</v>
      </c>
      <c r="C27" s="34">
        <f>IF(B32=0, "-", B27/B32)</f>
        <v>6.9444444444444448E-2</v>
      </c>
      <c r="D27" s="65">
        <v>8</v>
      </c>
      <c r="E27" s="9">
        <f>IF(D32=0, "-", D27/D32)</f>
        <v>7.0175438596491224E-2</v>
      </c>
      <c r="F27" s="81">
        <v>48</v>
      </c>
      <c r="G27" s="34">
        <f>IF(F32=0, "-", F27/F32)</f>
        <v>8.6642599277978335E-2</v>
      </c>
      <c r="H27" s="65">
        <v>72</v>
      </c>
      <c r="I27" s="9">
        <f>IF(H32=0, "-", H27/H32)</f>
        <v>8.7804878048780483E-2</v>
      </c>
      <c r="J27" s="8">
        <f t="shared" si="0"/>
        <v>-0.375</v>
      </c>
      <c r="K27" s="9">
        <f t="shared" si="1"/>
        <v>-0.33333333333333331</v>
      </c>
    </row>
    <row r="28" spans="1:11" x14ac:dyDescent="0.2">
      <c r="A28" s="7" t="s">
        <v>187</v>
      </c>
      <c r="B28" s="65">
        <v>0</v>
      </c>
      <c r="C28" s="34">
        <f>IF(B32=0, "-", B28/B32)</f>
        <v>0</v>
      </c>
      <c r="D28" s="65">
        <v>0</v>
      </c>
      <c r="E28" s="9">
        <f>IF(D32=0, "-", D28/D32)</f>
        <v>0</v>
      </c>
      <c r="F28" s="81">
        <v>0</v>
      </c>
      <c r="G28" s="34">
        <f>IF(F32=0, "-", F28/F32)</f>
        <v>0</v>
      </c>
      <c r="H28" s="65">
        <v>2</v>
      </c>
      <c r="I28" s="9">
        <f>IF(H32=0, "-", H28/H32)</f>
        <v>2.4390243902439024E-3</v>
      </c>
      <c r="J28" s="8" t="str">
        <f t="shared" si="0"/>
        <v>-</v>
      </c>
      <c r="K28" s="9">
        <f t="shared" si="1"/>
        <v>-1</v>
      </c>
    </row>
    <row r="29" spans="1:11" x14ac:dyDescent="0.2">
      <c r="A29" s="7" t="s">
        <v>188</v>
      </c>
      <c r="B29" s="65">
        <v>4</v>
      </c>
      <c r="C29" s="34">
        <f>IF(B32=0, "-", B29/B32)</f>
        <v>5.5555555555555552E-2</v>
      </c>
      <c r="D29" s="65">
        <v>0</v>
      </c>
      <c r="E29" s="9">
        <f>IF(D32=0, "-", D29/D32)</f>
        <v>0</v>
      </c>
      <c r="F29" s="81">
        <v>64</v>
      </c>
      <c r="G29" s="34">
        <f>IF(F32=0, "-", F29/F32)</f>
        <v>0.11552346570397112</v>
      </c>
      <c r="H29" s="65">
        <v>86</v>
      </c>
      <c r="I29" s="9">
        <f>IF(H32=0, "-", H29/H32)</f>
        <v>0.1048780487804878</v>
      </c>
      <c r="J29" s="8" t="str">
        <f t="shared" si="0"/>
        <v>-</v>
      </c>
      <c r="K29" s="9">
        <f t="shared" si="1"/>
        <v>-0.2558139534883721</v>
      </c>
    </row>
    <row r="30" spans="1:11" x14ac:dyDescent="0.2">
      <c r="A30" s="7" t="s">
        <v>189</v>
      </c>
      <c r="B30" s="65">
        <v>16</v>
      </c>
      <c r="C30" s="34">
        <f>IF(B32=0, "-", B30/B32)</f>
        <v>0.22222222222222221</v>
      </c>
      <c r="D30" s="65">
        <v>29</v>
      </c>
      <c r="E30" s="9">
        <f>IF(D32=0, "-", D30/D32)</f>
        <v>0.25438596491228072</v>
      </c>
      <c r="F30" s="81">
        <v>95</v>
      </c>
      <c r="G30" s="34">
        <f>IF(F32=0, "-", F30/F32)</f>
        <v>0.17148014440433212</v>
      </c>
      <c r="H30" s="65">
        <v>147</v>
      </c>
      <c r="I30" s="9">
        <f>IF(H32=0, "-", H30/H32)</f>
        <v>0.17926829268292682</v>
      </c>
      <c r="J30" s="8">
        <f t="shared" si="0"/>
        <v>-0.44827586206896552</v>
      </c>
      <c r="K30" s="9">
        <f t="shared" si="1"/>
        <v>-0.35374149659863946</v>
      </c>
    </row>
    <row r="31" spans="1:11" x14ac:dyDescent="0.2">
      <c r="A31" s="2"/>
      <c r="B31" s="68"/>
      <c r="C31" s="33"/>
      <c r="D31" s="68"/>
      <c r="E31" s="6"/>
      <c r="F31" s="82"/>
      <c r="G31" s="33"/>
      <c r="H31" s="68"/>
      <c r="I31" s="6"/>
      <c r="J31" s="5"/>
      <c r="K31" s="6"/>
    </row>
    <row r="32" spans="1:11" s="43" customFormat="1" x14ac:dyDescent="0.2">
      <c r="A32" s="162" t="s">
        <v>501</v>
      </c>
      <c r="B32" s="71">
        <f>SUM(B18:B31)</f>
        <v>72</v>
      </c>
      <c r="C32" s="40">
        <f>B32/1681</f>
        <v>4.2831647828673408E-2</v>
      </c>
      <c r="D32" s="71">
        <f>SUM(D18:D31)</f>
        <v>114</v>
      </c>
      <c r="E32" s="41">
        <f>D32/1945</f>
        <v>5.8611825192802058E-2</v>
      </c>
      <c r="F32" s="77">
        <f>SUM(F18:F31)</f>
        <v>554</v>
      </c>
      <c r="G32" s="42">
        <f>F32/8984</f>
        <v>6.1665182546749776E-2</v>
      </c>
      <c r="H32" s="71">
        <f>SUM(H18:H31)</f>
        <v>820</v>
      </c>
      <c r="I32" s="41">
        <f>H32/11003</f>
        <v>7.4525129510133598E-2</v>
      </c>
      <c r="J32" s="37">
        <f>IF(D32=0, "-", IF((B32-D32)/D32&lt;10, (B32-D32)/D32, "&gt;999%"))</f>
        <v>-0.36842105263157893</v>
      </c>
      <c r="K32" s="38">
        <f>IF(H32=0, "-", IF((F32-H32)/H32&lt;10, (F32-H32)/H32, "&gt;999%"))</f>
        <v>-0.32439024390243903</v>
      </c>
    </row>
    <row r="33" spans="1:11" x14ac:dyDescent="0.2">
      <c r="B33" s="83"/>
      <c r="D33" s="83"/>
      <c r="F33" s="83"/>
      <c r="H33" s="83"/>
    </row>
    <row r="34" spans="1:11" x14ac:dyDescent="0.2">
      <c r="A34" s="163" t="s">
        <v>115</v>
      </c>
      <c r="B34" s="61" t="s">
        <v>12</v>
      </c>
      <c r="C34" s="62" t="s">
        <v>13</v>
      </c>
      <c r="D34" s="61" t="s">
        <v>12</v>
      </c>
      <c r="E34" s="63" t="s">
        <v>13</v>
      </c>
      <c r="F34" s="62" t="s">
        <v>12</v>
      </c>
      <c r="G34" s="62" t="s">
        <v>13</v>
      </c>
      <c r="H34" s="61" t="s">
        <v>12</v>
      </c>
      <c r="I34" s="63" t="s">
        <v>13</v>
      </c>
      <c r="J34" s="61"/>
      <c r="K34" s="63"/>
    </row>
    <row r="35" spans="1:11" x14ac:dyDescent="0.2">
      <c r="A35" s="7" t="s">
        <v>190</v>
      </c>
      <c r="B35" s="65">
        <v>2</v>
      </c>
      <c r="C35" s="34">
        <f>IF(B39=0, "-", B35/B39)</f>
        <v>0.22222222222222221</v>
      </c>
      <c r="D35" s="65">
        <v>2</v>
      </c>
      <c r="E35" s="9">
        <f>IF(D39=0, "-", D35/D39)</f>
        <v>0.18181818181818182</v>
      </c>
      <c r="F35" s="81">
        <v>13</v>
      </c>
      <c r="G35" s="34">
        <f>IF(F39=0, "-", F35/F39)</f>
        <v>0.34210526315789475</v>
      </c>
      <c r="H35" s="65">
        <v>12</v>
      </c>
      <c r="I35" s="9">
        <f>IF(H39=0, "-", H35/H39)</f>
        <v>0.26666666666666666</v>
      </c>
      <c r="J35" s="8">
        <f>IF(D35=0, "-", IF((B35-D35)/D35&lt;10, (B35-D35)/D35, "&gt;999%"))</f>
        <v>0</v>
      </c>
      <c r="K35" s="9">
        <f>IF(H35=0, "-", IF((F35-H35)/H35&lt;10, (F35-H35)/H35, "&gt;999%"))</f>
        <v>8.3333333333333329E-2</v>
      </c>
    </row>
    <row r="36" spans="1:11" x14ac:dyDescent="0.2">
      <c r="A36" s="7" t="s">
        <v>191</v>
      </c>
      <c r="B36" s="65">
        <v>0</v>
      </c>
      <c r="C36" s="34">
        <f>IF(B39=0, "-", B36/B39)</f>
        <v>0</v>
      </c>
      <c r="D36" s="65">
        <v>0</v>
      </c>
      <c r="E36" s="9">
        <f>IF(D39=0, "-", D36/D39)</f>
        <v>0</v>
      </c>
      <c r="F36" s="81">
        <v>2</v>
      </c>
      <c r="G36" s="34">
        <f>IF(F39=0, "-", F36/F39)</f>
        <v>5.2631578947368418E-2</v>
      </c>
      <c r="H36" s="65">
        <v>6</v>
      </c>
      <c r="I36" s="9">
        <f>IF(H39=0, "-", H36/H39)</f>
        <v>0.13333333333333333</v>
      </c>
      <c r="J36" s="8" t="str">
        <f>IF(D36=0, "-", IF((B36-D36)/D36&lt;10, (B36-D36)/D36, "&gt;999%"))</f>
        <v>-</v>
      </c>
      <c r="K36" s="9">
        <f>IF(H36=0, "-", IF((F36-H36)/H36&lt;10, (F36-H36)/H36, "&gt;999%"))</f>
        <v>-0.66666666666666663</v>
      </c>
    </row>
    <row r="37" spans="1:11" x14ac:dyDescent="0.2">
      <c r="A37" s="7" t="s">
        <v>192</v>
      </c>
      <c r="B37" s="65">
        <v>7</v>
      </c>
      <c r="C37" s="34">
        <f>IF(B39=0, "-", B37/B39)</f>
        <v>0.77777777777777779</v>
      </c>
      <c r="D37" s="65">
        <v>9</v>
      </c>
      <c r="E37" s="9">
        <f>IF(D39=0, "-", D37/D39)</f>
        <v>0.81818181818181823</v>
      </c>
      <c r="F37" s="81">
        <v>23</v>
      </c>
      <c r="G37" s="34">
        <f>IF(F39=0, "-", F37/F39)</f>
        <v>0.60526315789473684</v>
      </c>
      <c r="H37" s="65">
        <v>27</v>
      </c>
      <c r="I37" s="9">
        <f>IF(H39=0, "-", H37/H39)</f>
        <v>0.6</v>
      </c>
      <c r="J37" s="8">
        <f>IF(D37=0, "-", IF((B37-D37)/D37&lt;10, (B37-D37)/D37, "&gt;999%"))</f>
        <v>-0.22222222222222221</v>
      </c>
      <c r="K37" s="9">
        <f>IF(H37=0, "-", IF((F37-H37)/H37&lt;10, (F37-H37)/H37, "&gt;999%"))</f>
        <v>-0.14814814814814814</v>
      </c>
    </row>
    <row r="38" spans="1:11" x14ac:dyDescent="0.2">
      <c r="A38" s="2"/>
      <c r="B38" s="68"/>
      <c r="C38" s="33"/>
      <c r="D38" s="68"/>
      <c r="E38" s="6"/>
      <c r="F38" s="82"/>
      <c r="G38" s="33"/>
      <c r="H38" s="68"/>
      <c r="I38" s="6"/>
      <c r="J38" s="5"/>
      <c r="K38" s="6"/>
    </row>
    <row r="39" spans="1:11" s="43" customFormat="1" x14ac:dyDescent="0.2">
      <c r="A39" s="162" t="s">
        <v>500</v>
      </c>
      <c r="B39" s="71">
        <f>SUM(B35:B38)</f>
        <v>9</v>
      </c>
      <c r="C39" s="40">
        <f>B39/1681</f>
        <v>5.353955978584176E-3</v>
      </c>
      <c r="D39" s="71">
        <f>SUM(D35:D38)</f>
        <v>11</v>
      </c>
      <c r="E39" s="41">
        <f>D39/1945</f>
        <v>5.6555269922879178E-3</v>
      </c>
      <c r="F39" s="77">
        <f>SUM(F35:F38)</f>
        <v>38</v>
      </c>
      <c r="G39" s="42">
        <f>F39/8984</f>
        <v>4.2297417631344614E-3</v>
      </c>
      <c r="H39" s="71">
        <f>SUM(H35:H38)</f>
        <v>45</v>
      </c>
      <c r="I39" s="41">
        <f>H39/11003</f>
        <v>4.0897936926292833E-3</v>
      </c>
      <c r="J39" s="37">
        <f>IF(D39=0, "-", IF((B39-D39)/D39&lt;10, (B39-D39)/D39, "&gt;999%"))</f>
        <v>-0.18181818181818182</v>
      </c>
      <c r="K39" s="38">
        <f>IF(H39=0, "-", IF((F39-H39)/H39&lt;10, (F39-H39)/H39, "&gt;999%"))</f>
        <v>-0.15555555555555556</v>
      </c>
    </row>
    <row r="40" spans="1:11" x14ac:dyDescent="0.2">
      <c r="B40" s="83"/>
      <c r="D40" s="83"/>
      <c r="F40" s="83"/>
      <c r="H40" s="83"/>
    </row>
    <row r="41" spans="1:11" s="43" customFormat="1" x14ac:dyDescent="0.2">
      <c r="A41" s="162" t="s">
        <v>499</v>
      </c>
      <c r="B41" s="71">
        <v>81</v>
      </c>
      <c r="C41" s="40">
        <f>B41/1681</f>
        <v>4.8185603807257588E-2</v>
      </c>
      <c r="D41" s="71">
        <v>125</v>
      </c>
      <c r="E41" s="41">
        <f>D41/1945</f>
        <v>6.4267352185089971E-2</v>
      </c>
      <c r="F41" s="77">
        <v>592</v>
      </c>
      <c r="G41" s="42">
        <f>F41/8984</f>
        <v>6.5894924309884237E-2</v>
      </c>
      <c r="H41" s="71">
        <v>865</v>
      </c>
      <c r="I41" s="41">
        <f>H41/11003</f>
        <v>7.8614923202762879E-2</v>
      </c>
      <c r="J41" s="37">
        <f>IF(D41=0, "-", IF((B41-D41)/D41&lt;10, (B41-D41)/D41, "&gt;999%"))</f>
        <v>-0.35199999999999998</v>
      </c>
      <c r="K41" s="38">
        <f>IF(H41=0, "-", IF((F41-H41)/H41&lt;10, (F41-H41)/H41, "&gt;999%"))</f>
        <v>-0.31560693641618498</v>
      </c>
    </row>
    <row r="42" spans="1:11" x14ac:dyDescent="0.2">
      <c r="B42" s="83"/>
      <c r="D42" s="83"/>
      <c r="F42" s="83"/>
      <c r="H42" s="83"/>
    </row>
    <row r="43" spans="1:11" ht="15.75" x14ac:dyDescent="0.25">
      <c r="A43" s="164" t="s">
        <v>93</v>
      </c>
      <c r="B43" s="196" t="s">
        <v>1</v>
      </c>
      <c r="C43" s="200"/>
      <c r="D43" s="200"/>
      <c r="E43" s="197"/>
      <c r="F43" s="196" t="s">
        <v>14</v>
      </c>
      <c r="G43" s="200"/>
      <c r="H43" s="200"/>
      <c r="I43" s="197"/>
      <c r="J43" s="196" t="s">
        <v>15</v>
      </c>
      <c r="K43" s="197"/>
    </row>
    <row r="44" spans="1:11" x14ac:dyDescent="0.2">
      <c r="A44" s="22"/>
      <c r="B44" s="196">
        <f>VALUE(RIGHT($B$2, 4))</f>
        <v>2021</v>
      </c>
      <c r="C44" s="197"/>
      <c r="D44" s="196">
        <f>B44-1</f>
        <v>2020</v>
      </c>
      <c r="E44" s="204"/>
      <c r="F44" s="196">
        <f>B44</f>
        <v>2021</v>
      </c>
      <c r="G44" s="204"/>
      <c r="H44" s="196">
        <f>D44</f>
        <v>2020</v>
      </c>
      <c r="I44" s="204"/>
      <c r="J44" s="140" t="s">
        <v>4</v>
      </c>
      <c r="K44" s="141" t="s">
        <v>2</v>
      </c>
    </row>
    <row r="45" spans="1:11" x14ac:dyDescent="0.2">
      <c r="A45" s="163" t="s">
        <v>116</v>
      </c>
      <c r="B45" s="61" t="s">
        <v>12</v>
      </c>
      <c r="C45" s="62" t="s">
        <v>13</v>
      </c>
      <c r="D45" s="61" t="s">
        <v>12</v>
      </c>
      <c r="E45" s="63" t="s">
        <v>13</v>
      </c>
      <c r="F45" s="62" t="s">
        <v>12</v>
      </c>
      <c r="G45" s="62" t="s">
        <v>13</v>
      </c>
      <c r="H45" s="61" t="s">
        <v>12</v>
      </c>
      <c r="I45" s="63" t="s">
        <v>13</v>
      </c>
      <c r="J45" s="61"/>
      <c r="K45" s="63"/>
    </row>
    <row r="46" spans="1:11" x14ac:dyDescent="0.2">
      <c r="A46" s="7" t="s">
        <v>193</v>
      </c>
      <c r="B46" s="65">
        <v>1</v>
      </c>
      <c r="C46" s="34">
        <f>IF(B66=0, "-", B46/B66)</f>
        <v>4.608294930875576E-3</v>
      </c>
      <c r="D46" s="65">
        <v>0</v>
      </c>
      <c r="E46" s="9">
        <f>IF(D66=0, "-", D46/D66)</f>
        <v>0</v>
      </c>
      <c r="F46" s="81">
        <v>3</v>
      </c>
      <c r="G46" s="34">
        <f>IF(F66=0, "-", F46/F66)</f>
        <v>2.6501766784452299E-3</v>
      </c>
      <c r="H46" s="65">
        <v>1</v>
      </c>
      <c r="I46" s="9">
        <f>IF(H66=0, "-", H46/H66)</f>
        <v>4.2052144659377626E-4</v>
      </c>
      <c r="J46" s="8" t="str">
        <f t="shared" ref="J46:J64" si="2">IF(D46=0, "-", IF((B46-D46)/D46&lt;10, (B46-D46)/D46, "&gt;999%"))</f>
        <v>-</v>
      </c>
      <c r="K46" s="9">
        <f t="shared" ref="K46:K64" si="3">IF(H46=0, "-", IF((F46-H46)/H46&lt;10, (F46-H46)/H46, "&gt;999%"))</f>
        <v>2</v>
      </c>
    </row>
    <row r="47" spans="1:11" x14ac:dyDescent="0.2">
      <c r="A47" s="7" t="s">
        <v>194</v>
      </c>
      <c r="B47" s="65">
        <v>0</v>
      </c>
      <c r="C47" s="34">
        <f>IF(B66=0, "-", B47/B66)</f>
        <v>0</v>
      </c>
      <c r="D47" s="65">
        <v>8</v>
      </c>
      <c r="E47" s="9">
        <f>IF(D66=0, "-", D47/D66)</f>
        <v>2.4242424242424242E-2</v>
      </c>
      <c r="F47" s="81">
        <v>24</v>
      </c>
      <c r="G47" s="34">
        <f>IF(F66=0, "-", F47/F66)</f>
        <v>2.1201413427561839E-2</v>
      </c>
      <c r="H47" s="65">
        <v>34</v>
      </c>
      <c r="I47" s="9">
        <f>IF(H66=0, "-", H47/H66)</f>
        <v>1.4297729184188394E-2</v>
      </c>
      <c r="J47" s="8">
        <f t="shared" si="2"/>
        <v>-1</v>
      </c>
      <c r="K47" s="9">
        <f t="shared" si="3"/>
        <v>-0.29411764705882354</v>
      </c>
    </row>
    <row r="48" spans="1:11" x14ac:dyDescent="0.2">
      <c r="A48" s="7" t="s">
        <v>195</v>
      </c>
      <c r="B48" s="65">
        <v>0</v>
      </c>
      <c r="C48" s="34">
        <f>IF(B66=0, "-", B48/B66)</f>
        <v>0</v>
      </c>
      <c r="D48" s="65">
        <v>4</v>
      </c>
      <c r="E48" s="9">
        <f>IF(D66=0, "-", D48/D66)</f>
        <v>1.2121212121212121E-2</v>
      </c>
      <c r="F48" s="81">
        <v>0</v>
      </c>
      <c r="G48" s="34">
        <f>IF(F66=0, "-", F48/F66)</f>
        <v>0</v>
      </c>
      <c r="H48" s="65">
        <v>26</v>
      </c>
      <c r="I48" s="9">
        <f>IF(H66=0, "-", H48/H66)</f>
        <v>1.0933557611438183E-2</v>
      </c>
      <c r="J48" s="8">
        <f t="shared" si="2"/>
        <v>-1</v>
      </c>
      <c r="K48" s="9">
        <f t="shared" si="3"/>
        <v>-1</v>
      </c>
    </row>
    <row r="49" spans="1:11" x14ac:dyDescent="0.2">
      <c r="A49" s="7" t="s">
        <v>196</v>
      </c>
      <c r="B49" s="65">
        <v>5</v>
      </c>
      <c r="C49" s="34">
        <f>IF(B66=0, "-", B49/B66)</f>
        <v>2.3041474654377881E-2</v>
      </c>
      <c r="D49" s="65">
        <v>23</v>
      </c>
      <c r="E49" s="9">
        <f>IF(D66=0, "-", D49/D66)</f>
        <v>6.9696969696969702E-2</v>
      </c>
      <c r="F49" s="81">
        <v>61</v>
      </c>
      <c r="G49" s="34">
        <f>IF(F66=0, "-", F49/F66)</f>
        <v>5.3886925795053005E-2</v>
      </c>
      <c r="H49" s="65">
        <v>242</v>
      </c>
      <c r="I49" s="9">
        <f>IF(H66=0, "-", H49/H66)</f>
        <v>0.10176619007569386</v>
      </c>
      <c r="J49" s="8">
        <f t="shared" si="2"/>
        <v>-0.78260869565217395</v>
      </c>
      <c r="K49" s="9">
        <f t="shared" si="3"/>
        <v>-0.74793388429752061</v>
      </c>
    </row>
    <row r="50" spans="1:11" x14ac:dyDescent="0.2">
      <c r="A50" s="7" t="s">
        <v>197</v>
      </c>
      <c r="B50" s="65">
        <v>0</v>
      </c>
      <c r="C50" s="34">
        <f>IF(B66=0, "-", B50/B66)</f>
        <v>0</v>
      </c>
      <c r="D50" s="65">
        <v>1</v>
      </c>
      <c r="E50" s="9">
        <f>IF(D66=0, "-", D50/D66)</f>
        <v>3.0303030303030303E-3</v>
      </c>
      <c r="F50" s="81">
        <v>0</v>
      </c>
      <c r="G50" s="34">
        <f>IF(F66=0, "-", F50/F66)</f>
        <v>0</v>
      </c>
      <c r="H50" s="65">
        <v>23</v>
      </c>
      <c r="I50" s="9">
        <f>IF(H66=0, "-", H50/H66)</f>
        <v>9.6719932716568553E-3</v>
      </c>
      <c r="J50" s="8">
        <f t="shared" si="2"/>
        <v>-1</v>
      </c>
      <c r="K50" s="9">
        <f t="shared" si="3"/>
        <v>-1</v>
      </c>
    </row>
    <row r="51" spans="1:11" x14ac:dyDescent="0.2">
      <c r="A51" s="7" t="s">
        <v>198</v>
      </c>
      <c r="B51" s="65">
        <v>49</v>
      </c>
      <c r="C51" s="34">
        <f>IF(B66=0, "-", B51/B66)</f>
        <v>0.22580645161290322</v>
      </c>
      <c r="D51" s="65">
        <v>65</v>
      </c>
      <c r="E51" s="9">
        <f>IF(D66=0, "-", D51/D66)</f>
        <v>0.19696969696969696</v>
      </c>
      <c r="F51" s="81">
        <v>268</v>
      </c>
      <c r="G51" s="34">
        <f>IF(F66=0, "-", F51/F66)</f>
        <v>0.23674911660777384</v>
      </c>
      <c r="H51" s="65">
        <v>403</v>
      </c>
      <c r="I51" s="9">
        <f>IF(H66=0, "-", H51/H66)</f>
        <v>0.16947014297729185</v>
      </c>
      <c r="J51" s="8">
        <f t="shared" si="2"/>
        <v>-0.24615384615384617</v>
      </c>
      <c r="K51" s="9">
        <f t="shared" si="3"/>
        <v>-0.33498759305210918</v>
      </c>
    </row>
    <row r="52" spans="1:11" x14ac:dyDescent="0.2">
      <c r="A52" s="7" t="s">
        <v>199</v>
      </c>
      <c r="B52" s="65">
        <v>6</v>
      </c>
      <c r="C52" s="34">
        <f>IF(B66=0, "-", B52/B66)</f>
        <v>2.7649769585253458E-2</v>
      </c>
      <c r="D52" s="65">
        <v>3</v>
      </c>
      <c r="E52" s="9">
        <f>IF(D66=0, "-", D52/D66)</f>
        <v>9.0909090909090905E-3</v>
      </c>
      <c r="F52" s="81">
        <v>17</v>
      </c>
      <c r="G52" s="34">
        <f>IF(F66=0, "-", F52/F66)</f>
        <v>1.5017667844522967E-2</v>
      </c>
      <c r="H52" s="65">
        <v>33</v>
      </c>
      <c r="I52" s="9">
        <f>IF(H66=0, "-", H52/H66)</f>
        <v>1.3877207737594618E-2</v>
      </c>
      <c r="J52" s="8">
        <f t="shared" si="2"/>
        <v>1</v>
      </c>
      <c r="K52" s="9">
        <f t="shared" si="3"/>
        <v>-0.48484848484848486</v>
      </c>
    </row>
    <row r="53" spans="1:11" x14ac:dyDescent="0.2">
      <c r="A53" s="7" t="s">
        <v>200</v>
      </c>
      <c r="B53" s="65">
        <v>48</v>
      </c>
      <c r="C53" s="34">
        <f>IF(B66=0, "-", B53/B66)</f>
        <v>0.22119815668202766</v>
      </c>
      <c r="D53" s="65">
        <v>49</v>
      </c>
      <c r="E53" s="9">
        <f>IF(D66=0, "-", D53/D66)</f>
        <v>0.1484848484848485</v>
      </c>
      <c r="F53" s="81">
        <v>167</v>
      </c>
      <c r="G53" s="34">
        <f>IF(F66=0, "-", F53/F66)</f>
        <v>0.14752650176678445</v>
      </c>
      <c r="H53" s="65">
        <v>270</v>
      </c>
      <c r="I53" s="9">
        <f>IF(H66=0, "-", H53/H66)</f>
        <v>0.1135407905803196</v>
      </c>
      <c r="J53" s="8">
        <f t="shared" si="2"/>
        <v>-2.0408163265306121E-2</v>
      </c>
      <c r="K53" s="9">
        <f t="shared" si="3"/>
        <v>-0.38148148148148148</v>
      </c>
    </row>
    <row r="54" spans="1:11" x14ac:dyDescent="0.2">
      <c r="A54" s="7" t="s">
        <v>201</v>
      </c>
      <c r="B54" s="65">
        <v>48</v>
      </c>
      <c r="C54" s="34">
        <f>IF(B66=0, "-", B54/B66)</f>
        <v>0.22119815668202766</v>
      </c>
      <c r="D54" s="65">
        <v>33</v>
      </c>
      <c r="E54" s="9">
        <f>IF(D66=0, "-", D54/D66)</f>
        <v>0.1</v>
      </c>
      <c r="F54" s="81">
        <v>197</v>
      </c>
      <c r="G54" s="34">
        <f>IF(F66=0, "-", F54/F66)</f>
        <v>0.17402826855123674</v>
      </c>
      <c r="H54" s="65">
        <v>361</v>
      </c>
      <c r="I54" s="9">
        <f>IF(H66=0, "-", H54/H66)</f>
        <v>0.15180824222035325</v>
      </c>
      <c r="J54" s="8">
        <f t="shared" si="2"/>
        <v>0.45454545454545453</v>
      </c>
      <c r="K54" s="9">
        <f t="shared" si="3"/>
        <v>-0.45429362880886426</v>
      </c>
    </row>
    <row r="55" spans="1:11" x14ac:dyDescent="0.2">
      <c r="A55" s="7" t="s">
        <v>202</v>
      </c>
      <c r="B55" s="65">
        <v>0</v>
      </c>
      <c r="C55" s="34">
        <f>IF(B66=0, "-", B55/B66)</f>
        <v>0</v>
      </c>
      <c r="D55" s="65">
        <v>1</v>
      </c>
      <c r="E55" s="9">
        <f>IF(D66=0, "-", D55/D66)</f>
        <v>3.0303030303030303E-3</v>
      </c>
      <c r="F55" s="81">
        <v>0</v>
      </c>
      <c r="G55" s="34">
        <f>IF(F66=0, "-", F55/F66)</f>
        <v>0</v>
      </c>
      <c r="H55" s="65">
        <v>5</v>
      </c>
      <c r="I55" s="9">
        <f>IF(H66=0, "-", H55/H66)</f>
        <v>2.1026072329688814E-3</v>
      </c>
      <c r="J55" s="8">
        <f t="shared" si="2"/>
        <v>-1</v>
      </c>
      <c r="K55" s="9">
        <f t="shared" si="3"/>
        <v>-1</v>
      </c>
    </row>
    <row r="56" spans="1:11" x14ac:dyDescent="0.2">
      <c r="A56" s="7" t="s">
        <v>203</v>
      </c>
      <c r="B56" s="65">
        <v>0</v>
      </c>
      <c r="C56" s="34">
        <f>IF(B66=0, "-", B56/B66)</f>
        <v>0</v>
      </c>
      <c r="D56" s="65">
        <v>0</v>
      </c>
      <c r="E56" s="9">
        <f>IF(D66=0, "-", D56/D66)</f>
        <v>0</v>
      </c>
      <c r="F56" s="81">
        <v>0</v>
      </c>
      <c r="G56" s="34">
        <f>IF(F66=0, "-", F56/F66)</f>
        <v>0</v>
      </c>
      <c r="H56" s="65">
        <v>3</v>
      </c>
      <c r="I56" s="9">
        <f>IF(H66=0, "-", H56/H66)</f>
        <v>1.2615643397813289E-3</v>
      </c>
      <c r="J56" s="8" t="str">
        <f t="shared" si="2"/>
        <v>-</v>
      </c>
      <c r="K56" s="9">
        <f t="shared" si="3"/>
        <v>-1</v>
      </c>
    </row>
    <row r="57" spans="1:11" x14ac:dyDescent="0.2">
      <c r="A57" s="7" t="s">
        <v>204</v>
      </c>
      <c r="B57" s="65">
        <v>0</v>
      </c>
      <c r="C57" s="34">
        <f>IF(B66=0, "-", B57/B66)</f>
        <v>0</v>
      </c>
      <c r="D57" s="65">
        <v>0</v>
      </c>
      <c r="E57" s="9">
        <f>IF(D66=0, "-", D57/D66)</f>
        <v>0</v>
      </c>
      <c r="F57" s="81">
        <v>0</v>
      </c>
      <c r="G57" s="34">
        <f>IF(F66=0, "-", F57/F66)</f>
        <v>0</v>
      </c>
      <c r="H57" s="65">
        <v>4</v>
      </c>
      <c r="I57" s="9">
        <f>IF(H66=0, "-", H57/H66)</f>
        <v>1.6820857863751051E-3</v>
      </c>
      <c r="J57" s="8" t="str">
        <f t="shared" si="2"/>
        <v>-</v>
      </c>
      <c r="K57" s="9">
        <f t="shared" si="3"/>
        <v>-1</v>
      </c>
    </row>
    <row r="58" spans="1:11" x14ac:dyDescent="0.2">
      <c r="A58" s="7" t="s">
        <v>205</v>
      </c>
      <c r="B58" s="65">
        <v>12</v>
      </c>
      <c r="C58" s="34">
        <f>IF(B66=0, "-", B58/B66)</f>
        <v>5.5299539170506916E-2</v>
      </c>
      <c r="D58" s="65">
        <v>1</v>
      </c>
      <c r="E58" s="9">
        <f>IF(D66=0, "-", D58/D66)</f>
        <v>3.0303030303030303E-3</v>
      </c>
      <c r="F58" s="81">
        <v>48</v>
      </c>
      <c r="G58" s="34">
        <f>IF(F66=0, "-", F58/F66)</f>
        <v>4.2402826855123678E-2</v>
      </c>
      <c r="H58" s="65">
        <v>1</v>
      </c>
      <c r="I58" s="9">
        <f>IF(H66=0, "-", H58/H66)</f>
        <v>4.2052144659377626E-4</v>
      </c>
      <c r="J58" s="8" t="str">
        <f t="shared" si="2"/>
        <v>&gt;999%</v>
      </c>
      <c r="K58" s="9" t="str">
        <f t="shared" si="3"/>
        <v>&gt;999%</v>
      </c>
    </row>
    <row r="59" spans="1:11" x14ac:dyDescent="0.2">
      <c r="A59" s="7" t="s">
        <v>206</v>
      </c>
      <c r="B59" s="65">
        <v>10</v>
      </c>
      <c r="C59" s="34">
        <f>IF(B66=0, "-", B59/B66)</f>
        <v>4.6082949308755762E-2</v>
      </c>
      <c r="D59" s="65">
        <v>15</v>
      </c>
      <c r="E59" s="9">
        <f>IF(D66=0, "-", D59/D66)</f>
        <v>4.5454545454545456E-2</v>
      </c>
      <c r="F59" s="81">
        <v>46</v>
      </c>
      <c r="G59" s="34">
        <f>IF(F66=0, "-", F59/F66)</f>
        <v>4.0636042402826852E-2</v>
      </c>
      <c r="H59" s="65">
        <v>118</v>
      </c>
      <c r="I59" s="9">
        <f>IF(H66=0, "-", H59/H66)</f>
        <v>4.9621530698065602E-2</v>
      </c>
      <c r="J59" s="8">
        <f t="shared" si="2"/>
        <v>-0.33333333333333331</v>
      </c>
      <c r="K59" s="9">
        <f t="shared" si="3"/>
        <v>-0.61016949152542377</v>
      </c>
    </row>
    <row r="60" spans="1:11" x14ac:dyDescent="0.2">
      <c r="A60" s="7" t="s">
        <v>207</v>
      </c>
      <c r="B60" s="65">
        <v>2</v>
      </c>
      <c r="C60" s="34">
        <f>IF(B66=0, "-", B60/B66)</f>
        <v>9.2165898617511521E-3</v>
      </c>
      <c r="D60" s="65">
        <v>0</v>
      </c>
      <c r="E60" s="9">
        <f>IF(D66=0, "-", D60/D66)</f>
        <v>0</v>
      </c>
      <c r="F60" s="81">
        <v>17</v>
      </c>
      <c r="G60" s="34">
        <f>IF(F66=0, "-", F60/F66)</f>
        <v>1.5017667844522967E-2</v>
      </c>
      <c r="H60" s="65">
        <v>12</v>
      </c>
      <c r="I60" s="9">
        <f>IF(H66=0, "-", H60/H66)</f>
        <v>5.0462573591253156E-3</v>
      </c>
      <c r="J60" s="8" t="str">
        <f t="shared" si="2"/>
        <v>-</v>
      </c>
      <c r="K60" s="9">
        <f t="shared" si="3"/>
        <v>0.41666666666666669</v>
      </c>
    </row>
    <row r="61" spans="1:11" x14ac:dyDescent="0.2">
      <c r="A61" s="7" t="s">
        <v>208</v>
      </c>
      <c r="B61" s="65">
        <v>31</v>
      </c>
      <c r="C61" s="34">
        <f>IF(B66=0, "-", B61/B66)</f>
        <v>0.14285714285714285</v>
      </c>
      <c r="D61" s="65">
        <v>71</v>
      </c>
      <c r="E61" s="9">
        <f>IF(D66=0, "-", D61/D66)</f>
        <v>0.21515151515151515</v>
      </c>
      <c r="F61" s="81">
        <v>260</v>
      </c>
      <c r="G61" s="34">
        <f>IF(F66=0, "-", F61/F66)</f>
        <v>0.22968197879858657</v>
      </c>
      <c r="H61" s="65">
        <v>470</v>
      </c>
      <c r="I61" s="9">
        <f>IF(H66=0, "-", H61/H66)</f>
        <v>0.19764507989907484</v>
      </c>
      <c r="J61" s="8">
        <f t="shared" si="2"/>
        <v>-0.56338028169014087</v>
      </c>
      <c r="K61" s="9">
        <f t="shared" si="3"/>
        <v>-0.44680851063829785</v>
      </c>
    </row>
    <row r="62" spans="1:11" x14ac:dyDescent="0.2">
      <c r="A62" s="7" t="s">
        <v>209</v>
      </c>
      <c r="B62" s="65">
        <v>0</v>
      </c>
      <c r="C62" s="34">
        <f>IF(B66=0, "-", B62/B66)</f>
        <v>0</v>
      </c>
      <c r="D62" s="65">
        <v>0</v>
      </c>
      <c r="E62" s="9">
        <f>IF(D66=0, "-", D62/D66)</f>
        <v>0</v>
      </c>
      <c r="F62" s="81">
        <v>2</v>
      </c>
      <c r="G62" s="34">
        <f>IF(F66=0, "-", F62/F66)</f>
        <v>1.7667844522968198E-3</v>
      </c>
      <c r="H62" s="65">
        <v>3</v>
      </c>
      <c r="I62" s="9">
        <f>IF(H66=0, "-", H62/H66)</f>
        <v>1.2615643397813289E-3</v>
      </c>
      <c r="J62" s="8" t="str">
        <f t="shared" si="2"/>
        <v>-</v>
      </c>
      <c r="K62" s="9">
        <f t="shared" si="3"/>
        <v>-0.33333333333333331</v>
      </c>
    </row>
    <row r="63" spans="1:11" x14ac:dyDescent="0.2">
      <c r="A63" s="7" t="s">
        <v>210</v>
      </c>
      <c r="B63" s="65">
        <v>1</v>
      </c>
      <c r="C63" s="34">
        <f>IF(B66=0, "-", B63/B66)</f>
        <v>4.608294930875576E-3</v>
      </c>
      <c r="D63" s="65">
        <v>0</v>
      </c>
      <c r="E63" s="9">
        <f>IF(D66=0, "-", D63/D66)</f>
        <v>0</v>
      </c>
      <c r="F63" s="81">
        <v>4</v>
      </c>
      <c r="G63" s="34">
        <f>IF(F66=0, "-", F63/F66)</f>
        <v>3.5335689045936395E-3</v>
      </c>
      <c r="H63" s="65">
        <v>1</v>
      </c>
      <c r="I63" s="9">
        <f>IF(H66=0, "-", H63/H66)</f>
        <v>4.2052144659377626E-4</v>
      </c>
      <c r="J63" s="8" t="str">
        <f t="shared" si="2"/>
        <v>-</v>
      </c>
      <c r="K63" s="9">
        <f t="shared" si="3"/>
        <v>3</v>
      </c>
    </row>
    <row r="64" spans="1:11" x14ac:dyDescent="0.2">
      <c r="A64" s="7" t="s">
        <v>211</v>
      </c>
      <c r="B64" s="65">
        <v>4</v>
      </c>
      <c r="C64" s="34">
        <f>IF(B66=0, "-", B64/B66)</f>
        <v>1.8433179723502304E-2</v>
      </c>
      <c r="D64" s="65">
        <v>56</v>
      </c>
      <c r="E64" s="9">
        <f>IF(D66=0, "-", D64/D66)</f>
        <v>0.16969696969696971</v>
      </c>
      <c r="F64" s="81">
        <v>18</v>
      </c>
      <c r="G64" s="34">
        <f>IF(F66=0, "-", F64/F66)</f>
        <v>1.5901060070671377E-2</v>
      </c>
      <c r="H64" s="65">
        <v>368</v>
      </c>
      <c r="I64" s="9">
        <f>IF(H66=0, "-", H64/H66)</f>
        <v>0.15475189234650968</v>
      </c>
      <c r="J64" s="8">
        <f t="shared" si="2"/>
        <v>-0.9285714285714286</v>
      </c>
      <c r="K64" s="9">
        <f t="shared" si="3"/>
        <v>-0.95108695652173914</v>
      </c>
    </row>
    <row r="65" spans="1:11" x14ac:dyDescent="0.2">
      <c r="A65" s="2"/>
      <c r="B65" s="68"/>
      <c r="C65" s="33"/>
      <c r="D65" s="68"/>
      <c r="E65" s="6"/>
      <c r="F65" s="82"/>
      <c r="G65" s="33"/>
      <c r="H65" s="68"/>
      <c r="I65" s="6"/>
      <c r="J65" s="5"/>
      <c r="K65" s="6"/>
    </row>
    <row r="66" spans="1:11" s="43" customFormat="1" x14ac:dyDescent="0.2">
      <c r="A66" s="162" t="s">
        <v>498</v>
      </c>
      <c r="B66" s="71">
        <f>SUM(B46:B65)</f>
        <v>217</v>
      </c>
      <c r="C66" s="40">
        <f>B66/1681</f>
        <v>0.1290898274836407</v>
      </c>
      <c r="D66" s="71">
        <f>SUM(D46:D65)</f>
        <v>330</v>
      </c>
      <c r="E66" s="41">
        <f>D66/1945</f>
        <v>0.16966580976863754</v>
      </c>
      <c r="F66" s="77">
        <f>SUM(F46:F65)</f>
        <v>1132</v>
      </c>
      <c r="G66" s="42">
        <f>F66/8984</f>
        <v>0.12600178094390027</v>
      </c>
      <c r="H66" s="71">
        <f>SUM(H46:H65)</f>
        <v>2378</v>
      </c>
      <c r="I66" s="41">
        <f>H66/11003</f>
        <v>0.21612287557938745</v>
      </c>
      <c r="J66" s="37">
        <f>IF(D66=0, "-", IF((B66-D66)/D66&lt;10, (B66-D66)/D66, "&gt;999%"))</f>
        <v>-0.34242424242424241</v>
      </c>
      <c r="K66" s="38">
        <f>IF(H66=0, "-", IF((F66-H66)/H66&lt;10, (F66-H66)/H66, "&gt;999%"))</f>
        <v>-0.52396972245584528</v>
      </c>
    </row>
    <row r="67" spans="1:11" x14ac:dyDescent="0.2">
      <c r="B67" s="83"/>
      <c r="D67" s="83"/>
      <c r="F67" s="83"/>
      <c r="H67" s="83"/>
    </row>
    <row r="68" spans="1:11" x14ac:dyDescent="0.2">
      <c r="A68" s="163" t="s">
        <v>117</v>
      </c>
      <c r="B68" s="61" t="s">
        <v>12</v>
      </c>
      <c r="C68" s="62" t="s">
        <v>13</v>
      </c>
      <c r="D68" s="61" t="s">
        <v>12</v>
      </c>
      <c r="E68" s="63" t="s">
        <v>13</v>
      </c>
      <c r="F68" s="62" t="s">
        <v>12</v>
      </c>
      <c r="G68" s="62" t="s">
        <v>13</v>
      </c>
      <c r="H68" s="61" t="s">
        <v>12</v>
      </c>
      <c r="I68" s="63" t="s">
        <v>13</v>
      </c>
      <c r="J68" s="61"/>
      <c r="K68" s="63"/>
    </row>
    <row r="69" spans="1:11" x14ac:dyDescent="0.2">
      <c r="A69" s="7" t="s">
        <v>212</v>
      </c>
      <c r="B69" s="65">
        <v>0</v>
      </c>
      <c r="C69" s="34">
        <f>IF(B78=0, "-", B69/B78)</f>
        <v>0</v>
      </c>
      <c r="D69" s="65">
        <v>9</v>
      </c>
      <c r="E69" s="9">
        <f>IF(D78=0, "-", D69/D78)</f>
        <v>0.29032258064516131</v>
      </c>
      <c r="F69" s="81">
        <v>5</v>
      </c>
      <c r="G69" s="34">
        <f>IF(F78=0, "-", F69/F78)</f>
        <v>3.6231884057971016E-2</v>
      </c>
      <c r="H69" s="65">
        <v>53</v>
      </c>
      <c r="I69" s="9">
        <f>IF(H78=0, "-", H69/H78)</f>
        <v>0.26903553299492383</v>
      </c>
      <c r="J69" s="8">
        <f t="shared" ref="J69:J76" si="4">IF(D69=0, "-", IF((B69-D69)/D69&lt;10, (B69-D69)/D69, "&gt;999%"))</f>
        <v>-1</v>
      </c>
      <c r="K69" s="9">
        <f t="shared" ref="K69:K76" si="5">IF(H69=0, "-", IF((F69-H69)/H69&lt;10, (F69-H69)/H69, "&gt;999%"))</f>
        <v>-0.90566037735849059</v>
      </c>
    </row>
    <row r="70" spans="1:11" x14ac:dyDescent="0.2">
      <c r="A70" s="7" t="s">
        <v>213</v>
      </c>
      <c r="B70" s="65">
        <v>8</v>
      </c>
      <c r="C70" s="34">
        <f>IF(B78=0, "-", B70/B78)</f>
        <v>0.22857142857142856</v>
      </c>
      <c r="D70" s="65">
        <v>9</v>
      </c>
      <c r="E70" s="9">
        <f>IF(D78=0, "-", D70/D78)</f>
        <v>0.29032258064516131</v>
      </c>
      <c r="F70" s="81">
        <v>34</v>
      </c>
      <c r="G70" s="34">
        <f>IF(F78=0, "-", F70/F78)</f>
        <v>0.24637681159420291</v>
      </c>
      <c r="H70" s="65">
        <v>43</v>
      </c>
      <c r="I70" s="9">
        <f>IF(H78=0, "-", H70/H78)</f>
        <v>0.21827411167512689</v>
      </c>
      <c r="J70" s="8">
        <f t="shared" si="4"/>
        <v>-0.1111111111111111</v>
      </c>
      <c r="K70" s="9">
        <f t="shared" si="5"/>
        <v>-0.20930232558139536</v>
      </c>
    </row>
    <row r="71" spans="1:11" x14ac:dyDescent="0.2">
      <c r="A71" s="7" t="s">
        <v>214</v>
      </c>
      <c r="B71" s="65">
        <v>4</v>
      </c>
      <c r="C71" s="34">
        <f>IF(B78=0, "-", B71/B78)</f>
        <v>0.11428571428571428</v>
      </c>
      <c r="D71" s="65">
        <v>5</v>
      </c>
      <c r="E71" s="9">
        <f>IF(D78=0, "-", D71/D78)</f>
        <v>0.16129032258064516</v>
      </c>
      <c r="F71" s="81">
        <v>19</v>
      </c>
      <c r="G71" s="34">
        <f>IF(F78=0, "-", F71/F78)</f>
        <v>0.13768115942028986</v>
      </c>
      <c r="H71" s="65">
        <v>13</v>
      </c>
      <c r="I71" s="9">
        <f>IF(H78=0, "-", H71/H78)</f>
        <v>6.5989847715736044E-2</v>
      </c>
      <c r="J71" s="8">
        <f t="shared" si="4"/>
        <v>-0.2</v>
      </c>
      <c r="K71" s="9">
        <f t="shared" si="5"/>
        <v>0.46153846153846156</v>
      </c>
    </row>
    <row r="72" spans="1:11" x14ac:dyDescent="0.2">
      <c r="A72" s="7" t="s">
        <v>215</v>
      </c>
      <c r="B72" s="65">
        <v>0</v>
      </c>
      <c r="C72" s="34">
        <f>IF(B78=0, "-", B72/B78)</f>
        <v>0</v>
      </c>
      <c r="D72" s="65">
        <v>0</v>
      </c>
      <c r="E72" s="9">
        <f>IF(D78=0, "-", D72/D78)</f>
        <v>0</v>
      </c>
      <c r="F72" s="81">
        <v>1</v>
      </c>
      <c r="G72" s="34">
        <f>IF(F78=0, "-", F72/F78)</f>
        <v>7.246376811594203E-3</v>
      </c>
      <c r="H72" s="65">
        <v>2</v>
      </c>
      <c r="I72" s="9">
        <f>IF(H78=0, "-", H72/H78)</f>
        <v>1.015228426395939E-2</v>
      </c>
      <c r="J72" s="8" t="str">
        <f t="shared" si="4"/>
        <v>-</v>
      </c>
      <c r="K72" s="9">
        <f t="shared" si="5"/>
        <v>-0.5</v>
      </c>
    </row>
    <row r="73" spans="1:11" x14ac:dyDescent="0.2">
      <c r="A73" s="7" t="s">
        <v>216</v>
      </c>
      <c r="B73" s="65">
        <v>9</v>
      </c>
      <c r="C73" s="34">
        <f>IF(B78=0, "-", B73/B78)</f>
        <v>0.25714285714285712</v>
      </c>
      <c r="D73" s="65">
        <v>6</v>
      </c>
      <c r="E73" s="9">
        <f>IF(D78=0, "-", D73/D78)</f>
        <v>0.19354838709677419</v>
      </c>
      <c r="F73" s="81">
        <v>38</v>
      </c>
      <c r="G73" s="34">
        <f>IF(F78=0, "-", F73/F78)</f>
        <v>0.27536231884057971</v>
      </c>
      <c r="H73" s="65">
        <v>59</v>
      </c>
      <c r="I73" s="9">
        <f>IF(H78=0, "-", H73/H78)</f>
        <v>0.29949238578680204</v>
      </c>
      <c r="J73" s="8">
        <f t="shared" si="4"/>
        <v>0.5</v>
      </c>
      <c r="K73" s="9">
        <f t="shared" si="5"/>
        <v>-0.3559322033898305</v>
      </c>
    </row>
    <row r="74" spans="1:11" x14ac:dyDescent="0.2">
      <c r="A74" s="7" t="s">
        <v>217</v>
      </c>
      <c r="B74" s="65">
        <v>0</v>
      </c>
      <c r="C74" s="34">
        <f>IF(B78=0, "-", B74/B78)</f>
        <v>0</v>
      </c>
      <c r="D74" s="65">
        <v>1</v>
      </c>
      <c r="E74" s="9">
        <f>IF(D78=0, "-", D74/D78)</f>
        <v>3.2258064516129031E-2</v>
      </c>
      <c r="F74" s="81">
        <v>0</v>
      </c>
      <c r="G74" s="34">
        <f>IF(F78=0, "-", F74/F78)</f>
        <v>0</v>
      </c>
      <c r="H74" s="65">
        <v>4</v>
      </c>
      <c r="I74" s="9">
        <f>IF(H78=0, "-", H74/H78)</f>
        <v>2.030456852791878E-2</v>
      </c>
      <c r="J74" s="8">
        <f t="shared" si="4"/>
        <v>-1</v>
      </c>
      <c r="K74" s="9">
        <f t="shared" si="5"/>
        <v>-1</v>
      </c>
    </row>
    <row r="75" spans="1:11" x14ac:dyDescent="0.2">
      <c r="A75" s="7" t="s">
        <v>218</v>
      </c>
      <c r="B75" s="65">
        <v>1</v>
      </c>
      <c r="C75" s="34">
        <f>IF(B78=0, "-", B75/B78)</f>
        <v>2.8571428571428571E-2</v>
      </c>
      <c r="D75" s="65">
        <v>1</v>
      </c>
      <c r="E75" s="9">
        <f>IF(D78=0, "-", D75/D78)</f>
        <v>3.2258064516129031E-2</v>
      </c>
      <c r="F75" s="81">
        <v>4</v>
      </c>
      <c r="G75" s="34">
        <f>IF(F78=0, "-", F75/F78)</f>
        <v>2.8985507246376812E-2</v>
      </c>
      <c r="H75" s="65">
        <v>4</v>
      </c>
      <c r="I75" s="9">
        <f>IF(H78=0, "-", H75/H78)</f>
        <v>2.030456852791878E-2</v>
      </c>
      <c r="J75" s="8">
        <f t="shared" si="4"/>
        <v>0</v>
      </c>
      <c r="K75" s="9">
        <f t="shared" si="5"/>
        <v>0</v>
      </c>
    </row>
    <row r="76" spans="1:11" x14ac:dyDescent="0.2">
      <c r="A76" s="7" t="s">
        <v>219</v>
      </c>
      <c r="B76" s="65">
        <v>13</v>
      </c>
      <c r="C76" s="34">
        <f>IF(B78=0, "-", B76/B78)</f>
        <v>0.37142857142857144</v>
      </c>
      <c r="D76" s="65">
        <v>0</v>
      </c>
      <c r="E76" s="9">
        <f>IF(D78=0, "-", D76/D78)</f>
        <v>0</v>
      </c>
      <c r="F76" s="81">
        <v>37</v>
      </c>
      <c r="G76" s="34">
        <f>IF(F78=0, "-", F76/F78)</f>
        <v>0.26811594202898553</v>
      </c>
      <c r="H76" s="65">
        <v>19</v>
      </c>
      <c r="I76" s="9">
        <f>IF(H78=0, "-", H76/H78)</f>
        <v>9.6446700507614211E-2</v>
      </c>
      <c r="J76" s="8" t="str">
        <f t="shared" si="4"/>
        <v>-</v>
      </c>
      <c r="K76" s="9">
        <f t="shared" si="5"/>
        <v>0.94736842105263153</v>
      </c>
    </row>
    <row r="77" spans="1:11" x14ac:dyDescent="0.2">
      <c r="A77" s="2"/>
      <c r="B77" s="68"/>
      <c r="C77" s="33"/>
      <c r="D77" s="68"/>
      <c r="E77" s="6"/>
      <c r="F77" s="82"/>
      <c r="G77" s="33"/>
      <c r="H77" s="68"/>
      <c r="I77" s="6"/>
      <c r="J77" s="5"/>
      <c r="K77" s="6"/>
    </row>
    <row r="78" spans="1:11" s="43" customFormat="1" x14ac:dyDescent="0.2">
      <c r="A78" s="162" t="s">
        <v>497</v>
      </c>
      <c r="B78" s="71">
        <f>SUM(B69:B77)</f>
        <v>35</v>
      </c>
      <c r="C78" s="40">
        <f>B78/1681</f>
        <v>2.0820939916716241E-2</v>
      </c>
      <c r="D78" s="71">
        <f>SUM(D69:D77)</f>
        <v>31</v>
      </c>
      <c r="E78" s="41">
        <f>D78/1945</f>
        <v>1.5938303341902313E-2</v>
      </c>
      <c r="F78" s="77">
        <f>SUM(F69:F77)</f>
        <v>138</v>
      </c>
      <c r="G78" s="42">
        <f>F78/8984</f>
        <v>1.5360641139804097E-2</v>
      </c>
      <c r="H78" s="71">
        <f>SUM(H69:H77)</f>
        <v>197</v>
      </c>
      <c r="I78" s="41">
        <f>H78/11003</f>
        <v>1.7904207943288192E-2</v>
      </c>
      <c r="J78" s="37">
        <f>IF(D78=0, "-", IF((B78-D78)/D78&lt;10, (B78-D78)/D78, "&gt;999%"))</f>
        <v>0.12903225806451613</v>
      </c>
      <c r="K78" s="38">
        <f>IF(H78=0, "-", IF((F78-H78)/H78&lt;10, (F78-H78)/H78, "&gt;999%"))</f>
        <v>-0.29949238578680204</v>
      </c>
    </row>
    <row r="79" spans="1:11" x14ac:dyDescent="0.2">
      <c r="B79" s="83"/>
      <c r="D79" s="83"/>
      <c r="F79" s="83"/>
      <c r="H79" s="83"/>
    </row>
    <row r="80" spans="1:11" s="43" customFormat="1" x14ac:dyDescent="0.2">
      <c r="A80" s="162" t="s">
        <v>496</v>
      </c>
      <c r="B80" s="71">
        <v>252</v>
      </c>
      <c r="C80" s="40">
        <f>B80/1681</f>
        <v>0.14991076740035694</v>
      </c>
      <c r="D80" s="71">
        <v>361</v>
      </c>
      <c r="E80" s="41">
        <f>D80/1945</f>
        <v>0.18560411311053984</v>
      </c>
      <c r="F80" s="77">
        <v>1270</v>
      </c>
      <c r="G80" s="42">
        <f>F80/8984</f>
        <v>0.14136242208370436</v>
      </c>
      <c r="H80" s="71">
        <v>2575</v>
      </c>
      <c r="I80" s="41">
        <f>H80/11003</f>
        <v>0.23402708352267562</v>
      </c>
      <c r="J80" s="37">
        <f>IF(D80=0, "-", IF((B80-D80)/D80&lt;10, (B80-D80)/D80, "&gt;999%"))</f>
        <v>-0.30193905817174516</v>
      </c>
      <c r="K80" s="38">
        <f>IF(H80=0, "-", IF((F80-H80)/H80&lt;10, (F80-H80)/H80, "&gt;999%"))</f>
        <v>-0.50679611650485434</v>
      </c>
    </row>
    <row r="81" spans="1:11" x14ac:dyDescent="0.2">
      <c r="B81" s="83"/>
      <c r="D81" s="83"/>
      <c r="F81" s="83"/>
      <c r="H81" s="83"/>
    </row>
    <row r="82" spans="1:11" ht="15.75" x14ac:dyDescent="0.25">
      <c r="A82" s="164" t="s">
        <v>94</v>
      </c>
      <c r="B82" s="196" t="s">
        <v>1</v>
      </c>
      <c r="C82" s="200"/>
      <c r="D82" s="200"/>
      <c r="E82" s="197"/>
      <c r="F82" s="196" t="s">
        <v>14</v>
      </c>
      <c r="G82" s="200"/>
      <c r="H82" s="200"/>
      <c r="I82" s="197"/>
      <c r="J82" s="196" t="s">
        <v>15</v>
      </c>
      <c r="K82" s="197"/>
    </row>
    <row r="83" spans="1:11" x14ac:dyDescent="0.2">
      <c r="A83" s="22"/>
      <c r="B83" s="196">
        <f>VALUE(RIGHT($B$2, 4))</f>
        <v>2021</v>
      </c>
      <c r="C83" s="197"/>
      <c r="D83" s="196">
        <f>B83-1</f>
        <v>2020</v>
      </c>
      <c r="E83" s="204"/>
      <c r="F83" s="196">
        <f>B83</f>
        <v>2021</v>
      </c>
      <c r="G83" s="204"/>
      <c r="H83" s="196">
        <f>D83</f>
        <v>2020</v>
      </c>
      <c r="I83" s="204"/>
      <c r="J83" s="140" t="s">
        <v>4</v>
      </c>
      <c r="K83" s="141" t="s">
        <v>2</v>
      </c>
    </row>
    <row r="84" spans="1:11" x14ac:dyDescent="0.2">
      <c r="A84" s="163" t="s">
        <v>118</v>
      </c>
      <c r="B84" s="61" t="s">
        <v>12</v>
      </c>
      <c r="C84" s="62" t="s">
        <v>13</v>
      </c>
      <c r="D84" s="61" t="s">
        <v>12</v>
      </c>
      <c r="E84" s="63" t="s">
        <v>13</v>
      </c>
      <c r="F84" s="62" t="s">
        <v>12</v>
      </c>
      <c r="G84" s="62" t="s">
        <v>13</v>
      </c>
      <c r="H84" s="61" t="s">
        <v>12</v>
      </c>
      <c r="I84" s="63" t="s">
        <v>13</v>
      </c>
      <c r="J84" s="61"/>
      <c r="K84" s="63"/>
    </row>
    <row r="85" spans="1:11" x14ac:dyDescent="0.2">
      <c r="A85" s="7" t="s">
        <v>220</v>
      </c>
      <c r="B85" s="65">
        <v>1</v>
      </c>
      <c r="C85" s="34">
        <f>IF(B95=0, "-", B85/B95)</f>
        <v>3.5714285714285712E-2</v>
      </c>
      <c r="D85" s="65">
        <v>1</v>
      </c>
      <c r="E85" s="9">
        <f>IF(D95=0, "-", D85/D95)</f>
        <v>2.564102564102564E-2</v>
      </c>
      <c r="F85" s="81">
        <v>5</v>
      </c>
      <c r="G85" s="34">
        <f>IF(F95=0, "-", F85/F95)</f>
        <v>2.8409090909090908E-2</v>
      </c>
      <c r="H85" s="65">
        <v>6</v>
      </c>
      <c r="I85" s="9">
        <f>IF(H95=0, "-", H85/H95)</f>
        <v>1.834862385321101E-2</v>
      </c>
      <c r="J85" s="8">
        <f t="shared" ref="J85:J93" si="6">IF(D85=0, "-", IF((B85-D85)/D85&lt;10, (B85-D85)/D85, "&gt;999%"))</f>
        <v>0</v>
      </c>
      <c r="K85" s="9">
        <f t="shared" ref="K85:K93" si="7">IF(H85=0, "-", IF((F85-H85)/H85&lt;10, (F85-H85)/H85, "&gt;999%"))</f>
        <v>-0.16666666666666666</v>
      </c>
    </row>
    <row r="86" spans="1:11" x14ac:dyDescent="0.2">
      <c r="A86" s="7" t="s">
        <v>221</v>
      </c>
      <c r="B86" s="65">
        <v>2</v>
      </c>
      <c r="C86" s="34">
        <f>IF(B95=0, "-", B86/B95)</f>
        <v>7.1428571428571425E-2</v>
      </c>
      <c r="D86" s="65">
        <v>0</v>
      </c>
      <c r="E86" s="9">
        <f>IF(D95=0, "-", D86/D95)</f>
        <v>0</v>
      </c>
      <c r="F86" s="81">
        <v>2</v>
      </c>
      <c r="G86" s="34">
        <f>IF(F95=0, "-", F86/F95)</f>
        <v>1.1363636363636364E-2</v>
      </c>
      <c r="H86" s="65">
        <v>0</v>
      </c>
      <c r="I86" s="9">
        <f>IF(H95=0, "-", H86/H95)</f>
        <v>0</v>
      </c>
      <c r="J86" s="8" t="str">
        <f t="shared" si="6"/>
        <v>-</v>
      </c>
      <c r="K86" s="9" t="str">
        <f t="shared" si="7"/>
        <v>-</v>
      </c>
    </row>
    <row r="87" spans="1:11" x14ac:dyDescent="0.2">
      <c r="A87" s="7" t="s">
        <v>222</v>
      </c>
      <c r="B87" s="65">
        <v>6</v>
      </c>
      <c r="C87" s="34">
        <f>IF(B95=0, "-", B87/B95)</f>
        <v>0.21428571428571427</v>
      </c>
      <c r="D87" s="65">
        <v>4</v>
      </c>
      <c r="E87" s="9">
        <f>IF(D95=0, "-", D87/D95)</f>
        <v>0.10256410256410256</v>
      </c>
      <c r="F87" s="81">
        <v>24</v>
      </c>
      <c r="G87" s="34">
        <f>IF(F95=0, "-", F87/F95)</f>
        <v>0.13636363636363635</v>
      </c>
      <c r="H87" s="65">
        <v>49</v>
      </c>
      <c r="I87" s="9">
        <f>IF(H95=0, "-", H87/H95)</f>
        <v>0.14984709480122324</v>
      </c>
      <c r="J87" s="8">
        <f t="shared" si="6"/>
        <v>0.5</v>
      </c>
      <c r="K87" s="9">
        <f t="shared" si="7"/>
        <v>-0.51020408163265307</v>
      </c>
    </row>
    <row r="88" spans="1:11" x14ac:dyDescent="0.2">
      <c r="A88" s="7" t="s">
        <v>223</v>
      </c>
      <c r="B88" s="65">
        <v>0</v>
      </c>
      <c r="C88" s="34">
        <f>IF(B95=0, "-", B88/B95)</f>
        <v>0</v>
      </c>
      <c r="D88" s="65">
        <v>0</v>
      </c>
      <c r="E88" s="9">
        <f>IF(D95=0, "-", D88/D95)</f>
        <v>0</v>
      </c>
      <c r="F88" s="81">
        <v>1</v>
      </c>
      <c r="G88" s="34">
        <f>IF(F95=0, "-", F88/F95)</f>
        <v>5.681818181818182E-3</v>
      </c>
      <c r="H88" s="65">
        <v>3</v>
      </c>
      <c r="I88" s="9">
        <f>IF(H95=0, "-", H88/H95)</f>
        <v>9.1743119266055051E-3</v>
      </c>
      <c r="J88" s="8" t="str">
        <f t="shared" si="6"/>
        <v>-</v>
      </c>
      <c r="K88" s="9">
        <f t="shared" si="7"/>
        <v>-0.66666666666666663</v>
      </c>
    </row>
    <row r="89" spans="1:11" x14ac:dyDescent="0.2">
      <c r="A89" s="7" t="s">
        <v>224</v>
      </c>
      <c r="B89" s="65">
        <v>5</v>
      </c>
      <c r="C89" s="34">
        <f>IF(B95=0, "-", B89/B95)</f>
        <v>0.17857142857142858</v>
      </c>
      <c r="D89" s="65">
        <v>6</v>
      </c>
      <c r="E89" s="9">
        <f>IF(D95=0, "-", D89/D95)</f>
        <v>0.15384615384615385</v>
      </c>
      <c r="F89" s="81">
        <v>41</v>
      </c>
      <c r="G89" s="34">
        <f>IF(F95=0, "-", F89/F95)</f>
        <v>0.23295454545454544</v>
      </c>
      <c r="H89" s="65">
        <v>78</v>
      </c>
      <c r="I89" s="9">
        <f>IF(H95=0, "-", H89/H95)</f>
        <v>0.23853211009174313</v>
      </c>
      <c r="J89" s="8">
        <f t="shared" si="6"/>
        <v>-0.16666666666666666</v>
      </c>
      <c r="K89" s="9">
        <f t="shared" si="7"/>
        <v>-0.47435897435897434</v>
      </c>
    </row>
    <row r="90" spans="1:11" x14ac:dyDescent="0.2">
      <c r="A90" s="7" t="s">
        <v>225</v>
      </c>
      <c r="B90" s="65">
        <v>0</v>
      </c>
      <c r="C90" s="34">
        <f>IF(B95=0, "-", B90/B95)</f>
        <v>0</v>
      </c>
      <c r="D90" s="65">
        <v>0</v>
      </c>
      <c r="E90" s="9">
        <f>IF(D95=0, "-", D90/D95)</f>
        <v>0</v>
      </c>
      <c r="F90" s="81">
        <v>0</v>
      </c>
      <c r="G90" s="34">
        <f>IF(F95=0, "-", F90/F95)</f>
        <v>0</v>
      </c>
      <c r="H90" s="65">
        <v>4</v>
      </c>
      <c r="I90" s="9">
        <f>IF(H95=0, "-", H90/H95)</f>
        <v>1.2232415902140673E-2</v>
      </c>
      <c r="J90" s="8" t="str">
        <f t="shared" si="6"/>
        <v>-</v>
      </c>
      <c r="K90" s="9">
        <f t="shared" si="7"/>
        <v>-1</v>
      </c>
    </row>
    <row r="91" spans="1:11" x14ac:dyDescent="0.2">
      <c r="A91" s="7" t="s">
        <v>226</v>
      </c>
      <c r="B91" s="65">
        <v>0</v>
      </c>
      <c r="C91" s="34">
        <f>IF(B95=0, "-", B91/B95)</f>
        <v>0</v>
      </c>
      <c r="D91" s="65">
        <v>3</v>
      </c>
      <c r="E91" s="9">
        <f>IF(D95=0, "-", D91/D95)</f>
        <v>7.6923076923076927E-2</v>
      </c>
      <c r="F91" s="81">
        <v>4</v>
      </c>
      <c r="G91" s="34">
        <f>IF(F95=0, "-", F91/F95)</f>
        <v>2.2727272727272728E-2</v>
      </c>
      <c r="H91" s="65">
        <v>22</v>
      </c>
      <c r="I91" s="9">
        <f>IF(H95=0, "-", H91/H95)</f>
        <v>6.7278287461773695E-2</v>
      </c>
      <c r="J91" s="8">
        <f t="shared" si="6"/>
        <v>-1</v>
      </c>
      <c r="K91" s="9">
        <f t="shared" si="7"/>
        <v>-0.81818181818181823</v>
      </c>
    </row>
    <row r="92" spans="1:11" x14ac:dyDescent="0.2">
      <c r="A92" s="7" t="s">
        <v>227</v>
      </c>
      <c r="B92" s="65">
        <v>13</v>
      </c>
      <c r="C92" s="34">
        <f>IF(B95=0, "-", B92/B95)</f>
        <v>0.4642857142857143</v>
      </c>
      <c r="D92" s="65">
        <v>20</v>
      </c>
      <c r="E92" s="9">
        <f>IF(D95=0, "-", D92/D95)</f>
        <v>0.51282051282051277</v>
      </c>
      <c r="F92" s="81">
        <v>94</v>
      </c>
      <c r="G92" s="34">
        <f>IF(F95=0, "-", F92/F95)</f>
        <v>0.53409090909090906</v>
      </c>
      <c r="H92" s="65">
        <v>148</v>
      </c>
      <c r="I92" s="9">
        <f>IF(H95=0, "-", H92/H95)</f>
        <v>0.45259938837920488</v>
      </c>
      <c r="J92" s="8">
        <f t="shared" si="6"/>
        <v>-0.35</v>
      </c>
      <c r="K92" s="9">
        <f t="shared" si="7"/>
        <v>-0.36486486486486486</v>
      </c>
    </row>
    <row r="93" spans="1:11" x14ac:dyDescent="0.2">
      <c r="A93" s="7" t="s">
        <v>228</v>
      </c>
      <c r="B93" s="65">
        <v>1</v>
      </c>
      <c r="C93" s="34">
        <f>IF(B95=0, "-", B93/B95)</f>
        <v>3.5714285714285712E-2</v>
      </c>
      <c r="D93" s="65">
        <v>5</v>
      </c>
      <c r="E93" s="9">
        <f>IF(D95=0, "-", D93/D95)</f>
        <v>0.12820512820512819</v>
      </c>
      <c r="F93" s="81">
        <v>5</v>
      </c>
      <c r="G93" s="34">
        <f>IF(F95=0, "-", F93/F95)</f>
        <v>2.8409090909090908E-2</v>
      </c>
      <c r="H93" s="65">
        <v>17</v>
      </c>
      <c r="I93" s="9">
        <f>IF(H95=0, "-", H93/H95)</f>
        <v>5.1987767584097858E-2</v>
      </c>
      <c r="J93" s="8">
        <f t="shared" si="6"/>
        <v>-0.8</v>
      </c>
      <c r="K93" s="9">
        <f t="shared" si="7"/>
        <v>-0.70588235294117652</v>
      </c>
    </row>
    <row r="94" spans="1:11" x14ac:dyDescent="0.2">
      <c r="A94" s="2"/>
      <c r="B94" s="68"/>
      <c r="C94" s="33"/>
      <c r="D94" s="68"/>
      <c r="E94" s="6"/>
      <c r="F94" s="82"/>
      <c r="G94" s="33"/>
      <c r="H94" s="68"/>
      <c r="I94" s="6"/>
      <c r="J94" s="5"/>
      <c r="K94" s="6"/>
    </row>
    <row r="95" spans="1:11" s="43" customFormat="1" x14ac:dyDescent="0.2">
      <c r="A95" s="162" t="s">
        <v>495</v>
      </c>
      <c r="B95" s="71">
        <f>SUM(B85:B94)</f>
        <v>28</v>
      </c>
      <c r="C95" s="40">
        <f>B95/1681</f>
        <v>1.6656751933372991E-2</v>
      </c>
      <c r="D95" s="71">
        <f>SUM(D85:D94)</f>
        <v>39</v>
      </c>
      <c r="E95" s="41">
        <f>D95/1945</f>
        <v>2.0051413881748071E-2</v>
      </c>
      <c r="F95" s="77">
        <f>SUM(F85:F94)</f>
        <v>176</v>
      </c>
      <c r="G95" s="42">
        <f>F95/8984</f>
        <v>1.9590382902938557E-2</v>
      </c>
      <c r="H95" s="71">
        <f>SUM(H85:H94)</f>
        <v>327</v>
      </c>
      <c r="I95" s="41">
        <f>H95/11003</f>
        <v>2.971916749977279E-2</v>
      </c>
      <c r="J95" s="37">
        <f>IF(D95=0, "-", IF((B95-D95)/D95&lt;10, (B95-D95)/D95, "&gt;999%"))</f>
        <v>-0.28205128205128205</v>
      </c>
      <c r="K95" s="38">
        <f>IF(H95=0, "-", IF((F95-H95)/H95&lt;10, (F95-H95)/H95, "&gt;999%"))</f>
        <v>-0.46177370030581039</v>
      </c>
    </row>
    <row r="96" spans="1:11" x14ac:dyDescent="0.2">
      <c r="B96" s="83"/>
      <c r="D96" s="83"/>
      <c r="F96" s="83"/>
      <c r="H96" s="83"/>
    </row>
    <row r="97" spans="1:11" x14ac:dyDescent="0.2">
      <c r="A97" s="163" t="s">
        <v>119</v>
      </c>
      <c r="B97" s="61" t="s">
        <v>12</v>
      </c>
      <c r="C97" s="62" t="s">
        <v>13</v>
      </c>
      <c r="D97" s="61" t="s">
        <v>12</v>
      </c>
      <c r="E97" s="63" t="s">
        <v>13</v>
      </c>
      <c r="F97" s="62" t="s">
        <v>12</v>
      </c>
      <c r="G97" s="62" t="s">
        <v>13</v>
      </c>
      <c r="H97" s="61" t="s">
        <v>12</v>
      </c>
      <c r="I97" s="63" t="s">
        <v>13</v>
      </c>
      <c r="J97" s="61"/>
      <c r="K97" s="63"/>
    </row>
    <row r="98" spans="1:11" x14ac:dyDescent="0.2">
      <c r="A98" s="7" t="s">
        <v>229</v>
      </c>
      <c r="B98" s="65">
        <v>0</v>
      </c>
      <c r="C98" s="34">
        <f>IF(B111=0, "-", B98/B111)</f>
        <v>0</v>
      </c>
      <c r="D98" s="65">
        <v>1</v>
      </c>
      <c r="E98" s="9">
        <f>IF(D111=0, "-", D98/D111)</f>
        <v>2.3255813953488372E-2</v>
      </c>
      <c r="F98" s="81">
        <v>2</v>
      </c>
      <c r="G98" s="34">
        <f>IF(F111=0, "-", F98/F111)</f>
        <v>1.4925373134328358E-2</v>
      </c>
      <c r="H98" s="65">
        <v>4</v>
      </c>
      <c r="I98" s="9">
        <f>IF(H111=0, "-", H98/H111)</f>
        <v>2.5974025974025976E-2</v>
      </c>
      <c r="J98" s="8">
        <f t="shared" ref="J98:J109" si="8">IF(D98=0, "-", IF((B98-D98)/D98&lt;10, (B98-D98)/D98, "&gt;999%"))</f>
        <v>-1</v>
      </c>
      <c r="K98" s="9">
        <f t="shared" ref="K98:K109" si="9">IF(H98=0, "-", IF((F98-H98)/H98&lt;10, (F98-H98)/H98, "&gt;999%"))</f>
        <v>-0.5</v>
      </c>
    </row>
    <row r="99" spans="1:11" x14ac:dyDescent="0.2">
      <c r="A99" s="7" t="s">
        <v>230</v>
      </c>
      <c r="B99" s="65">
        <v>0</v>
      </c>
      <c r="C99" s="34">
        <f>IF(B111=0, "-", B99/B111)</f>
        <v>0</v>
      </c>
      <c r="D99" s="65">
        <v>1</v>
      </c>
      <c r="E99" s="9">
        <f>IF(D111=0, "-", D99/D111)</f>
        <v>2.3255813953488372E-2</v>
      </c>
      <c r="F99" s="81">
        <v>6</v>
      </c>
      <c r="G99" s="34">
        <f>IF(F111=0, "-", F99/F111)</f>
        <v>4.4776119402985072E-2</v>
      </c>
      <c r="H99" s="65">
        <v>10</v>
      </c>
      <c r="I99" s="9">
        <f>IF(H111=0, "-", H99/H111)</f>
        <v>6.4935064935064929E-2</v>
      </c>
      <c r="J99" s="8">
        <f t="shared" si="8"/>
        <v>-1</v>
      </c>
      <c r="K99" s="9">
        <f t="shared" si="9"/>
        <v>-0.4</v>
      </c>
    </row>
    <row r="100" spans="1:11" x14ac:dyDescent="0.2">
      <c r="A100" s="7" t="s">
        <v>231</v>
      </c>
      <c r="B100" s="65">
        <v>1</v>
      </c>
      <c r="C100" s="34">
        <f>IF(B111=0, "-", B100/B111)</f>
        <v>3.5714285714285712E-2</v>
      </c>
      <c r="D100" s="65">
        <v>2</v>
      </c>
      <c r="E100" s="9">
        <f>IF(D111=0, "-", D100/D111)</f>
        <v>4.6511627906976744E-2</v>
      </c>
      <c r="F100" s="81">
        <v>8</v>
      </c>
      <c r="G100" s="34">
        <f>IF(F111=0, "-", F100/F111)</f>
        <v>5.9701492537313432E-2</v>
      </c>
      <c r="H100" s="65">
        <v>6</v>
      </c>
      <c r="I100" s="9">
        <f>IF(H111=0, "-", H100/H111)</f>
        <v>3.896103896103896E-2</v>
      </c>
      <c r="J100" s="8">
        <f t="shared" si="8"/>
        <v>-0.5</v>
      </c>
      <c r="K100" s="9">
        <f t="shared" si="9"/>
        <v>0.33333333333333331</v>
      </c>
    </row>
    <row r="101" spans="1:11" x14ac:dyDescent="0.2">
      <c r="A101" s="7" t="s">
        <v>232</v>
      </c>
      <c r="B101" s="65">
        <v>12</v>
      </c>
      <c r="C101" s="34">
        <f>IF(B111=0, "-", B101/B111)</f>
        <v>0.42857142857142855</v>
      </c>
      <c r="D101" s="65">
        <v>17</v>
      </c>
      <c r="E101" s="9">
        <f>IF(D111=0, "-", D101/D111)</f>
        <v>0.39534883720930231</v>
      </c>
      <c r="F101" s="81">
        <v>40</v>
      </c>
      <c r="G101" s="34">
        <f>IF(F111=0, "-", F101/F111)</f>
        <v>0.29850746268656714</v>
      </c>
      <c r="H101" s="65">
        <v>67</v>
      </c>
      <c r="I101" s="9">
        <f>IF(H111=0, "-", H101/H111)</f>
        <v>0.43506493506493504</v>
      </c>
      <c r="J101" s="8">
        <f t="shared" si="8"/>
        <v>-0.29411764705882354</v>
      </c>
      <c r="K101" s="9">
        <f t="shared" si="9"/>
        <v>-0.40298507462686567</v>
      </c>
    </row>
    <row r="102" spans="1:11" x14ac:dyDescent="0.2">
      <c r="A102" s="7" t="s">
        <v>233</v>
      </c>
      <c r="B102" s="65">
        <v>2</v>
      </c>
      <c r="C102" s="34">
        <f>IF(B111=0, "-", B102/B111)</f>
        <v>7.1428571428571425E-2</v>
      </c>
      <c r="D102" s="65">
        <v>1</v>
      </c>
      <c r="E102" s="9">
        <f>IF(D111=0, "-", D102/D111)</f>
        <v>2.3255813953488372E-2</v>
      </c>
      <c r="F102" s="81">
        <v>3</v>
      </c>
      <c r="G102" s="34">
        <f>IF(F111=0, "-", F102/F111)</f>
        <v>2.2388059701492536E-2</v>
      </c>
      <c r="H102" s="65">
        <v>8</v>
      </c>
      <c r="I102" s="9">
        <f>IF(H111=0, "-", H102/H111)</f>
        <v>5.1948051948051951E-2</v>
      </c>
      <c r="J102" s="8">
        <f t="shared" si="8"/>
        <v>1</v>
      </c>
      <c r="K102" s="9">
        <f t="shared" si="9"/>
        <v>-0.625</v>
      </c>
    </row>
    <row r="103" spans="1:11" x14ac:dyDescent="0.2">
      <c r="A103" s="7" t="s">
        <v>234</v>
      </c>
      <c r="B103" s="65">
        <v>0</v>
      </c>
      <c r="C103" s="34">
        <f>IF(B111=0, "-", B103/B111)</f>
        <v>0</v>
      </c>
      <c r="D103" s="65">
        <v>3</v>
      </c>
      <c r="E103" s="9">
        <f>IF(D111=0, "-", D103/D111)</f>
        <v>6.9767441860465115E-2</v>
      </c>
      <c r="F103" s="81">
        <v>8</v>
      </c>
      <c r="G103" s="34">
        <f>IF(F111=0, "-", F103/F111)</f>
        <v>5.9701492537313432E-2</v>
      </c>
      <c r="H103" s="65">
        <v>17</v>
      </c>
      <c r="I103" s="9">
        <f>IF(H111=0, "-", H103/H111)</f>
        <v>0.11038961038961038</v>
      </c>
      <c r="J103" s="8">
        <f t="shared" si="8"/>
        <v>-1</v>
      </c>
      <c r="K103" s="9">
        <f t="shared" si="9"/>
        <v>-0.52941176470588236</v>
      </c>
    </row>
    <row r="104" spans="1:11" x14ac:dyDescent="0.2">
      <c r="A104" s="7" t="s">
        <v>235</v>
      </c>
      <c r="B104" s="65">
        <v>3</v>
      </c>
      <c r="C104" s="34">
        <f>IF(B111=0, "-", B104/B111)</f>
        <v>0.10714285714285714</v>
      </c>
      <c r="D104" s="65">
        <v>2</v>
      </c>
      <c r="E104" s="9">
        <f>IF(D111=0, "-", D104/D111)</f>
        <v>4.6511627906976744E-2</v>
      </c>
      <c r="F104" s="81">
        <v>13</v>
      </c>
      <c r="G104" s="34">
        <f>IF(F111=0, "-", F104/F111)</f>
        <v>9.7014925373134331E-2</v>
      </c>
      <c r="H104" s="65">
        <v>5</v>
      </c>
      <c r="I104" s="9">
        <f>IF(H111=0, "-", H104/H111)</f>
        <v>3.2467532467532464E-2</v>
      </c>
      <c r="J104" s="8">
        <f t="shared" si="8"/>
        <v>0.5</v>
      </c>
      <c r="K104" s="9">
        <f t="shared" si="9"/>
        <v>1.6</v>
      </c>
    </row>
    <row r="105" spans="1:11" x14ac:dyDescent="0.2">
      <c r="A105" s="7" t="s">
        <v>236</v>
      </c>
      <c r="B105" s="65">
        <v>9</v>
      </c>
      <c r="C105" s="34">
        <f>IF(B111=0, "-", B105/B111)</f>
        <v>0.32142857142857145</v>
      </c>
      <c r="D105" s="65">
        <v>9</v>
      </c>
      <c r="E105" s="9">
        <f>IF(D111=0, "-", D105/D111)</f>
        <v>0.20930232558139536</v>
      </c>
      <c r="F105" s="81">
        <v>42</v>
      </c>
      <c r="G105" s="34">
        <f>IF(F111=0, "-", F105/F111)</f>
        <v>0.31343283582089554</v>
      </c>
      <c r="H105" s="65">
        <v>18</v>
      </c>
      <c r="I105" s="9">
        <f>IF(H111=0, "-", H105/H111)</f>
        <v>0.11688311688311688</v>
      </c>
      <c r="J105" s="8">
        <f t="shared" si="8"/>
        <v>0</v>
      </c>
      <c r="K105" s="9">
        <f t="shared" si="9"/>
        <v>1.3333333333333333</v>
      </c>
    </row>
    <row r="106" spans="1:11" x14ac:dyDescent="0.2">
      <c r="A106" s="7" t="s">
        <v>237</v>
      </c>
      <c r="B106" s="65">
        <v>0</v>
      </c>
      <c r="C106" s="34">
        <f>IF(B111=0, "-", B106/B111)</f>
        <v>0</v>
      </c>
      <c r="D106" s="65">
        <v>2</v>
      </c>
      <c r="E106" s="9">
        <f>IF(D111=0, "-", D106/D111)</f>
        <v>4.6511627906976744E-2</v>
      </c>
      <c r="F106" s="81">
        <v>6</v>
      </c>
      <c r="G106" s="34">
        <f>IF(F111=0, "-", F106/F111)</f>
        <v>4.4776119402985072E-2</v>
      </c>
      <c r="H106" s="65">
        <v>12</v>
      </c>
      <c r="I106" s="9">
        <f>IF(H111=0, "-", H106/H111)</f>
        <v>7.792207792207792E-2</v>
      </c>
      <c r="J106" s="8">
        <f t="shared" si="8"/>
        <v>-1</v>
      </c>
      <c r="K106" s="9">
        <f t="shared" si="9"/>
        <v>-0.5</v>
      </c>
    </row>
    <row r="107" spans="1:11" x14ac:dyDescent="0.2">
      <c r="A107" s="7" t="s">
        <v>238</v>
      </c>
      <c r="B107" s="65">
        <v>0</v>
      </c>
      <c r="C107" s="34">
        <f>IF(B111=0, "-", B107/B111)</f>
        <v>0</v>
      </c>
      <c r="D107" s="65">
        <v>0</v>
      </c>
      <c r="E107" s="9">
        <f>IF(D111=0, "-", D107/D111)</f>
        <v>0</v>
      </c>
      <c r="F107" s="81">
        <v>0</v>
      </c>
      <c r="G107" s="34">
        <f>IF(F111=0, "-", F107/F111)</f>
        <v>0</v>
      </c>
      <c r="H107" s="65">
        <v>1</v>
      </c>
      <c r="I107" s="9">
        <f>IF(H111=0, "-", H107/H111)</f>
        <v>6.4935064935064939E-3</v>
      </c>
      <c r="J107" s="8" t="str">
        <f t="shared" si="8"/>
        <v>-</v>
      </c>
      <c r="K107" s="9">
        <f t="shared" si="9"/>
        <v>-1</v>
      </c>
    </row>
    <row r="108" spans="1:11" x14ac:dyDescent="0.2">
      <c r="A108" s="7" t="s">
        <v>239</v>
      </c>
      <c r="B108" s="65">
        <v>1</v>
      </c>
      <c r="C108" s="34">
        <f>IF(B111=0, "-", B108/B111)</f>
        <v>3.5714285714285712E-2</v>
      </c>
      <c r="D108" s="65">
        <v>1</v>
      </c>
      <c r="E108" s="9">
        <f>IF(D111=0, "-", D108/D111)</f>
        <v>2.3255813953488372E-2</v>
      </c>
      <c r="F108" s="81">
        <v>6</v>
      </c>
      <c r="G108" s="34">
        <f>IF(F111=0, "-", F108/F111)</f>
        <v>4.4776119402985072E-2</v>
      </c>
      <c r="H108" s="65">
        <v>1</v>
      </c>
      <c r="I108" s="9">
        <f>IF(H111=0, "-", H108/H111)</f>
        <v>6.4935064935064939E-3</v>
      </c>
      <c r="J108" s="8">
        <f t="shared" si="8"/>
        <v>0</v>
      </c>
      <c r="K108" s="9">
        <f t="shared" si="9"/>
        <v>5</v>
      </c>
    </row>
    <row r="109" spans="1:11" x14ac:dyDescent="0.2">
      <c r="A109" s="7" t="s">
        <v>240</v>
      </c>
      <c r="B109" s="65">
        <v>0</v>
      </c>
      <c r="C109" s="34">
        <f>IF(B111=0, "-", B109/B111)</f>
        <v>0</v>
      </c>
      <c r="D109" s="65">
        <v>4</v>
      </c>
      <c r="E109" s="9">
        <f>IF(D111=0, "-", D109/D111)</f>
        <v>9.3023255813953487E-2</v>
      </c>
      <c r="F109" s="81">
        <v>0</v>
      </c>
      <c r="G109" s="34">
        <f>IF(F111=0, "-", F109/F111)</f>
        <v>0</v>
      </c>
      <c r="H109" s="65">
        <v>5</v>
      </c>
      <c r="I109" s="9">
        <f>IF(H111=0, "-", H109/H111)</f>
        <v>3.2467532467532464E-2</v>
      </c>
      <c r="J109" s="8">
        <f t="shared" si="8"/>
        <v>-1</v>
      </c>
      <c r="K109" s="9">
        <f t="shared" si="9"/>
        <v>-1</v>
      </c>
    </row>
    <row r="110" spans="1:11" x14ac:dyDescent="0.2">
      <c r="A110" s="2"/>
      <c r="B110" s="68"/>
      <c r="C110" s="33"/>
      <c r="D110" s="68"/>
      <c r="E110" s="6"/>
      <c r="F110" s="82"/>
      <c r="G110" s="33"/>
      <c r="H110" s="68"/>
      <c r="I110" s="6"/>
      <c r="J110" s="5"/>
      <c r="K110" s="6"/>
    </row>
    <row r="111" spans="1:11" s="43" customFormat="1" x14ac:dyDescent="0.2">
      <c r="A111" s="162" t="s">
        <v>494</v>
      </c>
      <c r="B111" s="71">
        <f>SUM(B98:B110)</f>
        <v>28</v>
      </c>
      <c r="C111" s="40">
        <f>B111/1681</f>
        <v>1.6656751933372991E-2</v>
      </c>
      <c r="D111" s="71">
        <f>SUM(D98:D110)</f>
        <v>43</v>
      </c>
      <c r="E111" s="41">
        <f>D111/1945</f>
        <v>2.2107969151670952E-2</v>
      </c>
      <c r="F111" s="77">
        <f>SUM(F98:F110)</f>
        <v>134</v>
      </c>
      <c r="G111" s="42">
        <f>F111/8984</f>
        <v>1.491540516473731E-2</v>
      </c>
      <c r="H111" s="71">
        <f>SUM(H98:H110)</f>
        <v>154</v>
      </c>
      <c r="I111" s="41">
        <f>H111/11003</f>
        <v>1.3996182859220213E-2</v>
      </c>
      <c r="J111" s="37">
        <f>IF(D111=0, "-", IF((B111-D111)/D111&lt;10, (B111-D111)/D111, "&gt;999%"))</f>
        <v>-0.34883720930232559</v>
      </c>
      <c r="K111" s="38">
        <f>IF(H111=0, "-", IF((F111-H111)/H111&lt;10, (F111-H111)/H111, "&gt;999%"))</f>
        <v>-0.12987012987012986</v>
      </c>
    </row>
    <row r="112" spans="1:11" x14ac:dyDescent="0.2">
      <c r="B112" s="83"/>
      <c r="D112" s="83"/>
      <c r="F112" s="83"/>
      <c r="H112" s="83"/>
    </row>
    <row r="113" spans="1:11" s="43" customFormat="1" x14ac:dyDescent="0.2">
      <c r="A113" s="162" t="s">
        <v>493</v>
      </c>
      <c r="B113" s="71">
        <v>56</v>
      </c>
      <c r="C113" s="40">
        <f>B113/1681</f>
        <v>3.3313503866745982E-2</v>
      </c>
      <c r="D113" s="71">
        <v>82</v>
      </c>
      <c r="E113" s="41">
        <f>D113/1945</f>
        <v>4.2159383033419026E-2</v>
      </c>
      <c r="F113" s="77">
        <v>310</v>
      </c>
      <c r="G113" s="42">
        <f>F113/8984</f>
        <v>3.4505788067675867E-2</v>
      </c>
      <c r="H113" s="71">
        <v>481</v>
      </c>
      <c r="I113" s="41">
        <f>H113/11003</f>
        <v>4.3715350358993002E-2</v>
      </c>
      <c r="J113" s="37">
        <f>IF(D113=0, "-", IF((B113-D113)/D113&lt;10, (B113-D113)/D113, "&gt;999%"))</f>
        <v>-0.31707317073170732</v>
      </c>
      <c r="K113" s="38">
        <f>IF(H113=0, "-", IF((F113-H113)/H113&lt;10, (F113-H113)/H113, "&gt;999%"))</f>
        <v>-0.35550935550935553</v>
      </c>
    </row>
    <row r="114" spans="1:11" x14ac:dyDescent="0.2">
      <c r="B114" s="83"/>
      <c r="D114" s="83"/>
      <c r="F114" s="83"/>
      <c r="H114" s="83"/>
    </row>
    <row r="115" spans="1:11" ht="15.75" x14ac:dyDescent="0.25">
      <c r="A115" s="164" t="s">
        <v>95</v>
      </c>
      <c r="B115" s="196" t="s">
        <v>1</v>
      </c>
      <c r="C115" s="200"/>
      <c r="D115" s="200"/>
      <c r="E115" s="197"/>
      <c r="F115" s="196" t="s">
        <v>14</v>
      </c>
      <c r="G115" s="200"/>
      <c r="H115" s="200"/>
      <c r="I115" s="197"/>
      <c r="J115" s="196" t="s">
        <v>15</v>
      </c>
      <c r="K115" s="197"/>
    </row>
    <row r="116" spans="1:11" x14ac:dyDescent="0.2">
      <c r="A116" s="22"/>
      <c r="B116" s="196">
        <f>VALUE(RIGHT($B$2, 4))</f>
        <v>2021</v>
      </c>
      <c r="C116" s="197"/>
      <c r="D116" s="196">
        <f>B116-1</f>
        <v>2020</v>
      </c>
      <c r="E116" s="204"/>
      <c r="F116" s="196">
        <f>B116</f>
        <v>2021</v>
      </c>
      <c r="G116" s="204"/>
      <c r="H116" s="196">
        <f>D116</f>
        <v>2020</v>
      </c>
      <c r="I116" s="204"/>
      <c r="J116" s="140" t="s">
        <v>4</v>
      </c>
      <c r="K116" s="141" t="s">
        <v>2</v>
      </c>
    </row>
    <row r="117" spans="1:11" x14ac:dyDescent="0.2">
      <c r="A117" s="163" t="s">
        <v>120</v>
      </c>
      <c r="B117" s="61" t="s">
        <v>12</v>
      </c>
      <c r="C117" s="62" t="s">
        <v>13</v>
      </c>
      <c r="D117" s="61" t="s">
        <v>12</v>
      </c>
      <c r="E117" s="63" t="s">
        <v>13</v>
      </c>
      <c r="F117" s="62" t="s">
        <v>12</v>
      </c>
      <c r="G117" s="62" t="s">
        <v>13</v>
      </c>
      <c r="H117" s="61" t="s">
        <v>12</v>
      </c>
      <c r="I117" s="63" t="s">
        <v>13</v>
      </c>
      <c r="J117" s="61"/>
      <c r="K117" s="63"/>
    </row>
    <row r="118" spans="1:11" x14ac:dyDescent="0.2">
      <c r="A118" s="7" t="s">
        <v>241</v>
      </c>
      <c r="B118" s="65">
        <v>0</v>
      </c>
      <c r="C118" s="34">
        <f>IF(B122=0, "-", B118/B122)</f>
        <v>0</v>
      </c>
      <c r="D118" s="65">
        <v>0</v>
      </c>
      <c r="E118" s="9">
        <f>IF(D122=0, "-", D118/D122)</f>
        <v>0</v>
      </c>
      <c r="F118" s="81">
        <v>0</v>
      </c>
      <c r="G118" s="34">
        <f>IF(F122=0, "-", F118/F122)</f>
        <v>0</v>
      </c>
      <c r="H118" s="65">
        <v>9</v>
      </c>
      <c r="I118" s="9">
        <f>IF(H122=0, "-", H118/H122)</f>
        <v>0.23076923076923078</v>
      </c>
      <c r="J118" s="8" t="str">
        <f>IF(D118=0, "-", IF((B118-D118)/D118&lt;10, (B118-D118)/D118, "&gt;999%"))</f>
        <v>-</v>
      </c>
      <c r="K118" s="9">
        <f>IF(H118=0, "-", IF((F118-H118)/H118&lt;10, (F118-H118)/H118, "&gt;999%"))</f>
        <v>-1</v>
      </c>
    </row>
    <row r="119" spans="1:11" x14ac:dyDescent="0.2">
      <c r="A119" s="7" t="s">
        <v>242</v>
      </c>
      <c r="B119" s="65">
        <v>6</v>
      </c>
      <c r="C119" s="34">
        <f>IF(B122=0, "-", B119/B122)</f>
        <v>0.54545454545454541</v>
      </c>
      <c r="D119" s="65">
        <v>4</v>
      </c>
      <c r="E119" s="9">
        <f>IF(D122=0, "-", D119/D122)</f>
        <v>0.66666666666666663</v>
      </c>
      <c r="F119" s="81">
        <v>18</v>
      </c>
      <c r="G119" s="34">
        <f>IF(F122=0, "-", F119/F122)</f>
        <v>0.5625</v>
      </c>
      <c r="H119" s="65">
        <v>22</v>
      </c>
      <c r="I119" s="9">
        <f>IF(H122=0, "-", H119/H122)</f>
        <v>0.5641025641025641</v>
      </c>
      <c r="J119" s="8">
        <f>IF(D119=0, "-", IF((B119-D119)/D119&lt;10, (B119-D119)/D119, "&gt;999%"))</f>
        <v>0.5</v>
      </c>
      <c r="K119" s="9">
        <f>IF(H119=0, "-", IF((F119-H119)/H119&lt;10, (F119-H119)/H119, "&gt;999%"))</f>
        <v>-0.18181818181818182</v>
      </c>
    </row>
    <row r="120" spans="1:11" x14ac:dyDescent="0.2">
      <c r="A120" s="7" t="s">
        <v>243</v>
      </c>
      <c r="B120" s="65">
        <v>5</v>
      </c>
      <c r="C120" s="34">
        <f>IF(B122=0, "-", B120/B122)</f>
        <v>0.45454545454545453</v>
      </c>
      <c r="D120" s="65">
        <v>2</v>
      </c>
      <c r="E120" s="9">
        <f>IF(D122=0, "-", D120/D122)</f>
        <v>0.33333333333333331</v>
      </c>
      <c r="F120" s="81">
        <v>14</v>
      </c>
      <c r="G120" s="34">
        <f>IF(F122=0, "-", F120/F122)</f>
        <v>0.4375</v>
      </c>
      <c r="H120" s="65">
        <v>8</v>
      </c>
      <c r="I120" s="9">
        <f>IF(H122=0, "-", H120/H122)</f>
        <v>0.20512820512820512</v>
      </c>
      <c r="J120" s="8">
        <f>IF(D120=0, "-", IF((B120-D120)/D120&lt;10, (B120-D120)/D120, "&gt;999%"))</f>
        <v>1.5</v>
      </c>
      <c r="K120" s="9">
        <f>IF(H120=0, "-", IF((F120-H120)/H120&lt;10, (F120-H120)/H120, "&gt;999%"))</f>
        <v>0.75</v>
      </c>
    </row>
    <row r="121" spans="1:11" x14ac:dyDescent="0.2">
      <c r="A121" s="2"/>
      <c r="B121" s="68"/>
      <c r="C121" s="33"/>
      <c r="D121" s="68"/>
      <c r="E121" s="6"/>
      <c r="F121" s="82"/>
      <c r="G121" s="33"/>
      <c r="H121" s="68"/>
      <c r="I121" s="6"/>
      <c r="J121" s="5"/>
      <c r="K121" s="6"/>
    </row>
    <row r="122" spans="1:11" s="43" customFormat="1" x14ac:dyDescent="0.2">
      <c r="A122" s="162" t="s">
        <v>492</v>
      </c>
      <c r="B122" s="71">
        <f>SUM(B118:B121)</f>
        <v>11</v>
      </c>
      <c r="C122" s="40">
        <f>B122/1681</f>
        <v>6.5437239738251043E-3</v>
      </c>
      <c r="D122" s="71">
        <f>SUM(D118:D121)</f>
        <v>6</v>
      </c>
      <c r="E122" s="41">
        <f>D122/1945</f>
        <v>3.084832904884319E-3</v>
      </c>
      <c r="F122" s="77">
        <f>SUM(F118:F121)</f>
        <v>32</v>
      </c>
      <c r="G122" s="42">
        <f>F122/8984</f>
        <v>3.5618878005342831E-3</v>
      </c>
      <c r="H122" s="71">
        <f>SUM(H118:H121)</f>
        <v>39</v>
      </c>
      <c r="I122" s="41">
        <f>H122/11003</f>
        <v>3.5444878669453786E-3</v>
      </c>
      <c r="J122" s="37">
        <f>IF(D122=0, "-", IF((B122-D122)/D122&lt;10, (B122-D122)/D122, "&gt;999%"))</f>
        <v>0.83333333333333337</v>
      </c>
      <c r="K122" s="38">
        <f>IF(H122=0, "-", IF((F122-H122)/H122&lt;10, (F122-H122)/H122, "&gt;999%"))</f>
        <v>-0.17948717948717949</v>
      </c>
    </row>
    <row r="123" spans="1:11" x14ac:dyDescent="0.2">
      <c r="B123" s="83"/>
      <c r="D123" s="83"/>
      <c r="F123" s="83"/>
      <c r="H123" s="83"/>
    </row>
    <row r="124" spans="1:11" x14ac:dyDescent="0.2">
      <c r="A124" s="163" t="s">
        <v>121</v>
      </c>
      <c r="B124" s="61" t="s">
        <v>12</v>
      </c>
      <c r="C124" s="62" t="s">
        <v>13</v>
      </c>
      <c r="D124" s="61" t="s">
        <v>12</v>
      </c>
      <c r="E124" s="63" t="s">
        <v>13</v>
      </c>
      <c r="F124" s="62" t="s">
        <v>12</v>
      </c>
      <c r="G124" s="62" t="s">
        <v>13</v>
      </c>
      <c r="H124" s="61" t="s">
        <v>12</v>
      </c>
      <c r="I124" s="63" t="s">
        <v>13</v>
      </c>
      <c r="J124" s="61"/>
      <c r="K124" s="63"/>
    </row>
    <row r="125" spans="1:11" x14ac:dyDescent="0.2">
      <c r="A125" s="7" t="s">
        <v>244</v>
      </c>
      <c r="B125" s="65">
        <v>0</v>
      </c>
      <c r="C125" s="34">
        <f>IF(B137=0, "-", B125/B137)</f>
        <v>0</v>
      </c>
      <c r="D125" s="65">
        <v>0</v>
      </c>
      <c r="E125" s="9">
        <f>IF(D137=0, "-", D125/D137)</f>
        <v>0</v>
      </c>
      <c r="F125" s="81">
        <v>3</v>
      </c>
      <c r="G125" s="34">
        <f>IF(F137=0, "-", F125/F137)</f>
        <v>0.11538461538461539</v>
      </c>
      <c r="H125" s="65">
        <v>1</v>
      </c>
      <c r="I125" s="9">
        <f>IF(H137=0, "-", H125/H137)</f>
        <v>4.5454545454545456E-2</v>
      </c>
      <c r="J125" s="8" t="str">
        <f t="shared" ref="J125:J135" si="10">IF(D125=0, "-", IF((B125-D125)/D125&lt;10, (B125-D125)/D125, "&gt;999%"))</f>
        <v>-</v>
      </c>
      <c r="K125" s="9">
        <f t="shared" ref="K125:K135" si="11">IF(H125=0, "-", IF((F125-H125)/H125&lt;10, (F125-H125)/H125, "&gt;999%"))</f>
        <v>2</v>
      </c>
    </row>
    <row r="126" spans="1:11" x14ac:dyDescent="0.2">
      <c r="A126" s="7" t="s">
        <v>245</v>
      </c>
      <c r="B126" s="65">
        <v>0</v>
      </c>
      <c r="C126" s="34">
        <f>IF(B137=0, "-", B126/B137)</f>
        <v>0</v>
      </c>
      <c r="D126" s="65">
        <v>0</v>
      </c>
      <c r="E126" s="9">
        <f>IF(D137=0, "-", D126/D137)</f>
        <v>0</v>
      </c>
      <c r="F126" s="81">
        <v>1</v>
      </c>
      <c r="G126" s="34">
        <f>IF(F137=0, "-", F126/F137)</f>
        <v>3.8461538461538464E-2</v>
      </c>
      <c r="H126" s="65">
        <v>0</v>
      </c>
      <c r="I126" s="9">
        <f>IF(H137=0, "-", H126/H137)</f>
        <v>0</v>
      </c>
      <c r="J126" s="8" t="str">
        <f t="shared" si="10"/>
        <v>-</v>
      </c>
      <c r="K126" s="9" t="str">
        <f t="shared" si="11"/>
        <v>-</v>
      </c>
    </row>
    <row r="127" spans="1:11" x14ac:dyDescent="0.2">
      <c r="A127" s="7" t="s">
        <v>246</v>
      </c>
      <c r="B127" s="65">
        <v>0</v>
      </c>
      <c r="C127" s="34">
        <f>IF(B137=0, "-", B127/B137)</f>
        <v>0</v>
      </c>
      <c r="D127" s="65">
        <v>2</v>
      </c>
      <c r="E127" s="9">
        <f>IF(D137=0, "-", D127/D137)</f>
        <v>0.33333333333333331</v>
      </c>
      <c r="F127" s="81">
        <v>5</v>
      </c>
      <c r="G127" s="34">
        <f>IF(F137=0, "-", F127/F137)</f>
        <v>0.19230769230769232</v>
      </c>
      <c r="H127" s="65">
        <v>5</v>
      </c>
      <c r="I127" s="9">
        <f>IF(H137=0, "-", H127/H137)</f>
        <v>0.22727272727272727</v>
      </c>
      <c r="J127" s="8">
        <f t="shared" si="10"/>
        <v>-1</v>
      </c>
      <c r="K127" s="9">
        <f t="shared" si="11"/>
        <v>0</v>
      </c>
    </row>
    <row r="128" spans="1:11" x14ac:dyDescent="0.2">
      <c r="A128" s="7" t="s">
        <v>247</v>
      </c>
      <c r="B128" s="65">
        <v>0</v>
      </c>
      <c r="C128" s="34">
        <f>IF(B137=0, "-", B128/B137)</f>
        <v>0</v>
      </c>
      <c r="D128" s="65">
        <v>0</v>
      </c>
      <c r="E128" s="9">
        <f>IF(D137=0, "-", D128/D137)</f>
        <v>0</v>
      </c>
      <c r="F128" s="81">
        <v>0</v>
      </c>
      <c r="G128" s="34">
        <f>IF(F137=0, "-", F128/F137)</f>
        <v>0</v>
      </c>
      <c r="H128" s="65">
        <v>1</v>
      </c>
      <c r="I128" s="9">
        <f>IF(H137=0, "-", H128/H137)</f>
        <v>4.5454545454545456E-2</v>
      </c>
      <c r="J128" s="8" t="str">
        <f t="shared" si="10"/>
        <v>-</v>
      </c>
      <c r="K128" s="9">
        <f t="shared" si="11"/>
        <v>-1</v>
      </c>
    </row>
    <row r="129" spans="1:11" x14ac:dyDescent="0.2">
      <c r="A129" s="7" t="s">
        <v>248</v>
      </c>
      <c r="B129" s="65">
        <v>0</v>
      </c>
      <c r="C129" s="34">
        <f>IF(B137=0, "-", B129/B137)</f>
        <v>0</v>
      </c>
      <c r="D129" s="65">
        <v>0</v>
      </c>
      <c r="E129" s="9">
        <f>IF(D137=0, "-", D129/D137)</f>
        <v>0</v>
      </c>
      <c r="F129" s="81">
        <v>2</v>
      </c>
      <c r="G129" s="34">
        <f>IF(F137=0, "-", F129/F137)</f>
        <v>7.6923076923076927E-2</v>
      </c>
      <c r="H129" s="65">
        <v>0</v>
      </c>
      <c r="I129" s="9">
        <f>IF(H137=0, "-", H129/H137)</f>
        <v>0</v>
      </c>
      <c r="J129" s="8" t="str">
        <f t="shared" si="10"/>
        <v>-</v>
      </c>
      <c r="K129" s="9" t="str">
        <f t="shared" si="11"/>
        <v>-</v>
      </c>
    </row>
    <row r="130" spans="1:11" x14ac:dyDescent="0.2">
      <c r="A130" s="7" t="s">
        <v>249</v>
      </c>
      <c r="B130" s="65">
        <v>0</v>
      </c>
      <c r="C130" s="34">
        <f>IF(B137=0, "-", B130/B137)</f>
        <v>0</v>
      </c>
      <c r="D130" s="65">
        <v>0</v>
      </c>
      <c r="E130" s="9">
        <f>IF(D137=0, "-", D130/D137)</f>
        <v>0</v>
      </c>
      <c r="F130" s="81">
        <v>0</v>
      </c>
      <c r="G130" s="34">
        <f>IF(F137=0, "-", F130/F137)</f>
        <v>0</v>
      </c>
      <c r="H130" s="65">
        <v>1</v>
      </c>
      <c r="I130" s="9">
        <f>IF(H137=0, "-", H130/H137)</f>
        <v>4.5454545454545456E-2</v>
      </c>
      <c r="J130" s="8" t="str">
        <f t="shared" si="10"/>
        <v>-</v>
      </c>
      <c r="K130" s="9">
        <f t="shared" si="11"/>
        <v>-1</v>
      </c>
    </row>
    <row r="131" spans="1:11" x14ac:dyDescent="0.2">
      <c r="A131" s="7" t="s">
        <v>250</v>
      </c>
      <c r="B131" s="65">
        <v>0</v>
      </c>
      <c r="C131" s="34">
        <f>IF(B137=0, "-", B131/B137)</f>
        <v>0</v>
      </c>
      <c r="D131" s="65">
        <v>0</v>
      </c>
      <c r="E131" s="9">
        <f>IF(D137=0, "-", D131/D137)</f>
        <v>0</v>
      </c>
      <c r="F131" s="81">
        <v>1</v>
      </c>
      <c r="G131" s="34">
        <f>IF(F137=0, "-", F131/F137)</f>
        <v>3.8461538461538464E-2</v>
      </c>
      <c r="H131" s="65">
        <v>3</v>
      </c>
      <c r="I131" s="9">
        <f>IF(H137=0, "-", H131/H137)</f>
        <v>0.13636363636363635</v>
      </c>
      <c r="J131" s="8" t="str">
        <f t="shared" si="10"/>
        <v>-</v>
      </c>
      <c r="K131" s="9">
        <f t="shared" si="11"/>
        <v>-0.66666666666666663</v>
      </c>
    </row>
    <row r="132" spans="1:11" x14ac:dyDescent="0.2">
      <c r="A132" s="7" t="s">
        <v>251</v>
      </c>
      <c r="B132" s="65">
        <v>0</v>
      </c>
      <c r="C132" s="34">
        <f>IF(B137=0, "-", B132/B137)</f>
        <v>0</v>
      </c>
      <c r="D132" s="65">
        <v>1</v>
      </c>
      <c r="E132" s="9">
        <f>IF(D137=0, "-", D132/D137)</f>
        <v>0.16666666666666666</v>
      </c>
      <c r="F132" s="81">
        <v>0</v>
      </c>
      <c r="G132" s="34">
        <f>IF(F137=0, "-", F132/F137)</f>
        <v>0</v>
      </c>
      <c r="H132" s="65">
        <v>2</v>
      </c>
      <c r="I132" s="9">
        <f>IF(H137=0, "-", H132/H137)</f>
        <v>9.0909090909090912E-2</v>
      </c>
      <c r="J132" s="8">
        <f t="shared" si="10"/>
        <v>-1</v>
      </c>
      <c r="K132" s="9">
        <f t="shared" si="11"/>
        <v>-1</v>
      </c>
    </row>
    <row r="133" spans="1:11" x14ac:dyDescent="0.2">
      <c r="A133" s="7" t="s">
        <v>252</v>
      </c>
      <c r="B133" s="65">
        <v>1</v>
      </c>
      <c r="C133" s="34">
        <f>IF(B137=0, "-", B133/B137)</f>
        <v>0.5</v>
      </c>
      <c r="D133" s="65">
        <v>3</v>
      </c>
      <c r="E133" s="9">
        <f>IF(D137=0, "-", D133/D137)</f>
        <v>0.5</v>
      </c>
      <c r="F133" s="81">
        <v>4</v>
      </c>
      <c r="G133" s="34">
        <f>IF(F137=0, "-", F133/F137)</f>
        <v>0.15384615384615385</v>
      </c>
      <c r="H133" s="65">
        <v>8</v>
      </c>
      <c r="I133" s="9">
        <f>IF(H137=0, "-", H133/H137)</f>
        <v>0.36363636363636365</v>
      </c>
      <c r="J133" s="8">
        <f t="shared" si="10"/>
        <v>-0.66666666666666663</v>
      </c>
      <c r="K133" s="9">
        <f t="shared" si="11"/>
        <v>-0.5</v>
      </c>
    </row>
    <row r="134" spans="1:11" x14ac:dyDescent="0.2">
      <c r="A134" s="7" t="s">
        <v>253</v>
      </c>
      <c r="B134" s="65">
        <v>1</v>
      </c>
      <c r="C134" s="34">
        <f>IF(B137=0, "-", B134/B137)</f>
        <v>0.5</v>
      </c>
      <c r="D134" s="65">
        <v>0</v>
      </c>
      <c r="E134" s="9">
        <f>IF(D137=0, "-", D134/D137)</f>
        <v>0</v>
      </c>
      <c r="F134" s="81">
        <v>10</v>
      </c>
      <c r="G134" s="34">
        <f>IF(F137=0, "-", F134/F137)</f>
        <v>0.38461538461538464</v>
      </c>
      <c r="H134" s="65">
        <v>0</v>
      </c>
      <c r="I134" s="9">
        <f>IF(H137=0, "-", H134/H137)</f>
        <v>0</v>
      </c>
      <c r="J134" s="8" t="str">
        <f t="shared" si="10"/>
        <v>-</v>
      </c>
      <c r="K134" s="9" t="str">
        <f t="shared" si="11"/>
        <v>-</v>
      </c>
    </row>
    <row r="135" spans="1:11" x14ac:dyDescent="0.2">
      <c r="A135" s="7" t="s">
        <v>254</v>
      </c>
      <c r="B135" s="65">
        <v>0</v>
      </c>
      <c r="C135" s="34">
        <f>IF(B137=0, "-", B135/B137)</f>
        <v>0</v>
      </c>
      <c r="D135" s="65">
        <v>0</v>
      </c>
      <c r="E135" s="9">
        <f>IF(D137=0, "-", D135/D137)</f>
        <v>0</v>
      </c>
      <c r="F135" s="81">
        <v>0</v>
      </c>
      <c r="G135" s="34">
        <f>IF(F137=0, "-", F135/F137)</f>
        <v>0</v>
      </c>
      <c r="H135" s="65">
        <v>1</v>
      </c>
      <c r="I135" s="9">
        <f>IF(H137=0, "-", H135/H137)</f>
        <v>4.5454545454545456E-2</v>
      </c>
      <c r="J135" s="8" t="str">
        <f t="shared" si="10"/>
        <v>-</v>
      </c>
      <c r="K135" s="9">
        <f t="shared" si="11"/>
        <v>-1</v>
      </c>
    </row>
    <row r="136" spans="1:11" x14ac:dyDescent="0.2">
      <c r="A136" s="2"/>
      <c r="B136" s="68"/>
      <c r="C136" s="33"/>
      <c r="D136" s="68"/>
      <c r="E136" s="6"/>
      <c r="F136" s="82"/>
      <c r="G136" s="33"/>
      <c r="H136" s="68"/>
      <c r="I136" s="6"/>
      <c r="J136" s="5"/>
      <c r="K136" s="6"/>
    </row>
    <row r="137" spans="1:11" s="43" customFormat="1" x14ac:dyDescent="0.2">
      <c r="A137" s="162" t="s">
        <v>491</v>
      </c>
      <c r="B137" s="71">
        <f>SUM(B125:B136)</f>
        <v>2</v>
      </c>
      <c r="C137" s="40">
        <f>B137/1681</f>
        <v>1.1897679952409281E-3</v>
      </c>
      <c r="D137" s="71">
        <f>SUM(D125:D136)</f>
        <v>6</v>
      </c>
      <c r="E137" s="41">
        <f>D137/1945</f>
        <v>3.084832904884319E-3</v>
      </c>
      <c r="F137" s="77">
        <f>SUM(F125:F136)</f>
        <v>26</v>
      </c>
      <c r="G137" s="42">
        <f>F137/8984</f>
        <v>2.8940338379341052E-3</v>
      </c>
      <c r="H137" s="71">
        <f>SUM(H125:H136)</f>
        <v>22</v>
      </c>
      <c r="I137" s="41">
        <f>H137/11003</f>
        <v>1.999454694174316E-3</v>
      </c>
      <c r="J137" s="37">
        <f>IF(D137=0, "-", IF((B137-D137)/D137&lt;10, (B137-D137)/D137, "&gt;999%"))</f>
        <v>-0.66666666666666663</v>
      </c>
      <c r="K137" s="38">
        <f>IF(H137=0, "-", IF((F137-H137)/H137&lt;10, (F137-H137)/H137, "&gt;999%"))</f>
        <v>0.18181818181818182</v>
      </c>
    </row>
    <row r="138" spans="1:11" x14ac:dyDescent="0.2">
      <c r="B138" s="83"/>
      <c r="D138" s="83"/>
      <c r="F138" s="83"/>
      <c r="H138" s="83"/>
    </row>
    <row r="139" spans="1:11" s="43" customFormat="1" x14ac:dyDescent="0.2">
      <c r="A139" s="162" t="s">
        <v>490</v>
      </c>
      <c r="B139" s="71">
        <v>13</v>
      </c>
      <c r="C139" s="40">
        <f>B139/1681</f>
        <v>7.7334919690660317E-3</v>
      </c>
      <c r="D139" s="71">
        <v>12</v>
      </c>
      <c r="E139" s="41">
        <f>D139/1945</f>
        <v>6.169665809768638E-3</v>
      </c>
      <c r="F139" s="77">
        <v>58</v>
      </c>
      <c r="G139" s="42">
        <f>F139/8984</f>
        <v>6.4559216384683883E-3</v>
      </c>
      <c r="H139" s="71">
        <v>61</v>
      </c>
      <c r="I139" s="41">
        <f>H139/11003</f>
        <v>5.5439425611196946E-3</v>
      </c>
      <c r="J139" s="37">
        <f>IF(D139=0, "-", IF((B139-D139)/D139&lt;10, (B139-D139)/D139, "&gt;999%"))</f>
        <v>8.3333333333333329E-2</v>
      </c>
      <c r="K139" s="38">
        <f>IF(H139=0, "-", IF((F139-H139)/H139&lt;10, (F139-H139)/H139, "&gt;999%"))</f>
        <v>-4.9180327868852458E-2</v>
      </c>
    </row>
    <row r="140" spans="1:11" x14ac:dyDescent="0.2">
      <c r="B140" s="83"/>
      <c r="D140" s="83"/>
      <c r="F140" s="83"/>
      <c r="H140" s="83"/>
    </row>
    <row r="141" spans="1:11" ht="15.75" x14ac:dyDescent="0.25">
      <c r="A141" s="164" t="s">
        <v>96</v>
      </c>
      <c r="B141" s="196" t="s">
        <v>1</v>
      </c>
      <c r="C141" s="200"/>
      <c r="D141" s="200"/>
      <c r="E141" s="197"/>
      <c r="F141" s="196" t="s">
        <v>14</v>
      </c>
      <c r="G141" s="200"/>
      <c r="H141" s="200"/>
      <c r="I141" s="197"/>
      <c r="J141" s="196" t="s">
        <v>15</v>
      </c>
      <c r="K141" s="197"/>
    </row>
    <row r="142" spans="1:11" x14ac:dyDescent="0.2">
      <c r="A142" s="22"/>
      <c r="B142" s="196">
        <f>VALUE(RIGHT($B$2, 4))</f>
        <v>2021</v>
      </c>
      <c r="C142" s="197"/>
      <c r="D142" s="196">
        <f>B142-1</f>
        <v>2020</v>
      </c>
      <c r="E142" s="204"/>
      <c r="F142" s="196">
        <f>B142</f>
        <v>2021</v>
      </c>
      <c r="G142" s="204"/>
      <c r="H142" s="196">
        <f>D142</f>
        <v>2020</v>
      </c>
      <c r="I142" s="204"/>
      <c r="J142" s="140" t="s">
        <v>4</v>
      </c>
      <c r="K142" s="141" t="s">
        <v>2</v>
      </c>
    </row>
    <row r="143" spans="1:11" x14ac:dyDescent="0.2">
      <c r="A143" s="163" t="s">
        <v>122</v>
      </c>
      <c r="B143" s="61" t="s">
        <v>12</v>
      </c>
      <c r="C143" s="62" t="s">
        <v>13</v>
      </c>
      <c r="D143" s="61" t="s">
        <v>12</v>
      </c>
      <c r="E143" s="63" t="s">
        <v>13</v>
      </c>
      <c r="F143" s="62" t="s">
        <v>12</v>
      </c>
      <c r="G143" s="62" t="s">
        <v>13</v>
      </c>
      <c r="H143" s="61" t="s">
        <v>12</v>
      </c>
      <c r="I143" s="63" t="s">
        <v>13</v>
      </c>
      <c r="J143" s="61"/>
      <c r="K143" s="63"/>
    </row>
    <row r="144" spans="1:11" x14ac:dyDescent="0.2">
      <c r="A144" s="7" t="s">
        <v>255</v>
      </c>
      <c r="B144" s="65">
        <v>0</v>
      </c>
      <c r="C144" s="34" t="str">
        <f>IF(B146=0, "-", B144/B146)</f>
        <v>-</v>
      </c>
      <c r="D144" s="65">
        <v>0</v>
      </c>
      <c r="E144" s="9" t="str">
        <f>IF(D146=0, "-", D144/D146)</f>
        <v>-</v>
      </c>
      <c r="F144" s="81">
        <v>2</v>
      </c>
      <c r="G144" s="34">
        <f>IF(F146=0, "-", F144/F146)</f>
        <v>1</v>
      </c>
      <c r="H144" s="65">
        <v>1</v>
      </c>
      <c r="I144" s="9">
        <f>IF(H146=0, "-", H144/H146)</f>
        <v>1</v>
      </c>
      <c r="J144" s="8" t="str">
        <f>IF(D144=0, "-", IF((B144-D144)/D144&lt;10, (B144-D144)/D144, "&gt;999%"))</f>
        <v>-</v>
      </c>
      <c r="K144" s="9">
        <f>IF(H144=0, "-", IF((F144-H144)/H144&lt;10, (F144-H144)/H144, "&gt;999%"))</f>
        <v>1</v>
      </c>
    </row>
    <row r="145" spans="1:11" x14ac:dyDescent="0.2">
      <c r="A145" s="2"/>
      <c r="B145" s="68"/>
      <c r="C145" s="33"/>
      <c r="D145" s="68"/>
      <c r="E145" s="6"/>
      <c r="F145" s="82"/>
      <c r="G145" s="33"/>
      <c r="H145" s="68"/>
      <c r="I145" s="6"/>
      <c r="J145" s="5"/>
      <c r="K145" s="6"/>
    </row>
    <row r="146" spans="1:11" s="43" customFormat="1" x14ac:dyDescent="0.2">
      <c r="A146" s="162" t="s">
        <v>489</v>
      </c>
      <c r="B146" s="71">
        <f>SUM(B144:B145)</f>
        <v>0</v>
      </c>
      <c r="C146" s="40">
        <f>B146/1681</f>
        <v>0</v>
      </c>
      <c r="D146" s="71">
        <f>SUM(D144:D145)</f>
        <v>0</v>
      </c>
      <c r="E146" s="41">
        <f>D146/1945</f>
        <v>0</v>
      </c>
      <c r="F146" s="77">
        <f>SUM(F144:F145)</f>
        <v>2</v>
      </c>
      <c r="G146" s="42">
        <f>F146/8984</f>
        <v>2.2261798753339269E-4</v>
      </c>
      <c r="H146" s="71">
        <f>SUM(H144:H145)</f>
        <v>1</v>
      </c>
      <c r="I146" s="41">
        <f>H146/11003</f>
        <v>9.0884304280650731E-5</v>
      </c>
      <c r="J146" s="37" t="str">
        <f>IF(D146=0, "-", IF((B146-D146)/D146&lt;10, (B146-D146)/D146, "&gt;999%"))</f>
        <v>-</v>
      </c>
      <c r="K146" s="38">
        <f>IF(H146=0, "-", IF((F146-H146)/H146&lt;10, (F146-H146)/H146, "&gt;999%"))</f>
        <v>1</v>
      </c>
    </row>
    <row r="147" spans="1:11" x14ac:dyDescent="0.2">
      <c r="B147" s="83"/>
      <c r="D147" s="83"/>
      <c r="F147" s="83"/>
      <c r="H147" s="83"/>
    </row>
    <row r="148" spans="1:11" x14ac:dyDescent="0.2">
      <c r="A148" s="163" t="s">
        <v>123</v>
      </c>
      <c r="B148" s="61" t="s">
        <v>12</v>
      </c>
      <c r="C148" s="62" t="s">
        <v>13</v>
      </c>
      <c r="D148" s="61" t="s">
        <v>12</v>
      </c>
      <c r="E148" s="63" t="s">
        <v>13</v>
      </c>
      <c r="F148" s="62" t="s">
        <v>12</v>
      </c>
      <c r="G148" s="62" t="s">
        <v>13</v>
      </c>
      <c r="H148" s="61" t="s">
        <v>12</v>
      </c>
      <c r="I148" s="63" t="s">
        <v>13</v>
      </c>
      <c r="J148" s="61"/>
      <c r="K148" s="63"/>
    </row>
    <row r="149" spans="1:11" x14ac:dyDescent="0.2">
      <c r="A149" s="7" t="s">
        <v>256</v>
      </c>
      <c r="B149" s="65">
        <v>13</v>
      </c>
      <c r="C149" s="34">
        <f>IF(B152=0, "-", B149/B152)</f>
        <v>1</v>
      </c>
      <c r="D149" s="65">
        <v>0</v>
      </c>
      <c r="E149" s="9">
        <f>IF(D152=0, "-", D149/D152)</f>
        <v>0</v>
      </c>
      <c r="F149" s="81">
        <v>13</v>
      </c>
      <c r="G149" s="34">
        <f>IF(F152=0, "-", F149/F152)</f>
        <v>1</v>
      </c>
      <c r="H149" s="65">
        <v>1</v>
      </c>
      <c r="I149" s="9">
        <f>IF(H152=0, "-", H149/H152)</f>
        <v>0.5</v>
      </c>
      <c r="J149" s="8" t="str">
        <f>IF(D149=0, "-", IF((B149-D149)/D149&lt;10, (B149-D149)/D149, "&gt;999%"))</f>
        <v>-</v>
      </c>
      <c r="K149" s="9" t="str">
        <f>IF(H149=0, "-", IF((F149-H149)/H149&lt;10, (F149-H149)/H149, "&gt;999%"))</f>
        <v>&gt;999%</v>
      </c>
    </row>
    <row r="150" spans="1:11" x14ac:dyDescent="0.2">
      <c r="A150" s="7" t="s">
        <v>257</v>
      </c>
      <c r="B150" s="65">
        <v>0</v>
      </c>
      <c r="C150" s="34">
        <f>IF(B152=0, "-", B150/B152)</f>
        <v>0</v>
      </c>
      <c r="D150" s="65">
        <v>1</v>
      </c>
      <c r="E150" s="9">
        <f>IF(D152=0, "-", D150/D152)</f>
        <v>1</v>
      </c>
      <c r="F150" s="81">
        <v>0</v>
      </c>
      <c r="G150" s="34">
        <f>IF(F152=0, "-", F150/F152)</f>
        <v>0</v>
      </c>
      <c r="H150" s="65">
        <v>1</v>
      </c>
      <c r="I150" s="9">
        <f>IF(H152=0, "-", H150/H152)</f>
        <v>0.5</v>
      </c>
      <c r="J150" s="8">
        <f>IF(D150=0, "-", IF((B150-D150)/D150&lt;10, (B150-D150)/D150, "&gt;999%"))</f>
        <v>-1</v>
      </c>
      <c r="K150" s="9">
        <f>IF(H150=0, "-", IF((F150-H150)/H150&lt;10, (F150-H150)/H150, "&gt;999%"))</f>
        <v>-1</v>
      </c>
    </row>
    <row r="151" spans="1:11" x14ac:dyDescent="0.2">
      <c r="A151" s="2"/>
      <c r="B151" s="68"/>
      <c r="C151" s="33"/>
      <c r="D151" s="68"/>
      <c r="E151" s="6"/>
      <c r="F151" s="82"/>
      <c r="G151" s="33"/>
      <c r="H151" s="68"/>
      <c r="I151" s="6"/>
      <c r="J151" s="5"/>
      <c r="K151" s="6"/>
    </row>
    <row r="152" spans="1:11" s="43" customFormat="1" x14ac:dyDescent="0.2">
      <c r="A152" s="162" t="s">
        <v>488</v>
      </c>
      <c r="B152" s="71">
        <f>SUM(B149:B151)</f>
        <v>13</v>
      </c>
      <c r="C152" s="40">
        <f>B152/1681</f>
        <v>7.7334919690660317E-3</v>
      </c>
      <c r="D152" s="71">
        <f>SUM(D149:D151)</f>
        <v>1</v>
      </c>
      <c r="E152" s="41">
        <f>D152/1945</f>
        <v>5.1413881748071976E-4</v>
      </c>
      <c r="F152" s="77">
        <f>SUM(F149:F151)</f>
        <v>13</v>
      </c>
      <c r="G152" s="42">
        <f>F152/8984</f>
        <v>1.4470169189670526E-3</v>
      </c>
      <c r="H152" s="71">
        <f>SUM(H149:H151)</f>
        <v>2</v>
      </c>
      <c r="I152" s="41">
        <f>H152/11003</f>
        <v>1.8176860856130146E-4</v>
      </c>
      <c r="J152" s="37" t="str">
        <f>IF(D152=0, "-", IF((B152-D152)/D152&lt;10, (B152-D152)/D152, "&gt;999%"))</f>
        <v>&gt;999%</v>
      </c>
      <c r="K152" s="38">
        <f>IF(H152=0, "-", IF((F152-H152)/H152&lt;10, (F152-H152)/H152, "&gt;999%"))</f>
        <v>5.5</v>
      </c>
    </row>
    <row r="153" spans="1:11" x14ac:dyDescent="0.2">
      <c r="B153" s="83"/>
      <c r="D153" s="83"/>
      <c r="F153" s="83"/>
      <c r="H153" s="83"/>
    </row>
    <row r="154" spans="1:11" s="43" customFormat="1" x14ac:dyDescent="0.2">
      <c r="A154" s="162" t="s">
        <v>487</v>
      </c>
      <c r="B154" s="71">
        <v>13</v>
      </c>
      <c r="C154" s="40">
        <f>B154/1681</f>
        <v>7.7334919690660317E-3</v>
      </c>
      <c r="D154" s="71">
        <v>1</v>
      </c>
      <c r="E154" s="41">
        <f>D154/1945</f>
        <v>5.1413881748071976E-4</v>
      </c>
      <c r="F154" s="77">
        <v>15</v>
      </c>
      <c r="G154" s="42">
        <f>F154/8984</f>
        <v>1.6696349065004452E-3</v>
      </c>
      <c r="H154" s="71">
        <v>3</v>
      </c>
      <c r="I154" s="41">
        <f>H154/11003</f>
        <v>2.7265291284195222E-4</v>
      </c>
      <c r="J154" s="37" t="str">
        <f>IF(D154=0, "-", IF((B154-D154)/D154&lt;10, (B154-D154)/D154, "&gt;999%"))</f>
        <v>&gt;999%</v>
      </c>
      <c r="K154" s="38">
        <f>IF(H154=0, "-", IF((F154-H154)/H154&lt;10, (F154-H154)/H154, "&gt;999%"))</f>
        <v>4</v>
      </c>
    </row>
    <row r="155" spans="1:11" x14ac:dyDescent="0.2">
      <c r="B155" s="83"/>
      <c r="D155" s="83"/>
      <c r="F155" s="83"/>
      <c r="H155" s="83"/>
    </row>
    <row r="156" spans="1:11" ht="15.75" x14ac:dyDescent="0.25">
      <c r="A156" s="164" t="s">
        <v>97</v>
      </c>
      <c r="B156" s="196" t="s">
        <v>1</v>
      </c>
      <c r="C156" s="200"/>
      <c r="D156" s="200"/>
      <c r="E156" s="197"/>
      <c r="F156" s="196" t="s">
        <v>14</v>
      </c>
      <c r="G156" s="200"/>
      <c r="H156" s="200"/>
      <c r="I156" s="197"/>
      <c r="J156" s="196" t="s">
        <v>15</v>
      </c>
      <c r="K156" s="197"/>
    </row>
    <row r="157" spans="1:11" x14ac:dyDescent="0.2">
      <c r="A157" s="22"/>
      <c r="B157" s="196">
        <f>VALUE(RIGHT($B$2, 4))</f>
        <v>2021</v>
      </c>
      <c r="C157" s="197"/>
      <c r="D157" s="196">
        <f>B157-1</f>
        <v>2020</v>
      </c>
      <c r="E157" s="204"/>
      <c r="F157" s="196">
        <f>B157</f>
        <v>2021</v>
      </c>
      <c r="G157" s="204"/>
      <c r="H157" s="196">
        <f>D157</f>
        <v>2020</v>
      </c>
      <c r="I157" s="204"/>
      <c r="J157" s="140" t="s">
        <v>4</v>
      </c>
      <c r="K157" s="141" t="s">
        <v>2</v>
      </c>
    </row>
    <row r="158" spans="1:11" x14ac:dyDescent="0.2">
      <c r="A158" s="163" t="s">
        <v>124</v>
      </c>
      <c r="B158" s="61" t="s">
        <v>12</v>
      </c>
      <c r="C158" s="62" t="s">
        <v>13</v>
      </c>
      <c r="D158" s="61" t="s">
        <v>12</v>
      </c>
      <c r="E158" s="63" t="s">
        <v>13</v>
      </c>
      <c r="F158" s="62" t="s">
        <v>12</v>
      </c>
      <c r="G158" s="62" t="s">
        <v>13</v>
      </c>
      <c r="H158" s="61" t="s">
        <v>12</v>
      </c>
      <c r="I158" s="63" t="s">
        <v>13</v>
      </c>
      <c r="J158" s="61"/>
      <c r="K158" s="63"/>
    </row>
    <row r="159" spans="1:11" x14ac:dyDescent="0.2">
      <c r="A159" s="7" t="s">
        <v>258</v>
      </c>
      <c r="B159" s="65">
        <v>4</v>
      </c>
      <c r="C159" s="34">
        <f>IF(B168=0, "-", B159/B168)</f>
        <v>0.33333333333333331</v>
      </c>
      <c r="D159" s="65">
        <v>1</v>
      </c>
      <c r="E159" s="9">
        <f>IF(D168=0, "-", D159/D168)</f>
        <v>8.3333333333333329E-2</v>
      </c>
      <c r="F159" s="81">
        <v>24</v>
      </c>
      <c r="G159" s="34">
        <f>IF(F168=0, "-", F159/F168)</f>
        <v>0.27272727272727271</v>
      </c>
      <c r="H159" s="65">
        <v>12</v>
      </c>
      <c r="I159" s="9">
        <f>IF(H168=0, "-", H159/H168)</f>
        <v>0.21818181818181817</v>
      </c>
      <c r="J159" s="8">
        <f t="shared" ref="J159:J166" si="12">IF(D159=0, "-", IF((B159-D159)/D159&lt;10, (B159-D159)/D159, "&gt;999%"))</f>
        <v>3</v>
      </c>
      <c r="K159" s="9">
        <f t="shared" ref="K159:K166" si="13">IF(H159=0, "-", IF((F159-H159)/H159&lt;10, (F159-H159)/H159, "&gt;999%"))</f>
        <v>1</v>
      </c>
    </row>
    <row r="160" spans="1:11" x14ac:dyDescent="0.2">
      <c r="A160" s="7" t="s">
        <v>259</v>
      </c>
      <c r="B160" s="65">
        <v>0</v>
      </c>
      <c r="C160" s="34">
        <f>IF(B168=0, "-", B160/B168)</f>
        <v>0</v>
      </c>
      <c r="D160" s="65">
        <v>2</v>
      </c>
      <c r="E160" s="9">
        <f>IF(D168=0, "-", D160/D168)</f>
        <v>0.16666666666666666</v>
      </c>
      <c r="F160" s="81">
        <v>5</v>
      </c>
      <c r="G160" s="34">
        <f>IF(F168=0, "-", F160/F168)</f>
        <v>5.6818181818181816E-2</v>
      </c>
      <c r="H160" s="65">
        <v>7</v>
      </c>
      <c r="I160" s="9">
        <f>IF(H168=0, "-", H160/H168)</f>
        <v>0.12727272727272726</v>
      </c>
      <c r="J160" s="8">
        <f t="shared" si="12"/>
        <v>-1</v>
      </c>
      <c r="K160" s="9">
        <f t="shared" si="13"/>
        <v>-0.2857142857142857</v>
      </c>
    </row>
    <row r="161" spans="1:11" x14ac:dyDescent="0.2">
      <c r="A161" s="7" t="s">
        <v>260</v>
      </c>
      <c r="B161" s="65">
        <v>4</v>
      </c>
      <c r="C161" s="34">
        <f>IF(B168=0, "-", B161/B168)</f>
        <v>0.33333333333333331</v>
      </c>
      <c r="D161" s="65">
        <v>5</v>
      </c>
      <c r="E161" s="9">
        <f>IF(D168=0, "-", D161/D168)</f>
        <v>0.41666666666666669</v>
      </c>
      <c r="F161" s="81">
        <v>36</v>
      </c>
      <c r="G161" s="34">
        <f>IF(F168=0, "-", F161/F168)</f>
        <v>0.40909090909090912</v>
      </c>
      <c r="H161" s="65">
        <v>25</v>
      </c>
      <c r="I161" s="9">
        <f>IF(H168=0, "-", H161/H168)</f>
        <v>0.45454545454545453</v>
      </c>
      <c r="J161" s="8">
        <f t="shared" si="12"/>
        <v>-0.2</v>
      </c>
      <c r="K161" s="9">
        <f t="shared" si="13"/>
        <v>0.44</v>
      </c>
    </row>
    <row r="162" spans="1:11" x14ac:dyDescent="0.2">
      <c r="A162" s="7" t="s">
        <v>261</v>
      </c>
      <c r="B162" s="65">
        <v>1</v>
      </c>
      <c r="C162" s="34">
        <f>IF(B168=0, "-", B162/B168)</f>
        <v>8.3333333333333329E-2</v>
      </c>
      <c r="D162" s="65">
        <v>1</v>
      </c>
      <c r="E162" s="9">
        <f>IF(D168=0, "-", D162/D168)</f>
        <v>8.3333333333333329E-2</v>
      </c>
      <c r="F162" s="81">
        <v>5</v>
      </c>
      <c r="G162" s="34">
        <f>IF(F168=0, "-", F162/F168)</f>
        <v>5.6818181818181816E-2</v>
      </c>
      <c r="H162" s="65">
        <v>1</v>
      </c>
      <c r="I162" s="9">
        <f>IF(H168=0, "-", H162/H168)</f>
        <v>1.8181818181818181E-2</v>
      </c>
      <c r="J162" s="8">
        <f t="shared" si="12"/>
        <v>0</v>
      </c>
      <c r="K162" s="9">
        <f t="shared" si="13"/>
        <v>4</v>
      </c>
    </row>
    <row r="163" spans="1:11" x14ac:dyDescent="0.2">
      <c r="A163" s="7" t="s">
        <v>262</v>
      </c>
      <c r="B163" s="65">
        <v>0</v>
      </c>
      <c r="C163" s="34">
        <f>IF(B168=0, "-", B163/B168)</f>
        <v>0</v>
      </c>
      <c r="D163" s="65">
        <v>1</v>
      </c>
      <c r="E163" s="9">
        <f>IF(D168=0, "-", D163/D168)</f>
        <v>8.3333333333333329E-2</v>
      </c>
      <c r="F163" s="81">
        <v>0</v>
      </c>
      <c r="G163" s="34">
        <f>IF(F168=0, "-", F163/F168)</f>
        <v>0</v>
      </c>
      <c r="H163" s="65">
        <v>2</v>
      </c>
      <c r="I163" s="9">
        <f>IF(H168=0, "-", H163/H168)</f>
        <v>3.6363636363636362E-2</v>
      </c>
      <c r="J163" s="8">
        <f t="shared" si="12"/>
        <v>-1</v>
      </c>
      <c r="K163" s="9">
        <f t="shared" si="13"/>
        <v>-1</v>
      </c>
    </row>
    <row r="164" spans="1:11" x14ac:dyDescent="0.2">
      <c r="A164" s="7" t="s">
        <v>263</v>
      </c>
      <c r="B164" s="65">
        <v>0</v>
      </c>
      <c r="C164" s="34">
        <f>IF(B168=0, "-", B164/B168)</f>
        <v>0</v>
      </c>
      <c r="D164" s="65">
        <v>1</v>
      </c>
      <c r="E164" s="9">
        <f>IF(D168=0, "-", D164/D168)</f>
        <v>8.3333333333333329E-2</v>
      </c>
      <c r="F164" s="81">
        <v>1</v>
      </c>
      <c r="G164" s="34">
        <f>IF(F168=0, "-", F164/F168)</f>
        <v>1.1363636363636364E-2</v>
      </c>
      <c r="H164" s="65">
        <v>3</v>
      </c>
      <c r="I164" s="9">
        <f>IF(H168=0, "-", H164/H168)</f>
        <v>5.4545454545454543E-2</v>
      </c>
      <c r="J164" s="8">
        <f t="shared" si="12"/>
        <v>-1</v>
      </c>
      <c r="K164" s="9">
        <f t="shared" si="13"/>
        <v>-0.66666666666666663</v>
      </c>
    </row>
    <row r="165" spans="1:11" x14ac:dyDescent="0.2">
      <c r="A165" s="7" t="s">
        <v>264</v>
      </c>
      <c r="B165" s="65">
        <v>0</v>
      </c>
      <c r="C165" s="34">
        <f>IF(B168=0, "-", B165/B168)</f>
        <v>0</v>
      </c>
      <c r="D165" s="65">
        <v>0</v>
      </c>
      <c r="E165" s="9">
        <f>IF(D168=0, "-", D165/D168)</f>
        <v>0</v>
      </c>
      <c r="F165" s="81">
        <v>1</v>
      </c>
      <c r="G165" s="34">
        <f>IF(F168=0, "-", F165/F168)</f>
        <v>1.1363636363636364E-2</v>
      </c>
      <c r="H165" s="65">
        <v>0</v>
      </c>
      <c r="I165" s="9">
        <f>IF(H168=0, "-", H165/H168)</f>
        <v>0</v>
      </c>
      <c r="J165" s="8" t="str">
        <f t="shared" si="12"/>
        <v>-</v>
      </c>
      <c r="K165" s="9" t="str">
        <f t="shared" si="13"/>
        <v>-</v>
      </c>
    </row>
    <row r="166" spans="1:11" x14ac:dyDescent="0.2">
      <c r="A166" s="7" t="s">
        <v>265</v>
      </c>
      <c r="B166" s="65">
        <v>3</v>
      </c>
      <c r="C166" s="34">
        <f>IF(B168=0, "-", B166/B168)</f>
        <v>0.25</v>
      </c>
      <c r="D166" s="65">
        <v>1</v>
      </c>
      <c r="E166" s="9">
        <f>IF(D168=0, "-", D166/D168)</f>
        <v>8.3333333333333329E-2</v>
      </c>
      <c r="F166" s="81">
        <v>16</v>
      </c>
      <c r="G166" s="34">
        <f>IF(F168=0, "-", F166/F168)</f>
        <v>0.18181818181818182</v>
      </c>
      <c r="H166" s="65">
        <v>5</v>
      </c>
      <c r="I166" s="9">
        <f>IF(H168=0, "-", H166/H168)</f>
        <v>9.0909090909090912E-2</v>
      </c>
      <c r="J166" s="8">
        <f t="shared" si="12"/>
        <v>2</v>
      </c>
      <c r="K166" s="9">
        <f t="shared" si="13"/>
        <v>2.2000000000000002</v>
      </c>
    </row>
    <row r="167" spans="1:11" x14ac:dyDescent="0.2">
      <c r="A167" s="2"/>
      <c r="B167" s="68"/>
      <c r="C167" s="33"/>
      <c r="D167" s="68"/>
      <c r="E167" s="6"/>
      <c r="F167" s="82"/>
      <c r="G167" s="33"/>
      <c r="H167" s="68"/>
      <c r="I167" s="6"/>
      <c r="J167" s="5"/>
      <c r="K167" s="6"/>
    </row>
    <row r="168" spans="1:11" s="43" customFormat="1" x14ac:dyDescent="0.2">
      <c r="A168" s="162" t="s">
        <v>486</v>
      </c>
      <c r="B168" s="71">
        <f>SUM(B159:B167)</f>
        <v>12</v>
      </c>
      <c r="C168" s="40">
        <f>B168/1681</f>
        <v>7.138607971445568E-3</v>
      </c>
      <c r="D168" s="71">
        <f>SUM(D159:D167)</f>
        <v>12</v>
      </c>
      <c r="E168" s="41">
        <f>D168/1945</f>
        <v>6.169665809768638E-3</v>
      </c>
      <c r="F168" s="77">
        <f>SUM(F159:F167)</f>
        <v>88</v>
      </c>
      <c r="G168" s="42">
        <f>F168/8984</f>
        <v>9.7951914514692786E-3</v>
      </c>
      <c r="H168" s="71">
        <f>SUM(H159:H167)</f>
        <v>55</v>
      </c>
      <c r="I168" s="41">
        <f>H168/11003</f>
        <v>4.9986367354357903E-3</v>
      </c>
      <c r="J168" s="37">
        <f>IF(D168=0, "-", IF((B168-D168)/D168&lt;10, (B168-D168)/D168, "&gt;999%"))</f>
        <v>0</v>
      </c>
      <c r="K168" s="38">
        <f>IF(H168=0, "-", IF((F168-H168)/H168&lt;10, (F168-H168)/H168, "&gt;999%"))</f>
        <v>0.6</v>
      </c>
    </row>
    <row r="169" spans="1:11" x14ac:dyDescent="0.2">
      <c r="B169" s="83"/>
      <c r="D169" s="83"/>
      <c r="F169" s="83"/>
      <c r="H169" s="83"/>
    </row>
    <row r="170" spans="1:11" x14ac:dyDescent="0.2">
      <c r="A170" s="163" t="s">
        <v>125</v>
      </c>
      <c r="B170" s="61" t="s">
        <v>12</v>
      </c>
      <c r="C170" s="62" t="s">
        <v>13</v>
      </c>
      <c r="D170" s="61" t="s">
        <v>12</v>
      </c>
      <c r="E170" s="63" t="s">
        <v>13</v>
      </c>
      <c r="F170" s="62" t="s">
        <v>12</v>
      </c>
      <c r="G170" s="62" t="s">
        <v>13</v>
      </c>
      <c r="H170" s="61" t="s">
        <v>12</v>
      </c>
      <c r="I170" s="63" t="s">
        <v>13</v>
      </c>
      <c r="J170" s="61"/>
      <c r="K170" s="63"/>
    </row>
    <row r="171" spans="1:11" x14ac:dyDescent="0.2">
      <c r="A171" s="7" t="s">
        <v>266</v>
      </c>
      <c r="B171" s="65">
        <v>0</v>
      </c>
      <c r="C171" s="34" t="str">
        <f>IF(B176=0, "-", B171/B176)</f>
        <v>-</v>
      </c>
      <c r="D171" s="65">
        <v>0</v>
      </c>
      <c r="E171" s="9">
        <f>IF(D176=0, "-", D171/D176)</f>
        <v>0</v>
      </c>
      <c r="F171" s="81">
        <v>3</v>
      </c>
      <c r="G171" s="34">
        <f>IF(F176=0, "-", F171/F176)</f>
        <v>0.17647058823529413</v>
      </c>
      <c r="H171" s="65">
        <v>0</v>
      </c>
      <c r="I171" s="9">
        <f>IF(H176=0, "-", H171/H176)</f>
        <v>0</v>
      </c>
      <c r="J171" s="8" t="str">
        <f>IF(D171=0, "-", IF((B171-D171)/D171&lt;10, (B171-D171)/D171, "&gt;999%"))</f>
        <v>-</v>
      </c>
      <c r="K171" s="9" t="str">
        <f>IF(H171=0, "-", IF((F171-H171)/H171&lt;10, (F171-H171)/H171, "&gt;999%"))</f>
        <v>-</v>
      </c>
    </row>
    <row r="172" spans="1:11" x14ac:dyDescent="0.2">
      <c r="A172" s="7" t="s">
        <v>267</v>
      </c>
      <c r="B172" s="65">
        <v>0</v>
      </c>
      <c r="C172" s="34" t="str">
        <f>IF(B176=0, "-", B172/B176)</f>
        <v>-</v>
      </c>
      <c r="D172" s="65">
        <v>3</v>
      </c>
      <c r="E172" s="9">
        <f>IF(D176=0, "-", D172/D176)</f>
        <v>0.75</v>
      </c>
      <c r="F172" s="81">
        <v>4</v>
      </c>
      <c r="G172" s="34">
        <f>IF(F176=0, "-", F172/F176)</f>
        <v>0.23529411764705882</v>
      </c>
      <c r="H172" s="65">
        <v>4</v>
      </c>
      <c r="I172" s="9">
        <f>IF(H176=0, "-", H172/H176)</f>
        <v>0.44444444444444442</v>
      </c>
      <c r="J172" s="8">
        <f>IF(D172=0, "-", IF((B172-D172)/D172&lt;10, (B172-D172)/D172, "&gt;999%"))</f>
        <v>-1</v>
      </c>
      <c r="K172" s="9">
        <f>IF(H172=0, "-", IF((F172-H172)/H172&lt;10, (F172-H172)/H172, "&gt;999%"))</f>
        <v>0</v>
      </c>
    </row>
    <row r="173" spans="1:11" x14ac:dyDescent="0.2">
      <c r="A173" s="7" t="s">
        <v>268</v>
      </c>
      <c r="B173" s="65">
        <v>0</v>
      </c>
      <c r="C173" s="34" t="str">
        <f>IF(B176=0, "-", B173/B176)</f>
        <v>-</v>
      </c>
      <c r="D173" s="65">
        <v>1</v>
      </c>
      <c r="E173" s="9">
        <f>IF(D176=0, "-", D173/D176)</f>
        <v>0.25</v>
      </c>
      <c r="F173" s="81">
        <v>8</v>
      </c>
      <c r="G173" s="34">
        <f>IF(F176=0, "-", F173/F176)</f>
        <v>0.47058823529411764</v>
      </c>
      <c r="H173" s="65">
        <v>5</v>
      </c>
      <c r="I173" s="9">
        <f>IF(H176=0, "-", H173/H176)</f>
        <v>0.55555555555555558</v>
      </c>
      <c r="J173" s="8">
        <f>IF(D173=0, "-", IF((B173-D173)/D173&lt;10, (B173-D173)/D173, "&gt;999%"))</f>
        <v>-1</v>
      </c>
      <c r="K173" s="9">
        <f>IF(H173=0, "-", IF((F173-H173)/H173&lt;10, (F173-H173)/H173, "&gt;999%"))</f>
        <v>0.6</v>
      </c>
    </row>
    <row r="174" spans="1:11" x14ac:dyDescent="0.2">
      <c r="A174" s="7" t="s">
        <v>269</v>
      </c>
      <c r="B174" s="65">
        <v>0</v>
      </c>
      <c r="C174" s="34" t="str">
        <f>IF(B176=0, "-", B174/B176)</f>
        <v>-</v>
      </c>
      <c r="D174" s="65">
        <v>0</v>
      </c>
      <c r="E174" s="9">
        <f>IF(D176=0, "-", D174/D176)</f>
        <v>0</v>
      </c>
      <c r="F174" s="81">
        <v>2</v>
      </c>
      <c r="G174" s="34">
        <f>IF(F176=0, "-", F174/F176)</f>
        <v>0.11764705882352941</v>
      </c>
      <c r="H174" s="65">
        <v>0</v>
      </c>
      <c r="I174" s="9">
        <f>IF(H176=0, "-", H174/H176)</f>
        <v>0</v>
      </c>
      <c r="J174" s="8" t="str">
        <f>IF(D174=0, "-", IF((B174-D174)/D174&lt;10, (B174-D174)/D174, "&gt;999%"))</f>
        <v>-</v>
      </c>
      <c r="K174" s="9" t="str">
        <f>IF(H174=0, "-", IF((F174-H174)/H174&lt;10, (F174-H174)/H174, "&gt;999%"))</f>
        <v>-</v>
      </c>
    </row>
    <row r="175" spans="1:11" x14ac:dyDescent="0.2">
      <c r="A175" s="2"/>
      <c r="B175" s="68"/>
      <c r="C175" s="33"/>
      <c r="D175" s="68"/>
      <c r="E175" s="6"/>
      <c r="F175" s="82"/>
      <c r="G175" s="33"/>
      <c r="H175" s="68"/>
      <c r="I175" s="6"/>
      <c r="J175" s="5"/>
      <c r="K175" s="6"/>
    </row>
    <row r="176" spans="1:11" s="43" customFormat="1" x14ac:dyDescent="0.2">
      <c r="A176" s="162" t="s">
        <v>485</v>
      </c>
      <c r="B176" s="71">
        <f>SUM(B171:B175)</f>
        <v>0</v>
      </c>
      <c r="C176" s="40">
        <f>B176/1681</f>
        <v>0</v>
      </c>
      <c r="D176" s="71">
        <f>SUM(D171:D175)</f>
        <v>4</v>
      </c>
      <c r="E176" s="41">
        <f>D176/1945</f>
        <v>2.056555269922879E-3</v>
      </c>
      <c r="F176" s="77">
        <f>SUM(F171:F175)</f>
        <v>17</v>
      </c>
      <c r="G176" s="42">
        <f>F176/8984</f>
        <v>1.8922528940338379E-3</v>
      </c>
      <c r="H176" s="71">
        <f>SUM(H171:H175)</f>
        <v>9</v>
      </c>
      <c r="I176" s="41">
        <f>H176/11003</f>
        <v>8.179587385258566E-4</v>
      </c>
      <c r="J176" s="37">
        <f>IF(D176=0, "-", IF((B176-D176)/D176&lt;10, (B176-D176)/D176, "&gt;999%"))</f>
        <v>-1</v>
      </c>
      <c r="K176" s="38">
        <f>IF(H176=0, "-", IF((F176-H176)/H176&lt;10, (F176-H176)/H176, "&gt;999%"))</f>
        <v>0.88888888888888884</v>
      </c>
    </row>
    <row r="177" spans="1:11" x14ac:dyDescent="0.2">
      <c r="B177" s="83"/>
      <c r="D177" s="83"/>
      <c r="F177" s="83"/>
      <c r="H177" s="83"/>
    </row>
    <row r="178" spans="1:11" s="43" customFormat="1" x14ac:dyDescent="0.2">
      <c r="A178" s="162" t="s">
        <v>484</v>
      </c>
      <c r="B178" s="71">
        <v>12</v>
      </c>
      <c r="C178" s="40">
        <f>B178/1681</f>
        <v>7.138607971445568E-3</v>
      </c>
      <c r="D178" s="71">
        <v>16</v>
      </c>
      <c r="E178" s="41">
        <f>D178/1945</f>
        <v>8.2262210796915161E-3</v>
      </c>
      <c r="F178" s="77">
        <v>105</v>
      </c>
      <c r="G178" s="42">
        <f>F178/8984</f>
        <v>1.1687444345503117E-2</v>
      </c>
      <c r="H178" s="71">
        <v>64</v>
      </c>
      <c r="I178" s="41">
        <f>H178/11003</f>
        <v>5.8165954739616468E-3</v>
      </c>
      <c r="J178" s="37">
        <f>IF(D178=0, "-", IF((B178-D178)/D178&lt;10, (B178-D178)/D178, "&gt;999%"))</f>
        <v>-0.25</v>
      </c>
      <c r="K178" s="38">
        <f>IF(H178=0, "-", IF((F178-H178)/H178&lt;10, (F178-H178)/H178, "&gt;999%"))</f>
        <v>0.640625</v>
      </c>
    </row>
    <row r="179" spans="1:11" x14ac:dyDescent="0.2">
      <c r="B179" s="83"/>
      <c r="D179" s="83"/>
      <c r="F179" s="83"/>
      <c r="H179" s="83"/>
    </row>
    <row r="180" spans="1:11" ht="15.75" x14ac:dyDescent="0.25">
      <c r="A180" s="164" t="s">
        <v>98</v>
      </c>
      <c r="B180" s="196" t="s">
        <v>1</v>
      </c>
      <c r="C180" s="200"/>
      <c r="D180" s="200"/>
      <c r="E180" s="197"/>
      <c r="F180" s="196" t="s">
        <v>14</v>
      </c>
      <c r="G180" s="200"/>
      <c r="H180" s="200"/>
      <c r="I180" s="197"/>
      <c r="J180" s="196" t="s">
        <v>15</v>
      </c>
      <c r="K180" s="197"/>
    </row>
    <row r="181" spans="1:11" x14ac:dyDescent="0.2">
      <c r="A181" s="22"/>
      <c r="B181" s="196">
        <f>VALUE(RIGHT($B$2, 4))</f>
        <v>2021</v>
      </c>
      <c r="C181" s="197"/>
      <c r="D181" s="196">
        <f>B181-1</f>
        <v>2020</v>
      </c>
      <c r="E181" s="204"/>
      <c r="F181" s="196">
        <f>B181</f>
        <v>2021</v>
      </c>
      <c r="G181" s="204"/>
      <c r="H181" s="196">
        <f>D181</f>
        <v>2020</v>
      </c>
      <c r="I181" s="204"/>
      <c r="J181" s="140" t="s">
        <v>4</v>
      </c>
      <c r="K181" s="141" t="s">
        <v>2</v>
      </c>
    </row>
    <row r="182" spans="1:11" x14ac:dyDescent="0.2">
      <c r="A182" s="163" t="s">
        <v>126</v>
      </c>
      <c r="B182" s="61" t="s">
        <v>12</v>
      </c>
      <c r="C182" s="62" t="s">
        <v>13</v>
      </c>
      <c r="D182" s="61" t="s">
        <v>12</v>
      </c>
      <c r="E182" s="63" t="s">
        <v>13</v>
      </c>
      <c r="F182" s="62" t="s">
        <v>12</v>
      </c>
      <c r="G182" s="62" t="s">
        <v>13</v>
      </c>
      <c r="H182" s="61" t="s">
        <v>12</v>
      </c>
      <c r="I182" s="63" t="s">
        <v>13</v>
      </c>
      <c r="J182" s="61"/>
      <c r="K182" s="63"/>
    </row>
    <row r="183" spans="1:11" x14ac:dyDescent="0.2">
      <c r="A183" s="7" t="s">
        <v>270</v>
      </c>
      <c r="B183" s="65">
        <v>0</v>
      </c>
      <c r="C183" s="34">
        <f>IF(B192=0, "-", B183/B192)</f>
        <v>0</v>
      </c>
      <c r="D183" s="65">
        <v>0</v>
      </c>
      <c r="E183" s="9">
        <f>IF(D192=0, "-", D183/D192)</f>
        <v>0</v>
      </c>
      <c r="F183" s="81">
        <v>0</v>
      </c>
      <c r="G183" s="34">
        <f>IF(F192=0, "-", F183/F192)</f>
        <v>0</v>
      </c>
      <c r="H183" s="65">
        <v>2</v>
      </c>
      <c r="I183" s="9">
        <f>IF(H192=0, "-", H183/H192)</f>
        <v>3.7735849056603772E-2</v>
      </c>
      <c r="J183" s="8" t="str">
        <f t="shared" ref="J183:J190" si="14">IF(D183=0, "-", IF((B183-D183)/D183&lt;10, (B183-D183)/D183, "&gt;999%"))</f>
        <v>-</v>
      </c>
      <c r="K183" s="9">
        <f t="shared" ref="K183:K190" si="15">IF(H183=0, "-", IF((F183-H183)/H183&lt;10, (F183-H183)/H183, "&gt;999%"))</f>
        <v>-1</v>
      </c>
    </row>
    <row r="184" spans="1:11" x14ac:dyDescent="0.2">
      <c r="A184" s="7" t="s">
        <v>271</v>
      </c>
      <c r="B184" s="65">
        <v>0</v>
      </c>
      <c r="C184" s="34">
        <f>IF(B192=0, "-", B184/B192)</f>
        <v>0</v>
      </c>
      <c r="D184" s="65">
        <v>0</v>
      </c>
      <c r="E184" s="9">
        <f>IF(D192=0, "-", D184/D192)</f>
        <v>0</v>
      </c>
      <c r="F184" s="81">
        <v>5</v>
      </c>
      <c r="G184" s="34">
        <f>IF(F192=0, "-", F184/F192)</f>
        <v>0.11363636363636363</v>
      </c>
      <c r="H184" s="65">
        <v>5</v>
      </c>
      <c r="I184" s="9">
        <f>IF(H192=0, "-", H184/H192)</f>
        <v>9.4339622641509441E-2</v>
      </c>
      <c r="J184" s="8" t="str">
        <f t="shared" si="14"/>
        <v>-</v>
      </c>
      <c r="K184" s="9">
        <f t="shared" si="15"/>
        <v>0</v>
      </c>
    </row>
    <row r="185" spans="1:11" x14ac:dyDescent="0.2">
      <c r="A185" s="7" t="s">
        <v>272</v>
      </c>
      <c r="B185" s="65">
        <v>5</v>
      </c>
      <c r="C185" s="34">
        <f>IF(B192=0, "-", B185/B192)</f>
        <v>0.7142857142857143</v>
      </c>
      <c r="D185" s="65">
        <v>5</v>
      </c>
      <c r="E185" s="9">
        <f>IF(D192=0, "-", D185/D192)</f>
        <v>0.45454545454545453</v>
      </c>
      <c r="F185" s="81">
        <v>22</v>
      </c>
      <c r="G185" s="34">
        <f>IF(F192=0, "-", F185/F192)</f>
        <v>0.5</v>
      </c>
      <c r="H185" s="65">
        <v>22</v>
      </c>
      <c r="I185" s="9">
        <f>IF(H192=0, "-", H185/H192)</f>
        <v>0.41509433962264153</v>
      </c>
      <c r="J185" s="8">
        <f t="shared" si="14"/>
        <v>0</v>
      </c>
      <c r="K185" s="9">
        <f t="shared" si="15"/>
        <v>0</v>
      </c>
    </row>
    <row r="186" spans="1:11" x14ac:dyDescent="0.2">
      <c r="A186" s="7" t="s">
        <v>273</v>
      </c>
      <c r="B186" s="65">
        <v>0</v>
      </c>
      <c r="C186" s="34">
        <f>IF(B192=0, "-", B186/B192)</f>
        <v>0</v>
      </c>
      <c r="D186" s="65">
        <v>2</v>
      </c>
      <c r="E186" s="9">
        <f>IF(D192=0, "-", D186/D192)</f>
        <v>0.18181818181818182</v>
      </c>
      <c r="F186" s="81">
        <v>1</v>
      </c>
      <c r="G186" s="34">
        <f>IF(F192=0, "-", F186/F192)</f>
        <v>2.2727272727272728E-2</v>
      </c>
      <c r="H186" s="65">
        <v>5</v>
      </c>
      <c r="I186" s="9">
        <f>IF(H192=0, "-", H186/H192)</f>
        <v>9.4339622641509441E-2</v>
      </c>
      <c r="J186" s="8">
        <f t="shared" si="14"/>
        <v>-1</v>
      </c>
      <c r="K186" s="9">
        <f t="shared" si="15"/>
        <v>-0.8</v>
      </c>
    </row>
    <row r="187" spans="1:11" x14ac:dyDescent="0.2">
      <c r="A187" s="7" t="s">
        <v>274</v>
      </c>
      <c r="B187" s="65">
        <v>2</v>
      </c>
      <c r="C187" s="34">
        <f>IF(B192=0, "-", B187/B192)</f>
        <v>0.2857142857142857</v>
      </c>
      <c r="D187" s="65">
        <v>1</v>
      </c>
      <c r="E187" s="9">
        <f>IF(D192=0, "-", D187/D192)</f>
        <v>9.0909090909090912E-2</v>
      </c>
      <c r="F187" s="81">
        <v>10</v>
      </c>
      <c r="G187" s="34">
        <f>IF(F192=0, "-", F187/F192)</f>
        <v>0.22727272727272727</v>
      </c>
      <c r="H187" s="65">
        <v>6</v>
      </c>
      <c r="I187" s="9">
        <f>IF(H192=0, "-", H187/H192)</f>
        <v>0.11320754716981132</v>
      </c>
      <c r="J187" s="8">
        <f t="shared" si="14"/>
        <v>1</v>
      </c>
      <c r="K187" s="9">
        <f t="shared" si="15"/>
        <v>0.66666666666666663</v>
      </c>
    </row>
    <row r="188" spans="1:11" x14ac:dyDescent="0.2">
      <c r="A188" s="7" t="s">
        <v>275</v>
      </c>
      <c r="B188" s="65">
        <v>0</v>
      </c>
      <c r="C188" s="34">
        <f>IF(B192=0, "-", B188/B192)</f>
        <v>0</v>
      </c>
      <c r="D188" s="65">
        <v>1</v>
      </c>
      <c r="E188" s="9">
        <f>IF(D192=0, "-", D188/D192)</f>
        <v>9.0909090909090912E-2</v>
      </c>
      <c r="F188" s="81">
        <v>3</v>
      </c>
      <c r="G188" s="34">
        <f>IF(F192=0, "-", F188/F192)</f>
        <v>6.8181818181818177E-2</v>
      </c>
      <c r="H188" s="65">
        <v>3</v>
      </c>
      <c r="I188" s="9">
        <f>IF(H192=0, "-", H188/H192)</f>
        <v>5.6603773584905662E-2</v>
      </c>
      <c r="J188" s="8">
        <f t="shared" si="14"/>
        <v>-1</v>
      </c>
      <c r="K188" s="9">
        <f t="shared" si="15"/>
        <v>0</v>
      </c>
    </row>
    <row r="189" spans="1:11" x14ac:dyDescent="0.2">
      <c r="A189" s="7" t="s">
        <v>276</v>
      </c>
      <c r="B189" s="65">
        <v>0</v>
      </c>
      <c r="C189" s="34">
        <f>IF(B192=0, "-", B189/B192)</f>
        <v>0</v>
      </c>
      <c r="D189" s="65">
        <v>1</v>
      </c>
      <c r="E189" s="9">
        <f>IF(D192=0, "-", D189/D192)</f>
        <v>9.0909090909090912E-2</v>
      </c>
      <c r="F189" s="81">
        <v>1</v>
      </c>
      <c r="G189" s="34">
        <f>IF(F192=0, "-", F189/F192)</f>
        <v>2.2727272727272728E-2</v>
      </c>
      <c r="H189" s="65">
        <v>4</v>
      </c>
      <c r="I189" s="9">
        <f>IF(H192=0, "-", H189/H192)</f>
        <v>7.5471698113207544E-2</v>
      </c>
      <c r="J189" s="8">
        <f t="shared" si="14"/>
        <v>-1</v>
      </c>
      <c r="K189" s="9">
        <f t="shared" si="15"/>
        <v>-0.75</v>
      </c>
    </row>
    <row r="190" spans="1:11" x14ac:dyDescent="0.2">
      <c r="A190" s="7" t="s">
        <v>277</v>
      </c>
      <c r="B190" s="65">
        <v>0</v>
      </c>
      <c r="C190" s="34">
        <f>IF(B192=0, "-", B190/B192)</f>
        <v>0</v>
      </c>
      <c r="D190" s="65">
        <v>1</v>
      </c>
      <c r="E190" s="9">
        <f>IF(D192=0, "-", D190/D192)</f>
        <v>9.0909090909090912E-2</v>
      </c>
      <c r="F190" s="81">
        <v>2</v>
      </c>
      <c r="G190" s="34">
        <f>IF(F192=0, "-", F190/F192)</f>
        <v>4.5454545454545456E-2</v>
      </c>
      <c r="H190" s="65">
        <v>6</v>
      </c>
      <c r="I190" s="9">
        <f>IF(H192=0, "-", H190/H192)</f>
        <v>0.11320754716981132</v>
      </c>
      <c r="J190" s="8">
        <f t="shared" si="14"/>
        <v>-1</v>
      </c>
      <c r="K190" s="9">
        <f t="shared" si="15"/>
        <v>-0.66666666666666663</v>
      </c>
    </row>
    <row r="191" spans="1:11" x14ac:dyDescent="0.2">
      <c r="A191" s="2"/>
      <c r="B191" s="68"/>
      <c r="C191" s="33"/>
      <c r="D191" s="68"/>
      <c r="E191" s="6"/>
      <c r="F191" s="82"/>
      <c r="G191" s="33"/>
      <c r="H191" s="68"/>
      <c r="I191" s="6"/>
      <c r="J191" s="5"/>
      <c r="K191" s="6"/>
    </row>
    <row r="192" spans="1:11" s="43" customFormat="1" x14ac:dyDescent="0.2">
      <c r="A192" s="162" t="s">
        <v>483</v>
      </c>
      <c r="B192" s="71">
        <f>SUM(B183:B191)</f>
        <v>7</v>
      </c>
      <c r="C192" s="40">
        <f>B192/1681</f>
        <v>4.1641879833432477E-3</v>
      </c>
      <c r="D192" s="71">
        <f>SUM(D183:D191)</f>
        <v>11</v>
      </c>
      <c r="E192" s="41">
        <f>D192/1945</f>
        <v>5.6555269922879178E-3</v>
      </c>
      <c r="F192" s="77">
        <f>SUM(F183:F191)</f>
        <v>44</v>
      </c>
      <c r="G192" s="42">
        <f>F192/8984</f>
        <v>4.8975957257346393E-3</v>
      </c>
      <c r="H192" s="71">
        <f>SUM(H183:H191)</f>
        <v>53</v>
      </c>
      <c r="I192" s="41">
        <f>H192/11003</f>
        <v>4.8168681268744885E-3</v>
      </c>
      <c r="J192" s="37">
        <f>IF(D192=0, "-", IF((B192-D192)/D192&lt;10, (B192-D192)/D192, "&gt;999%"))</f>
        <v>-0.36363636363636365</v>
      </c>
      <c r="K192" s="38">
        <f>IF(H192=0, "-", IF((F192-H192)/H192&lt;10, (F192-H192)/H192, "&gt;999%"))</f>
        <v>-0.16981132075471697</v>
      </c>
    </row>
    <row r="193" spans="1:11" x14ac:dyDescent="0.2">
      <c r="B193" s="83"/>
      <c r="D193" s="83"/>
      <c r="F193" s="83"/>
      <c r="H193" s="83"/>
    </row>
    <row r="194" spans="1:11" x14ac:dyDescent="0.2">
      <c r="A194" s="163" t="s">
        <v>127</v>
      </c>
      <c r="B194" s="61" t="s">
        <v>12</v>
      </c>
      <c r="C194" s="62" t="s">
        <v>13</v>
      </c>
      <c r="D194" s="61" t="s">
        <v>12</v>
      </c>
      <c r="E194" s="63" t="s">
        <v>13</v>
      </c>
      <c r="F194" s="62" t="s">
        <v>12</v>
      </c>
      <c r="G194" s="62" t="s">
        <v>13</v>
      </c>
      <c r="H194" s="61" t="s">
        <v>12</v>
      </c>
      <c r="I194" s="63" t="s">
        <v>13</v>
      </c>
      <c r="J194" s="61"/>
      <c r="K194" s="63"/>
    </row>
    <row r="195" spans="1:11" x14ac:dyDescent="0.2">
      <c r="A195" s="7" t="s">
        <v>278</v>
      </c>
      <c r="B195" s="65">
        <v>0</v>
      </c>
      <c r="C195" s="34">
        <f>IF(B209=0, "-", B195/B209)</f>
        <v>0</v>
      </c>
      <c r="D195" s="65">
        <v>0</v>
      </c>
      <c r="E195" s="9">
        <f>IF(D209=0, "-", D195/D209)</f>
        <v>0</v>
      </c>
      <c r="F195" s="81">
        <v>0</v>
      </c>
      <c r="G195" s="34">
        <f>IF(F209=0, "-", F195/F209)</f>
        <v>0</v>
      </c>
      <c r="H195" s="65">
        <v>1</v>
      </c>
      <c r="I195" s="9">
        <f>IF(H209=0, "-", H195/H209)</f>
        <v>4.5454545454545456E-2</v>
      </c>
      <c r="J195" s="8" t="str">
        <f t="shared" ref="J195:J207" si="16">IF(D195=0, "-", IF((B195-D195)/D195&lt;10, (B195-D195)/D195, "&gt;999%"))</f>
        <v>-</v>
      </c>
      <c r="K195" s="9">
        <f t="shared" ref="K195:K207" si="17">IF(H195=0, "-", IF((F195-H195)/H195&lt;10, (F195-H195)/H195, "&gt;999%"))</f>
        <v>-1</v>
      </c>
    </row>
    <row r="196" spans="1:11" x14ac:dyDescent="0.2">
      <c r="A196" s="7" t="s">
        <v>279</v>
      </c>
      <c r="B196" s="65">
        <v>0</v>
      </c>
      <c r="C196" s="34">
        <f>IF(B209=0, "-", B196/B209)</f>
        <v>0</v>
      </c>
      <c r="D196" s="65">
        <v>1</v>
      </c>
      <c r="E196" s="9">
        <f>IF(D209=0, "-", D196/D209)</f>
        <v>0.125</v>
      </c>
      <c r="F196" s="81">
        <v>1</v>
      </c>
      <c r="G196" s="34">
        <f>IF(F209=0, "-", F196/F209)</f>
        <v>2.9411764705882353E-2</v>
      </c>
      <c r="H196" s="65">
        <v>1</v>
      </c>
      <c r="I196" s="9">
        <f>IF(H209=0, "-", H196/H209)</f>
        <v>4.5454545454545456E-2</v>
      </c>
      <c r="J196" s="8">
        <f t="shared" si="16"/>
        <v>-1</v>
      </c>
      <c r="K196" s="9">
        <f t="shared" si="17"/>
        <v>0</v>
      </c>
    </row>
    <row r="197" spans="1:11" x14ac:dyDescent="0.2">
      <c r="A197" s="7" t="s">
        <v>280</v>
      </c>
      <c r="B197" s="65">
        <v>0</v>
      </c>
      <c r="C197" s="34">
        <f>IF(B209=0, "-", B197/B209)</f>
        <v>0</v>
      </c>
      <c r="D197" s="65">
        <v>1</v>
      </c>
      <c r="E197" s="9">
        <f>IF(D209=0, "-", D197/D209)</f>
        <v>0.125</v>
      </c>
      <c r="F197" s="81">
        <v>0</v>
      </c>
      <c r="G197" s="34">
        <f>IF(F209=0, "-", F197/F209)</f>
        <v>0</v>
      </c>
      <c r="H197" s="65">
        <v>1</v>
      </c>
      <c r="I197" s="9">
        <f>IF(H209=0, "-", H197/H209)</f>
        <v>4.5454545454545456E-2</v>
      </c>
      <c r="J197" s="8">
        <f t="shared" si="16"/>
        <v>-1</v>
      </c>
      <c r="K197" s="9">
        <f t="shared" si="17"/>
        <v>-1</v>
      </c>
    </row>
    <row r="198" spans="1:11" x14ac:dyDescent="0.2">
      <c r="A198" s="7" t="s">
        <v>281</v>
      </c>
      <c r="B198" s="65">
        <v>3</v>
      </c>
      <c r="C198" s="34">
        <f>IF(B209=0, "-", B198/B209)</f>
        <v>0.42857142857142855</v>
      </c>
      <c r="D198" s="65">
        <v>1</v>
      </c>
      <c r="E198" s="9">
        <f>IF(D209=0, "-", D198/D209)</f>
        <v>0.125</v>
      </c>
      <c r="F198" s="81">
        <v>10</v>
      </c>
      <c r="G198" s="34">
        <f>IF(F209=0, "-", F198/F209)</f>
        <v>0.29411764705882354</v>
      </c>
      <c r="H198" s="65">
        <v>2</v>
      </c>
      <c r="I198" s="9">
        <f>IF(H209=0, "-", H198/H209)</f>
        <v>9.0909090909090912E-2</v>
      </c>
      <c r="J198" s="8">
        <f t="shared" si="16"/>
        <v>2</v>
      </c>
      <c r="K198" s="9">
        <f t="shared" si="17"/>
        <v>4</v>
      </c>
    </row>
    <row r="199" spans="1:11" x14ac:dyDescent="0.2">
      <c r="A199" s="7" t="s">
        <v>282</v>
      </c>
      <c r="B199" s="65">
        <v>0</v>
      </c>
      <c r="C199" s="34">
        <f>IF(B209=0, "-", B199/B209)</f>
        <v>0</v>
      </c>
      <c r="D199" s="65">
        <v>1</v>
      </c>
      <c r="E199" s="9">
        <f>IF(D209=0, "-", D199/D209)</f>
        <v>0.125</v>
      </c>
      <c r="F199" s="81">
        <v>0</v>
      </c>
      <c r="G199" s="34">
        <f>IF(F209=0, "-", F199/F209)</f>
        <v>0</v>
      </c>
      <c r="H199" s="65">
        <v>1</v>
      </c>
      <c r="I199" s="9">
        <f>IF(H209=0, "-", H199/H209)</f>
        <v>4.5454545454545456E-2</v>
      </c>
      <c r="J199" s="8">
        <f t="shared" si="16"/>
        <v>-1</v>
      </c>
      <c r="K199" s="9">
        <f t="shared" si="17"/>
        <v>-1</v>
      </c>
    </row>
    <row r="200" spans="1:11" x14ac:dyDescent="0.2">
      <c r="A200" s="7" t="s">
        <v>283</v>
      </c>
      <c r="B200" s="65">
        <v>0</v>
      </c>
      <c r="C200" s="34">
        <f>IF(B209=0, "-", B200/B209)</f>
        <v>0</v>
      </c>
      <c r="D200" s="65">
        <v>0</v>
      </c>
      <c r="E200" s="9">
        <f>IF(D209=0, "-", D200/D209)</f>
        <v>0</v>
      </c>
      <c r="F200" s="81">
        <v>1</v>
      </c>
      <c r="G200" s="34">
        <f>IF(F209=0, "-", F200/F209)</f>
        <v>2.9411764705882353E-2</v>
      </c>
      <c r="H200" s="65">
        <v>0</v>
      </c>
      <c r="I200" s="9">
        <f>IF(H209=0, "-", H200/H209)</f>
        <v>0</v>
      </c>
      <c r="J200" s="8" t="str">
        <f t="shared" si="16"/>
        <v>-</v>
      </c>
      <c r="K200" s="9" t="str">
        <f t="shared" si="17"/>
        <v>-</v>
      </c>
    </row>
    <row r="201" spans="1:11" x14ac:dyDescent="0.2">
      <c r="A201" s="7" t="s">
        <v>284</v>
      </c>
      <c r="B201" s="65">
        <v>1</v>
      </c>
      <c r="C201" s="34">
        <f>IF(B209=0, "-", B201/B209)</f>
        <v>0.14285714285714285</v>
      </c>
      <c r="D201" s="65">
        <v>0</v>
      </c>
      <c r="E201" s="9">
        <f>IF(D209=0, "-", D201/D209)</f>
        <v>0</v>
      </c>
      <c r="F201" s="81">
        <v>1</v>
      </c>
      <c r="G201" s="34">
        <f>IF(F209=0, "-", F201/F209)</f>
        <v>2.9411764705882353E-2</v>
      </c>
      <c r="H201" s="65">
        <v>0</v>
      </c>
      <c r="I201" s="9">
        <f>IF(H209=0, "-", H201/H209)</f>
        <v>0</v>
      </c>
      <c r="J201" s="8" t="str">
        <f t="shared" si="16"/>
        <v>-</v>
      </c>
      <c r="K201" s="9" t="str">
        <f t="shared" si="17"/>
        <v>-</v>
      </c>
    </row>
    <row r="202" spans="1:11" x14ac:dyDescent="0.2">
      <c r="A202" s="7" t="s">
        <v>285</v>
      </c>
      <c r="B202" s="65">
        <v>1</v>
      </c>
      <c r="C202" s="34">
        <f>IF(B209=0, "-", B202/B209)</f>
        <v>0.14285714285714285</v>
      </c>
      <c r="D202" s="65">
        <v>0</v>
      </c>
      <c r="E202" s="9">
        <f>IF(D209=0, "-", D202/D209)</f>
        <v>0</v>
      </c>
      <c r="F202" s="81">
        <v>2</v>
      </c>
      <c r="G202" s="34">
        <f>IF(F209=0, "-", F202/F209)</f>
        <v>5.8823529411764705E-2</v>
      </c>
      <c r="H202" s="65">
        <v>3</v>
      </c>
      <c r="I202" s="9">
        <f>IF(H209=0, "-", H202/H209)</f>
        <v>0.13636363636363635</v>
      </c>
      <c r="J202" s="8" t="str">
        <f t="shared" si="16"/>
        <v>-</v>
      </c>
      <c r="K202" s="9">
        <f t="shared" si="17"/>
        <v>-0.33333333333333331</v>
      </c>
    </row>
    <row r="203" spans="1:11" x14ac:dyDescent="0.2">
      <c r="A203" s="7" t="s">
        <v>286</v>
      </c>
      <c r="B203" s="65">
        <v>0</v>
      </c>
      <c r="C203" s="34">
        <f>IF(B209=0, "-", B203/B209)</f>
        <v>0</v>
      </c>
      <c r="D203" s="65">
        <v>0</v>
      </c>
      <c r="E203" s="9">
        <f>IF(D209=0, "-", D203/D209)</f>
        <v>0</v>
      </c>
      <c r="F203" s="81">
        <v>1</v>
      </c>
      <c r="G203" s="34">
        <f>IF(F209=0, "-", F203/F209)</f>
        <v>2.9411764705882353E-2</v>
      </c>
      <c r="H203" s="65">
        <v>0</v>
      </c>
      <c r="I203" s="9">
        <f>IF(H209=0, "-", H203/H209)</f>
        <v>0</v>
      </c>
      <c r="J203" s="8" t="str">
        <f t="shared" si="16"/>
        <v>-</v>
      </c>
      <c r="K203" s="9" t="str">
        <f t="shared" si="17"/>
        <v>-</v>
      </c>
    </row>
    <row r="204" spans="1:11" x14ac:dyDescent="0.2">
      <c r="A204" s="7" t="s">
        <v>287</v>
      </c>
      <c r="B204" s="65">
        <v>1</v>
      </c>
      <c r="C204" s="34">
        <f>IF(B209=0, "-", B204/B209)</f>
        <v>0.14285714285714285</v>
      </c>
      <c r="D204" s="65">
        <v>2</v>
      </c>
      <c r="E204" s="9">
        <f>IF(D209=0, "-", D204/D209)</f>
        <v>0.25</v>
      </c>
      <c r="F204" s="81">
        <v>10</v>
      </c>
      <c r="G204" s="34">
        <f>IF(F209=0, "-", F204/F209)</f>
        <v>0.29411764705882354</v>
      </c>
      <c r="H204" s="65">
        <v>8</v>
      </c>
      <c r="I204" s="9">
        <f>IF(H209=0, "-", H204/H209)</f>
        <v>0.36363636363636365</v>
      </c>
      <c r="J204" s="8">
        <f t="shared" si="16"/>
        <v>-0.5</v>
      </c>
      <c r="K204" s="9">
        <f t="shared" si="17"/>
        <v>0.25</v>
      </c>
    </row>
    <row r="205" spans="1:11" x14ac:dyDescent="0.2">
      <c r="A205" s="7" t="s">
        <v>288</v>
      </c>
      <c r="B205" s="65">
        <v>1</v>
      </c>
      <c r="C205" s="34">
        <f>IF(B209=0, "-", B205/B209)</f>
        <v>0.14285714285714285</v>
      </c>
      <c r="D205" s="65">
        <v>2</v>
      </c>
      <c r="E205" s="9">
        <f>IF(D209=0, "-", D205/D209)</f>
        <v>0.25</v>
      </c>
      <c r="F205" s="81">
        <v>4</v>
      </c>
      <c r="G205" s="34">
        <f>IF(F209=0, "-", F205/F209)</f>
        <v>0.11764705882352941</v>
      </c>
      <c r="H205" s="65">
        <v>2</v>
      </c>
      <c r="I205" s="9">
        <f>IF(H209=0, "-", H205/H209)</f>
        <v>9.0909090909090912E-2</v>
      </c>
      <c r="J205" s="8">
        <f t="shared" si="16"/>
        <v>-0.5</v>
      </c>
      <c r="K205" s="9">
        <f t="shared" si="17"/>
        <v>1</v>
      </c>
    </row>
    <row r="206" spans="1:11" x14ac:dyDescent="0.2">
      <c r="A206" s="7" t="s">
        <v>289</v>
      </c>
      <c r="B206" s="65">
        <v>0</v>
      </c>
      <c r="C206" s="34">
        <f>IF(B209=0, "-", B206/B209)</f>
        <v>0</v>
      </c>
      <c r="D206" s="65">
        <v>0</v>
      </c>
      <c r="E206" s="9">
        <f>IF(D209=0, "-", D206/D209)</f>
        <v>0</v>
      </c>
      <c r="F206" s="81">
        <v>1</v>
      </c>
      <c r="G206" s="34">
        <f>IF(F209=0, "-", F206/F209)</f>
        <v>2.9411764705882353E-2</v>
      </c>
      <c r="H206" s="65">
        <v>2</v>
      </c>
      <c r="I206" s="9">
        <f>IF(H209=0, "-", H206/H209)</f>
        <v>9.0909090909090912E-2</v>
      </c>
      <c r="J206" s="8" t="str">
        <f t="shared" si="16"/>
        <v>-</v>
      </c>
      <c r="K206" s="9">
        <f t="shared" si="17"/>
        <v>-0.5</v>
      </c>
    </row>
    <row r="207" spans="1:11" x14ac:dyDescent="0.2">
      <c r="A207" s="7" t="s">
        <v>290</v>
      </c>
      <c r="B207" s="65">
        <v>0</v>
      </c>
      <c r="C207" s="34">
        <f>IF(B209=0, "-", B207/B209)</f>
        <v>0</v>
      </c>
      <c r="D207" s="65">
        <v>0</v>
      </c>
      <c r="E207" s="9">
        <f>IF(D209=0, "-", D207/D209)</f>
        <v>0</v>
      </c>
      <c r="F207" s="81">
        <v>3</v>
      </c>
      <c r="G207" s="34">
        <f>IF(F209=0, "-", F207/F209)</f>
        <v>8.8235294117647065E-2</v>
      </c>
      <c r="H207" s="65">
        <v>1</v>
      </c>
      <c r="I207" s="9">
        <f>IF(H209=0, "-", H207/H209)</f>
        <v>4.5454545454545456E-2</v>
      </c>
      <c r="J207" s="8" t="str">
        <f t="shared" si="16"/>
        <v>-</v>
      </c>
      <c r="K207" s="9">
        <f t="shared" si="17"/>
        <v>2</v>
      </c>
    </row>
    <row r="208" spans="1:11" x14ac:dyDescent="0.2">
      <c r="A208" s="2"/>
      <c r="B208" s="68"/>
      <c r="C208" s="33"/>
      <c r="D208" s="68"/>
      <c r="E208" s="6"/>
      <c r="F208" s="82"/>
      <c r="G208" s="33"/>
      <c r="H208" s="68"/>
      <c r="I208" s="6"/>
      <c r="J208" s="5"/>
      <c r="K208" s="6"/>
    </row>
    <row r="209" spans="1:11" s="43" customFormat="1" x14ac:dyDescent="0.2">
      <c r="A209" s="162" t="s">
        <v>482</v>
      </c>
      <c r="B209" s="71">
        <f>SUM(B195:B208)</f>
        <v>7</v>
      </c>
      <c r="C209" s="40">
        <f>B209/1681</f>
        <v>4.1641879833432477E-3</v>
      </c>
      <c r="D209" s="71">
        <f>SUM(D195:D208)</f>
        <v>8</v>
      </c>
      <c r="E209" s="41">
        <f>D209/1945</f>
        <v>4.1131105398457581E-3</v>
      </c>
      <c r="F209" s="77">
        <f>SUM(F195:F208)</f>
        <v>34</v>
      </c>
      <c r="G209" s="42">
        <f>F209/8984</f>
        <v>3.7845057880676759E-3</v>
      </c>
      <c r="H209" s="71">
        <f>SUM(H195:H208)</f>
        <v>22</v>
      </c>
      <c r="I209" s="41">
        <f>H209/11003</f>
        <v>1.999454694174316E-3</v>
      </c>
      <c r="J209" s="37">
        <f>IF(D209=0, "-", IF((B209-D209)/D209&lt;10, (B209-D209)/D209, "&gt;999%"))</f>
        <v>-0.125</v>
      </c>
      <c r="K209" s="38">
        <f>IF(H209=0, "-", IF((F209-H209)/H209&lt;10, (F209-H209)/H209, "&gt;999%"))</f>
        <v>0.54545454545454541</v>
      </c>
    </row>
    <row r="210" spans="1:11" x14ac:dyDescent="0.2">
      <c r="B210" s="83"/>
      <c r="D210" s="83"/>
      <c r="F210" s="83"/>
      <c r="H210" s="83"/>
    </row>
    <row r="211" spans="1:11" x14ac:dyDescent="0.2">
      <c r="A211" s="163" t="s">
        <v>128</v>
      </c>
      <c r="B211" s="61" t="s">
        <v>12</v>
      </c>
      <c r="C211" s="62" t="s">
        <v>13</v>
      </c>
      <c r="D211" s="61" t="s">
        <v>12</v>
      </c>
      <c r="E211" s="63" t="s">
        <v>13</v>
      </c>
      <c r="F211" s="62" t="s">
        <v>12</v>
      </c>
      <c r="G211" s="62" t="s">
        <v>13</v>
      </c>
      <c r="H211" s="61" t="s">
        <v>12</v>
      </c>
      <c r="I211" s="63" t="s">
        <v>13</v>
      </c>
      <c r="J211" s="61"/>
      <c r="K211" s="63"/>
    </row>
    <row r="212" spans="1:11" x14ac:dyDescent="0.2">
      <c r="A212" s="7" t="s">
        <v>291</v>
      </c>
      <c r="B212" s="65">
        <v>0</v>
      </c>
      <c r="C212" s="34">
        <f>IF(B216=0, "-", B212/B216)</f>
        <v>0</v>
      </c>
      <c r="D212" s="65">
        <v>0</v>
      </c>
      <c r="E212" s="9">
        <f>IF(D216=0, "-", D212/D216)</f>
        <v>0</v>
      </c>
      <c r="F212" s="81">
        <v>1</v>
      </c>
      <c r="G212" s="34">
        <f>IF(F216=0, "-", F212/F216)</f>
        <v>0.5</v>
      </c>
      <c r="H212" s="65">
        <v>0</v>
      </c>
      <c r="I212" s="9">
        <f>IF(H216=0, "-", H212/H216)</f>
        <v>0</v>
      </c>
      <c r="J212" s="8" t="str">
        <f>IF(D212=0, "-", IF((B212-D212)/D212&lt;10, (B212-D212)/D212, "&gt;999%"))</f>
        <v>-</v>
      </c>
      <c r="K212" s="9" t="str">
        <f>IF(H212=0, "-", IF((F212-H212)/H212&lt;10, (F212-H212)/H212, "&gt;999%"))</f>
        <v>-</v>
      </c>
    </row>
    <row r="213" spans="1:11" x14ac:dyDescent="0.2">
      <c r="A213" s="7" t="s">
        <v>292</v>
      </c>
      <c r="B213" s="65">
        <v>0</v>
      </c>
      <c r="C213" s="34">
        <f>IF(B216=0, "-", B213/B216)</f>
        <v>0</v>
      </c>
      <c r="D213" s="65">
        <v>1</v>
      </c>
      <c r="E213" s="9">
        <f>IF(D216=0, "-", D213/D216)</f>
        <v>1</v>
      </c>
      <c r="F213" s="81">
        <v>0</v>
      </c>
      <c r="G213" s="34">
        <f>IF(F216=0, "-", F213/F216)</f>
        <v>0</v>
      </c>
      <c r="H213" s="65">
        <v>2</v>
      </c>
      <c r="I213" s="9">
        <f>IF(H216=0, "-", H213/H216)</f>
        <v>0.5</v>
      </c>
      <c r="J213" s="8">
        <f>IF(D213=0, "-", IF((B213-D213)/D213&lt;10, (B213-D213)/D213, "&gt;999%"))</f>
        <v>-1</v>
      </c>
      <c r="K213" s="9">
        <f>IF(H213=0, "-", IF((F213-H213)/H213&lt;10, (F213-H213)/H213, "&gt;999%"))</f>
        <v>-1</v>
      </c>
    </row>
    <row r="214" spans="1:11" x14ac:dyDescent="0.2">
      <c r="A214" s="7" t="s">
        <v>293</v>
      </c>
      <c r="B214" s="65">
        <v>1</v>
      </c>
      <c r="C214" s="34">
        <f>IF(B216=0, "-", B214/B216)</f>
        <v>1</v>
      </c>
      <c r="D214" s="65">
        <v>0</v>
      </c>
      <c r="E214" s="9">
        <f>IF(D216=0, "-", D214/D216)</f>
        <v>0</v>
      </c>
      <c r="F214" s="81">
        <v>1</v>
      </c>
      <c r="G214" s="34">
        <f>IF(F216=0, "-", F214/F216)</f>
        <v>0.5</v>
      </c>
      <c r="H214" s="65">
        <v>2</v>
      </c>
      <c r="I214" s="9">
        <f>IF(H216=0, "-", H214/H216)</f>
        <v>0.5</v>
      </c>
      <c r="J214" s="8" t="str">
        <f>IF(D214=0, "-", IF((B214-D214)/D214&lt;10, (B214-D214)/D214, "&gt;999%"))</f>
        <v>-</v>
      </c>
      <c r="K214" s="9">
        <f>IF(H214=0, "-", IF((F214-H214)/H214&lt;10, (F214-H214)/H214, "&gt;999%"))</f>
        <v>-0.5</v>
      </c>
    </row>
    <row r="215" spans="1:11" x14ac:dyDescent="0.2">
      <c r="A215" s="2"/>
      <c r="B215" s="68"/>
      <c r="C215" s="33"/>
      <c r="D215" s="68"/>
      <c r="E215" s="6"/>
      <c r="F215" s="82"/>
      <c r="G215" s="33"/>
      <c r="H215" s="68"/>
      <c r="I215" s="6"/>
      <c r="J215" s="5"/>
      <c r="K215" s="6"/>
    </row>
    <row r="216" spans="1:11" s="43" customFormat="1" x14ac:dyDescent="0.2">
      <c r="A216" s="162" t="s">
        <v>481</v>
      </c>
      <c r="B216" s="71">
        <f>SUM(B212:B215)</f>
        <v>1</v>
      </c>
      <c r="C216" s="40">
        <f>B216/1681</f>
        <v>5.9488399762046404E-4</v>
      </c>
      <c r="D216" s="71">
        <f>SUM(D212:D215)</f>
        <v>1</v>
      </c>
      <c r="E216" s="41">
        <f>D216/1945</f>
        <v>5.1413881748071976E-4</v>
      </c>
      <c r="F216" s="77">
        <f>SUM(F212:F215)</f>
        <v>2</v>
      </c>
      <c r="G216" s="42">
        <f>F216/8984</f>
        <v>2.2261798753339269E-4</v>
      </c>
      <c r="H216" s="71">
        <f>SUM(H212:H215)</f>
        <v>4</v>
      </c>
      <c r="I216" s="41">
        <f>H216/11003</f>
        <v>3.6353721712260292E-4</v>
      </c>
      <c r="J216" s="37">
        <f>IF(D216=0, "-", IF((B216-D216)/D216&lt;10, (B216-D216)/D216, "&gt;999%"))</f>
        <v>0</v>
      </c>
      <c r="K216" s="38">
        <f>IF(H216=0, "-", IF((F216-H216)/H216&lt;10, (F216-H216)/H216, "&gt;999%"))</f>
        <v>-0.5</v>
      </c>
    </row>
    <row r="217" spans="1:11" x14ac:dyDescent="0.2">
      <c r="B217" s="83"/>
      <c r="D217" s="83"/>
      <c r="F217" s="83"/>
      <c r="H217" s="83"/>
    </row>
    <row r="218" spans="1:11" s="43" customFormat="1" x14ac:dyDescent="0.2">
      <c r="A218" s="162" t="s">
        <v>480</v>
      </c>
      <c r="B218" s="71">
        <v>15</v>
      </c>
      <c r="C218" s="40">
        <f>B218/1681</f>
        <v>8.92325996430696E-3</v>
      </c>
      <c r="D218" s="71">
        <v>20</v>
      </c>
      <c r="E218" s="41">
        <f>D218/1945</f>
        <v>1.0282776349614395E-2</v>
      </c>
      <c r="F218" s="77">
        <v>80</v>
      </c>
      <c r="G218" s="42">
        <f>F218/8984</f>
        <v>8.9047195013357075E-3</v>
      </c>
      <c r="H218" s="71">
        <v>79</v>
      </c>
      <c r="I218" s="41">
        <f>H218/11003</f>
        <v>7.1798600381714076E-3</v>
      </c>
      <c r="J218" s="37">
        <f>IF(D218=0, "-", IF((B218-D218)/D218&lt;10, (B218-D218)/D218, "&gt;999%"))</f>
        <v>-0.25</v>
      </c>
      <c r="K218" s="38">
        <f>IF(H218=0, "-", IF((F218-H218)/H218&lt;10, (F218-H218)/H218, "&gt;999%"))</f>
        <v>1.2658227848101266E-2</v>
      </c>
    </row>
    <row r="219" spans="1:11" x14ac:dyDescent="0.2">
      <c r="B219" s="83"/>
      <c r="D219" s="83"/>
      <c r="F219" s="83"/>
      <c r="H219" s="83"/>
    </row>
    <row r="220" spans="1:11" x14ac:dyDescent="0.2">
      <c r="A220" s="27" t="s">
        <v>478</v>
      </c>
      <c r="B220" s="71">
        <f>B224-B222</f>
        <v>367</v>
      </c>
      <c r="C220" s="40">
        <f>B220/1681</f>
        <v>0.21832242712671029</v>
      </c>
      <c r="D220" s="71">
        <f>D224-D222</f>
        <v>523</v>
      </c>
      <c r="E220" s="41">
        <f>D220/1945</f>
        <v>0.26889460154241646</v>
      </c>
      <c r="F220" s="77">
        <f>F224-F222</f>
        <v>2115</v>
      </c>
      <c r="G220" s="42">
        <f>F220/8984</f>
        <v>0.23541852181656278</v>
      </c>
      <c r="H220" s="71">
        <f>H224-H222</f>
        <v>3760</v>
      </c>
      <c r="I220" s="41">
        <f>H220/11003</f>
        <v>0.34172498409524676</v>
      </c>
      <c r="J220" s="37">
        <f>IF(D220=0, "-", IF((B220-D220)/D220&lt;10, (B220-D220)/D220, "&gt;999%"))</f>
        <v>-0.29827915869980881</v>
      </c>
      <c r="K220" s="38">
        <f>IF(H220=0, "-", IF((F220-H220)/H220&lt;10, (F220-H220)/H220, "&gt;999%"))</f>
        <v>-0.4375</v>
      </c>
    </row>
    <row r="221" spans="1:11" x14ac:dyDescent="0.2">
      <c r="A221" s="27"/>
      <c r="B221" s="71"/>
      <c r="C221" s="40"/>
      <c r="D221" s="71"/>
      <c r="E221" s="41"/>
      <c r="F221" s="77"/>
      <c r="G221" s="42"/>
      <c r="H221" s="71"/>
      <c r="I221" s="41"/>
      <c r="J221" s="37"/>
      <c r="K221" s="38"/>
    </row>
    <row r="222" spans="1:11" x14ac:dyDescent="0.2">
      <c r="A222" s="27" t="s">
        <v>479</v>
      </c>
      <c r="B222" s="71">
        <v>95</v>
      </c>
      <c r="C222" s="40">
        <f>B222/1681</f>
        <v>5.6513979773944081E-2</v>
      </c>
      <c r="D222" s="71">
        <v>105</v>
      </c>
      <c r="E222" s="41">
        <f>D222/1945</f>
        <v>5.3984575835475578E-2</v>
      </c>
      <c r="F222" s="77">
        <v>402</v>
      </c>
      <c r="G222" s="42">
        <f>F222/8984</f>
        <v>4.4746215494211934E-2</v>
      </c>
      <c r="H222" s="71">
        <v>455</v>
      </c>
      <c r="I222" s="41">
        <f>H222/11003</f>
        <v>4.135235844769608E-2</v>
      </c>
      <c r="J222" s="37">
        <f>IF(D222=0, "-", IF((B222-D222)/D222&lt;10, (B222-D222)/D222, "&gt;999%"))</f>
        <v>-9.5238095238095233E-2</v>
      </c>
      <c r="K222" s="38">
        <f>IF(H222=0, "-", IF((F222-H222)/H222&lt;10, (F222-H222)/H222, "&gt;999%"))</f>
        <v>-0.11648351648351649</v>
      </c>
    </row>
    <row r="223" spans="1:11" x14ac:dyDescent="0.2">
      <c r="A223" s="27"/>
      <c r="B223" s="71"/>
      <c r="C223" s="40"/>
      <c r="D223" s="71"/>
      <c r="E223" s="41"/>
      <c r="F223" s="77"/>
      <c r="G223" s="42"/>
      <c r="H223" s="71"/>
      <c r="I223" s="41"/>
      <c r="J223" s="37"/>
      <c r="K223" s="38"/>
    </row>
    <row r="224" spans="1:11" x14ac:dyDescent="0.2">
      <c r="A224" s="27" t="s">
        <v>477</v>
      </c>
      <c r="B224" s="71">
        <v>462</v>
      </c>
      <c r="C224" s="40">
        <f>B224/1681</f>
        <v>0.27483640690065436</v>
      </c>
      <c r="D224" s="71">
        <v>628</v>
      </c>
      <c r="E224" s="41">
        <f>D224/1945</f>
        <v>0.32287917737789201</v>
      </c>
      <c r="F224" s="77">
        <v>2517</v>
      </c>
      <c r="G224" s="42">
        <f>F224/8984</f>
        <v>0.28016473731077474</v>
      </c>
      <c r="H224" s="71">
        <v>4215</v>
      </c>
      <c r="I224" s="41">
        <f>H224/11003</f>
        <v>0.38307734254294284</v>
      </c>
      <c r="J224" s="37">
        <f>IF(D224=0, "-", IF((B224-D224)/D224&lt;10, (B224-D224)/D224, "&gt;999%"))</f>
        <v>-0.2643312101910828</v>
      </c>
      <c r="K224" s="38">
        <f>IF(H224=0, "-", IF((F224-H224)/H224&lt;10, (F224-H224)/H224, "&gt;999%"))</f>
        <v>-0.402846975088968</v>
      </c>
    </row>
  </sheetData>
  <mergeCells count="58">
    <mergeCell ref="B1:K1"/>
    <mergeCell ref="B2:K2"/>
    <mergeCell ref="B180:E180"/>
    <mergeCell ref="F180:I180"/>
    <mergeCell ref="J180:K180"/>
    <mergeCell ref="B181:C181"/>
    <mergeCell ref="D181:E181"/>
    <mergeCell ref="F181:G181"/>
    <mergeCell ref="H181:I181"/>
    <mergeCell ref="B156:E156"/>
    <mergeCell ref="F156:I156"/>
    <mergeCell ref="J156:K156"/>
    <mergeCell ref="B157:C157"/>
    <mergeCell ref="D157:E157"/>
    <mergeCell ref="F157:G157"/>
    <mergeCell ref="H157:I157"/>
    <mergeCell ref="B141:E141"/>
    <mergeCell ref="F141:I141"/>
    <mergeCell ref="J141:K141"/>
    <mergeCell ref="B142:C142"/>
    <mergeCell ref="D142:E142"/>
    <mergeCell ref="F142:G142"/>
    <mergeCell ref="H142:I142"/>
    <mergeCell ref="B115:E115"/>
    <mergeCell ref="F115:I115"/>
    <mergeCell ref="J115:K115"/>
    <mergeCell ref="B116:C116"/>
    <mergeCell ref="D116:E116"/>
    <mergeCell ref="F116:G116"/>
    <mergeCell ref="H116:I116"/>
    <mergeCell ref="B82:E82"/>
    <mergeCell ref="F82:I82"/>
    <mergeCell ref="J82:K82"/>
    <mergeCell ref="B83:C83"/>
    <mergeCell ref="D83:E83"/>
    <mergeCell ref="F83:G83"/>
    <mergeCell ref="H83:I83"/>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23" max="16383" man="1"/>
    <brk id="17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528</v>
      </c>
      <c r="C1" s="198"/>
      <c r="D1" s="198"/>
      <c r="E1" s="199"/>
      <c r="F1" s="199"/>
      <c r="G1" s="199"/>
      <c r="H1" s="199"/>
      <c r="I1" s="199"/>
      <c r="J1" s="199"/>
      <c r="K1" s="199"/>
    </row>
    <row r="2" spans="1:11" s="52" customFormat="1" ht="20.25" x14ac:dyDescent="0.3">
      <c r="A2" s="4" t="s">
        <v>89</v>
      </c>
      <c r="B2" s="202" t="s">
        <v>79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IF(B41=0, "-", B7/B41)</f>
        <v>2.1645021645021645E-3</v>
      </c>
      <c r="D7" s="65">
        <v>1</v>
      </c>
      <c r="E7" s="21">
        <f>IF(D41=0, "-", D7/D41)</f>
        <v>1.5923566878980893E-3</v>
      </c>
      <c r="F7" s="81">
        <v>5</v>
      </c>
      <c r="G7" s="39">
        <f>IF(F41=0, "-", F7/F41)</f>
        <v>1.986491855383393E-3</v>
      </c>
      <c r="H7" s="65">
        <v>6</v>
      </c>
      <c r="I7" s="21">
        <f>IF(H41=0, "-", H7/H41)</f>
        <v>1.4234875444839859E-3</v>
      </c>
      <c r="J7" s="20">
        <f t="shared" ref="J7:J39" si="0">IF(D7=0, "-", IF((B7-D7)/D7&lt;10, (B7-D7)/D7, "&gt;999%"))</f>
        <v>0</v>
      </c>
      <c r="K7" s="21">
        <f t="shared" ref="K7:K39" si="1">IF(H7=0, "-", IF((F7-H7)/H7&lt;10, (F7-H7)/H7, "&gt;999%"))</f>
        <v>-0.16666666666666666</v>
      </c>
    </row>
    <row r="8" spans="1:11" x14ac:dyDescent="0.2">
      <c r="A8" s="7" t="s">
        <v>32</v>
      </c>
      <c r="B8" s="65">
        <v>3</v>
      </c>
      <c r="C8" s="39">
        <f>IF(B41=0, "-", B8/B41)</f>
        <v>6.4935064935064939E-3</v>
      </c>
      <c r="D8" s="65">
        <v>16</v>
      </c>
      <c r="E8" s="21">
        <f>IF(D41=0, "-", D8/D41)</f>
        <v>2.5477707006369428E-2</v>
      </c>
      <c r="F8" s="81">
        <v>38</v>
      </c>
      <c r="G8" s="39">
        <f>IF(F41=0, "-", F8/F41)</f>
        <v>1.5097338100913786E-2</v>
      </c>
      <c r="H8" s="65">
        <v>84</v>
      </c>
      <c r="I8" s="21">
        <f>IF(H41=0, "-", H8/H41)</f>
        <v>1.99288256227758E-2</v>
      </c>
      <c r="J8" s="20">
        <f t="shared" si="0"/>
        <v>-0.8125</v>
      </c>
      <c r="K8" s="21">
        <f t="shared" si="1"/>
        <v>-0.54761904761904767</v>
      </c>
    </row>
    <row r="9" spans="1:11" x14ac:dyDescent="0.2">
      <c r="A9" s="7" t="s">
        <v>33</v>
      </c>
      <c r="B9" s="65">
        <v>40</v>
      </c>
      <c r="C9" s="39">
        <f>IF(B41=0, "-", B9/B41)</f>
        <v>8.6580086580086577E-2</v>
      </c>
      <c r="D9" s="65">
        <v>37</v>
      </c>
      <c r="E9" s="21">
        <f>IF(D41=0, "-", D9/D41)</f>
        <v>5.89171974522293E-2</v>
      </c>
      <c r="F9" s="81">
        <v>126</v>
      </c>
      <c r="G9" s="39">
        <f>IF(F41=0, "-", F9/F41)</f>
        <v>5.0059594755661505E-2</v>
      </c>
      <c r="H9" s="65">
        <v>140</v>
      </c>
      <c r="I9" s="21">
        <f>IF(H41=0, "-", H9/H41)</f>
        <v>3.3214709371292998E-2</v>
      </c>
      <c r="J9" s="20">
        <f t="shared" si="0"/>
        <v>8.1081081081081086E-2</v>
      </c>
      <c r="K9" s="21">
        <f t="shared" si="1"/>
        <v>-0.1</v>
      </c>
    </row>
    <row r="10" spans="1:11" x14ac:dyDescent="0.2">
      <c r="A10" s="7" t="s">
        <v>35</v>
      </c>
      <c r="B10" s="65">
        <v>0</v>
      </c>
      <c r="C10" s="39">
        <f>IF(B41=0, "-", B10/B41)</f>
        <v>0</v>
      </c>
      <c r="D10" s="65">
        <v>0</v>
      </c>
      <c r="E10" s="21">
        <f>IF(D41=0, "-", D10/D41)</f>
        <v>0</v>
      </c>
      <c r="F10" s="81">
        <v>2</v>
      </c>
      <c r="G10" s="39">
        <f>IF(F41=0, "-", F10/F41)</f>
        <v>7.9459674215335717E-4</v>
      </c>
      <c r="H10" s="65">
        <v>1</v>
      </c>
      <c r="I10" s="21">
        <f>IF(H41=0, "-", H10/H41)</f>
        <v>2.3724792408066428E-4</v>
      </c>
      <c r="J10" s="20" t="str">
        <f t="shared" si="0"/>
        <v>-</v>
      </c>
      <c r="K10" s="21">
        <f t="shared" si="1"/>
        <v>1</v>
      </c>
    </row>
    <row r="11" spans="1:11" x14ac:dyDescent="0.2">
      <c r="A11" s="7" t="s">
        <v>36</v>
      </c>
      <c r="B11" s="65">
        <v>0</v>
      </c>
      <c r="C11" s="39">
        <f>IF(B41=0, "-", B11/B41)</f>
        <v>0</v>
      </c>
      <c r="D11" s="65">
        <v>0</v>
      </c>
      <c r="E11" s="21">
        <f>IF(D41=0, "-", D11/D41)</f>
        <v>0</v>
      </c>
      <c r="F11" s="81">
        <v>2</v>
      </c>
      <c r="G11" s="39">
        <f>IF(F41=0, "-", F11/F41)</f>
        <v>7.9459674215335717E-4</v>
      </c>
      <c r="H11" s="65">
        <v>6</v>
      </c>
      <c r="I11" s="21">
        <f>IF(H41=0, "-", H11/H41)</f>
        <v>1.4234875444839859E-3</v>
      </c>
      <c r="J11" s="20" t="str">
        <f t="shared" si="0"/>
        <v>-</v>
      </c>
      <c r="K11" s="21">
        <f t="shared" si="1"/>
        <v>-0.66666666666666663</v>
      </c>
    </row>
    <row r="12" spans="1:11" x14ac:dyDescent="0.2">
      <c r="A12" s="7" t="s">
        <v>37</v>
      </c>
      <c r="B12" s="65">
        <v>1</v>
      </c>
      <c r="C12" s="39">
        <f>IF(B41=0, "-", B12/B41)</f>
        <v>2.1645021645021645E-3</v>
      </c>
      <c r="D12" s="65">
        <v>0</v>
      </c>
      <c r="E12" s="21">
        <f>IF(D41=0, "-", D12/D41)</f>
        <v>0</v>
      </c>
      <c r="F12" s="81">
        <v>12</v>
      </c>
      <c r="G12" s="39">
        <f>IF(F41=0, "-", F12/F41)</f>
        <v>4.7675804529201428E-3</v>
      </c>
      <c r="H12" s="65">
        <v>14</v>
      </c>
      <c r="I12" s="21">
        <f>IF(H41=0, "-", H12/H41)</f>
        <v>3.3214709371292999E-3</v>
      </c>
      <c r="J12" s="20" t="str">
        <f t="shared" si="0"/>
        <v>-</v>
      </c>
      <c r="K12" s="21">
        <f t="shared" si="1"/>
        <v>-0.14285714285714285</v>
      </c>
    </row>
    <row r="13" spans="1:11" x14ac:dyDescent="0.2">
      <c r="A13" s="7" t="s">
        <v>39</v>
      </c>
      <c r="B13" s="65">
        <v>5</v>
      </c>
      <c r="C13" s="39">
        <f>IF(B41=0, "-", B13/B41)</f>
        <v>1.0822510822510822E-2</v>
      </c>
      <c r="D13" s="65">
        <v>15</v>
      </c>
      <c r="E13" s="21">
        <f>IF(D41=0, "-", D13/D41)</f>
        <v>2.3885350318471339E-2</v>
      </c>
      <c r="F13" s="81">
        <v>55</v>
      </c>
      <c r="G13" s="39">
        <f>IF(F41=0, "-", F13/F41)</f>
        <v>2.1851410409217321E-2</v>
      </c>
      <c r="H13" s="65">
        <v>58</v>
      </c>
      <c r="I13" s="21">
        <f>IF(H41=0, "-", H13/H41)</f>
        <v>1.3760379596678529E-2</v>
      </c>
      <c r="J13" s="20">
        <f t="shared" si="0"/>
        <v>-0.66666666666666663</v>
      </c>
      <c r="K13" s="21">
        <f t="shared" si="1"/>
        <v>-5.1724137931034482E-2</v>
      </c>
    </row>
    <row r="14" spans="1:11" x14ac:dyDescent="0.2">
      <c r="A14" s="7" t="s">
        <v>41</v>
      </c>
      <c r="B14" s="65">
        <v>0</v>
      </c>
      <c r="C14" s="39">
        <f>IF(B41=0, "-", B14/B41)</f>
        <v>0</v>
      </c>
      <c r="D14" s="65">
        <v>0</v>
      </c>
      <c r="E14" s="21">
        <f>IF(D41=0, "-", D14/D41)</f>
        <v>0</v>
      </c>
      <c r="F14" s="81">
        <v>0</v>
      </c>
      <c r="G14" s="39">
        <f>IF(F41=0, "-", F14/F41)</f>
        <v>0</v>
      </c>
      <c r="H14" s="65">
        <v>1</v>
      </c>
      <c r="I14" s="21">
        <f>IF(H41=0, "-", H14/H41)</f>
        <v>2.3724792408066428E-4</v>
      </c>
      <c r="J14" s="20" t="str">
        <f t="shared" si="0"/>
        <v>-</v>
      </c>
      <c r="K14" s="21">
        <f t="shared" si="1"/>
        <v>-1</v>
      </c>
    </row>
    <row r="15" spans="1:11" x14ac:dyDescent="0.2">
      <c r="A15" s="7" t="s">
        <v>44</v>
      </c>
      <c r="B15" s="65">
        <v>0</v>
      </c>
      <c r="C15" s="39">
        <f>IF(B41=0, "-", B15/B41)</f>
        <v>0</v>
      </c>
      <c r="D15" s="65">
        <v>4</v>
      </c>
      <c r="E15" s="21">
        <f>IF(D41=0, "-", D15/D41)</f>
        <v>6.369426751592357E-3</v>
      </c>
      <c r="F15" s="81">
        <v>0</v>
      </c>
      <c r="G15" s="39">
        <f>IF(F41=0, "-", F15/F41)</f>
        <v>0</v>
      </c>
      <c r="H15" s="65">
        <v>35</v>
      </c>
      <c r="I15" s="21">
        <f>IF(H41=0, "-", H15/H41)</f>
        <v>8.3036773428232496E-3</v>
      </c>
      <c r="J15" s="20">
        <f t="shared" si="0"/>
        <v>-1</v>
      </c>
      <c r="K15" s="21">
        <f t="shared" si="1"/>
        <v>-1</v>
      </c>
    </row>
    <row r="16" spans="1:11" x14ac:dyDescent="0.2">
      <c r="A16" s="7" t="s">
        <v>45</v>
      </c>
      <c r="B16" s="65">
        <v>10</v>
      </c>
      <c r="C16" s="39">
        <f>IF(B41=0, "-", B16/B41)</f>
        <v>2.1645021645021644E-2</v>
      </c>
      <c r="D16" s="65">
        <v>35</v>
      </c>
      <c r="E16" s="21">
        <f>IF(D41=0, "-", D16/D41)</f>
        <v>5.5732484076433123E-2</v>
      </c>
      <c r="F16" s="81">
        <v>108</v>
      </c>
      <c r="G16" s="39">
        <f>IF(F41=0, "-", F16/F41)</f>
        <v>4.2908224076281289E-2</v>
      </c>
      <c r="H16" s="65">
        <v>353</v>
      </c>
      <c r="I16" s="21">
        <f>IF(H41=0, "-", H16/H41)</f>
        <v>8.3748517200474493E-2</v>
      </c>
      <c r="J16" s="20">
        <f t="shared" si="0"/>
        <v>-0.7142857142857143</v>
      </c>
      <c r="K16" s="21">
        <f t="shared" si="1"/>
        <v>-0.69405099150141647</v>
      </c>
    </row>
    <row r="17" spans="1:11" x14ac:dyDescent="0.2">
      <c r="A17" s="7" t="s">
        <v>46</v>
      </c>
      <c r="B17" s="65">
        <v>57</v>
      </c>
      <c r="C17" s="39">
        <f>IF(B41=0, "-", B17/B41)</f>
        <v>0.12337662337662338</v>
      </c>
      <c r="D17" s="65">
        <v>73</v>
      </c>
      <c r="E17" s="21">
        <f>IF(D41=0, "-", D17/D41)</f>
        <v>0.11624203821656051</v>
      </c>
      <c r="F17" s="81">
        <v>293</v>
      </c>
      <c r="G17" s="39">
        <f>IF(F41=0, "-", F17/F41)</f>
        <v>0.11640842272546682</v>
      </c>
      <c r="H17" s="65">
        <v>474</v>
      </c>
      <c r="I17" s="21">
        <f>IF(H41=0, "-", H17/H41)</f>
        <v>0.11245551601423487</v>
      </c>
      <c r="J17" s="20">
        <f t="shared" si="0"/>
        <v>-0.21917808219178081</v>
      </c>
      <c r="K17" s="21">
        <f t="shared" si="1"/>
        <v>-0.38185654008438819</v>
      </c>
    </row>
    <row r="18" spans="1:11" x14ac:dyDescent="0.2">
      <c r="A18" s="7" t="s">
        <v>51</v>
      </c>
      <c r="B18" s="65">
        <v>2</v>
      </c>
      <c r="C18" s="39">
        <f>IF(B41=0, "-", B18/B41)</f>
        <v>4.329004329004329E-3</v>
      </c>
      <c r="D18" s="65">
        <v>1</v>
      </c>
      <c r="E18" s="21">
        <f>IF(D41=0, "-", D18/D41)</f>
        <v>1.5923566878980893E-3</v>
      </c>
      <c r="F18" s="81">
        <v>6</v>
      </c>
      <c r="G18" s="39">
        <f>IF(F41=0, "-", F18/F41)</f>
        <v>2.3837902264600714E-3</v>
      </c>
      <c r="H18" s="65">
        <v>8</v>
      </c>
      <c r="I18" s="21">
        <f>IF(H41=0, "-", H18/H41)</f>
        <v>1.8979833926453143E-3</v>
      </c>
      <c r="J18" s="20">
        <f t="shared" si="0"/>
        <v>1</v>
      </c>
      <c r="K18" s="21">
        <f t="shared" si="1"/>
        <v>-0.25</v>
      </c>
    </row>
    <row r="19" spans="1:11" x14ac:dyDescent="0.2">
      <c r="A19" s="7" t="s">
        <v>53</v>
      </c>
      <c r="B19" s="65">
        <v>87</v>
      </c>
      <c r="C19" s="39">
        <f>IF(B41=0, "-", B19/B41)</f>
        <v>0.18831168831168832</v>
      </c>
      <c r="D19" s="65">
        <v>91</v>
      </c>
      <c r="E19" s="21">
        <f>IF(D41=0, "-", D19/D41)</f>
        <v>0.14490445859872611</v>
      </c>
      <c r="F19" s="81">
        <v>348</v>
      </c>
      <c r="G19" s="39">
        <f>IF(F41=0, "-", F19/F41)</f>
        <v>0.13825983313468415</v>
      </c>
      <c r="H19" s="65">
        <v>451</v>
      </c>
      <c r="I19" s="21">
        <f>IF(H41=0, "-", H19/H41)</f>
        <v>0.10699881376037959</v>
      </c>
      <c r="J19" s="20">
        <f t="shared" si="0"/>
        <v>-4.3956043956043959E-2</v>
      </c>
      <c r="K19" s="21">
        <f t="shared" si="1"/>
        <v>-0.22838137472283815</v>
      </c>
    </row>
    <row r="20" spans="1:11" x14ac:dyDescent="0.2">
      <c r="A20" s="7" t="s">
        <v>56</v>
      </c>
      <c r="B20" s="65">
        <v>1</v>
      </c>
      <c r="C20" s="39">
        <f>IF(B41=0, "-", B20/B41)</f>
        <v>2.1645021645021645E-3</v>
      </c>
      <c r="D20" s="65">
        <v>1</v>
      </c>
      <c r="E20" s="21">
        <f>IF(D41=0, "-", D20/D41)</f>
        <v>1.5923566878980893E-3</v>
      </c>
      <c r="F20" s="81">
        <v>5</v>
      </c>
      <c r="G20" s="39">
        <f>IF(F41=0, "-", F20/F41)</f>
        <v>1.986491855383393E-3</v>
      </c>
      <c r="H20" s="65">
        <v>1</v>
      </c>
      <c r="I20" s="21">
        <f>IF(H41=0, "-", H20/H41)</f>
        <v>2.3724792408066428E-4</v>
      </c>
      <c r="J20" s="20">
        <f t="shared" si="0"/>
        <v>0</v>
      </c>
      <c r="K20" s="21">
        <f t="shared" si="1"/>
        <v>4</v>
      </c>
    </row>
    <row r="21" spans="1:11" x14ac:dyDescent="0.2">
      <c r="A21" s="7" t="s">
        <v>57</v>
      </c>
      <c r="B21" s="65">
        <v>5</v>
      </c>
      <c r="C21" s="39">
        <f>IF(B41=0, "-", B21/B41)</f>
        <v>1.0822510822510822E-2</v>
      </c>
      <c r="D21" s="65">
        <v>5</v>
      </c>
      <c r="E21" s="21">
        <f>IF(D41=0, "-", D21/D41)</f>
        <v>7.9617834394904458E-3</v>
      </c>
      <c r="F21" s="81">
        <v>25</v>
      </c>
      <c r="G21" s="39">
        <f>IF(F41=0, "-", F21/F41)</f>
        <v>9.9324592769169644E-3</v>
      </c>
      <c r="H21" s="65">
        <v>28</v>
      </c>
      <c r="I21" s="21">
        <f>IF(H41=0, "-", H21/H41)</f>
        <v>6.6429418742585998E-3</v>
      </c>
      <c r="J21" s="20">
        <f t="shared" si="0"/>
        <v>0</v>
      </c>
      <c r="K21" s="21">
        <f t="shared" si="1"/>
        <v>-0.10714285714285714</v>
      </c>
    </row>
    <row r="22" spans="1:11" x14ac:dyDescent="0.2">
      <c r="A22" s="7" t="s">
        <v>58</v>
      </c>
      <c r="B22" s="65">
        <v>0</v>
      </c>
      <c r="C22" s="39">
        <f>IF(B41=0, "-", B22/B41)</f>
        <v>0</v>
      </c>
      <c r="D22" s="65">
        <v>0</v>
      </c>
      <c r="E22" s="21">
        <f>IF(D41=0, "-", D22/D41)</f>
        <v>0</v>
      </c>
      <c r="F22" s="81">
        <v>1</v>
      </c>
      <c r="G22" s="39">
        <f>IF(F41=0, "-", F22/F41)</f>
        <v>3.9729837107667858E-4</v>
      </c>
      <c r="H22" s="65">
        <v>0</v>
      </c>
      <c r="I22" s="21">
        <f>IF(H41=0, "-", H22/H41)</f>
        <v>0</v>
      </c>
      <c r="J22" s="20" t="str">
        <f t="shared" si="0"/>
        <v>-</v>
      </c>
      <c r="K22" s="21" t="str">
        <f t="shared" si="1"/>
        <v>-</v>
      </c>
    </row>
    <row r="23" spans="1:11" x14ac:dyDescent="0.2">
      <c r="A23" s="7" t="s">
        <v>59</v>
      </c>
      <c r="B23" s="65">
        <v>0</v>
      </c>
      <c r="C23" s="39">
        <f>IF(B41=0, "-", B23/B41)</f>
        <v>0</v>
      </c>
      <c r="D23" s="65">
        <v>0</v>
      </c>
      <c r="E23" s="21">
        <f>IF(D41=0, "-", D23/D41)</f>
        <v>0</v>
      </c>
      <c r="F23" s="81">
        <v>1</v>
      </c>
      <c r="G23" s="39">
        <f>IF(F41=0, "-", F23/F41)</f>
        <v>3.9729837107667858E-4</v>
      </c>
      <c r="H23" s="65">
        <v>3</v>
      </c>
      <c r="I23" s="21">
        <f>IF(H41=0, "-", H23/H41)</f>
        <v>7.1174377224199293E-4</v>
      </c>
      <c r="J23" s="20" t="str">
        <f t="shared" si="0"/>
        <v>-</v>
      </c>
      <c r="K23" s="21">
        <f t="shared" si="1"/>
        <v>-0.66666666666666663</v>
      </c>
    </row>
    <row r="24" spans="1:11" x14ac:dyDescent="0.2">
      <c r="A24" s="7" t="s">
        <v>60</v>
      </c>
      <c r="B24" s="65">
        <v>70</v>
      </c>
      <c r="C24" s="39">
        <f>IF(B41=0, "-", B24/B41)</f>
        <v>0.15151515151515152</v>
      </c>
      <c r="D24" s="65">
        <v>47</v>
      </c>
      <c r="E24" s="21">
        <f>IF(D41=0, "-", D24/D41)</f>
        <v>7.4840764331210188E-2</v>
      </c>
      <c r="F24" s="81">
        <v>304</v>
      </c>
      <c r="G24" s="39">
        <f>IF(F41=0, "-", F24/F41)</f>
        <v>0.12077870480731029</v>
      </c>
      <c r="H24" s="65">
        <v>491</v>
      </c>
      <c r="I24" s="21">
        <f>IF(H41=0, "-", H24/H41)</f>
        <v>0.11648873072360617</v>
      </c>
      <c r="J24" s="20">
        <f t="shared" si="0"/>
        <v>0.48936170212765956</v>
      </c>
      <c r="K24" s="21">
        <f t="shared" si="1"/>
        <v>-0.38085539714867617</v>
      </c>
    </row>
    <row r="25" spans="1:11" x14ac:dyDescent="0.2">
      <c r="A25" s="7" t="s">
        <v>61</v>
      </c>
      <c r="B25" s="65">
        <v>21</v>
      </c>
      <c r="C25" s="39">
        <f>IF(B41=0, "-", B25/B41)</f>
        <v>4.5454545454545456E-2</v>
      </c>
      <c r="D25" s="65">
        <v>26</v>
      </c>
      <c r="E25" s="21">
        <f>IF(D41=0, "-", D25/D41)</f>
        <v>4.1401273885350316E-2</v>
      </c>
      <c r="F25" s="81">
        <v>104</v>
      </c>
      <c r="G25" s="39">
        <f>IF(F41=0, "-", F25/F41)</f>
        <v>4.1319030591974573E-2</v>
      </c>
      <c r="H25" s="65">
        <v>113</v>
      </c>
      <c r="I25" s="21">
        <f>IF(H41=0, "-", H25/H41)</f>
        <v>2.6809015421115065E-2</v>
      </c>
      <c r="J25" s="20">
        <f t="shared" si="0"/>
        <v>-0.19230769230769232</v>
      </c>
      <c r="K25" s="21">
        <f t="shared" si="1"/>
        <v>-7.9646017699115043E-2</v>
      </c>
    </row>
    <row r="26" spans="1:11" x14ac:dyDescent="0.2">
      <c r="A26" s="7" t="s">
        <v>62</v>
      </c>
      <c r="B26" s="65">
        <v>0</v>
      </c>
      <c r="C26" s="39">
        <f>IF(B41=0, "-", B26/B41)</f>
        <v>0</v>
      </c>
      <c r="D26" s="65">
        <v>3</v>
      </c>
      <c r="E26" s="21">
        <f>IF(D41=0, "-", D26/D41)</f>
        <v>4.7770700636942673E-3</v>
      </c>
      <c r="F26" s="81">
        <v>7</v>
      </c>
      <c r="G26" s="39">
        <f>IF(F41=0, "-", F26/F41)</f>
        <v>2.7810885975367503E-3</v>
      </c>
      <c r="H26" s="65">
        <v>4</v>
      </c>
      <c r="I26" s="21">
        <f>IF(H41=0, "-", H26/H41)</f>
        <v>9.4899169632265714E-4</v>
      </c>
      <c r="J26" s="20">
        <f t="shared" si="0"/>
        <v>-1</v>
      </c>
      <c r="K26" s="21">
        <f t="shared" si="1"/>
        <v>0.75</v>
      </c>
    </row>
    <row r="27" spans="1:11" x14ac:dyDescent="0.2">
      <c r="A27" s="7" t="s">
        <v>63</v>
      </c>
      <c r="B27" s="65">
        <v>14</v>
      </c>
      <c r="C27" s="39">
        <f>IF(B41=0, "-", B27/B41)</f>
        <v>3.0303030303030304E-2</v>
      </c>
      <c r="D27" s="65">
        <v>13</v>
      </c>
      <c r="E27" s="21">
        <f>IF(D41=0, "-", D27/D41)</f>
        <v>2.0700636942675158E-2</v>
      </c>
      <c r="F27" s="81">
        <v>109</v>
      </c>
      <c r="G27" s="39">
        <f>IF(F41=0, "-", F27/F41)</f>
        <v>4.3305522447357969E-2</v>
      </c>
      <c r="H27" s="65">
        <v>130</v>
      </c>
      <c r="I27" s="21">
        <f>IF(H41=0, "-", H27/H41)</f>
        <v>3.084223013048636E-2</v>
      </c>
      <c r="J27" s="20">
        <f t="shared" si="0"/>
        <v>7.6923076923076927E-2</v>
      </c>
      <c r="K27" s="21">
        <f t="shared" si="1"/>
        <v>-0.16153846153846155</v>
      </c>
    </row>
    <row r="28" spans="1:11" x14ac:dyDescent="0.2">
      <c r="A28" s="7" t="s">
        <v>64</v>
      </c>
      <c r="B28" s="65">
        <v>8</v>
      </c>
      <c r="C28" s="39">
        <f>IF(B41=0, "-", B28/B41)</f>
        <v>1.7316017316017316E-2</v>
      </c>
      <c r="D28" s="65">
        <v>11</v>
      </c>
      <c r="E28" s="21">
        <f>IF(D41=0, "-", D28/D41)</f>
        <v>1.751592356687898E-2</v>
      </c>
      <c r="F28" s="81">
        <v>30</v>
      </c>
      <c r="G28" s="39">
        <f>IF(F41=0, "-", F28/F41)</f>
        <v>1.1918951132300357E-2</v>
      </c>
      <c r="H28" s="65">
        <v>34</v>
      </c>
      <c r="I28" s="21">
        <f>IF(H41=0, "-", H28/H41)</f>
        <v>8.0664294187425857E-3</v>
      </c>
      <c r="J28" s="20">
        <f t="shared" si="0"/>
        <v>-0.27272727272727271</v>
      </c>
      <c r="K28" s="21">
        <f t="shared" si="1"/>
        <v>-0.11764705882352941</v>
      </c>
    </row>
    <row r="29" spans="1:11" x14ac:dyDescent="0.2">
      <c r="A29" s="7" t="s">
        <v>65</v>
      </c>
      <c r="B29" s="65">
        <v>0</v>
      </c>
      <c r="C29" s="39">
        <f>IF(B41=0, "-", B29/B41)</f>
        <v>0</v>
      </c>
      <c r="D29" s="65">
        <v>1</v>
      </c>
      <c r="E29" s="21">
        <f>IF(D41=0, "-", D29/D41)</f>
        <v>1.5923566878980893E-3</v>
      </c>
      <c r="F29" s="81">
        <v>5</v>
      </c>
      <c r="G29" s="39">
        <f>IF(F41=0, "-", F29/F41)</f>
        <v>1.986491855383393E-3</v>
      </c>
      <c r="H29" s="65">
        <v>6</v>
      </c>
      <c r="I29" s="21">
        <f>IF(H41=0, "-", H29/H41)</f>
        <v>1.4234875444839859E-3</v>
      </c>
      <c r="J29" s="20">
        <f t="shared" si="0"/>
        <v>-1</v>
      </c>
      <c r="K29" s="21">
        <f t="shared" si="1"/>
        <v>-0.16666666666666666</v>
      </c>
    </row>
    <row r="30" spans="1:11" x14ac:dyDescent="0.2">
      <c r="A30" s="7" t="s">
        <v>66</v>
      </c>
      <c r="B30" s="65">
        <v>13</v>
      </c>
      <c r="C30" s="39">
        <f>IF(B41=0, "-", B30/B41)</f>
        <v>2.813852813852814E-2</v>
      </c>
      <c r="D30" s="65">
        <v>0</v>
      </c>
      <c r="E30" s="21">
        <f>IF(D41=0, "-", D30/D41)</f>
        <v>0</v>
      </c>
      <c r="F30" s="81">
        <v>37</v>
      </c>
      <c r="G30" s="39">
        <f>IF(F41=0, "-", F30/F41)</f>
        <v>1.4700039729837107E-2</v>
      </c>
      <c r="H30" s="65">
        <v>19</v>
      </c>
      <c r="I30" s="21">
        <f>IF(H41=0, "-", H30/H41)</f>
        <v>4.5077105575326215E-3</v>
      </c>
      <c r="J30" s="20" t="str">
        <f t="shared" si="0"/>
        <v>-</v>
      </c>
      <c r="K30" s="21">
        <f t="shared" si="1"/>
        <v>0.94736842105263153</v>
      </c>
    </row>
    <row r="31" spans="1:11" x14ac:dyDescent="0.2">
      <c r="A31" s="7" t="s">
        <v>67</v>
      </c>
      <c r="B31" s="65">
        <v>0</v>
      </c>
      <c r="C31" s="39">
        <f>IF(B41=0, "-", B31/B41)</f>
        <v>0</v>
      </c>
      <c r="D31" s="65">
        <v>1</v>
      </c>
      <c r="E31" s="21">
        <f>IF(D41=0, "-", D31/D41)</f>
        <v>1.5923566878980893E-3</v>
      </c>
      <c r="F31" s="81">
        <v>1</v>
      </c>
      <c r="G31" s="39">
        <f>IF(F41=0, "-", F31/F41)</f>
        <v>3.9729837107667858E-4</v>
      </c>
      <c r="H31" s="65">
        <v>8</v>
      </c>
      <c r="I31" s="21">
        <f>IF(H41=0, "-", H31/H41)</f>
        <v>1.8979833926453143E-3</v>
      </c>
      <c r="J31" s="20">
        <f t="shared" si="0"/>
        <v>-1</v>
      </c>
      <c r="K31" s="21">
        <f t="shared" si="1"/>
        <v>-0.875</v>
      </c>
    </row>
    <row r="32" spans="1:11" x14ac:dyDescent="0.2">
      <c r="A32" s="7" t="s">
        <v>68</v>
      </c>
      <c r="B32" s="65">
        <v>2</v>
      </c>
      <c r="C32" s="39">
        <f>IF(B41=0, "-", B32/B41)</f>
        <v>4.329004329004329E-3</v>
      </c>
      <c r="D32" s="65">
        <v>0</v>
      </c>
      <c r="E32" s="21">
        <f>IF(D41=0, "-", D32/D41)</f>
        <v>0</v>
      </c>
      <c r="F32" s="81">
        <v>15</v>
      </c>
      <c r="G32" s="39">
        <f>IF(F41=0, "-", F32/F41)</f>
        <v>5.9594755661501785E-3</v>
      </c>
      <c r="H32" s="65">
        <v>5</v>
      </c>
      <c r="I32" s="21">
        <f>IF(H41=0, "-", H32/H41)</f>
        <v>1.1862396204033216E-3</v>
      </c>
      <c r="J32" s="20" t="str">
        <f t="shared" si="0"/>
        <v>-</v>
      </c>
      <c r="K32" s="21">
        <f t="shared" si="1"/>
        <v>2</v>
      </c>
    </row>
    <row r="33" spans="1:11" x14ac:dyDescent="0.2">
      <c r="A33" s="7" t="s">
        <v>70</v>
      </c>
      <c r="B33" s="65">
        <v>0</v>
      </c>
      <c r="C33" s="39">
        <f>IF(B41=0, "-", B33/B41)</f>
        <v>0</v>
      </c>
      <c r="D33" s="65">
        <v>0</v>
      </c>
      <c r="E33" s="21">
        <f>IF(D41=0, "-", D33/D41)</f>
        <v>0</v>
      </c>
      <c r="F33" s="81">
        <v>0</v>
      </c>
      <c r="G33" s="39">
        <f>IF(F41=0, "-", F33/F41)</f>
        <v>0</v>
      </c>
      <c r="H33" s="65">
        <v>3</v>
      </c>
      <c r="I33" s="21">
        <f>IF(H41=0, "-", H33/H41)</f>
        <v>7.1174377224199293E-4</v>
      </c>
      <c r="J33" s="20" t="str">
        <f t="shared" si="0"/>
        <v>-</v>
      </c>
      <c r="K33" s="21">
        <f t="shared" si="1"/>
        <v>-1</v>
      </c>
    </row>
    <row r="34" spans="1:11" x14ac:dyDescent="0.2">
      <c r="A34" s="7" t="s">
        <v>71</v>
      </c>
      <c r="B34" s="65">
        <v>26</v>
      </c>
      <c r="C34" s="39">
        <f>IF(B41=0, "-", B34/B41)</f>
        <v>5.627705627705628E-2</v>
      </c>
      <c r="D34" s="65">
        <v>18</v>
      </c>
      <c r="E34" s="21">
        <f>IF(D41=0, "-", D34/D41)</f>
        <v>2.8662420382165606E-2</v>
      </c>
      <c r="F34" s="81">
        <v>135</v>
      </c>
      <c r="G34" s="39">
        <f>IF(F41=0, "-", F34/F41)</f>
        <v>5.3635280095351609E-2</v>
      </c>
      <c r="H34" s="65">
        <v>155</v>
      </c>
      <c r="I34" s="21">
        <f>IF(H41=0, "-", H34/H41)</f>
        <v>3.6773428232502965E-2</v>
      </c>
      <c r="J34" s="20">
        <f t="shared" si="0"/>
        <v>0.44444444444444442</v>
      </c>
      <c r="K34" s="21">
        <f t="shared" si="1"/>
        <v>-0.12903225806451613</v>
      </c>
    </row>
    <row r="35" spans="1:11" x14ac:dyDescent="0.2">
      <c r="A35" s="7" t="s">
        <v>73</v>
      </c>
      <c r="B35" s="65">
        <v>12</v>
      </c>
      <c r="C35" s="39">
        <f>IF(B41=0, "-", B35/B41)</f>
        <v>2.5974025974025976E-2</v>
      </c>
      <c r="D35" s="65">
        <v>19</v>
      </c>
      <c r="E35" s="21">
        <f>IF(D41=0, "-", D35/D41)</f>
        <v>3.0254777070063694E-2</v>
      </c>
      <c r="F35" s="81">
        <v>68</v>
      </c>
      <c r="G35" s="39">
        <f>IF(F41=0, "-", F35/F41)</f>
        <v>2.7016289233214145E-2</v>
      </c>
      <c r="H35" s="65">
        <v>160</v>
      </c>
      <c r="I35" s="21">
        <f>IF(H41=0, "-", H35/H41)</f>
        <v>3.795966785290629E-2</v>
      </c>
      <c r="J35" s="20">
        <f t="shared" si="0"/>
        <v>-0.36842105263157893</v>
      </c>
      <c r="K35" s="21">
        <f t="shared" si="1"/>
        <v>-0.57499999999999996</v>
      </c>
    </row>
    <row r="36" spans="1:11" x14ac:dyDescent="0.2">
      <c r="A36" s="7" t="s">
        <v>74</v>
      </c>
      <c r="B36" s="65">
        <v>10</v>
      </c>
      <c r="C36" s="39">
        <f>IF(B41=0, "-", B36/B41)</f>
        <v>2.1645021645021644E-2</v>
      </c>
      <c r="D36" s="65">
        <v>19</v>
      </c>
      <c r="E36" s="21">
        <f>IF(D41=0, "-", D36/D41)</f>
        <v>3.0254777070063694E-2</v>
      </c>
      <c r="F36" s="81">
        <v>97</v>
      </c>
      <c r="G36" s="39">
        <f>IF(F41=0, "-", F36/F41)</f>
        <v>3.8537941994437823E-2</v>
      </c>
      <c r="H36" s="65">
        <v>153</v>
      </c>
      <c r="I36" s="21">
        <f>IF(H41=0, "-", H36/H41)</f>
        <v>3.6298932384341634E-2</v>
      </c>
      <c r="J36" s="20">
        <f t="shared" si="0"/>
        <v>-0.47368421052631576</v>
      </c>
      <c r="K36" s="21">
        <f t="shared" si="1"/>
        <v>-0.36601307189542481</v>
      </c>
    </row>
    <row r="37" spans="1:11" x14ac:dyDescent="0.2">
      <c r="A37" s="7" t="s">
        <v>75</v>
      </c>
      <c r="B37" s="65">
        <v>49</v>
      </c>
      <c r="C37" s="39">
        <f>IF(B41=0, "-", B37/B41)</f>
        <v>0.10606060606060606</v>
      </c>
      <c r="D37" s="65">
        <v>94</v>
      </c>
      <c r="E37" s="21">
        <f>IF(D41=0, "-", D37/D41)</f>
        <v>0.14968152866242038</v>
      </c>
      <c r="F37" s="81">
        <v>434</v>
      </c>
      <c r="G37" s="39">
        <f>IF(F41=0, "-", F37/F41)</f>
        <v>0.1724274930472785</v>
      </c>
      <c r="H37" s="65">
        <v>723</v>
      </c>
      <c r="I37" s="21">
        <f>IF(H41=0, "-", H37/H41)</f>
        <v>0.17153024911032028</v>
      </c>
      <c r="J37" s="20">
        <f t="shared" si="0"/>
        <v>-0.47872340425531917</v>
      </c>
      <c r="K37" s="21">
        <f t="shared" si="1"/>
        <v>-0.39972337482710929</v>
      </c>
    </row>
    <row r="38" spans="1:11" x14ac:dyDescent="0.2">
      <c r="A38" s="7" t="s">
        <v>76</v>
      </c>
      <c r="B38" s="65">
        <v>24</v>
      </c>
      <c r="C38" s="39">
        <f>IF(B41=0, "-", B38/B41)</f>
        <v>5.1948051948051951E-2</v>
      </c>
      <c r="D38" s="65">
        <v>92</v>
      </c>
      <c r="E38" s="21">
        <f>IF(D41=0, "-", D38/D41)</f>
        <v>0.1464968152866242</v>
      </c>
      <c r="F38" s="81">
        <v>138</v>
      </c>
      <c r="G38" s="39">
        <f>IF(F41=0, "-", F38/F41)</f>
        <v>5.4827175208581644E-2</v>
      </c>
      <c r="H38" s="65">
        <v>541</v>
      </c>
      <c r="I38" s="21">
        <f>IF(H41=0, "-", H38/H41)</f>
        <v>0.12835112692763939</v>
      </c>
      <c r="J38" s="20">
        <f t="shared" si="0"/>
        <v>-0.73913043478260865</v>
      </c>
      <c r="K38" s="21">
        <f t="shared" si="1"/>
        <v>-0.74491682070240295</v>
      </c>
    </row>
    <row r="39" spans="1:11" x14ac:dyDescent="0.2">
      <c r="A39" s="7" t="s">
        <v>77</v>
      </c>
      <c r="B39" s="65">
        <v>1</v>
      </c>
      <c r="C39" s="39">
        <f>IF(B41=0, "-", B39/B41)</f>
        <v>2.1645021645021645E-3</v>
      </c>
      <c r="D39" s="65">
        <v>5</v>
      </c>
      <c r="E39" s="21">
        <f>IF(D41=0, "-", D39/D41)</f>
        <v>7.9617834394904458E-3</v>
      </c>
      <c r="F39" s="81">
        <v>6</v>
      </c>
      <c r="G39" s="39">
        <f>IF(F41=0, "-", F39/F41)</f>
        <v>2.3837902264600714E-3</v>
      </c>
      <c r="H39" s="65">
        <v>7</v>
      </c>
      <c r="I39" s="21">
        <f>IF(H41=0, "-", H39/H41)</f>
        <v>1.66073546856465E-3</v>
      </c>
      <c r="J39" s="20">
        <f t="shared" si="0"/>
        <v>-0.8</v>
      </c>
      <c r="K39" s="21">
        <f t="shared" si="1"/>
        <v>-0.14285714285714285</v>
      </c>
    </row>
    <row r="40" spans="1:11" x14ac:dyDescent="0.2">
      <c r="A40" s="2"/>
      <c r="B40" s="68"/>
      <c r="C40" s="33"/>
      <c r="D40" s="68"/>
      <c r="E40" s="6"/>
      <c r="F40" s="82"/>
      <c r="G40" s="33"/>
      <c r="H40" s="68"/>
      <c r="I40" s="6"/>
      <c r="J40" s="5"/>
      <c r="K40" s="6"/>
    </row>
    <row r="41" spans="1:11" s="43" customFormat="1" x14ac:dyDescent="0.2">
      <c r="A41" s="162" t="s">
        <v>477</v>
      </c>
      <c r="B41" s="71">
        <f>SUM(B7:B40)</f>
        <v>462</v>
      </c>
      <c r="C41" s="40">
        <v>1</v>
      </c>
      <c r="D41" s="71">
        <f>SUM(D7:D40)</f>
        <v>628</v>
      </c>
      <c r="E41" s="41">
        <v>1</v>
      </c>
      <c r="F41" s="77">
        <f>SUM(F7:F40)</f>
        <v>2517</v>
      </c>
      <c r="G41" s="42">
        <v>1</v>
      </c>
      <c r="H41" s="71">
        <f>SUM(H7:H40)</f>
        <v>4215</v>
      </c>
      <c r="I41" s="41">
        <v>1</v>
      </c>
      <c r="J41" s="37">
        <f>IF(D41=0, "-", (B41-D41)/D41)</f>
        <v>-0.2643312101910828</v>
      </c>
      <c r="K41" s="38">
        <f>IF(H41=0, "-", (F41-H41)/H41)</f>
        <v>-0.402846975088968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2021-07-04T19:12:53Z</dcterms:modified>
</cp:coreProperties>
</file>