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FACTS\Output\2022\Jun22\Std Reports\"/>
    </mc:Choice>
  </mc:AlternateContent>
  <xr:revisionPtr revIDLastSave="0" documentId="13_ncr:1_{C7466404-55BB-4EBE-8BC9-E926307014E1}" xr6:coauthVersionLast="47" xr6:coauthVersionMax="47" xr10:uidLastSave="{00000000-0000-0000-0000-000000000000}"/>
  <bookViews>
    <workbookView xWindow="1170" yWindow="1170" windowWidth="23205" windowHeight="1420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I10" i="49"/>
  <c r="H10" i="49"/>
  <c r="J10" i="49" s="1"/>
  <c r="G10" i="49"/>
  <c r="H11" i="49"/>
  <c r="J11" i="49" s="1"/>
  <c r="G11" i="49"/>
  <c r="I11" i="49" s="1"/>
  <c r="H14" i="49"/>
  <c r="J14" i="49" s="1"/>
  <c r="G14" i="49"/>
  <c r="I14" i="49" s="1"/>
  <c r="I15" i="49"/>
  <c r="H15" i="49"/>
  <c r="J15" i="49" s="1"/>
  <c r="G15" i="49"/>
  <c r="I16" i="49"/>
  <c r="H16" i="49"/>
  <c r="J16" i="49" s="1"/>
  <c r="G16" i="49"/>
  <c r="I17" i="49"/>
  <c r="H17" i="49"/>
  <c r="J17" i="49" s="1"/>
  <c r="G17" i="49"/>
  <c r="H18" i="49"/>
  <c r="J18" i="49" s="1"/>
  <c r="G18" i="49"/>
  <c r="I18" i="49" s="1"/>
  <c r="I19" i="49"/>
  <c r="H19" i="49"/>
  <c r="J19" i="49" s="1"/>
  <c r="G19" i="49"/>
  <c r="I20" i="49"/>
  <c r="H20" i="49"/>
  <c r="J20" i="49" s="1"/>
  <c r="G20" i="49"/>
  <c r="J21" i="49"/>
  <c r="I21" i="49"/>
  <c r="H21" i="49"/>
  <c r="G21" i="49"/>
  <c r="H22" i="49"/>
  <c r="J22" i="49" s="1"/>
  <c r="G22" i="49"/>
  <c r="I22" i="49" s="1"/>
  <c r="H23" i="49"/>
  <c r="J23" i="49" s="1"/>
  <c r="G23" i="49"/>
  <c r="I23" i="49" s="1"/>
  <c r="H24" i="49"/>
  <c r="J24" i="49" s="1"/>
  <c r="G24" i="49"/>
  <c r="I24" i="49" s="1"/>
  <c r="H25" i="49"/>
  <c r="J25" i="49" s="1"/>
  <c r="G25" i="49"/>
  <c r="I25" i="49" s="1"/>
  <c r="I26" i="49"/>
  <c r="H26" i="49"/>
  <c r="J26" i="49" s="1"/>
  <c r="G26" i="49"/>
  <c r="I27" i="49"/>
  <c r="H27" i="49"/>
  <c r="J27" i="49" s="1"/>
  <c r="G27" i="49"/>
  <c r="J28" i="49"/>
  <c r="I28" i="49"/>
  <c r="H28" i="49"/>
  <c r="G28" i="49"/>
  <c r="H29" i="49"/>
  <c r="J29" i="49" s="1"/>
  <c r="G29" i="49"/>
  <c r="I29" i="49" s="1"/>
  <c r="J32" i="49"/>
  <c r="I32" i="49"/>
  <c r="H32" i="49"/>
  <c r="G32" i="49"/>
  <c r="J33" i="49"/>
  <c r="I33" i="49"/>
  <c r="H33" i="49"/>
  <c r="G33" i="49"/>
  <c r="H36" i="49"/>
  <c r="J36" i="49" s="1"/>
  <c r="G36" i="49"/>
  <c r="I36" i="49" s="1"/>
  <c r="I37" i="49"/>
  <c r="H37" i="49"/>
  <c r="J37" i="49" s="1"/>
  <c r="G37" i="49"/>
  <c r="H38" i="49"/>
  <c r="J38" i="49" s="1"/>
  <c r="G38" i="49"/>
  <c r="I38" i="49" s="1"/>
  <c r="H39" i="49"/>
  <c r="J39" i="49" s="1"/>
  <c r="G39" i="49"/>
  <c r="I39" i="49" s="1"/>
  <c r="H40" i="49"/>
  <c r="J40" i="49" s="1"/>
  <c r="G40" i="49"/>
  <c r="I40" i="49" s="1"/>
  <c r="J41" i="49"/>
  <c r="I41" i="49"/>
  <c r="H41" i="49"/>
  <c r="G41" i="49"/>
  <c r="I42" i="49"/>
  <c r="H42" i="49"/>
  <c r="J42" i="49" s="1"/>
  <c r="G42" i="49"/>
  <c r="H43" i="49"/>
  <c r="J43" i="49" s="1"/>
  <c r="G43" i="49"/>
  <c r="I43" i="49" s="1"/>
  <c r="J44" i="49"/>
  <c r="I44" i="49"/>
  <c r="H44" i="49"/>
  <c r="G44" i="49"/>
  <c r="J45" i="49"/>
  <c r="I45" i="49"/>
  <c r="H45" i="49"/>
  <c r="G45" i="49"/>
  <c r="J46" i="49"/>
  <c r="I46" i="49"/>
  <c r="H46" i="49"/>
  <c r="G46" i="49"/>
  <c r="J47" i="49"/>
  <c r="I47" i="49"/>
  <c r="H47" i="49"/>
  <c r="G47" i="49"/>
  <c r="H48" i="49"/>
  <c r="J48" i="49" s="1"/>
  <c r="G48" i="49"/>
  <c r="I48" i="49" s="1"/>
  <c r="I49" i="49"/>
  <c r="H49" i="49"/>
  <c r="J49" i="49" s="1"/>
  <c r="G49" i="49"/>
  <c r="H50" i="49"/>
  <c r="J50" i="49" s="1"/>
  <c r="G50" i="49"/>
  <c r="I50" i="49" s="1"/>
  <c r="H51" i="49"/>
  <c r="J51" i="49" s="1"/>
  <c r="G51" i="49"/>
  <c r="I51" i="49" s="1"/>
  <c r="H52" i="49"/>
  <c r="J52" i="49" s="1"/>
  <c r="G52" i="49"/>
  <c r="I52" i="49" s="1"/>
  <c r="H53" i="49"/>
  <c r="J53" i="49" s="1"/>
  <c r="G53" i="49"/>
  <c r="I53" i="49" s="1"/>
  <c r="H54" i="49"/>
  <c r="J54" i="49" s="1"/>
  <c r="G54" i="49"/>
  <c r="I54" i="49" s="1"/>
  <c r="H55" i="49"/>
  <c r="J55" i="49" s="1"/>
  <c r="G55" i="49"/>
  <c r="I55" i="49" s="1"/>
  <c r="J58" i="49"/>
  <c r="I58" i="49"/>
  <c r="H58" i="49"/>
  <c r="G58" i="49"/>
  <c r="H59" i="49"/>
  <c r="J59" i="49" s="1"/>
  <c r="G59" i="49"/>
  <c r="I59" i="49" s="1"/>
  <c r="J60" i="49"/>
  <c r="I60" i="49"/>
  <c r="H60" i="49"/>
  <c r="G60" i="49"/>
  <c r="H61" i="49"/>
  <c r="J61" i="49" s="1"/>
  <c r="G61" i="49"/>
  <c r="I61" i="49" s="1"/>
  <c r="I64" i="49"/>
  <c r="H64" i="49"/>
  <c r="J64" i="49" s="1"/>
  <c r="G64" i="49"/>
  <c r="I65" i="49"/>
  <c r="H65" i="49"/>
  <c r="J65" i="49" s="1"/>
  <c r="G65" i="49"/>
  <c r="I68" i="49"/>
  <c r="H68" i="49"/>
  <c r="J68" i="49" s="1"/>
  <c r="G68" i="49"/>
  <c r="J69" i="49"/>
  <c r="I69" i="49"/>
  <c r="H69" i="49"/>
  <c r="G69" i="49"/>
  <c r="J70" i="49"/>
  <c r="I70" i="49"/>
  <c r="H70" i="49"/>
  <c r="G70" i="49"/>
  <c r="I71" i="49"/>
  <c r="H71" i="49"/>
  <c r="J71" i="49" s="1"/>
  <c r="G71" i="49"/>
  <c r="H74" i="49"/>
  <c r="J74" i="49" s="1"/>
  <c r="G74" i="49"/>
  <c r="I74" i="49" s="1"/>
  <c r="H75" i="49"/>
  <c r="J75" i="49" s="1"/>
  <c r="G75" i="49"/>
  <c r="I75" i="49" s="1"/>
  <c r="I78" i="49"/>
  <c r="H78" i="49"/>
  <c r="J78" i="49" s="1"/>
  <c r="G78" i="49"/>
  <c r="I79" i="49"/>
  <c r="H79" i="49"/>
  <c r="J79" i="49" s="1"/>
  <c r="G79" i="49"/>
  <c r="I82" i="49"/>
  <c r="H82" i="49"/>
  <c r="J82" i="49" s="1"/>
  <c r="G82" i="49"/>
  <c r="H83" i="49"/>
  <c r="J83" i="49" s="1"/>
  <c r="G83" i="49"/>
  <c r="I83" i="49" s="1"/>
  <c r="I84" i="49"/>
  <c r="H84" i="49"/>
  <c r="J84" i="49" s="1"/>
  <c r="G84" i="49"/>
  <c r="I85" i="49"/>
  <c r="H85" i="49"/>
  <c r="J85" i="49" s="1"/>
  <c r="G85" i="49"/>
  <c r="H86" i="49"/>
  <c r="J86" i="49" s="1"/>
  <c r="G86" i="49"/>
  <c r="I86" i="49" s="1"/>
  <c r="H87" i="49"/>
  <c r="J87" i="49" s="1"/>
  <c r="G87" i="49"/>
  <c r="I87" i="49" s="1"/>
  <c r="I88" i="49"/>
  <c r="H88" i="49"/>
  <c r="J88" i="49" s="1"/>
  <c r="G88" i="49"/>
  <c r="H89" i="49"/>
  <c r="J89" i="49" s="1"/>
  <c r="G89" i="49"/>
  <c r="I89" i="49" s="1"/>
  <c r="I90" i="49"/>
  <c r="H90" i="49"/>
  <c r="J90" i="49" s="1"/>
  <c r="G90" i="49"/>
  <c r="H91" i="49"/>
  <c r="J91" i="49" s="1"/>
  <c r="G91" i="49"/>
  <c r="I91" i="49" s="1"/>
  <c r="H92" i="49"/>
  <c r="J92" i="49" s="1"/>
  <c r="G92" i="49"/>
  <c r="I92" i="49" s="1"/>
  <c r="H93" i="49"/>
  <c r="J93" i="49" s="1"/>
  <c r="G93" i="49"/>
  <c r="I93" i="49" s="1"/>
  <c r="H96" i="49"/>
  <c r="J96" i="49" s="1"/>
  <c r="G96" i="49"/>
  <c r="I96" i="49" s="1"/>
  <c r="H97" i="49"/>
  <c r="J97" i="49" s="1"/>
  <c r="G97" i="49"/>
  <c r="I97" i="49" s="1"/>
  <c r="J100" i="49"/>
  <c r="I100" i="49"/>
  <c r="H100" i="49"/>
  <c r="G100" i="49"/>
  <c r="J101" i="49"/>
  <c r="I101" i="49"/>
  <c r="H101" i="49"/>
  <c r="G101" i="49"/>
  <c r="H102" i="49"/>
  <c r="J102" i="49" s="1"/>
  <c r="G102" i="49"/>
  <c r="I102" i="49" s="1"/>
  <c r="H103" i="49"/>
  <c r="J103" i="49" s="1"/>
  <c r="G103" i="49"/>
  <c r="I103" i="49" s="1"/>
  <c r="H106" i="49"/>
  <c r="J106" i="49" s="1"/>
  <c r="G106" i="49"/>
  <c r="I106" i="49" s="1"/>
  <c r="H107" i="49"/>
  <c r="J107" i="49" s="1"/>
  <c r="G107" i="49"/>
  <c r="I107" i="49" s="1"/>
  <c r="H108" i="49"/>
  <c r="J108" i="49" s="1"/>
  <c r="G108" i="49"/>
  <c r="I108" i="49" s="1"/>
  <c r="H109" i="49"/>
  <c r="J109" i="49" s="1"/>
  <c r="G109" i="49"/>
  <c r="I109" i="49" s="1"/>
  <c r="H110" i="49"/>
  <c r="J110" i="49" s="1"/>
  <c r="G110" i="49"/>
  <c r="I110" i="49" s="1"/>
  <c r="I111" i="49"/>
  <c r="H111" i="49"/>
  <c r="J111" i="49" s="1"/>
  <c r="G111" i="49"/>
  <c r="H112" i="49"/>
  <c r="J112" i="49" s="1"/>
  <c r="G112" i="49"/>
  <c r="I112" i="49" s="1"/>
  <c r="H113" i="49"/>
  <c r="J113" i="49" s="1"/>
  <c r="G113" i="49"/>
  <c r="I113" i="49" s="1"/>
  <c r="H116" i="49"/>
  <c r="J116" i="49" s="1"/>
  <c r="G116" i="49"/>
  <c r="I116" i="49" s="1"/>
  <c r="H117" i="49"/>
  <c r="J117" i="49" s="1"/>
  <c r="G117" i="49"/>
  <c r="I117" i="49" s="1"/>
  <c r="H120" i="49"/>
  <c r="J120" i="49" s="1"/>
  <c r="G120" i="49"/>
  <c r="I120" i="49" s="1"/>
  <c r="H121" i="49"/>
  <c r="J121" i="49" s="1"/>
  <c r="G121" i="49"/>
  <c r="I121" i="49" s="1"/>
  <c r="H122" i="49"/>
  <c r="J122" i="49" s="1"/>
  <c r="G122" i="49"/>
  <c r="I122" i="49" s="1"/>
  <c r="H123" i="49"/>
  <c r="J123" i="49" s="1"/>
  <c r="G123" i="49"/>
  <c r="I123" i="49" s="1"/>
  <c r="I124" i="49"/>
  <c r="H124" i="49"/>
  <c r="J124" i="49" s="1"/>
  <c r="G124" i="49"/>
  <c r="H125" i="49"/>
  <c r="J125" i="49" s="1"/>
  <c r="G125" i="49"/>
  <c r="I125" i="49" s="1"/>
  <c r="J126" i="49"/>
  <c r="H126" i="49"/>
  <c r="G126" i="49"/>
  <c r="I126" i="49" s="1"/>
  <c r="J129" i="49"/>
  <c r="I129" i="49"/>
  <c r="H129" i="49"/>
  <c r="G129" i="49"/>
  <c r="H130" i="49"/>
  <c r="J130" i="49" s="1"/>
  <c r="G130" i="49"/>
  <c r="I130" i="49" s="1"/>
  <c r="H131" i="49"/>
  <c r="J131" i="49" s="1"/>
  <c r="G131" i="49"/>
  <c r="I131" i="49" s="1"/>
  <c r="I132" i="49"/>
  <c r="H132" i="49"/>
  <c r="J132" i="49" s="1"/>
  <c r="G132" i="49"/>
  <c r="H133" i="49"/>
  <c r="J133" i="49" s="1"/>
  <c r="G133" i="49"/>
  <c r="I133" i="49" s="1"/>
  <c r="J134" i="49"/>
  <c r="I134" i="49"/>
  <c r="H134" i="49"/>
  <c r="G134" i="49"/>
  <c r="H135" i="49"/>
  <c r="J135" i="49" s="1"/>
  <c r="G135" i="49"/>
  <c r="I135" i="49" s="1"/>
  <c r="H136" i="49"/>
  <c r="J136" i="49" s="1"/>
  <c r="G136" i="49"/>
  <c r="I136" i="49" s="1"/>
  <c r="H137" i="49"/>
  <c r="J137" i="49" s="1"/>
  <c r="G137" i="49"/>
  <c r="I137" i="49" s="1"/>
  <c r="H138" i="49"/>
  <c r="J138" i="49" s="1"/>
  <c r="G138" i="49"/>
  <c r="I138" i="49" s="1"/>
  <c r="J139" i="49"/>
  <c r="I139" i="49"/>
  <c r="H139" i="49"/>
  <c r="G139" i="49"/>
  <c r="J140" i="49"/>
  <c r="I140" i="49"/>
  <c r="H140" i="49"/>
  <c r="G140" i="49"/>
  <c r="H141" i="49"/>
  <c r="J141" i="49" s="1"/>
  <c r="G141" i="49"/>
  <c r="I141" i="49" s="1"/>
  <c r="I142" i="49"/>
  <c r="H142" i="49"/>
  <c r="J142" i="49" s="1"/>
  <c r="G142" i="49"/>
  <c r="H143" i="49"/>
  <c r="J143" i="49" s="1"/>
  <c r="G143" i="49"/>
  <c r="I143" i="49" s="1"/>
  <c r="H144" i="49"/>
  <c r="J144" i="49" s="1"/>
  <c r="G144" i="49"/>
  <c r="I144" i="49" s="1"/>
  <c r="H147" i="49"/>
  <c r="J147" i="49" s="1"/>
  <c r="G147" i="49"/>
  <c r="I147" i="49" s="1"/>
  <c r="H148" i="49"/>
  <c r="J148" i="49" s="1"/>
  <c r="G148" i="49"/>
  <c r="I148" i="49" s="1"/>
  <c r="H151" i="49"/>
  <c r="J151" i="49" s="1"/>
  <c r="G151" i="49"/>
  <c r="I151" i="49" s="1"/>
  <c r="H152" i="49"/>
  <c r="J152" i="49" s="1"/>
  <c r="G152" i="49"/>
  <c r="I152" i="49" s="1"/>
  <c r="H155" i="49"/>
  <c r="J155" i="49" s="1"/>
  <c r="G155" i="49"/>
  <c r="I155" i="49" s="1"/>
  <c r="H156" i="49"/>
  <c r="J156" i="49" s="1"/>
  <c r="G156" i="49"/>
  <c r="I156" i="49" s="1"/>
  <c r="H157" i="49"/>
  <c r="J157" i="49" s="1"/>
  <c r="G157" i="49"/>
  <c r="I157" i="49" s="1"/>
  <c r="H158" i="49"/>
  <c r="J158" i="49" s="1"/>
  <c r="G158" i="49"/>
  <c r="I158" i="49" s="1"/>
  <c r="I161" i="49"/>
  <c r="H161" i="49"/>
  <c r="J161" i="49" s="1"/>
  <c r="G161" i="49"/>
  <c r="I162" i="49"/>
  <c r="H162" i="49"/>
  <c r="J162" i="49" s="1"/>
  <c r="G162" i="49"/>
  <c r="H165" i="49"/>
  <c r="J165" i="49" s="1"/>
  <c r="G165" i="49"/>
  <c r="I165" i="49" s="1"/>
  <c r="I166" i="49"/>
  <c r="H166" i="49"/>
  <c r="J166" i="49" s="1"/>
  <c r="G166" i="49"/>
  <c r="I167" i="49"/>
  <c r="H167" i="49"/>
  <c r="J167" i="49" s="1"/>
  <c r="G167" i="49"/>
  <c r="I168" i="49"/>
  <c r="H168" i="49"/>
  <c r="J168" i="49" s="1"/>
  <c r="G168" i="49"/>
  <c r="H169" i="49"/>
  <c r="J169" i="49" s="1"/>
  <c r="G169" i="49"/>
  <c r="I169" i="49" s="1"/>
  <c r="I170" i="49"/>
  <c r="H170" i="49"/>
  <c r="J170" i="49" s="1"/>
  <c r="G170" i="49"/>
  <c r="H171" i="49"/>
  <c r="J171" i="49" s="1"/>
  <c r="G171" i="49"/>
  <c r="I171" i="49" s="1"/>
  <c r="H174" i="49"/>
  <c r="J174" i="49" s="1"/>
  <c r="G174" i="49"/>
  <c r="I174" i="49" s="1"/>
  <c r="I175" i="49"/>
  <c r="H175" i="49"/>
  <c r="J175" i="49" s="1"/>
  <c r="G175" i="49"/>
  <c r="I176" i="49"/>
  <c r="H176" i="49"/>
  <c r="J176" i="49" s="1"/>
  <c r="G176" i="49"/>
  <c r="H177" i="49"/>
  <c r="J177" i="49" s="1"/>
  <c r="G177" i="49"/>
  <c r="I177" i="49" s="1"/>
  <c r="H178" i="49"/>
  <c r="J178" i="49" s="1"/>
  <c r="G178" i="49"/>
  <c r="I178" i="49" s="1"/>
  <c r="H179" i="49"/>
  <c r="J179" i="49" s="1"/>
  <c r="G179" i="49"/>
  <c r="I179" i="49" s="1"/>
  <c r="H182" i="49"/>
  <c r="J182" i="49" s="1"/>
  <c r="G182" i="49"/>
  <c r="I182" i="49" s="1"/>
  <c r="H183" i="49"/>
  <c r="J183" i="49" s="1"/>
  <c r="G183" i="49"/>
  <c r="I183" i="49" s="1"/>
  <c r="J184" i="49"/>
  <c r="I184" i="49"/>
  <c r="H184" i="49"/>
  <c r="G184" i="49"/>
  <c r="H185" i="49"/>
  <c r="J185" i="49" s="1"/>
  <c r="G185" i="49"/>
  <c r="I185" i="49" s="1"/>
  <c r="H186" i="49"/>
  <c r="J186" i="49" s="1"/>
  <c r="G186" i="49"/>
  <c r="I186" i="49" s="1"/>
  <c r="H187" i="49"/>
  <c r="J187" i="49" s="1"/>
  <c r="G187" i="49"/>
  <c r="I187" i="49" s="1"/>
  <c r="H188" i="49"/>
  <c r="J188" i="49" s="1"/>
  <c r="G188" i="49"/>
  <c r="I188" i="49" s="1"/>
  <c r="H189" i="49"/>
  <c r="J189" i="49" s="1"/>
  <c r="G189" i="49"/>
  <c r="I189" i="49" s="1"/>
  <c r="H190" i="49"/>
  <c r="J190" i="49" s="1"/>
  <c r="G190" i="49"/>
  <c r="I190" i="49" s="1"/>
  <c r="H191" i="49"/>
  <c r="J191" i="49" s="1"/>
  <c r="G191" i="49"/>
  <c r="I191" i="49" s="1"/>
  <c r="H192" i="49"/>
  <c r="J192" i="49" s="1"/>
  <c r="G192" i="49"/>
  <c r="I192" i="49" s="1"/>
  <c r="H193" i="49"/>
  <c r="J193" i="49" s="1"/>
  <c r="G193" i="49"/>
  <c r="I193" i="49" s="1"/>
  <c r="H196" i="49"/>
  <c r="J196" i="49" s="1"/>
  <c r="G196" i="49"/>
  <c r="I196" i="49" s="1"/>
  <c r="H197" i="49"/>
  <c r="J197" i="49" s="1"/>
  <c r="G197" i="49"/>
  <c r="I197" i="49" s="1"/>
  <c r="H200" i="49"/>
  <c r="J200" i="49" s="1"/>
  <c r="G200" i="49"/>
  <c r="I200" i="49" s="1"/>
  <c r="I201" i="49"/>
  <c r="H201" i="49"/>
  <c r="J201" i="49" s="1"/>
  <c r="G201" i="49"/>
  <c r="I202" i="49"/>
  <c r="H202" i="49"/>
  <c r="J202" i="49" s="1"/>
  <c r="G202" i="49"/>
  <c r="H203" i="49"/>
  <c r="J203" i="49" s="1"/>
  <c r="G203" i="49"/>
  <c r="I203" i="49" s="1"/>
  <c r="H204" i="49"/>
  <c r="J204" i="49" s="1"/>
  <c r="G204" i="49"/>
  <c r="I204" i="49" s="1"/>
  <c r="H205" i="49"/>
  <c r="J205" i="49" s="1"/>
  <c r="G205" i="49"/>
  <c r="I205" i="49" s="1"/>
  <c r="H206" i="49"/>
  <c r="J206" i="49" s="1"/>
  <c r="G206" i="49"/>
  <c r="I206" i="49" s="1"/>
  <c r="H209" i="49"/>
  <c r="J209" i="49" s="1"/>
  <c r="G209" i="49"/>
  <c r="I209" i="49" s="1"/>
  <c r="H210" i="49"/>
  <c r="J210" i="49" s="1"/>
  <c r="G210" i="49"/>
  <c r="I210" i="49" s="1"/>
  <c r="I211" i="49"/>
  <c r="H211" i="49"/>
  <c r="J211" i="49" s="1"/>
  <c r="G211" i="49"/>
  <c r="H212" i="49"/>
  <c r="J212" i="49" s="1"/>
  <c r="G212" i="49"/>
  <c r="I212" i="49" s="1"/>
  <c r="H213" i="49"/>
  <c r="J213" i="49" s="1"/>
  <c r="G213" i="49"/>
  <c r="I213" i="49" s="1"/>
  <c r="H214" i="49"/>
  <c r="J214" i="49" s="1"/>
  <c r="G214" i="49"/>
  <c r="I214" i="49" s="1"/>
  <c r="H215" i="49"/>
  <c r="J215" i="49" s="1"/>
  <c r="G215" i="49"/>
  <c r="I215" i="49" s="1"/>
  <c r="H216" i="49"/>
  <c r="J216" i="49" s="1"/>
  <c r="G216" i="49"/>
  <c r="I216" i="49" s="1"/>
  <c r="I219" i="49"/>
  <c r="H219" i="49"/>
  <c r="J219" i="49" s="1"/>
  <c r="G219" i="49"/>
  <c r="I220" i="49"/>
  <c r="H220" i="49"/>
  <c r="J220" i="49" s="1"/>
  <c r="G220" i="49"/>
  <c r="H221" i="49"/>
  <c r="J221" i="49" s="1"/>
  <c r="G221" i="49"/>
  <c r="I221" i="49" s="1"/>
  <c r="H222" i="49"/>
  <c r="J222" i="49" s="1"/>
  <c r="G222" i="49"/>
  <c r="I222" i="49" s="1"/>
  <c r="J223" i="49"/>
  <c r="I223" i="49"/>
  <c r="H223" i="49"/>
  <c r="G223" i="49"/>
  <c r="J224" i="49"/>
  <c r="I224" i="49"/>
  <c r="H224" i="49"/>
  <c r="G224" i="49"/>
  <c r="H225" i="49"/>
  <c r="J225" i="49" s="1"/>
  <c r="G225" i="49"/>
  <c r="I225" i="49" s="1"/>
  <c r="H226" i="49"/>
  <c r="J226" i="49" s="1"/>
  <c r="G226" i="49"/>
  <c r="I226" i="49" s="1"/>
  <c r="H227" i="49"/>
  <c r="J227" i="49" s="1"/>
  <c r="G227" i="49"/>
  <c r="I227" i="49" s="1"/>
  <c r="H228" i="49"/>
  <c r="J228" i="49" s="1"/>
  <c r="G228" i="49"/>
  <c r="I228" i="49" s="1"/>
  <c r="H229" i="49"/>
  <c r="J229" i="49" s="1"/>
  <c r="G229" i="49"/>
  <c r="I229" i="49" s="1"/>
  <c r="I232" i="49"/>
  <c r="H232" i="49"/>
  <c r="J232" i="49" s="1"/>
  <c r="G232" i="49"/>
  <c r="I233" i="49"/>
  <c r="H233" i="49"/>
  <c r="J233" i="49" s="1"/>
  <c r="G233" i="49"/>
  <c r="I236" i="49"/>
  <c r="H236" i="49"/>
  <c r="J236" i="49" s="1"/>
  <c r="G236" i="49"/>
  <c r="I237" i="49"/>
  <c r="H237" i="49"/>
  <c r="J237" i="49" s="1"/>
  <c r="G237" i="49"/>
  <c r="I238" i="49"/>
  <c r="H238" i="49"/>
  <c r="J238" i="49" s="1"/>
  <c r="G238" i="49"/>
  <c r="H241" i="49"/>
  <c r="J241" i="49" s="1"/>
  <c r="G241" i="49"/>
  <c r="I241" i="49" s="1"/>
  <c r="H242" i="49"/>
  <c r="J242" i="49" s="1"/>
  <c r="G242" i="49"/>
  <c r="I242" i="49" s="1"/>
  <c r="H243" i="49"/>
  <c r="J243" i="49" s="1"/>
  <c r="G243" i="49"/>
  <c r="I243" i="49" s="1"/>
  <c r="H244" i="49"/>
  <c r="J244" i="49" s="1"/>
  <c r="G244" i="49"/>
  <c r="I244" i="49" s="1"/>
  <c r="H245" i="49"/>
  <c r="J245" i="49" s="1"/>
  <c r="G245" i="49"/>
  <c r="I245" i="49" s="1"/>
  <c r="H246" i="49"/>
  <c r="J246" i="49" s="1"/>
  <c r="G246" i="49"/>
  <c r="I246" i="49" s="1"/>
  <c r="H247" i="49"/>
  <c r="J247" i="49" s="1"/>
  <c r="G247" i="49"/>
  <c r="I247" i="49" s="1"/>
  <c r="H248" i="49"/>
  <c r="J248" i="49" s="1"/>
  <c r="G248" i="49"/>
  <c r="I248" i="49" s="1"/>
  <c r="H249" i="49"/>
  <c r="J249" i="49" s="1"/>
  <c r="G249" i="49"/>
  <c r="I249" i="49" s="1"/>
  <c r="H250" i="49"/>
  <c r="J250" i="49" s="1"/>
  <c r="G250" i="49"/>
  <c r="I250" i="49" s="1"/>
  <c r="H251" i="49"/>
  <c r="J251" i="49" s="1"/>
  <c r="G251" i="49"/>
  <c r="I251" i="49" s="1"/>
  <c r="H252" i="49"/>
  <c r="J252" i="49" s="1"/>
  <c r="G252" i="49"/>
  <c r="I252" i="49" s="1"/>
  <c r="H253" i="49"/>
  <c r="J253" i="49" s="1"/>
  <c r="G253" i="49"/>
  <c r="I253" i="49" s="1"/>
  <c r="J256" i="49"/>
  <c r="H256" i="49"/>
  <c r="G256" i="49"/>
  <c r="I256" i="49" s="1"/>
  <c r="H257" i="49"/>
  <c r="J257" i="49" s="1"/>
  <c r="G257" i="49"/>
  <c r="I257" i="49" s="1"/>
  <c r="H258" i="49"/>
  <c r="J258" i="49" s="1"/>
  <c r="G258" i="49"/>
  <c r="I258" i="49" s="1"/>
  <c r="I259" i="49"/>
  <c r="H259" i="49"/>
  <c r="J259" i="49" s="1"/>
  <c r="G259" i="49"/>
  <c r="H260" i="49"/>
  <c r="J260" i="49" s="1"/>
  <c r="G260" i="49"/>
  <c r="I260" i="49" s="1"/>
  <c r="H261" i="49"/>
  <c r="J261" i="49" s="1"/>
  <c r="G261" i="49"/>
  <c r="I261" i="49" s="1"/>
  <c r="J262" i="49"/>
  <c r="I262" i="49"/>
  <c r="H262" i="49"/>
  <c r="G262" i="49"/>
  <c r="H263" i="49"/>
  <c r="J263" i="49" s="1"/>
  <c r="G263" i="49"/>
  <c r="I263" i="49" s="1"/>
  <c r="H264" i="49"/>
  <c r="J264" i="49" s="1"/>
  <c r="G264" i="49"/>
  <c r="I264" i="49" s="1"/>
  <c r="H265" i="49"/>
  <c r="J265" i="49" s="1"/>
  <c r="G265" i="49"/>
  <c r="I265" i="49" s="1"/>
  <c r="H266" i="49"/>
  <c r="J266" i="49" s="1"/>
  <c r="G266" i="49"/>
  <c r="I266" i="49" s="1"/>
  <c r="I267" i="49"/>
  <c r="H267" i="49"/>
  <c r="J267" i="49" s="1"/>
  <c r="G267" i="49"/>
  <c r="H268" i="49"/>
  <c r="J268" i="49" s="1"/>
  <c r="G268" i="49"/>
  <c r="I268" i="49" s="1"/>
  <c r="H269" i="49"/>
  <c r="J269" i="49" s="1"/>
  <c r="G269" i="49"/>
  <c r="I269" i="49" s="1"/>
  <c r="H270" i="49"/>
  <c r="J270" i="49" s="1"/>
  <c r="G270" i="49"/>
  <c r="I270" i="49" s="1"/>
  <c r="H271" i="49"/>
  <c r="J271" i="49" s="1"/>
  <c r="G271" i="49"/>
  <c r="I271" i="49" s="1"/>
  <c r="H272" i="49"/>
  <c r="J272" i="49" s="1"/>
  <c r="G272" i="49"/>
  <c r="I272" i="49" s="1"/>
  <c r="J275" i="49"/>
  <c r="I275" i="49"/>
  <c r="H275" i="49"/>
  <c r="G275" i="49"/>
  <c r="H276" i="49"/>
  <c r="J276" i="49" s="1"/>
  <c r="G276" i="49"/>
  <c r="I276" i="49" s="1"/>
  <c r="I277" i="49"/>
  <c r="H277" i="49"/>
  <c r="J277" i="49" s="1"/>
  <c r="G277" i="49"/>
  <c r="I278" i="49"/>
  <c r="H278" i="49"/>
  <c r="J278" i="49" s="1"/>
  <c r="G278" i="49"/>
  <c r="I279" i="49"/>
  <c r="H279" i="49"/>
  <c r="J279" i="49" s="1"/>
  <c r="G279" i="49"/>
  <c r="J280" i="49"/>
  <c r="I280" i="49"/>
  <c r="H280" i="49"/>
  <c r="G280" i="49"/>
  <c r="H281" i="49"/>
  <c r="J281" i="49" s="1"/>
  <c r="G281" i="49"/>
  <c r="I281" i="49" s="1"/>
  <c r="H282" i="49"/>
  <c r="J282" i="49" s="1"/>
  <c r="G282" i="49"/>
  <c r="I282" i="49" s="1"/>
  <c r="H285" i="49"/>
  <c r="J285" i="49" s="1"/>
  <c r="G285" i="49"/>
  <c r="I285" i="49" s="1"/>
  <c r="H286" i="49"/>
  <c r="J286" i="49" s="1"/>
  <c r="G286" i="49"/>
  <c r="I286" i="49" s="1"/>
  <c r="H287" i="49"/>
  <c r="J287" i="49" s="1"/>
  <c r="G287" i="49"/>
  <c r="I287" i="49" s="1"/>
  <c r="H288" i="49"/>
  <c r="J288" i="49" s="1"/>
  <c r="G288" i="49"/>
  <c r="I288" i="49" s="1"/>
  <c r="I291" i="49"/>
  <c r="H291" i="49"/>
  <c r="J291" i="49" s="1"/>
  <c r="G291" i="49"/>
  <c r="H292" i="49"/>
  <c r="J292" i="49" s="1"/>
  <c r="G292" i="49"/>
  <c r="I292" i="49" s="1"/>
  <c r="H293" i="49"/>
  <c r="J293" i="49" s="1"/>
  <c r="G293" i="49"/>
  <c r="I293" i="49" s="1"/>
  <c r="H294" i="49"/>
  <c r="J294" i="49" s="1"/>
  <c r="G294" i="49"/>
  <c r="I294" i="49" s="1"/>
  <c r="H295" i="49"/>
  <c r="J295" i="49" s="1"/>
  <c r="G295" i="49"/>
  <c r="I295" i="49" s="1"/>
  <c r="H298" i="49"/>
  <c r="J298" i="49" s="1"/>
  <c r="G298" i="49"/>
  <c r="I298" i="49" s="1"/>
  <c r="H299" i="49"/>
  <c r="J299" i="49" s="1"/>
  <c r="G299" i="49"/>
  <c r="I299" i="49" s="1"/>
  <c r="I300" i="49"/>
  <c r="H300" i="49"/>
  <c r="J300" i="49" s="1"/>
  <c r="G300" i="49"/>
  <c r="I301" i="49"/>
  <c r="H301" i="49"/>
  <c r="J301" i="49" s="1"/>
  <c r="G301" i="49"/>
  <c r="H302" i="49"/>
  <c r="J302" i="49" s="1"/>
  <c r="G302" i="49"/>
  <c r="I302" i="49" s="1"/>
  <c r="H303" i="49"/>
  <c r="J303" i="49" s="1"/>
  <c r="G303" i="49"/>
  <c r="I303" i="49" s="1"/>
  <c r="H304" i="49"/>
  <c r="J304" i="49" s="1"/>
  <c r="G304" i="49"/>
  <c r="I304" i="49" s="1"/>
  <c r="I305" i="49"/>
  <c r="H305" i="49"/>
  <c r="J305" i="49" s="1"/>
  <c r="G305" i="49"/>
  <c r="H306" i="49"/>
  <c r="J306" i="49" s="1"/>
  <c r="G306" i="49"/>
  <c r="I306" i="49" s="1"/>
  <c r="H307" i="49"/>
  <c r="J307" i="49" s="1"/>
  <c r="G307" i="49"/>
  <c r="I307" i="49" s="1"/>
  <c r="H310" i="49"/>
  <c r="J310" i="49" s="1"/>
  <c r="G310" i="49"/>
  <c r="I310" i="49" s="1"/>
  <c r="H311" i="49"/>
  <c r="J311" i="49" s="1"/>
  <c r="G311" i="49"/>
  <c r="I311" i="49" s="1"/>
  <c r="H312" i="49"/>
  <c r="J312" i="49" s="1"/>
  <c r="G312" i="49"/>
  <c r="I312" i="49" s="1"/>
  <c r="H313" i="49"/>
  <c r="J313" i="49" s="1"/>
  <c r="G313" i="49"/>
  <c r="I313" i="49" s="1"/>
  <c r="I314" i="49"/>
  <c r="H314" i="49"/>
  <c r="J314" i="49" s="1"/>
  <c r="G314" i="49"/>
  <c r="I315" i="49"/>
  <c r="H315" i="49"/>
  <c r="J315" i="49" s="1"/>
  <c r="G315" i="49"/>
  <c r="H316" i="49"/>
  <c r="J316" i="49" s="1"/>
  <c r="G316" i="49"/>
  <c r="I316" i="49" s="1"/>
  <c r="H317" i="49"/>
  <c r="J317" i="49" s="1"/>
  <c r="G317" i="49"/>
  <c r="I317" i="49" s="1"/>
  <c r="H318" i="49"/>
  <c r="J318" i="49" s="1"/>
  <c r="G318" i="49"/>
  <c r="I318" i="49" s="1"/>
  <c r="I321" i="49"/>
  <c r="H321" i="49"/>
  <c r="J321" i="49" s="1"/>
  <c r="G321" i="49"/>
  <c r="H322" i="49"/>
  <c r="J322" i="49" s="1"/>
  <c r="G322" i="49"/>
  <c r="I322" i="49" s="1"/>
  <c r="I323" i="49"/>
  <c r="H323" i="49"/>
  <c r="J323" i="49" s="1"/>
  <c r="G323" i="49"/>
  <c r="I324" i="49"/>
  <c r="H324" i="49"/>
  <c r="J324" i="49" s="1"/>
  <c r="G324" i="49"/>
  <c r="I325" i="49"/>
  <c r="H325" i="49"/>
  <c r="J325" i="49" s="1"/>
  <c r="G325" i="49"/>
  <c r="I326" i="49"/>
  <c r="H326" i="49"/>
  <c r="J326" i="49" s="1"/>
  <c r="G326" i="49"/>
  <c r="J327" i="49"/>
  <c r="I327" i="49"/>
  <c r="H327" i="49"/>
  <c r="G327" i="49"/>
  <c r="H328" i="49"/>
  <c r="J328" i="49" s="1"/>
  <c r="G328" i="49"/>
  <c r="I328" i="49" s="1"/>
  <c r="J331" i="49"/>
  <c r="I331" i="49"/>
  <c r="H331" i="49"/>
  <c r="G331" i="49"/>
  <c r="J332" i="49"/>
  <c r="I332" i="49"/>
  <c r="H332" i="49"/>
  <c r="G332" i="49"/>
  <c r="H335" i="49"/>
  <c r="J335" i="49" s="1"/>
  <c r="G335" i="49"/>
  <c r="I335" i="49" s="1"/>
  <c r="I336" i="49"/>
  <c r="H336" i="49"/>
  <c r="J336" i="49" s="1"/>
  <c r="G336" i="49"/>
  <c r="H337" i="49"/>
  <c r="J337" i="49" s="1"/>
  <c r="G337" i="49"/>
  <c r="I337" i="49" s="1"/>
  <c r="H338" i="49"/>
  <c r="J338" i="49" s="1"/>
  <c r="G338" i="49"/>
  <c r="I338" i="49" s="1"/>
  <c r="I339" i="49"/>
  <c r="H339" i="49"/>
  <c r="J339" i="49" s="1"/>
  <c r="G339" i="49"/>
  <c r="I340" i="49"/>
  <c r="H340" i="49"/>
  <c r="J340" i="49" s="1"/>
  <c r="G340" i="49"/>
  <c r="H341" i="49"/>
  <c r="J341" i="49" s="1"/>
  <c r="G341" i="49"/>
  <c r="I341" i="49" s="1"/>
  <c r="H342" i="49"/>
  <c r="J342" i="49" s="1"/>
  <c r="G342" i="49"/>
  <c r="I342" i="49" s="1"/>
  <c r="H345" i="49"/>
  <c r="J345" i="49" s="1"/>
  <c r="G345" i="49"/>
  <c r="I345" i="49" s="1"/>
  <c r="J346" i="49"/>
  <c r="I346" i="49"/>
  <c r="H346" i="49"/>
  <c r="G346" i="49"/>
  <c r="H347" i="49"/>
  <c r="J347" i="49" s="1"/>
  <c r="G347" i="49"/>
  <c r="I347" i="49" s="1"/>
  <c r="J350" i="49"/>
  <c r="I350" i="49"/>
  <c r="H350" i="49"/>
  <c r="G350" i="49"/>
  <c r="H351" i="49"/>
  <c r="J351" i="49" s="1"/>
  <c r="G351" i="49"/>
  <c r="I351" i="49" s="1"/>
  <c r="H352" i="49"/>
  <c r="J352" i="49" s="1"/>
  <c r="G352" i="49"/>
  <c r="I352" i="49" s="1"/>
  <c r="H353" i="49"/>
  <c r="J353" i="49" s="1"/>
  <c r="G353" i="49"/>
  <c r="I353" i="49" s="1"/>
  <c r="H354" i="49"/>
  <c r="J354" i="49" s="1"/>
  <c r="G354" i="49"/>
  <c r="I354" i="49" s="1"/>
  <c r="J355" i="49"/>
  <c r="I355" i="49"/>
  <c r="H355" i="49"/>
  <c r="G355" i="49"/>
  <c r="H356" i="49"/>
  <c r="J356" i="49" s="1"/>
  <c r="G356" i="49"/>
  <c r="I356" i="49" s="1"/>
  <c r="H357" i="49"/>
  <c r="J357" i="49" s="1"/>
  <c r="G357" i="49"/>
  <c r="I357" i="49" s="1"/>
  <c r="H360" i="49"/>
  <c r="J360" i="49" s="1"/>
  <c r="G360" i="49"/>
  <c r="I360" i="49" s="1"/>
  <c r="H361" i="49"/>
  <c r="J361" i="49" s="1"/>
  <c r="G361" i="49"/>
  <c r="I361" i="49" s="1"/>
  <c r="H362" i="49"/>
  <c r="J362" i="49" s="1"/>
  <c r="G362" i="49"/>
  <c r="I362" i="49" s="1"/>
  <c r="H363" i="49"/>
  <c r="J363" i="49" s="1"/>
  <c r="G363" i="49"/>
  <c r="I363" i="49" s="1"/>
  <c r="H364" i="49"/>
  <c r="J364" i="49" s="1"/>
  <c r="G364" i="49"/>
  <c r="I364" i="49" s="1"/>
  <c r="H365" i="49"/>
  <c r="J365" i="49" s="1"/>
  <c r="G365" i="49"/>
  <c r="I365" i="49" s="1"/>
  <c r="H366" i="49"/>
  <c r="J366" i="49" s="1"/>
  <c r="G366" i="49"/>
  <c r="I366" i="49" s="1"/>
  <c r="H367" i="49"/>
  <c r="J367" i="49" s="1"/>
  <c r="G367" i="49"/>
  <c r="I367" i="49" s="1"/>
  <c r="I370" i="49"/>
  <c r="H370" i="49"/>
  <c r="J370" i="49" s="1"/>
  <c r="G370" i="49"/>
  <c r="H371" i="49"/>
  <c r="J371" i="49" s="1"/>
  <c r="G371" i="49"/>
  <c r="I371" i="49" s="1"/>
  <c r="I372" i="49"/>
  <c r="H372" i="49"/>
  <c r="J372" i="49" s="1"/>
  <c r="G372" i="49"/>
  <c r="H373" i="49"/>
  <c r="J373" i="49" s="1"/>
  <c r="G373" i="49"/>
  <c r="I373" i="49" s="1"/>
  <c r="I376" i="49"/>
  <c r="H376" i="49"/>
  <c r="J376" i="49" s="1"/>
  <c r="G376" i="49"/>
  <c r="H377" i="49"/>
  <c r="J377" i="49" s="1"/>
  <c r="G377" i="49"/>
  <c r="I377" i="49" s="1"/>
  <c r="H378" i="49"/>
  <c r="J378" i="49" s="1"/>
  <c r="G378" i="49"/>
  <c r="I378" i="49" s="1"/>
  <c r="I379" i="49"/>
  <c r="H379" i="49"/>
  <c r="J379" i="49" s="1"/>
  <c r="G379" i="49"/>
  <c r="H380" i="49"/>
  <c r="J380" i="49" s="1"/>
  <c r="G380" i="49"/>
  <c r="I380" i="49" s="1"/>
  <c r="H381" i="49"/>
  <c r="J381" i="49" s="1"/>
  <c r="G381" i="49"/>
  <c r="I381" i="49" s="1"/>
  <c r="H382" i="49"/>
  <c r="J382" i="49" s="1"/>
  <c r="G382" i="49"/>
  <c r="I382" i="49" s="1"/>
  <c r="H383" i="49"/>
  <c r="J383" i="49" s="1"/>
  <c r="G383" i="49"/>
  <c r="I383" i="49" s="1"/>
  <c r="H386" i="49"/>
  <c r="J386" i="49" s="1"/>
  <c r="G386" i="49"/>
  <c r="I386" i="49" s="1"/>
  <c r="H387" i="49"/>
  <c r="J387" i="49" s="1"/>
  <c r="G387" i="49"/>
  <c r="I387" i="49" s="1"/>
  <c r="H388" i="49"/>
  <c r="J388" i="49" s="1"/>
  <c r="G388" i="49"/>
  <c r="I388" i="49" s="1"/>
  <c r="I389" i="49"/>
  <c r="H389" i="49"/>
  <c r="J389" i="49" s="1"/>
  <c r="G389" i="49"/>
  <c r="H390" i="49"/>
  <c r="J390" i="49" s="1"/>
  <c r="G390" i="49"/>
  <c r="I390" i="49" s="1"/>
  <c r="H391" i="49"/>
  <c r="J391" i="49" s="1"/>
  <c r="G391" i="49"/>
  <c r="I391" i="49" s="1"/>
  <c r="H392" i="49"/>
  <c r="J392" i="49" s="1"/>
  <c r="G392" i="49"/>
  <c r="I392" i="49" s="1"/>
  <c r="J395" i="49"/>
  <c r="I395" i="49"/>
  <c r="H395" i="49"/>
  <c r="G395" i="49"/>
  <c r="J396" i="49"/>
  <c r="I396" i="49"/>
  <c r="H396" i="49"/>
  <c r="G396" i="49"/>
  <c r="I399" i="49"/>
  <c r="H399" i="49"/>
  <c r="J399" i="49" s="1"/>
  <c r="G399" i="49"/>
  <c r="H400" i="49"/>
  <c r="J400" i="49" s="1"/>
  <c r="G400" i="49"/>
  <c r="I400" i="49" s="1"/>
  <c r="H401" i="49"/>
  <c r="J401" i="49" s="1"/>
  <c r="G401" i="49"/>
  <c r="I401" i="49" s="1"/>
  <c r="I402" i="49"/>
  <c r="H402" i="49"/>
  <c r="J402" i="49" s="1"/>
  <c r="G402" i="49"/>
  <c r="H403" i="49"/>
  <c r="J403" i="49" s="1"/>
  <c r="G403" i="49"/>
  <c r="I403" i="49" s="1"/>
  <c r="H404" i="49"/>
  <c r="J404" i="49" s="1"/>
  <c r="G404" i="49"/>
  <c r="I404" i="49" s="1"/>
  <c r="I405" i="49"/>
  <c r="H405" i="49"/>
  <c r="J405" i="49" s="1"/>
  <c r="G405" i="49"/>
  <c r="H406" i="49"/>
  <c r="J406" i="49" s="1"/>
  <c r="G406" i="49"/>
  <c r="I406" i="49" s="1"/>
  <c r="H407" i="49"/>
  <c r="J407" i="49" s="1"/>
  <c r="G407" i="49"/>
  <c r="I407" i="49" s="1"/>
  <c r="H408" i="49"/>
  <c r="J408" i="49" s="1"/>
  <c r="G408" i="49"/>
  <c r="I408" i="49" s="1"/>
  <c r="H409" i="49"/>
  <c r="J409" i="49" s="1"/>
  <c r="G409" i="49"/>
  <c r="I409" i="49" s="1"/>
  <c r="H410" i="49"/>
  <c r="J410" i="49" s="1"/>
  <c r="G410" i="49"/>
  <c r="I410" i="49" s="1"/>
  <c r="H411" i="49"/>
  <c r="J411" i="49" s="1"/>
  <c r="G411" i="49"/>
  <c r="I411" i="49" s="1"/>
  <c r="H412" i="49"/>
  <c r="J412" i="49" s="1"/>
  <c r="G412" i="49"/>
  <c r="I412" i="49" s="1"/>
  <c r="H413" i="49"/>
  <c r="J413" i="49" s="1"/>
  <c r="G413" i="49"/>
  <c r="I413" i="49" s="1"/>
  <c r="I414" i="49"/>
  <c r="H414" i="49"/>
  <c r="J414" i="49" s="1"/>
  <c r="G414" i="49"/>
  <c r="H415" i="49"/>
  <c r="J415" i="49" s="1"/>
  <c r="G415" i="49"/>
  <c r="I415" i="49" s="1"/>
  <c r="H416" i="49"/>
  <c r="J416" i="49" s="1"/>
  <c r="G416" i="49"/>
  <c r="I416" i="49" s="1"/>
  <c r="J417" i="49"/>
  <c r="I417" i="49"/>
  <c r="H417" i="49"/>
  <c r="G417" i="49"/>
  <c r="H418" i="49"/>
  <c r="J418" i="49" s="1"/>
  <c r="G418" i="49"/>
  <c r="I418" i="49" s="1"/>
  <c r="H419" i="49"/>
  <c r="J419" i="49" s="1"/>
  <c r="G419" i="49"/>
  <c r="I419" i="49" s="1"/>
  <c r="H420" i="49"/>
  <c r="J420" i="49" s="1"/>
  <c r="G420" i="49"/>
  <c r="I420" i="49" s="1"/>
  <c r="H423" i="49"/>
  <c r="J423" i="49" s="1"/>
  <c r="G423" i="49"/>
  <c r="I423" i="49" s="1"/>
  <c r="J424" i="49"/>
  <c r="I424" i="49"/>
  <c r="H424" i="49"/>
  <c r="G424" i="49"/>
  <c r="I425" i="49"/>
  <c r="H425" i="49"/>
  <c r="J425" i="49" s="1"/>
  <c r="G425" i="49"/>
  <c r="I426" i="49"/>
  <c r="H426" i="49"/>
  <c r="J426" i="49" s="1"/>
  <c r="G426" i="49"/>
  <c r="I427" i="49"/>
  <c r="H427" i="49"/>
  <c r="J427" i="49" s="1"/>
  <c r="G427" i="49"/>
  <c r="I428" i="49"/>
  <c r="H428" i="49"/>
  <c r="J428" i="49" s="1"/>
  <c r="G428" i="49"/>
  <c r="H429" i="49"/>
  <c r="J429" i="49" s="1"/>
  <c r="G429" i="49"/>
  <c r="I429" i="49" s="1"/>
  <c r="J430" i="49"/>
  <c r="I430" i="49"/>
  <c r="H430" i="49"/>
  <c r="G430" i="49"/>
  <c r="H431" i="49"/>
  <c r="J431" i="49" s="1"/>
  <c r="G431" i="49"/>
  <c r="I431" i="49" s="1"/>
  <c r="H432" i="49"/>
  <c r="J432" i="49" s="1"/>
  <c r="G432" i="49"/>
  <c r="I432" i="49" s="1"/>
  <c r="H433" i="49"/>
  <c r="J433" i="49" s="1"/>
  <c r="G433" i="49"/>
  <c r="I433" i="49" s="1"/>
  <c r="J434" i="49"/>
  <c r="I434" i="49"/>
  <c r="H434" i="49"/>
  <c r="G434" i="49"/>
  <c r="H435" i="49"/>
  <c r="J435" i="49" s="1"/>
  <c r="G435" i="49"/>
  <c r="I435" i="49" s="1"/>
  <c r="H436" i="49"/>
  <c r="J436" i="49" s="1"/>
  <c r="G436" i="49"/>
  <c r="I436" i="49" s="1"/>
  <c r="H437" i="49"/>
  <c r="J437" i="49" s="1"/>
  <c r="G437" i="49"/>
  <c r="I437" i="49" s="1"/>
  <c r="H438" i="49"/>
  <c r="J438" i="49" s="1"/>
  <c r="G438" i="49"/>
  <c r="I438" i="49" s="1"/>
  <c r="H439" i="49"/>
  <c r="J439" i="49" s="1"/>
  <c r="G439" i="49"/>
  <c r="I439" i="49" s="1"/>
  <c r="H440" i="49"/>
  <c r="J440" i="49" s="1"/>
  <c r="G440" i="49"/>
  <c r="I440" i="49" s="1"/>
  <c r="H441" i="49"/>
  <c r="J441" i="49" s="1"/>
  <c r="G441" i="49"/>
  <c r="I441" i="49" s="1"/>
  <c r="H442" i="49"/>
  <c r="J442" i="49" s="1"/>
  <c r="G442" i="49"/>
  <c r="I442" i="49" s="1"/>
  <c r="H445" i="49"/>
  <c r="J445" i="49" s="1"/>
  <c r="G445" i="49"/>
  <c r="I445" i="49" s="1"/>
  <c r="J446" i="49"/>
  <c r="I446" i="49"/>
  <c r="H446" i="49"/>
  <c r="G446" i="49"/>
  <c r="H447" i="49"/>
  <c r="J447" i="49" s="1"/>
  <c r="G447" i="49"/>
  <c r="I447" i="49" s="1"/>
  <c r="H448" i="49"/>
  <c r="J448" i="49" s="1"/>
  <c r="G448" i="49"/>
  <c r="I448" i="49" s="1"/>
  <c r="H449" i="49"/>
  <c r="J449" i="49" s="1"/>
  <c r="G449" i="49"/>
  <c r="I449" i="49" s="1"/>
  <c r="H450" i="49"/>
  <c r="J450" i="49" s="1"/>
  <c r="G450" i="49"/>
  <c r="I450" i="49" s="1"/>
  <c r="K8" i="56"/>
  <c r="J8" i="56"/>
  <c r="K9" i="56"/>
  <c r="J9" i="56"/>
  <c r="K10" i="56"/>
  <c r="J10" i="56"/>
  <c r="K11" i="56"/>
  <c r="J11" i="56"/>
  <c r="K12" i="56"/>
  <c r="J12" i="56"/>
  <c r="K13" i="56"/>
  <c r="J13" i="56"/>
  <c r="K14" i="56"/>
  <c r="J14" i="56"/>
  <c r="K15" i="56"/>
  <c r="J15" i="56"/>
  <c r="K16" i="56"/>
  <c r="J16" i="56"/>
  <c r="K17" i="56"/>
  <c r="J17" i="56"/>
  <c r="K18" i="56"/>
  <c r="J18" i="56"/>
  <c r="H20" i="56"/>
  <c r="I17" i="56" s="1"/>
  <c r="F20" i="56"/>
  <c r="G18" i="56" s="1"/>
  <c r="D20" i="56"/>
  <c r="E17" i="56" s="1"/>
  <c r="B20" i="56"/>
  <c r="C18"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1" i="57" s="1"/>
  <c r="F25" i="57"/>
  <c r="G23" i="57" s="1"/>
  <c r="D25" i="57"/>
  <c r="E22" i="57" s="1"/>
  <c r="B25" i="57"/>
  <c r="C23"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H43" i="58"/>
  <c r="I40" i="58" s="1"/>
  <c r="F43" i="58"/>
  <c r="G41" i="58" s="1"/>
  <c r="D43" i="58"/>
  <c r="E40" i="58" s="1"/>
  <c r="B43" i="58"/>
  <c r="C41"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H43" i="50"/>
  <c r="I41" i="50" s="1"/>
  <c r="F43" i="50"/>
  <c r="G41" i="50" s="1"/>
  <c r="D43" i="50"/>
  <c r="E40" i="50" s="1"/>
  <c r="B43" i="50"/>
  <c r="C41"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H20" i="53"/>
  <c r="I17" i="53" s="1"/>
  <c r="F20" i="53"/>
  <c r="G18" i="53" s="1"/>
  <c r="D20" i="53"/>
  <c r="E17" i="53" s="1"/>
  <c r="B20" i="53"/>
  <c r="C18" i="53" s="1"/>
  <c r="K7" i="53"/>
  <c r="J7" i="53"/>
  <c r="I22" i="53"/>
  <c r="G22" i="53"/>
  <c r="E22" i="53"/>
  <c r="C22" i="53"/>
  <c r="B5" i="54"/>
  <c r="F5" i="54" s="1"/>
  <c r="K8" i="54"/>
  <c r="J8" i="54"/>
  <c r="K9" i="54"/>
  <c r="J9" i="54"/>
  <c r="K10" i="54"/>
  <c r="J10" i="54"/>
  <c r="K11" i="54"/>
  <c r="J11" i="54"/>
  <c r="H13" i="54"/>
  <c r="I9" i="54" s="1"/>
  <c r="F13" i="54"/>
  <c r="G11" i="54" s="1"/>
  <c r="D13" i="54"/>
  <c r="E11" i="54" s="1"/>
  <c r="B13" i="54"/>
  <c r="C11" i="54" s="1"/>
  <c r="K7" i="54"/>
  <c r="J7" i="54"/>
  <c r="H18" i="54"/>
  <c r="F18" i="54"/>
  <c r="G18" i="54" s="1"/>
  <c r="D18" i="54"/>
  <c r="J18" i="54" s="1"/>
  <c r="B18" i="54"/>
  <c r="C18" i="54" s="1"/>
  <c r="K16" i="54"/>
  <c r="J16" i="54"/>
  <c r="K22" i="54"/>
  <c r="J22" i="54"/>
  <c r="K23" i="54"/>
  <c r="J23" i="54"/>
  <c r="H25" i="54"/>
  <c r="I22" i="54" s="1"/>
  <c r="F25" i="54"/>
  <c r="G23" i="54" s="1"/>
  <c r="D25" i="54"/>
  <c r="E25" i="54" s="1"/>
  <c r="B25" i="54"/>
  <c r="C23" i="54" s="1"/>
  <c r="K21" i="54"/>
  <c r="J21" i="54"/>
  <c r="K29" i="54"/>
  <c r="J29" i="54"/>
  <c r="K30" i="54"/>
  <c r="J30" i="54"/>
  <c r="K31" i="54"/>
  <c r="J31" i="54"/>
  <c r="K32" i="54"/>
  <c r="J32" i="54"/>
  <c r="K33" i="54"/>
  <c r="J33" i="54"/>
  <c r="K34" i="54"/>
  <c r="J34" i="54"/>
  <c r="K35" i="54"/>
  <c r="J35" i="54"/>
  <c r="K36" i="54"/>
  <c r="J36" i="54"/>
  <c r="K37" i="54"/>
  <c r="J37" i="54"/>
  <c r="K38" i="54"/>
  <c r="J38" i="54"/>
  <c r="H40" i="54"/>
  <c r="I37" i="54" s="1"/>
  <c r="F40" i="54"/>
  <c r="G38" i="54" s="1"/>
  <c r="D40" i="54"/>
  <c r="E37" i="54" s="1"/>
  <c r="B40" i="54"/>
  <c r="C38" i="54" s="1"/>
  <c r="K28" i="54"/>
  <c r="J28" i="54"/>
  <c r="K44" i="54"/>
  <c r="J44" i="54"/>
  <c r="K45" i="54"/>
  <c r="J45" i="54"/>
  <c r="K46" i="54"/>
  <c r="J46" i="54"/>
  <c r="K47" i="54"/>
  <c r="J47" i="54"/>
  <c r="K48" i="54"/>
  <c r="J48" i="54"/>
  <c r="K49" i="54"/>
  <c r="J49" i="54"/>
  <c r="H51" i="54"/>
  <c r="I48" i="54" s="1"/>
  <c r="F51" i="54"/>
  <c r="G49" i="54" s="1"/>
  <c r="D51" i="54"/>
  <c r="E48" i="54" s="1"/>
  <c r="B51" i="54"/>
  <c r="C49" i="54" s="1"/>
  <c r="K43" i="54"/>
  <c r="J43" i="54"/>
  <c r="K55" i="54"/>
  <c r="J55" i="54"/>
  <c r="K56" i="54"/>
  <c r="J56"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H73" i="54"/>
  <c r="I70" i="54" s="1"/>
  <c r="F73" i="54"/>
  <c r="G71" i="54" s="1"/>
  <c r="D73" i="54"/>
  <c r="E70" i="54" s="1"/>
  <c r="B73" i="54"/>
  <c r="C71" i="54" s="1"/>
  <c r="K54" i="54"/>
  <c r="J54" i="54"/>
  <c r="I75" i="54"/>
  <c r="G75" i="54"/>
  <c r="E75" i="54"/>
  <c r="C75"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H48" i="55"/>
  <c r="I45" i="55" s="1"/>
  <c r="F48" i="55"/>
  <c r="G46" i="55" s="1"/>
  <c r="D48" i="55"/>
  <c r="E45" i="55" s="1"/>
  <c r="B48" i="55"/>
  <c r="C46" i="55" s="1"/>
  <c r="K25" i="55"/>
  <c r="J25" i="55"/>
  <c r="K52" i="55"/>
  <c r="J52" i="55"/>
  <c r="K53" i="55"/>
  <c r="J53" i="55"/>
  <c r="K54" i="55"/>
  <c r="J54" i="55"/>
  <c r="K55" i="55"/>
  <c r="J55" i="55"/>
  <c r="K56" i="55"/>
  <c r="J56" i="55"/>
  <c r="K57" i="55"/>
  <c r="J57" i="55"/>
  <c r="K58" i="55"/>
  <c r="J58" i="55"/>
  <c r="K59" i="55"/>
  <c r="J59" i="55"/>
  <c r="K60" i="55"/>
  <c r="J60" i="55"/>
  <c r="H62" i="55"/>
  <c r="I59" i="55" s="1"/>
  <c r="F62" i="55"/>
  <c r="G60" i="55" s="1"/>
  <c r="D62" i="55"/>
  <c r="E59" i="55" s="1"/>
  <c r="B62" i="55"/>
  <c r="C60" i="55" s="1"/>
  <c r="K51" i="55"/>
  <c r="J51" i="55"/>
  <c r="I64" i="55"/>
  <c r="G64" i="55"/>
  <c r="E64" i="55"/>
  <c r="C64" i="55"/>
  <c r="J64" i="55"/>
  <c r="K64" i="55"/>
  <c r="B67" i="55"/>
  <c r="D67" i="55" s="1"/>
  <c r="H67" i="55" s="1"/>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H89" i="55"/>
  <c r="I86" i="55" s="1"/>
  <c r="F89" i="55"/>
  <c r="G87" i="55" s="1"/>
  <c r="D89" i="55"/>
  <c r="E86" i="55" s="1"/>
  <c r="B89" i="55"/>
  <c r="C87" i="55" s="1"/>
  <c r="K69" i="55"/>
  <c r="J69" i="55"/>
  <c r="K93" i="55"/>
  <c r="J93" i="55"/>
  <c r="K94" i="55"/>
  <c r="J94"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H108" i="55"/>
  <c r="I105" i="55" s="1"/>
  <c r="F108" i="55"/>
  <c r="G106" i="55" s="1"/>
  <c r="D108" i="55"/>
  <c r="E105" i="55" s="1"/>
  <c r="B108" i="55"/>
  <c r="C106" i="55" s="1"/>
  <c r="K92" i="55"/>
  <c r="J92" i="55"/>
  <c r="I110" i="55"/>
  <c r="G110" i="55"/>
  <c r="E110" i="55"/>
  <c r="C110" i="55"/>
  <c r="J110" i="55"/>
  <c r="K110" i="55"/>
  <c r="B113" i="55"/>
  <c r="D113" i="55" s="1"/>
  <c r="H113" i="55" s="1"/>
  <c r="K116" i="55"/>
  <c r="J116" i="55"/>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H138" i="55"/>
  <c r="I134" i="55" s="1"/>
  <c r="F138" i="55"/>
  <c r="G136" i="55" s="1"/>
  <c r="D138" i="55"/>
  <c r="E136" i="55" s="1"/>
  <c r="B138" i="55"/>
  <c r="C136" i="55" s="1"/>
  <c r="K115" i="55"/>
  <c r="J115" i="55"/>
  <c r="K142" i="55"/>
  <c r="J142" i="55"/>
  <c r="K143" i="55"/>
  <c r="J143" i="55"/>
  <c r="K144" i="55"/>
  <c r="J144" i="55"/>
  <c r="K145" i="55"/>
  <c r="J145"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H162" i="55"/>
  <c r="I159" i="55" s="1"/>
  <c r="F162" i="55"/>
  <c r="G160" i="55" s="1"/>
  <c r="D162" i="55"/>
  <c r="E159" i="55" s="1"/>
  <c r="B162" i="55"/>
  <c r="C160" i="55" s="1"/>
  <c r="K141" i="55"/>
  <c r="J141" i="55"/>
  <c r="I164" i="55"/>
  <c r="G164" i="55"/>
  <c r="E164" i="55"/>
  <c r="C164" i="55"/>
  <c r="J164" i="55"/>
  <c r="K164" i="55"/>
  <c r="B167" i="55"/>
  <c r="D167" i="55" s="1"/>
  <c r="H167" i="55" s="1"/>
  <c r="K170" i="55"/>
  <c r="J170" i="55"/>
  <c r="H172" i="55"/>
  <c r="I169" i="55" s="1"/>
  <c r="F172" i="55"/>
  <c r="G170" i="55" s="1"/>
  <c r="D172" i="55"/>
  <c r="E172" i="55" s="1"/>
  <c r="B172" i="55"/>
  <c r="C170" i="55" s="1"/>
  <c r="K169" i="55"/>
  <c r="J169" i="55"/>
  <c r="K176" i="55"/>
  <c r="J176" i="55"/>
  <c r="K177" i="55"/>
  <c r="J177" i="55"/>
  <c r="K178" i="55"/>
  <c r="J178" i="55"/>
  <c r="K179" i="55"/>
  <c r="J179" i="55"/>
  <c r="K180" i="55"/>
  <c r="J180" i="55"/>
  <c r="K181" i="55"/>
  <c r="J181" i="55"/>
  <c r="K182" i="55"/>
  <c r="J182" i="55"/>
  <c r="H184" i="55"/>
  <c r="I181" i="55" s="1"/>
  <c r="F184" i="55"/>
  <c r="G182" i="55" s="1"/>
  <c r="D184" i="55"/>
  <c r="E181" i="55" s="1"/>
  <c r="B184" i="55"/>
  <c r="C182" i="55" s="1"/>
  <c r="K175" i="55"/>
  <c r="J175" i="55"/>
  <c r="I186" i="55"/>
  <c r="G186" i="55"/>
  <c r="E186" i="55"/>
  <c r="C186" i="55"/>
  <c r="J186" i="55"/>
  <c r="K186" i="55"/>
  <c r="I190" i="55"/>
  <c r="G190" i="55"/>
  <c r="E190" i="55"/>
  <c r="C190" i="55"/>
  <c r="H188" i="55"/>
  <c r="I188" i="55" s="1"/>
  <c r="F188" i="55"/>
  <c r="G188" i="55" s="1"/>
  <c r="D188" i="55"/>
  <c r="E188" i="55" s="1"/>
  <c r="B188" i="55"/>
  <c r="C188" i="55" s="1"/>
  <c r="K190" i="55"/>
  <c r="J190" i="55"/>
  <c r="K192" i="55"/>
  <c r="J192" i="55"/>
  <c r="I192" i="55"/>
  <c r="G192" i="55"/>
  <c r="E192" i="55"/>
  <c r="C192" i="55"/>
  <c r="B5" i="48"/>
  <c r="F5" i="48" s="1"/>
  <c r="K8" i="48"/>
  <c r="J8" i="48"/>
  <c r="K9" i="48"/>
  <c r="J9" i="48"/>
  <c r="H11" i="48"/>
  <c r="I8" i="48" s="1"/>
  <c r="F11" i="48"/>
  <c r="G9" i="48" s="1"/>
  <c r="D11" i="48"/>
  <c r="E11"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H30" i="48"/>
  <c r="I26" i="48" s="1"/>
  <c r="F30" i="48"/>
  <c r="G28" i="48" s="1"/>
  <c r="D30" i="48"/>
  <c r="E26" i="48" s="1"/>
  <c r="B30" i="48"/>
  <c r="C28" i="48" s="1"/>
  <c r="K18" i="48"/>
  <c r="J18" i="48"/>
  <c r="K34" i="48"/>
  <c r="J34" i="48"/>
  <c r="K35" i="48"/>
  <c r="J35" i="48"/>
  <c r="H37" i="48"/>
  <c r="I34" i="48" s="1"/>
  <c r="F37" i="48"/>
  <c r="G35" i="48" s="1"/>
  <c r="D37" i="48"/>
  <c r="E34" i="48" s="1"/>
  <c r="B37" i="48"/>
  <c r="C35" i="48" s="1"/>
  <c r="K33" i="48"/>
  <c r="J33" i="48"/>
  <c r="I39" i="48"/>
  <c r="G39" i="48"/>
  <c r="E39" i="48"/>
  <c r="C39" i="48"/>
  <c r="J39" i="48"/>
  <c r="K39" i="48"/>
  <c r="D42" i="48"/>
  <c r="H42" i="48" s="1"/>
  <c r="B42" i="48"/>
  <c r="F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H60" i="48"/>
  <c r="I57" i="48" s="1"/>
  <c r="F60" i="48"/>
  <c r="G58" i="48" s="1"/>
  <c r="D60" i="48"/>
  <c r="E57" i="48" s="1"/>
  <c r="B60" i="48"/>
  <c r="C58" i="48" s="1"/>
  <c r="K44" i="48"/>
  <c r="J44" i="48"/>
  <c r="K64" i="48"/>
  <c r="J64" i="48"/>
  <c r="K65" i="48"/>
  <c r="J65" i="48"/>
  <c r="K66" i="48"/>
  <c r="J66" i="48"/>
  <c r="K67" i="48"/>
  <c r="J67" i="48"/>
  <c r="K68" i="48"/>
  <c r="J68" i="48"/>
  <c r="K69" i="48"/>
  <c r="J69" i="48"/>
  <c r="H71" i="48"/>
  <c r="I68" i="48" s="1"/>
  <c r="F71" i="48"/>
  <c r="G69" i="48" s="1"/>
  <c r="D71" i="48"/>
  <c r="E68" i="48" s="1"/>
  <c r="B71" i="48"/>
  <c r="C69" i="48" s="1"/>
  <c r="K63" i="48"/>
  <c r="J63" i="48"/>
  <c r="I73" i="48"/>
  <c r="G73" i="48"/>
  <c r="E73" i="48"/>
  <c r="C73" i="48"/>
  <c r="J73" i="48"/>
  <c r="K73" i="48"/>
  <c r="D76" i="48"/>
  <c r="H76" i="48" s="1"/>
  <c r="B76" i="48"/>
  <c r="F76" i="48" s="1"/>
  <c r="K79" i="48"/>
  <c r="J79" i="48"/>
  <c r="K80" i="48"/>
  <c r="J80" i="48"/>
  <c r="K81" i="48"/>
  <c r="J81" i="48"/>
  <c r="K82" i="48"/>
  <c r="J82" i="48"/>
  <c r="K83" i="48"/>
  <c r="J83" i="48"/>
  <c r="K84" i="48"/>
  <c r="J84" i="48"/>
  <c r="K85" i="48"/>
  <c r="J85" i="48"/>
  <c r="H87" i="48"/>
  <c r="I84" i="48" s="1"/>
  <c r="F87" i="48"/>
  <c r="G85" i="48" s="1"/>
  <c r="D87" i="48"/>
  <c r="E85" i="48" s="1"/>
  <c r="B87" i="48"/>
  <c r="C85" i="48" s="1"/>
  <c r="K78" i="48"/>
  <c r="J78" i="48"/>
  <c r="K91" i="48"/>
  <c r="J9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H108" i="48"/>
  <c r="I104" i="48" s="1"/>
  <c r="F108" i="48"/>
  <c r="G106" i="48" s="1"/>
  <c r="D108" i="48"/>
  <c r="E104" i="48" s="1"/>
  <c r="B108" i="48"/>
  <c r="C106" i="48" s="1"/>
  <c r="K90" i="48"/>
  <c r="J90" i="48"/>
  <c r="I110" i="48"/>
  <c r="G110" i="48"/>
  <c r="E110" i="48"/>
  <c r="C110" i="48"/>
  <c r="K110" i="48"/>
  <c r="J110" i="48"/>
  <c r="B113" i="48"/>
  <c r="D113" i="48" s="1"/>
  <c r="H113" i="48" s="1"/>
  <c r="K116" i="48"/>
  <c r="J116" i="48"/>
  <c r="H118" i="48"/>
  <c r="I118" i="48" s="1"/>
  <c r="F118" i="48"/>
  <c r="G116" i="48" s="1"/>
  <c r="D118" i="48"/>
  <c r="E118" i="48" s="1"/>
  <c r="B118" i="48"/>
  <c r="C116" i="48" s="1"/>
  <c r="K115" i="48"/>
  <c r="J115" i="48"/>
  <c r="G121" i="48"/>
  <c r="K122" i="48"/>
  <c r="J122" i="48"/>
  <c r="K123" i="48"/>
  <c r="J123" i="48"/>
  <c r="K124" i="48"/>
  <c r="J124" i="48"/>
  <c r="K125" i="48"/>
  <c r="J125" i="48"/>
  <c r="K126" i="48"/>
  <c r="J126" i="48"/>
  <c r="K127" i="48"/>
  <c r="J127" i="48"/>
  <c r="H129" i="48"/>
  <c r="I126" i="48" s="1"/>
  <c r="F129" i="48"/>
  <c r="D129" i="48"/>
  <c r="E126" i="48" s="1"/>
  <c r="B129" i="48"/>
  <c r="K121" i="48"/>
  <c r="J121" i="48"/>
  <c r="I131" i="48"/>
  <c r="G131" i="48"/>
  <c r="E131" i="48"/>
  <c r="C131" i="48"/>
  <c r="J131" i="48"/>
  <c r="K131" i="48"/>
  <c r="B134" i="48"/>
  <c r="D134" i="48" s="1"/>
  <c r="H134" i="48" s="1"/>
  <c r="H138" i="48"/>
  <c r="K138" i="48" s="1"/>
  <c r="F138" i="48"/>
  <c r="G138" i="48" s="1"/>
  <c r="D138" i="48"/>
  <c r="J138" i="48" s="1"/>
  <c r="B138" i="48"/>
  <c r="C138" i="48" s="1"/>
  <c r="K136" i="48"/>
  <c r="J136" i="48"/>
  <c r="K142" i="48"/>
  <c r="J142" i="48"/>
  <c r="K143" i="48"/>
  <c r="J143" i="48"/>
  <c r="H145" i="48"/>
  <c r="K145" i="48" s="1"/>
  <c r="F145" i="48"/>
  <c r="G143" i="48" s="1"/>
  <c r="D145" i="48"/>
  <c r="J145" i="48" s="1"/>
  <c r="B145" i="48"/>
  <c r="C143" i="48" s="1"/>
  <c r="K141" i="48"/>
  <c r="J141" i="48"/>
  <c r="I147" i="48"/>
  <c r="G147" i="48"/>
  <c r="E147" i="48"/>
  <c r="C147" i="48"/>
  <c r="K147" i="48"/>
  <c r="J147" i="48"/>
  <c r="B150" i="48"/>
  <c r="D150" i="48" s="1"/>
  <c r="H150" i="48" s="1"/>
  <c r="G161" i="48"/>
  <c r="K153" i="48"/>
  <c r="J153" i="48"/>
  <c r="K154" i="48"/>
  <c r="J154" i="48"/>
  <c r="K155" i="48"/>
  <c r="J155" i="48"/>
  <c r="K156" i="48"/>
  <c r="J156" i="48"/>
  <c r="K157" i="48"/>
  <c r="J157" i="48"/>
  <c r="K158" i="48"/>
  <c r="J158" i="48"/>
  <c r="K159" i="48"/>
  <c r="J159" i="48"/>
  <c r="H161" i="48"/>
  <c r="I158" i="48" s="1"/>
  <c r="F161" i="48"/>
  <c r="G159" i="48" s="1"/>
  <c r="D161" i="48"/>
  <c r="E158" i="48" s="1"/>
  <c r="B161" i="48"/>
  <c r="C159" i="48" s="1"/>
  <c r="K152" i="48"/>
  <c r="J152" i="48"/>
  <c r="G164" i="48"/>
  <c r="K165" i="48"/>
  <c r="J165" i="48"/>
  <c r="K166" i="48"/>
  <c r="J166" i="48"/>
  <c r="K167" i="48"/>
  <c r="J167" i="48"/>
  <c r="K168" i="48"/>
  <c r="J168" i="48"/>
  <c r="H170" i="48"/>
  <c r="I167" i="48" s="1"/>
  <c r="F170" i="48"/>
  <c r="G168" i="48" s="1"/>
  <c r="D170" i="48"/>
  <c r="J170" i="48" s="1"/>
  <c r="B170" i="48"/>
  <c r="C168" i="48" s="1"/>
  <c r="K164" i="48"/>
  <c r="J164" i="48"/>
  <c r="I172" i="48"/>
  <c r="G172" i="48"/>
  <c r="E172" i="48"/>
  <c r="C172" i="48"/>
  <c r="K172" i="48"/>
  <c r="J172" i="48"/>
  <c r="B175" i="48"/>
  <c r="K178" i="48"/>
  <c r="J178" i="48"/>
  <c r="K179" i="48"/>
  <c r="J179" i="48"/>
  <c r="K180" i="48"/>
  <c r="J180" i="48"/>
  <c r="K181" i="48"/>
  <c r="J181" i="48"/>
  <c r="K182" i="48"/>
  <c r="J182" i="48"/>
  <c r="K183" i="48"/>
  <c r="J183" i="48"/>
  <c r="H185" i="48"/>
  <c r="I182" i="48" s="1"/>
  <c r="F185" i="48"/>
  <c r="G183" i="48" s="1"/>
  <c r="D185" i="48"/>
  <c r="E179" i="48" s="1"/>
  <c r="B185" i="48"/>
  <c r="C183" i="48" s="1"/>
  <c r="K177" i="48"/>
  <c r="J177" i="48"/>
  <c r="K189" i="48"/>
  <c r="J189" i="48"/>
  <c r="K190" i="48"/>
  <c r="J190" i="48"/>
  <c r="K191" i="48"/>
  <c r="J191" i="48"/>
  <c r="K192" i="48"/>
  <c r="J192" i="48"/>
  <c r="K193" i="48"/>
  <c r="J193" i="48"/>
  <c r="K194" i="48"/>
  <c r="J194" i="48"/>
  <c r="K195" i="48"/>
  <c r="J195" i="48"/>
  <c r="K196" i="48"/>
  <c r="J196" i="48"/>
  <c r="K197" i="48"/>
  <c r="J197" i="48"/>
  <c r="K198" i="48"/>
  <c r="J198" i="48"/>
  <c r="K199" i="48"/>
  <c r="J199" i="48"/>
  <c r="K200" i="48"/>
  <c r="J200" i="48"/>
  <c r="H202" i="48"/>
  <c r="I198" i="48" s="1"/>
  <c r="F202" i="48"/>
  <c r="G200" i="48" s="1"/>
  <c r="D202" i="48"/>
  <c r="E196" i="48" s="1"/>
  <c r="B202" i="48"/>
  <c r="C200" i="48" s="1"/>
  <c r="K188" i="48"/>
  <c r="J188" i="48"/>
  <c r="K206" i="48"/>
  <c r="J206" i="48"/>
  <c r="K207" i="48"/>
  <c r="J207" i="48"/>
  <c r="H209" i="48"/>
  <c r="I206" i="48" s="1"/>
  <c r="F209" i="48"/>
  <c r="G207" i="48" s="1"/>
  <c r="D209" i="48"/>
  <c r="E206" i="48" s="1"/>
  <c r="B209" i="48"/>
  <c r="C207" i="48" s="1"/>
  <c r="K205" i="48"/>
  <c r="J205" i="48"/>
  <c r="I211" i="48"/>
  <c r="G211" i="48"/>
  <c r="E211" i="48"/>
  <c r="C211" i="48"/>
  <c r="J211" i="48"/>
  <c r="K211" i="48"/>
  <c r="I215" i="48"/>
  <c r="G215" i="48"/>
  <c r="E215" i="48"/>
  <c r="C215" i="48"/>
  <c r="H213" i="48"/>
  <c r="I213" i="48" s="1"/>
  <c r="F213" i="48"/>
  <c r="G213" i="48" s="1"/>
  <c r="D213" i="48"/>
  <c r="E213" i="48" s="1"/>
  <c r="B213" i="48"/>
  <c r="C213" i="48" s="1"/>
  <c r="K215" i="48"/>
  <c r="J215" i="48"/>
  <c r="K217" i="48"/>
  <c r="J217" i="48"/>
  <c r="I217" i="48"/>
  <c r="G217" i="48"/>
  <c r="E217" i="48"/>
  <c r="C217" i="48"/>
  <c r="K75" i="54"/>
  <c r="J75" i="54"/>
  <c r="K22" i="53"/>
  <c r="J22" i="53"/>
  <c r="H16" i="44"/>
  <c r="J16" i="44" s="1"/>
  <c r="G16" i="44"/>
  <c r="I16" i="44" s="1"/>
  <c r="H17" i="44"/>
  <c r="J17" i="44" s="1"/>
  <c r="G17" i="44"/>
  <c r="I17" i="44" s="1"/>
  <c r="H18" i="44"/>
  <c r="J18" i="44" s="1"/>
  <c r="G18" i="44"/>
  <c r="I18" i="44" s="1"/>
  <c r="H19" i="44"/>
  <c r="J19" i="44" s="1"/>
  <c r="G19" i="44"/>
  <c r="I19" i="44" s="1"/>
  <c r="H20" i="44"/>
  <c r="J20" i="44" s="1"/>
  <c r="G20" i="44"/>
  <c r="I20" i="44" s="1"/>
  <c r="I21" i="44"/>
  <c r="H21" i="44"/>
  <c r="J21" i="44" s="1"/>
  <c r="G21" i="44"/>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40" i="44"/>
  <c r="J40" i="44" s="1"/>
  <c r="G40" i="44"/>
  <c r="I40" i="44" s="1"/>
  <c r="H30" i="44"/>
  <c r="J30" i="44" s="1"/>
  <c r="G30" i="44"/>
  <c r="I30"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H25" i="46"/>
  <c r="E25" i="46"/>
  <c r="J25" i="46" s="1"/>
  <c r="D25" i="46"/>
  <c r="C25" i="46"/>
  <c r="I25" i="46" s="1"/>
  <c r="B25" i="46"/>
  <c r="G25" i="46" s="1"/>
  <c r="H19" i="46"/>
  <c r="E19" i="46"/>
  <c r="J19" i="46" s="1"/>
  <c r="D19" i="46"/>
  <c r="C19" i="46"/>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I23" i="46"/>
  <c r="H23" i="46"/>
  <c r="J23" i="46" s="1"/>
  <c r="G23" i="46"/>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7" i="26"/>
  <c r="J7" i="26" s="1"/>
  <c r="G7" i="26"/>
  <c r="I7" i="26" s="1"/>
  <c r="J8" i="26"/>
  <c r="I8" i="26"/>
  <c r="H8" i="26"/>
  <c r="G8" i="26"/>
  <c r="H9" i="26"/>
  <c r="J9" i="26" s="1"/>
  <c r="G9" i="26"/>
  <c r="I9" i="26" s="1"/>
  <c r="H10" i="26"/>
  <c r="J10" i="26" s="1"/>
  <c r="G10" i="26"/>
  <c r="I10" i="26" s="1"/>
  <c r="I11" i="26"/>
  <c r="H11" i="26"/>
  <c r="J11" i="26" s="1"/>
  <c r="G11" i="26"/>
  <c r="I12" i="26"/>
  <c r="H12" i="26"/>
  <c r="J12" i="26" s="1"/>
  <c r="G12" i="26"/>
  <c r="H13" i="26"/>
  <c r="J13" i="26" s="1"/>
  <c r="G13" i="26"/>
  <c r="I13" i="26" s="1"/>
  <c r="I14" i="26"/>
  <c r="H14" i="26"/>
  <c r="J14" i="26" s="1"/>
  <c r="G14" i="26"/>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I28" i="26"/>
  <c r="H28" i="26"/>
  <c r="J28" i="26" s="1"/>
  <c r="G28" i="26"/>
  <c r="I29" i="26"/>
  <c r="H29" i="26"/>
  <c r="J29" i="26" s="1"/>
  <c r="G29" i="26"/>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J38" i="26"/>
  <c r="I38" i="26"/>
  <c r="H38" i="26"/>
  <c r="G38" i="26"/>
  <c r="H39" i="26"/>
  <c r="J39" i="26" s="1"/>
  <c r="G39" i="26"/>
  <c r="I39" i="26" s="1"/>
  <c r="H40" i="26"/>
  <c r="J40" i="26" s="1"/>
  <c r="G40" i="26"/>
  <c r="I40" i="26" s="1"/>
  <c r="H41" i="26"/>
  <c r="J41" i="26" s="1"/>
  <c r="G41" i="26"/>
  <c r="I41" i="26" s="1"/>
  <c r="I42" i="26"/>
  <c r="H42" i="26"/>
  <c r="J42" i="26" s="1"/>
  <c r="G42" i="26"/>
  <c r="H43" i="26"/>
  <c r="J43" i="26" s="1"/>
  <c r="G43" i="26"/>
  <c r="I43" i="26" s="1"/>
  <c r="H44" i="26"/>
  <c r="J44" i="26" s="1"/>
  <c r="G44" i="26"/>
  <c r="I44" i="26" s="1"/>
  <c r="H45" i="26"/>
  <c r="J45" i="26" s="1"/>
  <c r="G45" i="26"/>
  <c r="I45" i="26" s="1"/>
  <c r="J46" i="26"/>
  <c r="I46" i="26"/>
  <c r="H46" i="26"/>
  <c r="G46" i="26"/>
  <c r="H47" i="26"/>
  <c r="J47" i="26" s="1"/>
  <c r="G47" i="26"/>
  <c r="I47" i="26" s="1"/>
  <c r="I48" i="26"/>
  <c r="H48" i="26"/>
  <c r="J48" i="26" s="1"/>
  <c r="G48" i="26"/>
  <c r="I49" i="26"/>
  <c r="H49" i="26"/>
  <c r="J49" i="26" s="1"/>
  <c r="G49" i="26"/>
  <c r="H50" i="26"/>
  <c r="J50" i="26" s="1"/>
  <c r="G50" i="26"/>
  <c r="I50" i="26" s="1"/>
  <c r="H51" i="26"/>
  <c r="J51" i="26" s="1"/>
  <c r="G51" i="26"/>
  <c r="I51" i="26" s="1"/>
  <c r="H52" i="26"/>
  <c r="J52" i="26" s="1"/>
  <c r="G52" i="26"/>
  <c r="I52" i="26" s="1"/>
  <c r="H53" i="26"/>
  <c r="J53" i="26" s="1"/>
  <c r="G53" i="26"/>
  <c r="I53" i="26" s="1"/>
  <c r="I54" i="26"/>
  <c r="H54" i="26"/>
  <c r="J54" i="26" s="1"/>
  <c r="G54" i="26"/>
  <c r="I28" i="45"/>
  <c r="H28" i="45"/>
  <c r="J28" i="45" s="1"/>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19" i="46"/>
  <c r="G170" i="48"/>
  <c r="E141" i="48"/>
  <c r="E136" i="48"/>
  <c r="J188" i="55"/>
  <c r="G152" i="48"/>
  <c r="E145" i="48"/>
  <c r="E138" i="48"/>
  <c r="C7" i="56"/>
  <c r="G7" i="56"/>
  <c r="D5" i="56"/>
  <c r="H5" i="56" s="1"/>
  <c r="E7" i="56"/>
  <c r="I7" i="56"/>
  <c r="C8" i="56"/>
  <c r="G8" i="56"/>
  <c r="E8" i="56"/>
  <c r="I8" i="56"/>
  <c r="C9" i="56"/>
  <c r="G9" i="56"/>
  <c r="E9" i="56"/>
  <c r="I9" i="56"/>
  <c r="C10" i="56"/>
  <c r="G10" i="56"/>
  <c r="E10" i="56"/>
  <c r="I10" i="56"/>
  <c r="C11" i="56"/>
  <c r="G11" i="56"/>
  <c r="E11" i="56"/>
  <c r="I11" i="56"/>
  <c r="C12" i="56"/>
  <c r="G12" i="56"/>
  <c r="E12" i="56"/>
  <c r="I12" i="56"/>
  <c r="C13" i="56"/>
  <c r="G13" i="56"/>
  <c r="E13" i="56"/>
  <c r="I13" i="56"/>
  <c r="E14" i="56"/>
  <c r="I14" i="56"/>
  <c r="C14" i="56"/>
  <c r="G14" i="56"/>
  <c r="C15" i="56"/>
  <c r="G15" i="56"/>
  <c r="E15" i="56"/>
  <c r="I15" i="56"/>
  <c r="E16" i="56"/>
  <c r="I16" i="56"/>
  <c r="C16" i="56"/>
  <c r="G16" i="56"/>
  <c r="C17" i="56"/>
  <c r="G17" i="56"/>
  <c r="K20" i="56"/>
  <c r="J20" i="56"/>
  <c r="E18" i="56"/>
  <c r="I18" i="56"/>
  <c r="C7" i="57"/>
  <c r="G7" i="57"/>
  <c r="D5" i="57"/>
  <c r="H5" i="57" s="1"/>
  <c r="E7" i="57"/>
  <c r="I7" i="57"/>
  <c r="C8" i="57"/>
  <c r="G8" i="57"/>
  <c r="E8" i="57"/>
  <c r="I8" i="57"/>
  <c r="E9" i="57"/>
  <c r="I9" i="57"/>
  <c r="C9" i="57"/>
  <c r="G9" i="57"/>
  <c r="E10" i="57"/>
  <c r="I10" i="57"/>
  <c r="C10" i="57"/>
  <c r="G10" i="57"/>
  <c r="C11" i="57"/>
  <c r="G11" i="57"/>
  <c r="E11" i="57"/>
  <c r="I11" i="57"/>
  <c r="C12" i="57"/>
  <c r="G12" i="57"/>
  <c r="E12" i="57"/>
  <c r="I12" i="57"/>
  <c r="E13" i="57"/>
  <c r="I13" i="57"/>
  <c r="C13" i="57"/>
  <c r="G13" i="57"/>
  <c r="C14" i="57"/>
  <c r="G14" i="57"/>
  <c r="E14" i="57"/>
  <c r="I14" i="57"/>
  <c r="C15" i="57"/>
  <c r="G15" i="57"/>
  <c r="E15" i="57"/>
  <c r="I15" i="57"/>
  <c r="E16" i="57"/>
  <c r="I16" i="57"/>
  <c r="C16" i="57"/>
  <c r="G16" i="57"/>
  <c r="C17" i="57"/>
  <c r="G17" i="57"/>
  <c r="E17" i="57"/>
  <c r="I17" i="57"/>
  <c r="C18" i="57"/>
  <c r="G18" i="57"/>
  <c r="E18" i="57"/>
  <c r="I18" i="57"/>
  <c r="C19" i="57"/>
  <c r="G19" i="57"/>
  <c r="E19" i="57"/>
  <c r="I19" i="57"/>
  <c r="C20" i="57"/>
  <c r="G20" i="57"/>
  <c r="E20" i="57"/>
  <c r="I20" i="57"/>
  <c r="E21" i="57"/>
  <c r="C21" i="57"/>
  <c r="G21" i="57"/>
  <c r="C22" i="57"/>
  <c r="G22" i="57"/>
  <c r="K25" i="57"/>
  <c r="I22" i="57"/>
  <c r="J25" i="57"/>
  <c r="E23" i="57"/>
  <c r="I23" i="57"/>
  <c r="C7" i="58"/>
  <c r="G7" i="58"/>
  <c r="D5" i="58"/>
  <c r="H5" i="58" s="1"/>
  <c r="E7" i="58"/>
  <c r="I7" i="58"/>
  <c r="C8" i="58"/>
  <c r="G8" i="58"/>
  <c r="E8" i="58"/>
  <c r="I8" i="58"/>
  <c r="C9" i="58"/>
  <c r="G9" i="58"/>
  <c r="E9" i="58"/>
  <c r="I9" i="58"/>
  <c r="E10" i="58"/>
  <c r="I10" i="58"/>
  <c r="C10" i="58"/>
  <c r="G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E22" i="58"/>
  <c r="I22" i="58"/>
  <c r="C22" i="58"/>
  <c r="G22" i="58"/>
  <c r="C23" i="58"/>
  <c r="G23" i="58"/>
  <c r="E23" i="58"/>
  <c r="I23" i="58"/>
  <c r="E24" i="58"/>
  <c r="I24" i="58"/>
  <c r="C24" i="58"/>
  <c r="G24" i="58"/>
  <c r="C25" i="58"/>
  <c r="G25" i="58"/>
  <c r="E25" i="58"/>
  <c r="I25" i="58"/>
  <c r="C26" i="58"/>
  <c r="G26" i="58"/>
  <c r="E26" i="58"/>
  <c r="I26" i="58"/>
  <c r="E27" i="58"/>
  <c r="I27" i="58"/>
  <c r="C27" i="58"/>
  <c r="G27" i="58"/>
  <c r="C28" i="58"/>
  <c r="G28" i="58"/>
  <c r="E28" i="58"/>
  <c r="I28" i="58"/>
  <c r="C29" i="58"/>
  <c r="G29" i="58"/>
  <c r="E29" i="58"/>
  <c r="I29" i="58"/>
  <c r="E30" i="58"/>
  <c r="I30" i="58"/>
  <c r="C30" i="58"/>
  <c r="G30" i="58"/>
  <c r="E31" i="58"/>
  <c r="I31" i="58"/>
  <c r="C31" i="58"/>
  <c r="G31" i="58"/>
  <c r="C32" i="58"/>
  <c r="G32" i="58"/>
  <c r="E32" i="58"/>
  <c r="I32" i="58"/>
  <c r="C33" i="58"/>
  <c r="G33" i="58"/>
  <c r="E33" i="58"/>
  <c r="I33" i="58"/>
  <c r="E34" i="58"/>
  <c r="I34" i="58"/>
  <c r="C34" i="58"/>
  <c r="G34" i="58"/>
  <c r="C35" i="58"/>
  <c r="G35" i="58"/>
  <c r="E35" i="58"/>
  <c r="I35" i="58"/>
  <c r="E36" i="58"/>
  <c r="I36" i="58"/>
  <c r="C36" i="58"/>
  <c r="G36" i="58"/>
  <c r="C37" i="58"/>
  <c r="G37" i="58"/>
  <c r="E37" i="58"/>
  <c r="I37" i="58"/>
  <c r="E38" i="58"/>
  <c r="I38" i="58"/>
  <c r="C38" i="58"/>
  <c r="G38" i="58"/>
  <c r="C39" i="58"/>
  <c r="G39" i="58"/>
  <c r="E39" i="58"/>
  <c r="I39" i="58"/>
  <c r="C40" i="58"/>
  <c r="G40" i="58"/>
  <c r="K43" i="58"/>
  <c r="J43" i="58"/>
  <c r="E41" i="58"/>
  <c r="I41" i="58"/>
  <c r="C7" i="50"/>
  <c r="G7" i="50"/>
  <c r="D5" i="50"/>
  <c r="H5" i="50" s="1"/>
  <c r="E7" i="50"/>
  <c r="I7" i="50"/>
  <c r="C8" i="50"/>
  <c r="G8" i="50"/>
  <c r="E8" i="50"/>
  <c r="I8" i="50"/>
  <c r="C9" i="50"/>
  <c r="G9" i="50"/>
  <c r="E9" i="50"/>
  <c r="I9" i="50"/>
  <c r="C10" i="50"/>
  <c r="G10" i="50"/>
  <c r="E10" i="50"/>
  <c r="I10" i="50"/>
  <c r="C11" i="50"/>
  <c r="G11" i="50"/>
  <c r="E11" i="50"/>
  <c r="I11" i="50"/>
  <c r="C12" i="50"/>
  <c r="G12" i="50"/>
  <c r="E12" i="50"/>
  <c r="I12" i="50"/>
  <c r="C13" i="50"/>
  <c r="G13" i="50"/>
  <c r="E13" i="50"/>
  <c r="I13" i="50"/>
  <c r="C14" i="50"/>
  <c r="G14" i="50"/>
  <c r="E14" i="50"/>
  <c r="I14" i="50"/>
  <c r="C15" i="50"/>
  <c r="G15" i="50"/>
  <c r="E15" i="50"/>
  <c r="I15" i="50"/>
  <c r="E16" i="50"/>
  <c r="I16" i="50"/>
  <c r="C16" i="50"/>
  <c r="G16" i="50"/>
  <c r="C17" i="50"/>
  <c r="G17" i="50"/>
  <c r="E17" i="50"/>
  <c r="I17" i="50"/>
  <c r="C18" i="50"/>
  <c r="G18" i="50"/>
  <c r="E18" i="50"/>
  <c r="I18" i="50"/>
  <c r="C19" i="50"/>
  <c r="G19" i="50"/>
  <c r="E19" i="50"/>
  <c r="I19" i="50"/>
  <c r="C20" i="50"/>
  <c r="G20" i="50"/>
  <c r="E20" i="50"/>
  <c r="I20" i="50"/>
  <c r="C21" i="50"/>
  <c r="G21" i="50"/>
  <c r="E21" i="50"/>
  <c r="I21" i="50"/>
  <c r="C22" i="50"/>
  <c r="G22" i="50"/>
  <c r="E22" i="50"/>
  <c r="I22" i="50"/>
  <c r="E23" i="50"/>
  <c r="I23" i="50"/>
  <c r="C23" i="50"/>
  <c r="G23" i="50"/>
  <c r="E24" i="50"/>
  <c r="I24" i="50"/>
  <c r="C24" i="50"/>
  <c r="G24" i="50"/>
  <c r="C25" i="50"/>
  <c r="G25" i="50"/>
  <c r="E25" i="50"/>
  <c r="I25" i="50"/>
  <c r="C26" i="50"/>
  <c r="G26" i="50"/>
  <c r="E26" i="50"/>
  <c r="I26" i="50"/>
  <c r="C27" i="50"/>
  <c r="G27" i="50"/>
  <c r="E27" i="50"/>
  <c r="I27" i="50"/>
  <c r="C28" i="50"/>
  <c r="G28" i="50"/>
  <c r="E28" i="50"/>
  <c r="I28" i="50"/>
  <c r="C29" i="50"/>
  <c r="G29" i="50"/>
  <c r="E29" i="50"/>
  <c r="I29" i="50"/>
  <c r="C30" i="50"/>
  <c r="G30" i="50"/>
  <c r="E30" i="50"/>
  <c r="I30" i="50"/>
  <c r="C31" i="50"/>
  <c r="G31" i="50"/>
  <c r="E31" i="50"/>
  <c r="I31" i="50"/>
  <c r="C32" i="50"/>
  <c r="G32" i="50"/>
  <c r="E32" i="50"/>
  <c r="I32" i="50"/>
  <c r="E33" i="50"/>
  <c r="I33" i="50"/>
  <c r="C33" i="50"/>
  <c r="G33" i="50"/>
  <c r="C34" i="50"/>
  <c r="G34" i="50"/>
  <c r="E34" i="50"/>
  <c r="I34" i="50"/>
  <c r="E35" i="50"/>
  <c r="I35" i="50"/>
  <c r="C35" i="50"/>
  <c r="G35" i="50"/>
  <c r="C36" i="50"/>
  <c r="G36" i="50"/>
  <c r="E36" i="50"/>
  <c r="I36" i="50"/>
  <c r="C37" i="50"/>
  <c r="G37" i="50"/>
  <c r="E37" i="50"/>
  <c r="I37" i="50"/>
  <c r="C38" i="50"/>
  <c r="G38" i="50"/>
  <c r="E38" i="50"/>
  <c r="I38" i="50"/>
  <c r="C39" i="50"/>
  <c r="G39" i="50"/>
  <c r="E39" i="50"/>
  <c r="I39" i="50"/>
  <c r="C40" i="50"/>
  <c r="G40" i="50"/>
  <c r="I40" i="50"/>
  <c r="K43" i="50"/>
  <c r="J43" i="50"/>
  <c r="E41" i="50"/>
  <c r="E7" i="53"/>
  <c r="I7" i="53"/>
  <c r="E20" i="53"/>
  <c r="I20" i="53"/>
  <c r="C7" i="53"/>
  <c r="G7" i="53"/>
  <c r="C20" i="53"/>
  <c r="G20" i="53"/>
  <c r="F5" i="53"/>
  <c r="E8" i="53"/>
  <c r="I8" i="53"/>
  <c r="C8" i="53"/>
  <c r="G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C16" i="53"/>
  <c r="G16" i="53"/>
  <c r="E16" i="53"/>
  <c r="I16" i="53"/>
  <c r="C17" i="53"/>
  <c r="G17" i="53"/>
  <c r="J20" i="53"/>
  <c r="K20" i="53"/>
  <c r="E18" i="53"/>
  <c r="I18" i="53"/>
  <c r="C54" i="54"/>
  <c r="G54" i="54"/>
  <c r="C73" i="54"/>
  <c r="G73" i="54"/>
  <c r="C43" i="54"/>
  <c r="G43" i="54"/>
  <c r="C51" i="54"/>
  <c r="G51" i="54"/>
  <c r="C28" i="54"/>
  <c r="G28" i="54"/>
  <c r="C40" i="54"/>
  <c r="G40" i="54"/>
  <c r="C21" i="54"/>
  <c r="G21" i="54"/>
  <c r="C25" i="54"/>
  <c r="G25" i="54"/>
  <c r="C16" i="54"/>
  <c r="G16" i="54"/>
  <c r="C7" i="54"/>
  <c r="G7" i="54"/>
  <c r="C13" i="54"/>
  <c r="G13" i="54"/>
  <c r="E54" i="54"/>
  <c r="I54" i="54"/>
  <c r="E73" i="54"/>
  <c r="I73" i="54"/>
  <c r="E43" i="54"/>
  <c r="I43" i="54"/>
  <c r="E51" i="54"/>
  <c r="I51" i="54"/>
  <c r="E28" i="54"/>
  <c r="I28" i="54"/>
  <c r="E40" i="54"/>
  <c r="I40" i="54"/>
  <c r="E21" i="54"/>
  <c r="I21" i="54"/>
  <c r="I25" i="54"/>
  <c r="K18" i="54"/>
  <c r="E16" i="54"/>
  <c r="I16" i="54"/>
  <c r="E18" i="54"/>
  <c r="I18" i="54"/>
  <c r="E7" i="54"/>
  <c r="I7" i="54"/>
  <c r="E13" i="54"/>
  <c r="I13" i="54"/>
  <c r="D5" i="54"/>
  <c r="H5" i="54" s="1"/>
  <c r="C8" i="54"/>
  <c r="G8" i="54"/>
  <c r="E8" i="54"/>
  <c r="I8" i="54"/>
  <c r="C9" i="54"/>
  <c r="G9" i="54"/>
  <c r="E9" i="54"/>
  <c r="C10" i="54"/>
  <c r="G10" i="54"/>
  <c r="K13" i="54"/>
  <c r="E10" i="54"/>
  <c r="I10" i="54"/>
  <c r="I11" i="54"/>
  <c r="J13" i="54"/>
  <c r="C22" i="54"/>
  <c r="G22" i="54"/>
  <c r="J25" i="54"/>
  <c r="E22" i="54"/>
  <c r="K25" i="54"/>
  <c r="E23" i="54"/>
  <c r="I23" i="54"/>
  <c r="C29" i="54"/>
  <c r="G29" i="54"/>
  <c r="E29" i="54"/>
  <c r="I29" i="54"/>
  <c r="C30" i="54"/>
  <c r="G30" i="54"/>
  <c r="E30" i="54"/>
  <c r="I30" i="54"/>
  <c r="E31" i="54"/>
  <c r="I31" i="54"/>
  <c r="C31" i="54"/>
  <c r="G31" i="54"/>
  <c r="E32" i="54"/>
  <c r="I32" i="54"/>
  <c r="C32" i="54"/>
  <c r="G32" i="54"/>
  <c r="C33" i="54"/>
  <c r="G33" i="54"/>
  <c r="E33" i="54"/>
  <c r="I33" i="54"/>
  <c r="E34" i="54"/>
  <c r="I34" i="54"/>
  <c r="C34" i="54"/>
  <c r="G34" i="54"/>
  <c r="C35" i="54"/>
  <c r="G35" i="54"/>
  <c r="E35" i="54"/>
  <c r="I35" i="54"/>
  <c r="C36" i="54"/>
  <c r="G36" i="54"/>
  <c r="E36" i="54"/>
  <c r="I36" i="54"/>
  <c r="C37" i="54"/>
  <c r="G37" i="54"/>
  <c r="J40" i="54"/>
  <c r="K40" i="54"/>
  <c r="E38" i="54"/>
  <c r="I38" i="54"/>
  <c r="C44" i="54"/>
  <c r="G44" i="54"/>
  <c r="E44" i="54"/>
  <c r="I44" i="54"/>
  <c r="C45" i="54"/>
  <c r="G45" i="54"/>
  <c r="E45" i="54"/>
  <c r="I45" i="54"/>
  <c r="E46" i="54"/>
  <c r="I46" i="54"/>
  <c r="C46" i="54"/>
  <c r="G46" i="54"/>
  <c r="E47" i="54"/>
  <c r="I47" i="54"/>
  <c r="C47" i="54"/>
  <c r="G47" i="54"/>
  <c r="C48" i="54"/>
  <c r="G48" i="54"/>
  <c r="K51" i="54"/>
  <c r="J51" i="54"/>
  <c r="E49" i="54"/>
  <c r="I49" i="54"/>
  <c r="E55" i="54"/>
  <c r="I55" i="54"/>
  <c r="C55" i="54"/>
  <c r="G55" i="54"/>
  <c r="C56" i="54"/>
  <c r="G56" i="54"/>
  <c r="E56" i="54"/>
  <c r="I56" i="54"/>
  <c r="C57" i="54"/>
  <c r="G57" i="54"/>
  <c r="E57" i="54"/>
  <c r="I57" i="54"/>
  <c r="C58" i="54"/>
  <c r="G58" i="54"/>
  <c r="E58" i="54"/>
  <c r="I58" i="54"/>
  <c r="C59" i="54"/>
  <c r="G59" i="54"/>
  <c r="E59" i="54"/>
  <c r="I59" i="54"/>
  <c r="C60" i="54"/>
  <c r="G60" i="54"/>
  <c r="E60" i="54"/>
  <c r="I60" i="54"/>
  <c r="C61" i="54"/>
  <c r="G61" i="54"/>
  <c r="E61" i="54"/>
  <c r="I61" i="54"/>
  <c r="E62" i="54"/>
  <c r="I62" i="54"/>
  <c r="C62" i="54"/>
  <c r="G62" i="54"/>
  <c r="C63" i="54"/>
  <c r="G63" i="54"/>
  <c r="E63" i="54"/>
  <c r="I63" i="54"/>
  <c r="C64" i="54"/>
  <c r="G64" i="54"/>
  <c r="E64" i="54"/>
  <c r="I64" i="54"/>
  <c r="E65" i="54"/>
  <c r="I65" i="54"/>
  <c r="C65" i="54"/>
  <c r="G65" i="54"/>
  <c r="E66" i="54"/>
  <c r="I66" i="54"/>
  <c r="C66" i="54"/>
  <c r="G66" i="54"/>
  <c r="E67" i="54"/>
  <c r="I67" i="54"/>
  <c r="C67" i="54"/>
  <c r="G67" i="54"/>
  <c r="E68" i="54"/>
  <c r="I68" i="54"/>
  <c r="C68" i="54"/>
  <c r="G68" i="54"/>
  <c r="C69" i="54"/>
  <c r="G69" i="54"/>
  <c r="E69" i="54"/>
  <c r="I69" i="54"/>
  <c r="C70" i="54"/>
  <c r="G70" i="54"/>
  <c r="K73" i="54"/>
  <c r="J73" i="54"/>
  <c r="E71" i="54"/>
  <c r="I71" i="54"/>
  <c r="I175" i="55"/>
  <c r="I184" i="55"/>
  <c r="E169" i="55"/>
  <c r="I172" i="55"/>
  <c r="I92" i="55"/>
  <c r="I108" i="55"/>
  <c r="I89" i="55"/>
  <c r="G51" i="55"/>
  <c r="C25" i="55"/>
  <c r="G25" i="55"/>
  <c r="C48" i="55"/>
  <c r="E7" i="55"/>
  <c r="I7" i="55"/>
  <c r="E18" i="55"/>
  <c r="I18" i="55"/>
  <c r="E175" i="55"/>
  <c r="E184" i="55"/>
  <c r="C141" i="55"/>
  <c r="G141" i="55"/>
  <c r="C162" i="55"/>
  <c r="G162" i="55"/>
  <c r="C115" i="55"/>
  <c r="G115" i="55"/>
  <c r="C138" i="55"/>
  <c r="G138" i="55"/>
  <c r="E92" i="55"/>
  <c r="E108" i="55"/>
  <c r="E69" i="55"/>
  <c r="I69" i="55"/>
  <c r="E89" i="55"/>
  <c r="C51" i="55"/>
  <c r="C62" i="55"/>
  <c r="G62" i="55"/>
  <c r="G48" i="55"/>
  <c r="K188" i="55"/>
  <c r="C175" i="55"/>
  <c r="G175" i="55"/>
  <c r="C184" i="55"/>
  <c r="G184" i="55"/>
  <c r="C169" i="55"/>
  <c r="G169" i="55"/>
  <c r="C172" i="55"/>
  <c r="G172" i="55"/>
  <c r="E141" i="55"/>
  <c r="I141" i="55"/>
  <c r="E162" i="55"/>
  <c r="I162" i="55"/>
  <c r="E115" i="55"/>
  <c r="I115" i="55"/>
  <c r="E138" i="55"/>
  <c r="I138" i="55"/>
  <c r="C92" i="55"/>
  <c r="G92" i="55"/>
  <c r="C108" i="55"/>
  <c r="G108" i="55"/>
  <c r="C69" i="55"/>
  <c r="G69" i="55"/>
  <c r="C89" i="55"/>
  <c r="G89" i="55"/>
  <c r="E51" i="55"/>
  <c r="I51" i="55"/>
  <c r="E62" i="55"/>
  <c r="I62" i="55"/>
  <c r="E25" i="55"/>
  <c r="I25" i="55"/>
  <c r="E48" i="55"/>
  <c r="I48" i="55"/>
  <c r="C7" i="55"/>
  <c r="G7" i="55"/>
  <c r="C18" i="55"/>
  <c r="G18" i="55"/>
  <c r="F5" i="55"/>
  <c r="E8" i="55"/>
  <c r="I8" i="55"/>
  <c r="C8" i="55"/>
  <c r="G8" i="55"/>
  <c r="C9" i="55"/>
  <c r="G9" i="55"/>
  <c r="E9" i="55"/>
  <c r="I9" i="55"/>
  <c r="C10" i="55"/>
  <c r="G10" i="55"/>
  <c r="E10" i="55"/>
  <c r="I10" i="55"/>
  <c r="C11" i="55"/>
  <c r="G11" i="55"/>
  <c r="E11" i="55"/>
  <c r="I11" i="55"/>
  <c r="C12" i="55"/>
  <c r="G12" i="55"/>
  <c r="E12" i="55"/>
  <c r="I12" i="55"/>
  <c r="C13" i="55"/>
  <c r="G13" i="55"/>
  <c r="E13" i="55"/>
  <c r="I13" i="55"/>
  <c r="C14" i="55"/>
  <c r="G14" i="55"/>
  <c r="E14" i="55"/>
  <c r="I14" i="55"/>
  <c r="C15" i="55"/>
  <c r="G15" i="55"/>
  <c r="J18" i="55"/>
  <c r="K18" i="55"/>
  <c r="E16" i="55"/>
  <c r="I16" i="55"/>
  <c r="F23" i="55"/>
  <c r="E26" i="55"/>
  <c r="I26" i="55"/>
  <c r="C26" i="55"/>
  <c r="G26" i="55"/>
  <c r="C27" i="55"/>
  <c r="G27" i="55"/>
  <c r="E27" i="55"/>
  <c r="I27" i="55"/>
  <c r="E28" i="55"/>
  <c r="I28" i="55"/>
  <c r="C28" i="55"/>
  <c r="G28" i="55"/>
  <c r="C29" i="55"/>
  <c r="G29" i="55"/>
  <c r="E29" i="55"/>
  <c r="I29" i="55"/>
  <c r="C30" i="55"/>
  <c r="G30" i="55"/>
  <c r="E30" i="55"/>
  <c r="I30" i="55"/>
  <c r="C31" i="55"/>
  <c r="G31" i="55"/>
  <c r="E31" i="55"/>
  <c r="I31" i="55"/>
  <c r="C32" i="55"/>
  <c r="G32" i="55"/>
  <c r="E32" i="55"/>
  <c r="I32" i="55"/>
  <c r="C33" i="55"/>
  <c r="G33" i="55"/>
  <c r="E33" i="55"/>
  <c r="I33" i="55"/>
  <c r="E34" i="55"/>
  <c r="I34" i="55"/>
  <c r="C34" i="55"/>
  <c r="G34" i="55"/>
  <c r="C35" i="55"/>
  <c r="G35" i="55"/>
  <c r="E35" i="55"/>
  <c r="I35" i="55"/>
  <c r="C36" i="55"/>
  <c r="G36" i="55"/>
  <c r="E36" i="55"/>
  <c r="I36" i="55"/>
  <c r="C37" i="55"/>
  <c r="G37" i="55"/>
  <c r="E37" i="55"/>
  <c r="I37" i="55"/>
  <c r="C38" i="55"/>
  <c r="G38" i="55"/>
  <c r="E38" i="55"/>
  <c r="I38" i="55"/>
  <c r="C39" i="55"/>
  <c r="G39" i="55"/>
  <c r="E39" i="55"/>
  <c r="I39" i="55"/>
  <c r="C40" i="55"/>
  <c r="G40" i="55"/>
  <c r="E40" i="55"/>
  <c r="I40" i="55"/>
  <c r="E41" i="55"/>
  <c r="I41" i="55"/>
  <c r="C41" i="55"/>
  <c r="G41" i="55"/>
  <c r="C42" i="55"/>
  <c r="G42" i="55"/>
  <c r="E42" i="55"/>
  <c r="I42" i="55"/>
  <c r="C43" i="55"/>
  <c r="G43" i="55"/>
  <c r="E43" i="55"/>
  <c r="I43" i="55"/>
  <c r="C44" i="55"/>
  <c r="G44" i="55"/>
  <c r="E44" i="55"/>
  <c r="I44" i="55"/>
  <c r="C45" i="55"/>
  <c r="G45" i="55"/>
  <c r="J48" i="55"/>
  <c r="K48" i="55"/>
  <c r="E46" i="55"/>
  <c r="I46" i="55"/>
  <c r="C52" i="55"/>
  <c r="G52" i="55"/>
  <c r="E52" i="55"/>
  <c r="I52" i="55"/>
  <c r="E53" i="55"/>
  <c r="I53" i="55"/>
  <c r="C53" i="55"/>
  <c r="G53" i="55"/>
  <c r="C54" i="55"/>
  <c r="G54" i="55"/>
  <c r="E54" i="55"/>
  <c r="I54" i="55"/>
  <c r="C55" i="55"/>
  <c r="G55" i="55"/>
  <c r="E55" i="55"/>
  <c r="I55" i="55"/>
  <c r="C56" i="55"/>
  <c r="G56" i="55"/>
  <c r="E56" i="55"/>
  <c r="I56" i="55"/>
  <c r="C57" i="55"/>
  <c r="G57" i="55"/>
  <c r="E57" i="55"/>
  <c r="I57" i="55"/>
  <c r="E58" i="55"/>
  <c r="I58" i="55"/>
  <c r="C58" i="55"/>
  <c r="G58" i="55"/>
  <c r="C59" i="55"/>
  <c r="G59" i="55"/>
  <c r="J62" i="55"/>
  <c r="K62" i="55"/>
  <c r="E60" i="55"/>
  <c r="I60" i="55"/>
  <c r="F67" i="55"/>
  <c r="E70" i="55"/>
  <c r="I70" i="55"/>
  <c r="C70" i="55"/>
  <c r="G70" i="55"/>
  <c r="C71" i="55"/>
  <c r="G71" i="55"/>
  <c r="E71" i="55"/>
  <c r="I71" i="55"/>
  <c r="C72" i="55"/>
  <c r="G72" i="55"/>
  <c r="E72" i="55"/>
  <c r="I72" i="55"/>
  <c r="C73" i="55"/>
  <c r="G73" i="55"/>
  <c r="E73" i="55"/>
  <c r="I73" i="55"/>
  <c r="C74" i="55"/>
  <c r="G74" i="55"/>
  <c r="E74" i="55"/>
  <c r="I74" i="55"/>
  <c r="C75" i="55"/>
  <c r="G75" i="55"/>
  <c r="E75" i="55"/>
  <c r="I75" i="55"/>
  <c r="C76" i="55"/>
  <c r="G76" i="55"/>
  <c r="E76" i="55"/>
  <c r="I76" i="55"/>
  <c r="C77" i="55"/>
  <c r="G77" i="55"/>
  <c r="E77" i="55"/>
  <c r="I77" i="55"/>
  <c r="C78" i="55"/>
  <c r="G78" i="55"/>
  <c r="E78" i="55"/>
  <c r="I78" i="55"/>
  <c r="C79" i="55"/>
  <c r="G79" i="55"/>
  <c r="E79" i="55"/>
  <c r="I79" i="55"/>
  <c r="C80" i="55"/>
  <c r="G80" i="55"/>
  <c r="E80" i="55"/>
  <c r="I80" i="55"/>
  <c r="C81" i="55"/>
  <c r="G81" i="55"/>
  <c r="E81" i="55"/>
  <c r="I81" i="55"/>
  <c r="C82" i="55"/>
  <c r="G82" i="55"/>
  <c r="E82" i="55"/>
  <c r="I82" i="55"/>
  <c r="E83" i="55"/>
  <c r="I83" i="55"/>
  <c r="C83" i="55"/>
  <c r="G83" i="55"/>
  <c r="E84" i="55"/>
  <c r="I84" i="55"/>
  <c r="C84" i="55"/>
  <c r="G84" i="55"/>
  <c r="E85" i="55"/>
  <c r="I85" i="55"/>
  <c r="C85" i="55"/>
  <c r="G85" i="55"/>
  <c r="C86" i="55"/>
  <c r="G86" i="55"/>
  <c r="K89" i="55"/>
  <c r="J89" i="55"/>
  <c r="E87" i="55"/>
  <c r="I87" i="55"/>
  <c r="C93" i="55"/>
  <c r="G93" i="55"/>
  <c r="E93" i="55"/>
  <c r="I93" i="55"/>
  <c r="E94" i="55"/>
  <c r="I94" i="55"/>
  <c r="C94" i="55"/>
  <c r="G94" i="55"/>
  <c r="C95" i="55"/>
  <c r="G95" i="55"/>
  <c r="E95" i="55"/>
  <c r="I95" i="55"/>
  <c r="C96" i="55"/>
  <c r="G96" i="55"/>
  <c r="E96" i="55"/>
  <c r="I96" i="55"/>
  <c r="C97" i="55"/>
  <c r="G97" i="55"/>
  <c r="E97" i="55"/>
  <c r="I97" i="55"/>
  <c r="C98" i="55"/>
  <c r="G98" i="55"/>
  <c r="E98" i="55"/>
  <c r="I98" i="55"/>
  <c r="C99" i="55"/>
  <c r="G99" i="55"/>
  <c r="E99" i="55"/>
  <c r="I99" i="55"/>
  <c r="C100" i="55"/>
  <c r="G100" i="55"/>
  <c r="E100" i="55"/>
  <c r="I100" i="55"/>
  <c r="C101" i="55"/>
  <c r="G101" i="55"/>
  <c r="E101" i="55"/>
  <c r="I101" i="55"/>
  <c r="C102" i="55"/>
  <c r="G102" i="55"/>
  <c r="E102" i="55"/>
  <c r="I102" i="55"/>
  <c r="C103" i="55"/>
  <c r="G103" i="55"/>
  <c r="E103" i="55"/>
  <c r="I103" i="55"/>
  <c r="C104" i="55"/>
  <c r="G104" i="55"/>
  <c r="E104" i="55"/>
  <c r="I104" i="55"/>
  <c r="C105" i="55"/>
  <c r="G105" i="55"/>
  <c r="J108" i="55"/>
  <c r="K108" i="55"/>
  <c r="E106" i="55"/>
  <c r="I106" i="55"/>
  <c r="F113" i="55"/>
  <c r="C116" i="55"/>
  <c r="G116" i="55"/>
  <c r="E116" i="55"/>
  <c r="I116" i="55"/>
  <c r="E117" i="55"/>
  <c r="I117" i="55"/>
  <c r="C117" i="55"/>
  <c r="G117" i="55"/>
  <c r="C118" i="55"/>
  <c r="G118" i="55"/>
  <c r="E118" i="55"/>
  <c r="I118" i="55"/>
  <c r="E119" i="55"/>
  <c r="I119" i="55"/>
  <c r="C119" i="55"/>
  <c r="G119" i="55"/>
  <c r="E120" i="55"/>
  <c r="I120" i="55"/>
  <c r="C120" i="55"/>
  <c r="G120" i="55"/>
  <c r="C121" i="55"/>
  <c r="G121" i="55"/>
  <c r="E121" i="55"/>
  <c r="I121" i="55"/>
  <c r="C122" i="55"/>
  <c r="G122" i="55"/>
  <c r="E122" i="55"/>
  <c r="I122" i="55"/>
  <c r="C123" i="55"/>
  <c r="G123" i="55"/>
  <c r="E123" i="55"/>
  <c r="I123" i="55"/>
  <c r="C124" i="55"/>
  <c r="G124" i="55"/>
  <c r="E124" i="55"/>
  <c r="I124" i="55"/>
  <c r="E125" i="55"/>
  <c r="I125" i="55"/>
  <c r="C125" i="55"/>
  <c r="G125" i="55"/>
  <c r="E126" i="55"/>
  <c r="I126" i="55"/>
  <c r="C126" i="55"/>
  <c r="G126" i="55"/>
  <c r="E127" i="55"/>
  <c r="I127" i="55"/>
  <c r="C127" i="55"/>
  <c r="G127" i="55"/>
  <c r="C128" i="55"/>
  <c r="G128" i="55"/>
  <c r="E128" i="55"/>
  <c r="I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C135" i="55"/>
  <c r="G135" i="55"/>
  <c r="K138" i="55"/>
  <c r="E135" i="55"/>
  <c r="I135" i="55"/>
  <c r="J138" i="55"/>
  <c r="I136" i="55"/>
  <c r="C142" i="55"/>
  <c r="G142" i="55"/>
  <c r="E142" i="55"/>
  <c r="I142" i="55"/>
  <c r="C143" i="55"/>
  <c r="G143" i="55"/>
  <c r="E143" i="55"/>
  <c r="I143" i="55"/>
  <c r="E144" i="55"/>
  <c r="I144" i="55"/>
  <c r="C144" i="55"/>
  <c r="G144" i="55"/>
  <c r="E145" i="55"/>
  <c r="I145" i="55"/>
  <c r="C145" i="55"/>
  <c r="G145" i="55"/>
  <c r="C146" i="55"/>
  <c r="G146" i="55"/>
  <c r="E146" i="55"/>
  <c r="I146" i="55"/>
  <c r="E147" i="55"/>
  <c r="I147" i="55"/>
  <c r="C147" i="55"/>
  <c r="G147" i="55"/>
  <c r="E148" i="55"/>
  <c r="I148" i="55"/>
  <c r="C148" i="55"/>
  <c r="G148" i="55"/>
  <c r="C149" i="55"/>
  <c r="G149" i="55"/>
  <c r="E149" i="55"/>
  <c r="I149" i="55"/>
  <c r="E150" i="55"/>
  <c r="I150" i="55"/>
  <c r="C150" i="55"/>
  <c r="G150" i="55"/>
  <c r="C151" i="55"/>
  <c r="G151" i="55"/>
  <c r="E151" i="55"/>
  <c r="I151" i="55"/>
  <c r="C152" i="55"/>
  <c r="G152" i="55"/>
  <c r="E152" i="55"/>
  <c r="I152" i="55"/>
  <c r="C153" i="55"/>
  <c r="G153" i="55"/>
  <c r="E153" i="55"/>
  <c r="I153" i="55"/>
  <c r="C154" i="55"/>
  <c r="G154" i="55"/>
  <c r="E154" i="55"/>
  <c r="I154" i="55"/>
  <c r="C155" i="55"/>
  <c r="G155" i="55"/>
  <c r="E155" i="55"/>
  <c r="I155" i="55"/>
  <c r="C156" i="55"/>
  <c r="G156" i="55"/>
  <c r="E156" i="55"/>
  <c r="I156" i="55"/>
  <c r="C157" i="55"/>
  <c r="G157" i="55"/>
  <c r="E157" i="55"/>
  <c r="I157" i="55"/>
  <c r="E158" i="55"/>
  <c r="I158" i="55"/>
  <c r="C158" i="55"/>
  <c r="G158" i="55"/>
  <c r="C159" i="55"/>
  <c r="G159" i="55"/>
  <c r="J162" i="55"/>
  <c r="K162" i="55"/>
  <c r="E160" i="55"/>
  <c r="I160" i="55"/>
  <c r="F167" i="55"/>
  <c r="K172" i="55"/>
  <c r="J172" i="55"/>
  <c r="E170" i="55"/>
  <c r="I170" i="55"/>
  <c r="E176" i="55"/>
  <c r="I176" i="55"/>
  <c r="C176" i="55"/>
  <c r="G176" i="55"/>
  <c r="C177" i="55"/>
  <c r="G177" i="55"/>
  <c r="E177" i="55"/>
  <c r="I177" i="55"/>
  <c r="C178" i="55"/>
  <c r="G178" i="55"/>
  <c r="E178" i="55"/>
  <c r="I178" i="55"/>
  <c r="C179" i="55"/>
  <c r="G179" i="55"/>
  <c r="E179" i="55"/>
  <c r="I179" i="55"/>
  <c r="E180" i="55"/>
  <c r="I180" i="55"/>
  <c r="C180" i="55"/>
  <c r="G180" i="55"/>
  <c r="C181" i="55"/>
  <c r="G181" i="55"/>
  <c r="K184" i="55"/>
  <c r="J184" i="55"/>
  <c r="E182" i="55"/>
  <c r="I182" i="55"/>
  <c r="C205" i="48"/>
  <c r="C209" i="48"/>
  <c r="C188" i="48"/>
  <c r="C202" i="48"/>
  <c r="C177" i="48"/>
  <c r="C185" i="48"/>
  <c r="F175" i="48"/>
  <c r="D175" i="48"/>
  <c r="H175" i="48" s="1"/>
  <c r="G205" i="48"/>
  <c r="G209" i="48"/>
  <c r="G188" i="48"/>
  <c r="G202" i="48"/>
  <c r="G177" i="48"/>
  <c r="G185" i="48"/>
  <c r="C164" i="48"/>
  <c r="C170" i="48"/>
  <c r="C152" i="48"/>
  <c r="C161" i="48"/>
  <c r="I141" i="48"/>
  <c r="I145" i="48"/>
  <c r="I136" i="48"/>
  <c r="I138" i="48"/>
  <c r="C127" i="48"/>
  <c r="C129" i="48"/>
  <c r="G127" i="48"/>
  <c r="G129" i="48"/>
  <c r="C121" i="48"/>
  <c r="E44" i="48"/>
  <c r="I44" i="48"/>
  <c r="E60" i="48"/>
  <c r="I60" i="48"/>
  <c r="E33" i="48"/>
  <c r="I33" i="48"/>
  <c r="E37" i="48"/>
  <c r="I37" i="48"/>
  <c r="E18" i="48"/>
  <c r="I18" i="48"/>
  <c r="E30" i="48"/>
  <c r="I30" i="48"/>
  <c r="C7" i="48"/>
  <c r="G7" i="48"/>
  <c r="C11" i="48"/>
  <c r="G11" i="48"/>
  <c r="C115" i="48"/>
  <c r="G115" i="48"/>
  <c r="C118" i="48"/>
  <c r="G118" i="48"/>
  <c r="E90" i="48"/>
  <c r="I90" i="48"/>
  <c r="E108" i="48"/>
  <c r="I108" i="48"/>
  <c r="E78" i="48"/>
  <c r="I78" i="48"/>
  <c r="E87" i="48"/>
  <c r="I87" i="48"/>
  <c r="E63" i="48"/>
  <c r="I63" i="48"/>
  <c r="E71" i="48"/>
  <c r="I71" i="48"/>
  <c r="E205" i="48"/>
  <c r="I205" i="48"/>
  <c r="E209" i="48"/>
  <c r="I209" i="48"/>
  <c r="E188" i="48"/>
  <c r="I188" i="48"/>
  <c r="E202" i="48"/>
  <c r="I202" i="48"/>
  <c r="E177" i="48"/>
  <c r="I177" i="48"/>
  <c r="E185" i="48"/>
  <c r="I185" i="48"/>
  <c r="E164" i="48"/>
  <c r="I164" i="48"/>
  <c r="E170" i="48"/>
  <c r="I170" i="48"/>
  <c r="E152" i="48"/>
  <c r="I152" i="48"/>
  <c r="E161" i="48"/>
  <c r="I161" i="48"/>
  <c r="C141" i="48"/>
  <c r="G141" i="48"/>
  <c r="C145" i="48"/>
  <c r="G145" i="48"/>
  <c r="C136" i="48"/>
  <c r="G136" i="48"/>
  <c r="E121" i="48"/>
  <c r="I121" i="48"/>
  <c r="E129" i="48"/>
  <c r="I129" i="48"/>
  <c r="E115" i="48"/>
  <c r="I115" i="48"/>
  <c r="C90" i="48"/>
  <c r="G90" i="48"/>
  <c r="C108" i="48"/>
  <c r="G108" i="48"/>
  <c r="C78" i="48"/>
  <c r="G78" i="48"/>
  <c r="C87" i="48"/>
  <c r="G87" i="48"/>
  <c r="C63" i="48"/>
  <c r="G63" i="48"/>
  <c r="C71" i="48"/>
  <c r="G71" i="48"/>
  <c r="C44" i="48"/>
  <c r="G44" i="48"/>
  <c r="C60" i="48"/>
  <c r="G60" i="48"/>
  <c r="C33" i="48"/>
  <c r="G33" i="48"/>
  <c r="C37" i="48"/>
  <c r="G37" i="48"/>
  <c r="C18" i="48"/>
  <c r="G18" i="48"/>
  <c r="C30" i="48"/>
  <c r="G30" i="48"/>
  <c r="E7" i="48"/>
  <c r="I7" i="48"/>
  <c r="I11" i="48"/>
  <c r="D5" i="48"/>
  <c r="H5" i="48" s="1"/>
  <c r="J11" i="48"/>
  <c r="C8" i="48"/>
  <c r="G8" i="48"/>
  <c r="E8" i="48"/>
  <c r="K11" i="48"/>
  <c r="E9" i="48"/>
  <c r="I9" i="48"/>
  <c r="F16" i="48"/>
  <c r="C19" i="48"/>
  <c r="G19" i="48"/>
  <c r="E19" i="48"/>
  <c r="I19" i="48"/>
  <c r="C20" i="48"/>
  <c r="G20" i="48"/>
  <c r="E20" i="48"/>
  <c r="I20" i="48"/>
  <c r="C21" i="48"/>
  <c r="G21" i="48"/>
  <c r="E21" i="48"/>
  <c r="I21" i="48"/>
  <c r="C22" i="48"/>
  <c r="G22" i="48"/>
  <c r="E22" i="48"/>
  <c r="I22" i="48"/>
  <c r="C23" i="48"/>
  <c r="G23" i="48"/>
  <c r="E23" i="48"/>
  <c r="I23" i="48"/>
  <c r="C24" i="48"/>
  <c r="G24" i="48"/>
  <c r="E24" i="48"/>
  <c r="I24" i="48"/>
  <c r="C25" i="48"/>
  <c r="G25" i="48"/>
  <c r="E25" i="48"/>
  <c r="I25" i="48"/>
  <c r="C26" i="48"/>
  <c r="G26" i="48"/>
  <c r="K30" i="48"/>
  <c r="J30" i="48"/>
  <c r="C27" i="48"/>
  <c r="G27" i="48"/>
  <c r="E27" i="48"/>
  <c r="I27" i="48"/>
  <c r="E28" i="48"/>
  <c r="I28" i="48"/>
  <c r="C34" i="48"/>
  <c r="G34" i="48"/>
  <c r="J37" i="48"/>
  <c r="K37" i="48"/>
  <c r="E35" i="48"/>
  <c r="I35" i="48"/>
  <c r="E45" i="48"/>
  <c r="I45" i="48"/>
  <c r="C45" i="48"/>
  <c r="G45" i="48"/>
  <c r="C46" i="48"/>
  <c r="G46" i="48"/>
  <c r="E46" i="48"/>
  <c r="I46" i="48"/>
  <c r="E47" i="48"/>
  <c r="I47" i="48"/>
  <c r="C47" i="48"/>
  <c r="G47" i="48"/>
  <c r="C48" i="48"/>
  <c r="G48" i="48"/>
  <c r="E48" i="48"/>
  <c r="I48" i="48"/>
  <c r="E49" i="48"/>
  <c r="I49" i="48"/>
  <c r="C49" i="48"/>
  <c r="G49" i="48"/>
  <c r="C50" i="48"/>
  <c r="G50" i="48"/>
  <c r="E50" i="48"/>
  <c r="I50" i="48"/>
  <c r="C51" i="48"/>
  <c r="G51" i="48"/>
  <c r="E51" i="48"/>
  <c r="I51" i="48"/>
  <c r="C52" i="48"/>
  <c r="G52" i="48"/>
  <c r="E52" i="48"/>
  <c r="I52" i="48"/>
  <c r="C53" i="48"/>
  <c r="G53" i="48"/>
  <c r="E53" i="48"/>
  <c r="I53" i="48"/>
  <c r="C54" i="48"/>
  <c r="G54" i="48"/>
  <c r="E54" i="48"/>
  <c r="I54" i="48"/>
  <c r="C55" i="48"/>
  <c r="G55" i="48"/>
  <c r="E55" i="48"/>
  <c r="I55" i="48"/>
  <c r="C56" i="48"/>
  <c r="G56" i="48"/>
  <c r="E56" i="48"/>
  <c r="I56" i="48"/>
  <c r="C57" i="48"/>
  <c r="G57" i="48"/>
  <c r="J60" i="48"/>
  <c r="K60" i="48"/>
  <c r="E58" i="48"/>
  <c r="I58" i="48"/>
  <c r="E64" i="48"/>
  <c r="I64" i="48"/>
  <c r="C64" i="48"/>
  <c r="G64" i="48"/>
  <c r="C65" i="48"/>
  <c r="G65" i="48"/>
  <c r="E65" i="48"/>
  <c r="I65" i="48"/>
  <c r="E66" i="48"/>
  <c r="I66" i="48"/>
  <c r="C66" i="48"/>
  <c r="G66" i="48"/>
  <c r="E67" i="48"/>
  <c r="I67" i="48"/>
  <c r="C67" i="48"/>
  <c r="G67" i="48"/>
  <c r="C68" i="48"/>
  <c r="G68" i="48"/>
  <c r="J71" i="48"/>
  <c r="K71" i="48"/>
  <c r="E69" i="48"/>
  <c r="I69" i="48"/>
  <c r="E79" i="48"/>
  <c r="I79" i="48"/>
  <c r="C79" i="48"/>
  <c r="G79" i="48"/>
  <c r="C80" i="48"/>
  <c r="G80" i="48"/>
  <c r="E80" i="48"/>
  <c r="I80" i="48"/>
  <c r="C81" i="48"/>
  <c r="G81" i="48"/>
  <c r="E81" i="48"/>
  <c r="I81" i="48"/>
  <c r="E82" i="48"/>
  <c r="I82" i="48"/>
  <c r="C82" i="48"/>
  <c r="G82" i="48"/>
  <c r="C83" i="48"/>
  <c r="G83" i="48"/>
  <c r="E83" i="48"/>
  <c r="I83" i="48"/>
  <c r="C84" i="48"/>
  <c r="G84" i="48"/>
  <c r="E84" i="48"/>
  <c r="K87" i="48"/>
  <c r="J87" i="48"/>
  <c r="I85" i="48"/>
  <c r="C91" i="48"/>
  <c r="G91" i="48"/>
  <c r="E91" i="48"/>
  <c r="I91" i="48"/>
  <c r="C92" i="48"/>
  <c r="G92" i="48"/>
  <c r="E92" i="48"/>
  <c r="I92" i="48"/>
  <c r="C93" i="48"/>
  <c r="G93" i="48"/>
  <c r="E93" i="48"/>
  <c r="I93" i="48"/>
  <c r="C94" i="48"/>
  <c r="G94" i="48"/>
  <c r="E94" i="48"/>
  <c r="I94" i="48"/>
  <c r="C95" i="48"/>
  <c r="G95" i="48"/>
  <c r="E95" i="48"/>
  <c r="I95" i="48"/>
  <c r="E96" i="48"/>
  <c r="I96" i="48"/>
  <c r="C96" i="48"/>
  <c r="G96" i="48"/>
  <c r="C97" i="48"/>
  <c r="G97" i="48"/>
  <c r="E97" i="48"/>
  <c r="I97" i="48"/>
  <c r="C98" i="48"/>
  <c r="G98" i="48"/>
  <c r="E98" i="48"/>
  <c r="I98" i="48"/>
  <c r="C99" i="48"/>
  <c r="G99" i="48"/>
  <c r="E99" i="48"/>
  <c r="I99" i="48"/>
  <c r="E100" i="48"/>
  <c r="I100" i="48"/>
  <c r="C100" i="48"/>
  <c r="G100" i="48"/>
  <c r="C101" i="48"/>
  <c r="G101" i="48"/>
  <c r="E101" i="48"/>
  <c r="I101" i="48"/>
  <c r="E102" i="48"/>
  <c r="I102" i="48"/>
  <c r="C102" i="48"/>
  <c r="G102" i="48"/>
  <c r="C103" i="48"/>
  <c r="G103" i="48"/>
  <c r="E103" i="48"/>
  <c r="I103" i="48"/>
  <c r="C104" i="48"/>
  <c r="G104" i="48"/>
  <c r="C105" i="48"/>
  <c r="G105" i="48"/>
  <c r="J108" i="48"/>
  <c r="K108" i="48"/>
  <c r="E105" i="48"/>
  <c r="I105" i="48"/>
  <c r="E106" i="48"/>
  <c r="I106" i="48"/>
  <c r="F113" i="48"/>
  <c r="J118" i="48"/>
  <c r="K118" i="48"/>
  <c r="E116" i="48"/>
  <c r="I116" i="48"/>
  <c r="C122" i="48"/>
  <c r="G122" i="48"/>
  <c r="E122" i="48"/>
  <c r="I122" i="48"/>
  <c r="C123" i="48"/>
  <c r="G123" i="48"/>
  <c r="E123" i="48"/>
  <c r="I123" i="48"/>
  <c r="C124" i="48"/>
  <c r="G124" i="48"/>
  <c r="E124" i="48"/>
  <c r="I124" i="48"/>
  <c r="E125" i="48"/>
  <c r="I125" i="48"/>
  <c r="C125" i="48"/>
  <c r="G125" i="48"/>
  <c r="C126" i="48"/>
  <c r="G126" i="48"/>
  <c r="J129" i="48"/>
  <c r="K129" i="48"/>
  <c r="E127" i="48"/>
  <c r="I127" i="48"/>
  <c r="F134" i="48"/>
  <c r="E142" i="48"/>
  <c r="I142" i="48"/>
  <c r="C142" i="48"/>
  <c r="G142" i="48"/>
  <c r="E143" i="48"/>
  <c r="I143" i="48"/>
  <c r="F150" i="48"/>
  <c r="C153" i="48"/>
  <c r="G153" i="48"/>
  <c r="E153" i="48"/>
  <c r="I153" i="48"/>
  <c r="C154" i="48"/>
  <c r="G154" i="48"/>
  <c r="E154" i="48"/>
  <c r="I154" i="48"/>
  <c r="C155" i="48"/>
  <c r="G155" i="48"/>
  <c r="E155" i="48"/>
  <c r="I155" i="48"/>
  <c r="C156" i="48"/>
  <c r="G156" i="48"/>
  <c r="E156" i="48"/>
  <c r="I156" i="48"/>
  <c r="E157" i="48"/>
  <c r="I157" i="48"/>
  <c r="C157" i="48"/>
  <c r="G157" i="48"/>
  <c r="C158" i="48"/>
  <c r="G158" i="48"/>
  <c r="K161" i="48"/>
  <c r="J161" i="48"/>
  <c r="E159" i="48"/>
  <c r="I159" i="48"/>
  <c r="C165" i="48"/>
  <c r="G165" i="48"/>
  <c r="E165" i="48"/>
  <c r="I165" i="48"/>
  <c r="C166" i="48"/>
  <c r="G166" i="48"/>
  <c r="E166" i="48"/>
  <c r="I166" i="48"/>
  <c r="C167" i="48"/>
  <c r="G167" i="48"/>
  <c r="E167" i="48"/>
  <c r="K170" i="48"/>
  <c r="E168" i="48"/>
  <c r="I168" i="48"/>
  <c r="E178" i="48"/>
  <c r="I178" i="48"/>
  <c r="C178" i="48"/>
  <c r="G178" i="48"/>
  <c r="C179" i="48"/>
  <c r="G179" i="48"/>
  <c r="I179" i="48"/>
  <c r="J185" i="48"/>
  <c r="C180" i="48"/>
  <c r="G180" i="48"/>
  <c r="E180" i="48"/>
  <c r="I180" i="48"/>
  <c r="C181" i="48"/>
  <c r="G181" i="48"/>
  <c r="E181" i="48"/>
  <c r="I181" i="48"/>
  <c r="C182" i="48"/>
  <c r="G182" i="48"/>
  <c r="E182" i="48"/>
  <c r="K185" i="48"/>
  <c r="E183" i="48"/>
  <c r="I183" i="48"/>
  <c r="E189" i="48"/>
  <c r="I189" i="48"/>
  <c r="C189" i="48"/>
  <c r="G189" i="48"/>
  <c r="C190" i="48"/>
  <c r="G190" i="48"/>
  <c r="E190" i="48"/>
  <c r="I190" i="48"/>
  <c r="C191" i="48"/>
  <c r="G191" i="48"/>
  <c r="E191" i="48"/>
  <c r="I191" i="48"/>
  <c r="E192" i="48"/>
  <c r="I192" i="48"/>
  <c r="C192" i="48"/>
  <c r="G192" i="48"/>
  <c r="C193" i="48"/>
  <c r="G193" i="48"/>
  <c r="E193" i="48"/>
  <c r="I193" i="48"/>
  <c r="E194" i="48"/>
  <c r="I194" i="48"/>
  <c r="C194" i="48"/>
  <c r="G194" i="48"/>
  <c r="C195" i="48"/>
  <c r="G195" i="48"/>
  <c r="E195" i="48"/>
  <c r="I195" i="48"/>
  <c r="C196" i="48"/>
  <c r="G196" i="48"/>
  <c r="I196" i="48"/>
  <c r="C197" i="48"/>
  <c r="G197" i="48"/>
  <c r="J202" i="48"/>
  <c r="E197" i="48"/>
  <c r="I197" i="48"/>
  <c r="E198" i="48"/>
  <c r="C198" i="48"/>
  <c r="G198" i="48"/>
  <c r="C199" i="48"/>
  <c r="G199" i="48"/>
  <c r="K202" i="48"/>
  <c r="E199" i="48"/>
  <c r="I199" i="48"/>
  <c r="E200" i="48"/>
  <c r="I200" i="48"/>
  <c r="C206" i="48"/>
  <c r="G206" i="48"/>
  <c r="J209" i="48"/>
  <c r="K209" i="48"/>
  <c r="E207" i="48"/>
  <c r="I207" i="48"/>
  <c r="E38" i="47"/>
  <c r="D38" i="47"/>
  <c r="C38" i="47"/>
  <c r="B38" i="47"/>
  <c r="H36" i="47"/>
  <c r="J36" i="47" s="1"/>
  <c r="G36" i="47"/>
  <c r="I36" i="47" s="1"/>
  <c r="H30" i="47"/>
  <c r="J30" i="47" s="1"/>
  <c r="G30" i="47"/>
  <c r="I30" i="47" s="1"/>
  <c r="E27" i="47"/>
  <c r="D27" i="47"/>
  <c r="C27" i="47"/>
  <c r="B27" i="47"/>
  <c r="J25" i="47"/>
  <c r="H25" i="47"/>
  <c r="G25" i="47"/>
  <c r="I25" i="47" s="1"/>
  <c r="C13" i="51"/>
  <c r="E13" i="51" s="1"/>
  <c r="F24" i="51"/>
  <c r="D24" i="51"/>
  <c r="I15" i="51"/>
  <c r="I24" i="51" s="1"/>
  <c r="H15" i="51"/>
  <c r="H24" i="51" s="1"/>
  <c r="J24" i="51" s="1"/>
  <c r="E24" i="51"/>
  <c r="C24" i="51"/>
  <c r="K15" i="51"/>
  <c r="B33" i="46"/>
  <c r="E33" i="46"/>
  <c r="D33" i="46"/>
  <c r="C33" i="46"/>
  <c r="K213" i="48"/>
  <c r="J213" i="48"/>
  <c r="C11" i="44"/>
  <c r="C42" i="44"/>
  <c r="D11" i="44"/>
  <c r="D42" i="44"/>
  <c r="D43" i="44" s="1"/>
  <c r="E11" i="44"/>
  <c r="E42" i="44"/>
  <c r="B11" i="44"/>
  <c r="B42" i="44"/>
  <c r="E11" i="45"/>
  <c r="D11" i="45"/>
  <c r="C11" i="45"/>
  <c r="B11" i="45"/>
  <c r="E452" i="49"/>
  <c r="D452" i="49"/>
  <c r="C452" i="49"/>
  <c r="B452" i="49"/>
  <c r="B5" i="49"/>
  <c r="C5" i="49" s="1"/>
  <c r="E5" i="49" s="1"/>
  <c r="B5" i="47"/>
  <c r="C5" i="47" s="1"/>
  <c r="E5" i="47" s="1"/>
  <c r="E56" i="26"/>
  <c r="C56" i="26"/>
  <c r="H6" i="26"/>
  <c r="H56" i="26" s="1"/>
  <c r="G6" i="26"/>
  <c r="G56" i="26" s="1"/>
  <c r="D56" i="26"/>
  <c r="B56" i="26"/>
  <c r="B5" i="26"/>
  <c r="C5" i="26" s="1"/>
  <c r="E5" i="26" s="1"/>
  <c r="H26" i="46"/>
  <c r="G26" i="46"/>
  <c r="I26" i="46" s="1"/>
  <c r="J26" i="46"/>
  <c r="J31" i="46"/>
  <c r="H31" i="46"/>
  <c r="G31" i="46"/>
  <c r="I31" i="46" s="1"/>
  <c r="B5" i="46"/>
  <c r="C5" i="46" s="1"/>
  <c r="E5" i="46" s="1"/>
  <c r="B6" i="45"/>
  <c r="D6" i="45" s="1"/>
  <c r="D38" i="45" s="1"/>
  <c r="B5" i="44"/>
  <c r="D5" i="44" s="1"/>
  <c r="B5" i="33"/>
  <c r="D5" i="33" s="1"/>
  <c r="C5" i="33"/>
  <c r="E5" i="33" s="1"/>
  <c r="E34" i="45"/>
  <c r="C34" i="45"/>
  <c r="D34" i="45"/>
  <c r="B34" i="45"/>
  <c r="H14" i="45"/>
  <c r="J14" i="45" s="1"/>
  <c r="G14" i="45"/>
  <c r="I14" i="45" s="1"/>
  <c r="G7" i="45"/>
  <c r="I7" i="45" s="1"/>
  <c r="H7" i="45"/>
  <c r="J7" i="45" s="1"/>
  <c r="J11" i="44"/>
  <c r="J9" i="44"/>
  <c r="I9" i="44"/>
  <c r="H15" i="44"/>
  <c r="J15" i="44" s="1"/>
  <c r="G15" i="44"/>
  <c r="I15" i="44" s="1"/>
  <c r="G9" i="44"/>
  <c r="H9" i="44"/>
  <c r="H6" i="33"/>
  <c r="H56" i="33" s="1"/>
  <c r="G6" i="33"/>
  <c r="G56" i="33" s="1"/>
  <c r="E56" i="33"/>
  <c r="D56" i="33"/>
  <c r="C56" i="33"/>
  <c r="B56" i="33"/>
  <c r="D5" i="49"/>
  <c r="H452" i="49" l="1"/>
  <c r="G452" i="49"/>
  <c r="I452" i="49" s="1"/>
  <c r="H11" i="44"/>
  <c r="G42" i="44"/>
  <c r="I42" i="44" s="1"/>
  <c r="H42" i="44"/>
  <c r="B43" i="44"/>
  <c r="E43" i="44"/>
  <c r="H43" i="44" s="1"/>
  <c r="J43" i="44" s="1"/>
  <c r="C43" i="44"/>
  <c r="C5" i="44"/>
  <c r="E5" i="44" s="1"/>
  <c r="H27" i="47"/>
  <c r="J27" i="47" s="1"/>
  <c r="G27" i="47"/>
  <c r="I27" i="47" s="1"/>
  <c r="H38" i="47"/>
  <c r="J38" i="47" s="1"/>
  <c r="G38" i="47"/>
  <c r="I38" i="47" s="1"/>
  <c r="D5" i="47"/>
  <c r="H33" i="46"/>
  <c r="J33" i="46" s="1"/>
  <c r="G33" i="46"/>
  <c r="I33" i="46" s="1"/>
  <c r="D5" i="46"/>
  <c r="I6" i="26"/>
  <c r="J6" i="26"/>
  <c r="J56" i="26"/>
  <c r="I56" i="26"/>
  <c r="D5" i="26"/>
  <c r="C39" i="45"/>
  <c r="C40" i="45"/>
  <c r="C41" i="45"/>
  <c r="C42" i="45"/>
  <c r="E39" i="45"/>
  <c r="E40" i="45"/>
  <c r="E41" i="45"/>
  <c r="E42" i="45"/>
  <c r="D46" i="45"/>
  <c r="D47" i="45"/>
  <c r="D48" i="45"/>
  <c r="D49" i="45"/>
  <c r="D50" i="45"/>
  <c r="D51" i="45"/>
  <c r="D52" i="45"/>
  <c r="D53" i="45"/>
  <c r="D54" i="45"/>
  <c r="D55" i="45"/>
  <c r="D56" i="45"/>
  <c r="D57" i="45"/>
  <c r="D58" i="45"/>
  <c r="D59" i="45"/>
  <c r="D60" i="45"/>
  <c r="D61" i="45"/>
  <c r="D62" i="45"/>
  <c r="D63" i="45"/>
  <c r="D64" i="45"/>
  <c r="D65" i="45"/>
  <c r="E46" i="45"/>
  <c r="E47" i="45"/>
  <c r="E48" i="45"/>
  <c r="E49" i="45"/>
  <c r="E50" i="45"/>
  <c r="E51" i="45"/>
  <c r="E52" i="45"/>
  <c r="H52" i="45" s="1"/>
  <c r="E53" i="45"/>
  <c r="E54" i="45"/>
  <c r="E55" i="45"/>
  <c r="E56" i="45"/>
  <c r="E57" i="45"/>
  <c r="E58" i="45"/>
  <c r="H58" i="45" s="1"/>
  <c r="E59" i="45"/>
  <c r="H59" i="45" s="1"/>
  <c r="E60" i="45"/>
  <c r="H60" i="45" s="1"/>
  <c r="E61" i="45"/>
  <c r="E62" i="45"/>
  <c r="E63" i="45"/>
  <c r="E64" i="45"/>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D41" i="45"/>
  <c r="D42" i="45"/>
  <c r="G11" i="45"/>
  <c r="I11" i="45" s="1"/>
  <c r="G34" i="45"/>
  <c r="I34" i="45" s="1"/>
  <c r="H34" i="45"/>
  <c r="J34" i="45" s="1"/>
  <c r="H11" i="45"/>
  <c r="J11" i="45" s="1"/>
  <c r="J15" i="51"/>
  <c r="K24" i="51"/>
  <c r="D13" i="51"/>
  <c r="F13" i="51" s="1"/>
  <c r="G11" i="44"/>
  <c r="C6" i="45"/>
  <c r="J42" i="44"/>
  <c r="B38" i="45"/>
  <c r="J452" i="49"/>
  <c r="I11" i="44"/>
  <c r="G43" i="44" l="1"/>
  <c r="I43" i="44" s="1"/>
  <c r="G65" i="45"/>
  <c r="G63" i="45"/>
  <c r="G61" i="45"/>
  <c r="G59" i="45"/>
  <c r="G57" i="45"/>
  <c r="G55" i="45"/>
  <c r="G53" i="45"/>
  <c r="G51" i="45"/>
  <c r="G49" i="45"/>
  <c r="G47" i="45"/>
  <c r="H63" i="45"/>
  <c r="H61" i="45"/>
  <c r="H57" i="45"/>
  <c r="H55" i="45"/>
  <c r="H53" i="45"/>
  <c r="H51" i="45"/>
  <c r="H49" i="45"/>
  <c r="H47" i="45"/>
  <c r="H42" i="45"/>
  <c r="H40" i="45"/>
  <c r="D43" i="45"/>
  <c r="H39" i="45"/>
  <c r="G39" i="45"/>
  <c r="B43" i="45"/>
  <c r="C66" i="45"/>
  <c r="G64" i="45"/>
  <c r="G62" i="45"/>
  <c r="G60" i="45"/>
  <c r="G58" i="45"/>
  <c r="G56" i="45"/>
  <c r="G54" i="45"/>
  <c r="G52" i="45"/>
  <c r="G50" i="45"/>
  <c r="G48" i="45"/>
  <c r="G46" i="45"/>
  <c r="B66" i="45"/>
  <c r="G66" i="45" s="1"/>
  <c r="E66" i="45"/>
  <c r="H64" i="45"/>
  <c r="H62" i="45"/>
  <c r="H56" i="45"/>
  <c r="H54" i="45"/>
  <c r="H50" i="45"/>
  <c r="H48" i="45"/>
  <c r="D66" i="45"/>
  <c r="H66" i="45" s="1"/>
  <c r="H46" i="45"/>
  <c r="H41" i="45"/>
  <c r="E43" i="45"/>
  <c r="C43" i="45"/>
  <c r="C38" i="45"/>
  <c r="E6" i="45"/>
  <c r="E38" i="45" s="1"/>
  <c r="G43" i="45" l="1"/>
  <c r="H43" i="45"/>
</calcChain>
</file>

<file path=xl/sharedStrings.xml><?xml version="1.0" encoding="utf-8"?>
<sst xmlns="http://schemas.openxmlformats.org/spreadsheetml/2006/main" count="1657" uniqueCount="577">
  <si>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</si>
  <si>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</si>
  <si>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</si>
  <si>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</si>
  <si>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</si>
  <si>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</si>
  <si>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</si>
  <si>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</si>
  <si>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</si>
  <si>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</si>
  <si>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</si>
  <si>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</si>
  <si>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</si>
  <si>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</si>
  <si>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</si>
  <si>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</si>
  <si>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</si>
  <si>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</si>
  <si>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</si>
  <si>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</si>
  <si>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</si>
  <si>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</si>
  <si>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</si>
  <si>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</si>
  <si>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</si>
  <si>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</si>
  <si>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</si>
  <si>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</si>
  <si>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</si>
  <si>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</si>
  <si>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</si>
  <si>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</si>
  <si>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</si>
  <si>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Bentley</t>
  </si>
  <si>
    <t>BMW</t>
  </si>
  <si>
    <t>Chevrolet</t>
  </si>
  <si>
    <t>Chrysler</t>
  </si>
  <si>
    <t>Citroen</t>
  </si>
  <si>
    <t>Fiat</t>
  </si>
  <si>
    <t>Fiat Professional</t>
  </si>
  <si>
    <t>Ford</t>
  </si>
  <si>
    <t>Fuso</t>
  </si>
  <si>
    <t>Genesis</t>
  </si>
  <si>
    <t>GWM</t>
  </si>
  <si>
    <t>Hino</t>
  </si>
  <si>
    <t>Honda</t>
  </si>
  <si>
    <t>Hyundai</t>
  </si>
  <si>
    <t>Hyundai Commercial Vehicles</t>
  </si>
  <si>
    <t>Isuzu</t>
  </si>
  <si>
    <t>Isuzu Ute</t>
  </si>
  <si>
    <t>Iveco Trucks</t>
  </si>
  <si>
    <t>Jaguar</t>
  </si>
  <si>
    <t>Jeep</t>
  </si>
  <si>
    <t>Kia</t>
  </si>
  <si>
    <t>Lamborghini</t>
  </si>
  <si>
    <t>Land Rover</t>
  </si>
  <si>
    <t>LDV</t>
  </si>
  <si>
    <t>Lexus</t>
  </si>
  <si>
    <t>Lotus</t>
  </si>
  <si>
    <t>Maserati</t>
  </si>
  <si>
    <t>Mazda</t>
  </si>
  <si>
    <t>Mercedes-Benz Cars</t>
  </si>
  <si>
    <t>Mercedes-Benz Vans</t>
  </si>
  <si>
    <t>MG</t>
  </si>
  <si>
    <t>MINI</t>
  </si>
  <si>
    <t>Mitsubishi</t>
  </si>
  <si>
    <t>Nissan</t>
  </si>
  <si>
    <t>Peugeot</t>
  </si>
  <si>
    <t>Polestar</t>
  </si>
  <si>
    <t>Porsche</t>
  </si>
  <si>
    <t>RAM</t>
  </si>
  <si>
    <t>Renault</t>
  </si>
  <si>
    <t>Skoda</t>
  </si>
  <si>
    <t>SsangYong</t>
  </si>
  <si>
    <t>Subaru</t>
  </si>
  <si>
    <t>Suzuki</t>
  </si>
  <si>
    <t>Tesla</t>
  </si>
  <si>
    <t>Toyota</t>
  </si>
  <si>
    <t>Volkswagen</t>
  </si>
  <si>
    <t>Volvo Car</t>
  </si>
  <si>
    <t>VFACTS ACT REPORT</t>
  </si>
  <si>
    <t>JUNE 2022</t>
  </si>
  <si>
    <t>AUSTRALIAN CAPITAL TERRITORY</t>
  </si>
  <si>
    <t>NEW SOUTH WALES</t>
  </si>
  <si>
    <t>NORTHERN TERRITORY</t>
  </si>
  <si>
    <t>QUEENSLAND</t>
  </si>
  <si>
    <t>SOUTH AUSTRALIA</t>
  </si>
  <si>
    <t>TASMANIA</t>
  </si>
  <si>
    <t>VICTORIA</t>
  </si>
  <si>
    <t>WESTERN AUSTRALIA</t>
  </si>
  <si>
    <t>ACT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</si>
  <si>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</si>
  <si>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</si>
  <si>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</si>
  <si>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</si>
  <si>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</si>
  <si>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</si>
  <si>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</si>
  <si>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</si>
  <si>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</si>
  <si>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</si>
  <si>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</si>
  <si>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</si>
  <si>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</si>
  <si>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</si>
  <si>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</si>
  <si>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</si>
  <si>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</si>
  <si>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</si>
  <si>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</si>
  <si>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</si>
  <si>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</si>
  <si>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</si>
  <si>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</si>
  <si>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</si>
  <si>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</si>
  <si>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</si>
  <si>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</si>
  <si>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</si>
  <si>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</si>
  <si>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</si>
  <si>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</si>
  <si>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</si>
  <si>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</si>
  <si>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</si>
  <si>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</si>
  <si>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</si>
  <si>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</si>
  <si>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</si>
  <si>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</si>
  <si>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</si>
  <si>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</si>
  <si>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</si>
  <si>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</si>
  <si>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</si>
  <si>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</si>
  <si>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</si>
  <si>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</si>
  <si>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</si>
  <si>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</si>
  <si>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</si>
  <si>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</si>
  <si>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</si>
  <si>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</si>
  <si>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</si>
  <si>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</si>
  <si>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</si>
  <si>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</si>
  <si>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</si>
  <si>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</si>
  <si>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</si>
  <si>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</si>
  <si>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</si>
  <si>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</si>
  <si>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</si>
  <si>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</si>
  <si>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</si>
  <si>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</si>
  <si>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</si>
  <si>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</si>
  <si>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</si>
  <si>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</si>
  <si>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</si>
  <si>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</si>
  <si>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</si>
  <si>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</si>
  <si>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</si>
  <si>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</si>
  <si>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</si>
  <si>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</si>
  <si>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</si>
  <si>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</si>
  <si>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</si>
  <si>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</si>
  <si>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</si>
  <si>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</si>
  <si>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</si>
  <si>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</si>
  <si>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</si>
  <si>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</si>
  <si>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</si>
  <si>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</si>
  <si>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</si>
  <si>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</si>
  <si>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</si>
  <si>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</si>
  <si>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</si>
  <si>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</si>
  <si>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</si>
  <si>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</si>
  <si>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</si>
  <si>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</si>
  <si>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</si>
  <si>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</si>
  <si>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i30</t>
  </si>
  <si>
    <t>Hyundai Ioniq</t>
  </si>
  <si>
    <t>Kia Cerato</t>
  </si>
  <si>
    <t>Mazda3</t>
  </si>
  <si>
    <t>Renault Megane</t>
  </si>
  <si>
    <t>Skoda Scala</t>
  </si>
  <si>
    <t>Subaru Impreza</t>
  </si>
  <si>
    <t>Subaru WRX</t>
  </si>
  <si>
    <t>Toyota Corolla</t>
  </si>
  <si>
    <t>Toyota Prius</t>
  </si>
  <si>
    <t>Toyota Prius V</t>
  </si>
  <si>
    <t>Volkswagen Golf</t>
  </si>
  <si>
    <t>Audi A3</t>
  </si>
  <si>
    <t>BMW 1 Series</t>
  </si>
  <si>
    <t>BMW 2 Series Gran Coupe</t>
  </si>
  <si>
    <t>Lexus CT200H</t>
  </si>
  <si>
    <t>Mercedes-Benz A-Class</t>
  </si>
  <si>
    <t>MINI Clubman</t>
  </si>
  <si>
    <t>Nissan Leaf</t>
  </si>
  <si>
    <t>Honda Accord</t>
  </si>
  <si>
    <t>Hyundai Sonata</t>
  </si>
  <si>
    <t>Mazda6</t>
  </si>
  <si>
    <t>Peugeot 508</t>
  </si>
  <si>
    <t>Skoda Octavia</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</si>
  <si>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</si>
  <si>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</si>
  <si>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</si>
  <si>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</si>
  <si>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</si>
  <si>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</si>
  <si>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</si>
  <si>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</si>
  <si>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</si>
  <si>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</si>
  <si>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</si>
  <si>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</si>
  <si>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</si>
  <si>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</si>
  <si>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</si>
  <si>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</si>
  <si>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</si>
  <si>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</si>
  <si>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</si>
  <si>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 Cross Country</t>
  </si>
  <si>
    <t>Kia Stinger</t>
  </si>
  <si>
    <t>Skoda Superb</t>
  </si>
  <si>
    <t>Audi A6</t>
  </si>
  <si>
    <t>Audi A7</t>
  </si>
  <si>
    <t>BMW 5 Series</t>
  </si>
  <si>
    <t>Jaguar XF</t>
  </si>
  <si>
    <t>Maserati Ghibli</t>
  </si>
  <si>
    <t>Mercedes-Benz E-Class</t>
  </si>
  <si>
    <t>Porsche Taycan</t>
  </si>
  <si>
    <t>Chrysler 300</t>
  </si>
  <si>
    <t>BMW 6 Series GT</t>
  </si>
  <si>
    <t>BMW 7 Series</t>
  </si>
  <si>
    <t>Lexus LS</t>
  </si>
  <si>
    <t>Honda Odyssey</t>
  </si>
  <si>
    <t>Hyundai iMAX</t>
  </si>
  <si>
    <t>Hyundai Staria</t>
  </si>
  <si>
    <t>Kia Carnival</t>
  </si>
  <si>
    <t>LDV G10 Wagon</t>
  </si>
  <si>
    <t>Volkswagen Caddy</t>
  </si>
  <si>
    <t>Volkswagen Caravelle</t>
  </si>
  <si>
    <t>Volkswagen Multivan</t>
  </si>
  <si>
    <t>Mercedes-Benz Marco Polo</t>
  </si>
  <si>
    <t>Mercedes-Benz Valente</t>
  </si>
  <si>
    <t>Mercedes-Benz V-Class</t>
  </si>
  <si>
    <t>Toyota Granvia</t>
  </si>
  <si>
    <t>Volkswagen California</t>
  </si>
  <si>
    <t>BMW 2 Series Coupe/Conv</t>
  </si>
  <si>
    <t>Ford Mustang</t>
  </si>
  <si>
    <t>Hyundai Veloster</t>
  </si>
  <si>
    <t>Mazda MX5</t>
  </si>
  <si>
    <t>MINI Cabrio</t>
  </si>
  <si>
    <t>Subaru BRZ</t>
  </si>
  <si>
    <t>Toyota 86</t>
  </si>
  <si>
    <t>Audi A5</t>
  </si>
  <si>
    <t>Audi TT</t>
  </si>
  <si>
    <t>BMW 4 Series Coupe/Conv</t>
  </si>
  <si>
    <t>Chevrolet Corvette Stingray</t>
  </si>
  <si>
    <t>Jaguar F-Type</t>
  </si>
  <si>
    <t>Lexus LC</t>
  </si>
  <si>
    <t>Lexus RC</t>
  </si>
  <si>
    <t>Lotus Elise</t>
  </si>
  <si>
    <t>Mercedes-Benz C-Class Cpe/Conv</t>
  </si>
  <si>
    <t>Mercedes-Benz E-Class Cpe/Conv</t>
  </si>
  <si>
    <t>Porsche Boxster</t>
  </si>
  <si>
    <t>Porsche Cayman</t>
  </si>
  <si>
    <t>Toyota Supra</t>
  </si>
  <si>
    <t>Audi R8</t>
  </si>
  <si>
    <t>BMW 8 Series</t>
  </si>
  <si>
    <t>Porsche 911</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</si>
  <si>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</si>
  <si>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</si>
  <si>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</si>
  <si>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</si>
  <si>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</si>
  <si>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</si>
  <si>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</si>
  <si>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</si>
  <si>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</si>
  <si>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</si>
  <si>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</si>
  <si>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</si>
  <si>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</si>
  <si>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</si>
  <si>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</si>
  <si>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</si>
  <si>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</si>
  <si>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</si>
  <si>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</si>
  <si>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</si>
  <si>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</si>
  <si>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</si>
  <si>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</si>
  <si>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</si>
  <si>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</si>
  <si>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</si>
  <si>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</si>
  <si>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</si>
  <si>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</si>
  <si>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</si>
  <si>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</si>
  <si>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</si>
  <si>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</si>
  <si>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</si>
  <si>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</si>
  <si>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</si>
  <si>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</si>
  <si>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</si>
  <si>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</si>
  <si>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</si>
  <si>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</si>
  <si>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</si>
  <si>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</si>
  <si>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</si>
  <si>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</si>
  <si>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</si>
  <si>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</si>
  <si>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</si>
  <si>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</si>
  <si>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</si>
  <si>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</si>
  <si>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</si>
  <si>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</si>
  <si>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</si>
  <si>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</si>
  <si>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</si>
  <si>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</si>
  <si>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</si>
  <si>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</si>
  <si>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</si>
  <si>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</si>
  <si>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</si>
  <si>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</si>
  <si>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</si>
  <si>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</si>
  <si>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</si>
  <si>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</si>
  <si>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</si>
  <si>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</si>
  <si>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</si>
  <si>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</si>
  <si>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</si>
  <si>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</si>
  <si>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</si>
  <si>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</si>
  <si>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</si>
  <si>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</si>
  <si>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</si>
  <si>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</si>
  <si>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</si>
  <si>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</si>
  <si>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</si>
  <si>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</si>
  <si>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</si>
  <si>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</si>
  <si>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</si>
  <si>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</si>
  <si>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</si>
  <si>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</si>
  <si>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</si>
  <si>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</si>
  <si>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</si>
  <si>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</si>
  <si>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</si>
  <si>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</si>
  <si>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</si>
  <si>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</si>
  <si>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</si>
  <si>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</si>
  <si>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</si>
  <si>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</si>
  <si>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</si>
  <si>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</si>
  <si>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</si>
  <si>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</si>
  <si>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</si>
  <si>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</si>
  <si>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</si>
  <si>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</si>
  <si>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</si>
  <si>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</si>
  <si>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</si>
  <si>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</si>
  <si>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</si>
  <si>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</si>
  <si>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</si>
  <si>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</si>
  <si>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</si>
  <si>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</si>
  <si>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</si>
  <si>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</si>
  <si>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Bentley Bentayga</t>
  </si>
  <si>
    <t>BMW X7</t>
  </si>
  <si>
    <t>Lamborghini Urus</t>
  </si>
  <si>
    <t>Land Rover Discovery</t>
  </si>
  <si>
    <t>Lexus LX</t>
  </si>
  <si>
    <t>Mercedes-Benz G-Class</t>
  </si>
  <si>
    <t>Mercedes-Benz GLS-Class</t>
  </si>
  <si>
    <t>Ford Transit Bus</t>
  </si>
  <si>
    <t>LDV Deliver 9 Bus</t>
  </si>
  <si>
    <t>Mercedes-Benz Sprinter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</si>
  <si>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</si>
  <si>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</si>
  <si>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</si>
  <si>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</si>
  <si>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</si>
  <si>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</si>
  <si>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</si>
  <si>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</si>
  <si>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</si>
  <si>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</si>
  <si>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</si>
  <si>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 Van</t>
  </si>
  <si>
    <t>Mitsubishi Express</t>
  </si>
  <si>
    <t>Peugeot Expert</t>
  </si>
  <si>
    <t>Renault Trafic</t>
  </si>
  <si>
    <t>Toyota Hiace Van</t>
  </si>
  <si>
    <t>Volkswagen Transporter</t>
  </si>
  <si>
    <t>Ford Ranger 4X2</t>
  </si>
  <si>
    <t>GWM Steed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</si>
  <si>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</si>
  <si>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</si>
  <si>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</si>
  <si>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</si>
  <si>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</si>
  <si>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</si>
  <si>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</si>
  <si>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</si>
  <si>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</si>
  <si>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</si>
  <si>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</si>
  <si>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</si>
  <si>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</si>
  <si>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</si>
  <si>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</si>
  <si>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</si>
  <si>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</si>
  <si>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</si>
  <si>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</si>
  <si>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</si>
  <si>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</si>
  <si>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</si>
  <si>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</si>
  <si>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</si>
  <si>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</si>
  <si>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</si>
  <si>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</si>
  <si>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</si>
  <si>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</si>
  <si>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</si>
  <si>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LDV Deliver 9</t>
  </si>
  <si>
    <t>Mercedes-Benz Sprinter</t>
  </si>
  <si>
    <t>Peugeot Boxer</t>
  </si>
  <si>
    <t>Renault Master</t>
  </si>
  <si>
    <t>Volkswagen Crafter</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</si>
  <si>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</si>
  <si>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</si>
  <si>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</si>
  <si>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</si>
  <si>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</si>
  <si>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</si>
  <si>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</si>
  <si>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</si>
  <si>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</si>
  <si>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</si>
  <si>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</si>
  <si>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</si>
  <si>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</si>
  <si>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</si>
  <si>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</si>
  <si>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</si>
  <si>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</si>
  <si>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</si>
  <si>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</si>
  <si>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</si>
  <si>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</si>
  <si>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</si>
  <si>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</si>
  <si>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</si>
  <si>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</si>
  <si>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</si>
  <si>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</si>
  <si>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</si>
  <si>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</si>
  <si>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</si>
  <si>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</si>
  <si>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</si>
  <si>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</si>
  <si>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</si>
  <si>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</si>
  <si>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</si>
  <si>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</si>
  <si>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</si>
  <si>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</si>
  <si>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</si>
  <si>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</si>
  <si>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</si>
  <si>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</si>
  <si>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</si>
  <si>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</si>
  <si>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</si>
  <si>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</si>
  <si>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</si>
  <si>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</si>
  <si>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</si>
  <si>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</si>
  <si>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</si>
  <si>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</si>
  <si>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</si>
  <si>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</si>
  <si>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</si>
  <si>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</si>
  <si>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Bentley Total</t>
  </si>
  <si>
    <t>BMW Total</t>
  </si>
  <si>
    <t>Chevrolet Total</t>
  </si>
  <si>
    <t>Chrysler Total</t>
  </si>
  <si>
    <t>Citroen Total</t>
  </si>
  <si>
    <t>Fiat Total</t>
  </si>
  <si>
    <t>Fiat Professional Total</t>
  </si>
  <si>
    <t>Ford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</si>
  <si>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</si>
  <si>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</si>
  <si>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</si>
  <si>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</si>
  <si>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</si>
  <si>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</si>
  <si>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</si>
  <si>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</si>
  <si>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</si>
  <si>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</si>
  <si>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</si>
  <si>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</si>
  <si>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Kia Total</t>
  </si>
  <si>
    <t>Lamborghini Total</t>
  </si>
  <si>
    <t>Land Rover Total</t>
  </si>
  <si>
    <t>LDV Total</t>
  </si>
  <si>
    <t>Lexus Total</t>
  </si>
  <si>
    <t>Lotus Total</t>
  </si>
  <si>
    <t>Maserati Total</t>
  </si>
  <si>
    <t>Mazda Total</t>
  </si>
  <si>
    <t>Mercedes-Benz Cars Total</t>
  </si>
  <si>
    <t>Mercedes-Benz Vans Total</t>
  </si>
  <si>
    <t>MG Total</t>
  </si>
  <si>
    <t>MINI Total</t>
  </si>
  <si>
    <t>Mitsubishi Total</t>
  </si>
  <si>
    <t>Nissan Total</t>
  </si>
  <si>
    <t>Peugeot Total</t>
  </si>
  <si>
    <t>Polestar Total</t>
  </si>
  <si>
    <t>Porsche Total</t>
  </si>
  <si>
    <t>RAM Total</t>
  </si>
  <si>
    <t>Renault Total</t>
  </si>
  <si>
    <t>Skoda Total</t>
  </si>
  <si>
    <t>SsangYong Total</t>
  </si>
  <si>
    <t>Subaru Total</t>
  </si>
  <si>
    <t>Suzuki Total</t>
  </si>
  <si>
    <t>Tesla Total</t>
  </si>
  <si>
    <t>Toyota Total</t>
  </si>
  <si>
    <t>Volkswagen Total</t>
  </si>
  <si>
    <t>Volvo Car Total</t>
  </si>
  <si>
    <t>Copyright © 2022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</si>
</sst>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80</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81</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82</v>
      </c>
      <c r="C15" s="109">
        <v>1486</v>
      </c>
      <c r="D15" s="110">
        <v>1681</v>
      </c>
      <c r="E15" s="109">
        <v>8145</v>
      </c>
      <c r="F15" s="110">
        <v>8984</v>
      </c>
      <c r="G15" s="111"/>
      <c r="H15" s="109">
        <f t="shared" ref="H15:H22" si="0">C15-D15</f>
        <v>-195</v>
      </c>
      <c r="I15" s="110">
        <f t="shared" ref="I15:I22" si="1">E15-F15</f>
        <v>-839</v>
      </c>
      <c r="J15" s="112">
        <f t="shared" ref="J15:J22" si="2">IF(D15=0, "-", IF(H15/D15&lt;10, H15/D15, "&gt;999%"))</f>
        <v>-0.11600237953599048</v>
      </c>
      <c r="K15" s="113">
        <f t="shared" ref="K15:K22" si="3">IF(F15=0, "-", IF(I15/F15&lt;10, I15/F15, "&gt;999%"))</f>
        <v>-9.3388245770258241E-2</v>
      </c>
      <c r="L15" s="99"/>
    </row>
    <row r="16" spans="1:12" ht="15" x14ac:dyDescent="0.2">
      <c r="A16" s="99"/>
      <c r="B16" s="108" t="s">
        <v>83</v>
      </c>
      <c r="C16" s="109">
        <v>32027</v>
      </c>
      <c r="D16" s="110">
        <v>34633</v>
      </c>
      <c r="E16" s="109">
        <v>169835</v>
      </c>
      <c r="F16" s="110">
        <v>181900</v>
      </c>
      <c r="G16" s="111"/>
      <c r="H16" s="109">
        <f t="shared" si="0"/>
        <v>-2606</v>
      </c>
      <c r="I16" s="110">
        <f t="shared" si="1"/>
        <v>-12065</v>
      </c>
      <c r="J16" s="112">
        <f t="shared" si="2"/>
        <v>-7.5246152513498685E-2</v>
      </c>
      <c r="K16" s="113">
        <f t="shared" si="3"/>
        <v>-6.6327652556349648E-2</v>
      </c>
      <c r="L16" s="99"/>
    </row>
    <row r="17" spans="1:12" ht="15" x14ac:dyDescent="0.2">
      <c r="A17" s="99"/>
      <c r="B17" s="108" t="s">
        <v>84</v>
      </c>
      <c r="C17" s="109">
        <v>1115</v>
      </c>
      <c r="D17" s="110">
        <v>959</v>
      </c>
      <c r="E17" s="109">
        <v>5197</v>
      </c>
      <c r="F17" s="110">
        <v>5197</v>
      </c>
      <c r="G17" s="111"/>
      <c r="H17" s="109">
        <f t="shared" si="0"/>
        <v>156</v>
      </c>
      <c r="I17" s="110">
        <f t="shared" si="1"/>
        <v>0</v>
      </c>
      <c r="J17" s="112">
        <f t="shared" si="2"/>
        <v>0.16266944734098018</v>
      </c>
      <c r="K17" s="113">
        <f t="shared" si="3"/>
        <v>0</v>
      </c>
      <c r="L17" s="99"/>
    </row>
    <row r="18" spans="1:12" ht="15" x14ac:dyDescent="0.2">
      <c r="A18" s="99"/>
      <c r="B18" s="108" t="s">
        <v>85</v>
      </c>
      <c r="C18" s="109">
        <v>21983</v>
      </c>
      <c r="D18" s="110">
        <v>25321</v>
      </c>
      <c r="E18" s="109">
        <v>115003</v>
      </c>
      <c r="F18" s="110">
        <v>122849</v>
      </c>
      <c r="G18" s="111"/>
      <c r="H18" s="109">
        <f t="shared" si="0"/>
        <v>-3338</v>
      </c>
      <c r="I18" s="110">
        <f t="shared" si="1"/>
        <v>-7846</v>
      </c>
      <c r="J18" s="112">
        <f t="shared" si="2"/>
        <v>-0.13182733699300975</v>
      </c>
      <c r="K18" s="113">
        <f t="shared" si="3"/>
        <v>-6.3867023744597032E-2</v>
      </c>
      <c r="L18" s="99"/>
    </row>
    <row r="19" spans="1:12" ht="15" x14ac:dyDescent="0.2">
      <c r="A19" s="99"/>
      <c r="B19" s="108" t="s">
        <v>86</v>
      </c>
      <c r="C19" s="109">
        <v>6214</v>
      </c>
      <c r="D19" s="110">
        <v>6802</v>
      </c>
      <c r="E19" s="109">
        <v>35131</v>
      </c>
      <c r="F19" s="110">
        <v>36274</v>
      </c>
      <c r="G19" s="111"/>
      <c r="H19" s="109">
        <f t="shared" si="0"/>
        <v>-588</v>
      </c>
      <c r="I19" s="110">
        <f t="shared" si="1"/>
        <v>-1143</v>
      </c>
      <c r="J19" s="112">
        <f t="shared" si="2"/>
        <v>-8.6445163187297849E-2</v>
      </c>
      <c r="K19" s="113">
        <f t="shared" si="3"/>
        <v>-3.1510172575398357E-2</v>
      </c>
      <c r="L19" s="99"/>
    </row>
    <row r="20" spans="1:12" ht="15" x14ac:dyDescent="0.2">
      <c r="A20" s="99"/>
      <c r="B20" s="108" t="s">
        <v>87</v>
      </c>
      <c r="C20" s="109">
        <v>1572</v>
      </c>
      <c r="D20" s="110">
        <v>1899</v>
      </c>
      <c r="E20" s="109">
        <v>9486</v>
      </c>
      <c r="F20" s="110">
        <v>9507</v>
      </c>
      <c r="G20" s="111"/>
      <c r="H20" s="109">
        <f t="shared" si="0"/>
        <v>-327</v>
      </c>
      <c r="I20" s="110">
        <f t="shared" si="1"/>
        <v>-21</v>
      </c>
      <c r="J20" s="112">
        <f t="shared" si="2"/>
        <v>-0.17219589257503951</v>
      </c>
      <c r="K20" s="113">
        <f t="shared" si="3"/>
        <v>-2.208898706216472E-3</v>
      </c>
      <c r="L20" s="99"/>
    </row>
    <row r="21" spans="1:12" ht="15" x14ac:dyDescent="0.2">
      <c r="A21" s="99"/>
      <c r="B21" s="108" t="s">
        <v>88</v>
      </c>
      <c r="C21" s="109">
        <v>25764</v>
      </c>
      <c r="D21" s="110">
        <v>29332</v>
      </c>
      <c r="E21" s="109">
        <v>141996</v>
      </c>
      <c r="F21" s="110">
        <v>146231</v>
      </c>
      <c r="G21" s="111"/>
      <c r="H21" s="109">
        <f t="shared" si="0"/>
        <v>-3568</v>
      </c>
      <c r="I21" s="110">
        <f t="shared" si="1"/>
        <v>-4235</v>
      </c>
      <c r="J21" s="112">
        <f t="shared" si="2"/>
        <v>-0.1216418928133097</v>
      </c>
      <c r="K21" s="113">
        <f t="shared" si="3"/>
        <v>-2.8961027415527488E-2</v>
      </c>
      <c r="L21" s="99"/>
    </row>
    <row r="22" spans="1:12" ht="15" x14ac:dyDescent="0.2">
      <c r="A22" s="99"/>
      <c r="B22" s="108" t="s">
        <v>89</v>
      </c>
      <c r="C22" s="109">
        <v>9813</v>
      </c>
      <c r="D22" s="110">
        <v>10037</v>
      </c>
      <c r="E22" s="109">
        <v>53065</v>
      </c>
      <c r="F22" s="110">
        <v>56526</v>
      </c>
      <c r="G22" s="111"/>
      <c r="H22" s="109">
        <f t="shared" si="0"/>
        <v>-224</v>
      </c>
      <c r="I22" s="110">
        <f t="shared" si="1"/>
        <v>-3461</v>
      </c>
      <c r="J22" s="112">
        <f t="shared" si="2"/>
        <v>-2.2317425525555445E-2</v>
      </c>
      <c r="K22" s="113">
        <f t="shared" si="3"/>
        <v>-6.1228461239075826E-2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99974</v>
      </c>
      <c r="D24" s="121">
        <f>SUM(D15:D23)</f>
        <v>110664</v>
      </c>
      <c r="E24" s="120">
        <f>SUM(E15:E23)</f>
        <v>537858</v>
      </c>
      <c r="F24" s="121">
        <f>SUM(F15:F23)</f>
        <v>567468</v>
      </c>
      <c r="G24" s="122"/>
      <c r="H24" s="120">
        <f>SUM(H15:H23)</f>
        <v>-10690</v>
      </c>
      <c r="I24" s="121">
        <f>SUM(I15:I23)</f>
        <v>-29610</v>
      </c>
      <c r="J24" s="123">
        <f>IF(D24=0, 0, H24/D24)</f>
        <v>-9.6598713222005347E-2</v>
      </c>
      <c r="K24" s="124">
        <f>IF(F24=0, 0, I24/F24)</f>
        <v>-5.2179153714394466E-2</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576</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2"/>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90</v>
      </c>
      <c r="B2" s="202" t="s">
        <v>81</v>
      </c>
      <c r="C2" s="198"/>
      <c r="D2" s="198"/>
      <c r="E2" s="203"/>
      <c r="F2" s="203"/>
      <c r="G2" s="203"/>
      <c r="H2" s="203"/>
      <c r="I2" s="203"/>
      <c r="J2" s="203"/>
      <c r="K2" s="203"/>
    </row>
    <row r="4" spans="1:11" ht="15.75" x14ac:dyDescent="0.25">
      <c r="A4" s="164" t="s">
        <v>101</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101</v>
      </c>
      <c r="B6" s="61" t="s">
        <v>12</v>
      </c>
      <c r="C6" s="62" t="s">
        <v>13</v>
      </c>
      <c r="D6" s="61" t="s">
        <v>12</v>
      </c>
      <c r="E6" s="63" t="s">
        <v>13</v>
      </c>
      <c r="F6" s="62" t="s">
        <v>12</v>
      </c>
      <c r="G6" s="62" t="s">
        <v>13</v>
      </c>
      <c r="H6" s="61" t="s">
        <v>12</v>
      </c>
      <c r="I6" s="63" t="s">
        <v>13</v>
      </c>
      <c r="J6" s="61"/>
      <c r="K6" s="63"/>
    </row>
    <row r="7" spans="1:11" x14ac:dyDescent="0.2">
      <c r="A7" s="7" t="s">
        <v>287</v>
      </c>
      <c r="B7" s="65">
        <v>3</v>
      </c>
      <c r="C7" s="34">
        <f>IF(B18=0, "-", B7/B18)</f>
        <v>3.0612244897959183E-2</v>
      </c>
      <c r="D7" s="65">
        <v>3</v>
      </c>
      <c r="E7" s="9">
        <f>IF(D18=0, "-", D7/D18)</f>
        <v>2.7777777777777776E-2</v>
      </c>
      <c r="F7" s="81">
        <v>9</v>
      </c>
      <c r="G7" s="34">
        <f>IF(F18=0, "-", F7/F18)</f>
        <v>1.8828451882845189E-2</v>
      </c>
      <c r="H7" s="65">
        <v>26</v>
      </c>
      <c r="I7" s="9">
        <f>IF(H18=0, "-", H7/H18)</f>
        <v>5.3830227743271224E-2</v>
      </c>
      <c r="J7" s="8">
        <f t="shared" ref="J7:J16" si="0">IF(D7=0, "-", IF((B7-D7)/D7&lt;10, (B7-D7)/D7, "&gt;999%"))</f>
        <v>0</v>
      </c>
      <c r="K7" s="9">
        <f t="shared" ref="K7:K16" si="1">IF(H7=0, "-", IF((F7-H7)/H7&lt;10, (F7-H7)/H7, "&gt;999%"))</f>
        <v>-0.65384615384615385</v>
      </c>
    </row>
    <row r="8" spans="1:11" x14ac:dyDescent="0.2">
      <c r="A8" s="7" t="s">
        <v>288</v>
      </c>
      <c r="B8" s="65">
        <v>7</v>
      </c>
      <c r="C8" s="34">
        <f>IF(B18=0, "-", B8/B18)</f>
        <v>7.1428571428571425E-2</v>
      </c>
      <c r="D8" s="65">
        <v>18</v>
      </c>
      <c r="E8" s="9">
        <f>IF(D18=0, "-", D8/D18)</f>
        <v>0.16666666666666666</v>
      </c>
      <c r="F8" s="81">
        <v>42</v>
      </c>
      <c r="G8" s="34">
        <f>IF(F18=0, "-", F8/F18)</f>
        <v>8.7866108786610872E-2</v>
      </c>
      <c r="H8" s="65">
        <v>54</v>
      </c>
      <c r="I8" s="9">
        <f>IF(H18=0, "-", H8/H18)</f>
        <v>0.11180124223602485</v>
      </c>
      <c r="J8" s="8">
        <f t="shared" si="0"/>
        <v>-0.61111111111111116</v>
      </c>
      <c r="K8" s="9">
        <f t="shared" si="1"/>
        <v>-0.22222222222222221</v>
      </c>
    </row>
    <row r="9" spans="1:11" x14ac:dyDescent="0.2">
      <c r="A9" s="7" t="s">
        <v>289</v>
      </c>
      <c r="B9" s="65">
        <v>14</v>
      </c>
      <c r="C9" s="34">
        <f>IF(B18=0, "-", B9/B18)</f>
        <v>0.14285714285714285</v>
      </c>
      <c r="D9" s="65">
        <v>16</v>
      </c>
      <c r="E9" s="9">
        <f>IF(D18=0, "-", D9/D18)</f>
        <v>0.14814814814814814</v>
      </c>
      <c r="F9" s="81">
        <v>83</v>
      </c>
      <c r="G9" s="34">
        <f>IF(F18=0, "-", F9/F18)</f>
        <v>0.17364016736401675</v>
      </c>
      <c r="H9" s="65">
        <v>50</v>
      </c>
      <c r="I9" s="9">
        <f>IF(H18=0, "-", H9/H18)</f>
        <v>0.10351966873706005</v>
      </c>
      <c r="J9" s="8">
        <f t="shared" si="0"/>
        <v>-0.125</v>
      </c>
      <c r="K9" s="9">
        <f t="shared" si="1"/>
        <v>0.66</v>
      </c>
    </row>
    <row r="10" spans="1:11" x14ac:dyDescent="0.2">
      <c r="A10" s="7" t="s">
        <v>290</v>
      </c>
      <c r="B10" s="65">
        <v>24</v>
      </c>
      <c r="C10" s="34">
        <f>IF(B18=0, "-", B10/B18)</f>
        <v>0.24489795918367346</v>
      </c>
      <c r="D10" s="65">
        <v>28</v>
      </c>
      <c r="E10" s="9">
        <f>IF(D18=0, "-", D10/D18)</f>
        <v>0.25925925925925924</v>
      </c>
      <c r="F10" s="81">
        <v>80</v>
      </c>
      <c r="G10" s="34">
        <f>IF(F18=0, "-", F10/F18)</f>
        <v>0.16736401673640167</v>
      </c>
      <c r="H10" s="65">
        <v>145</v>
      </c>
      <c r="I10" s="9">
        <f>IF(H18=0, "-", H10/H18)</f>
        <v>0.30020703933747411</v>
      </c>
      <c r="J10" s="8">
        <f t="shared" si="0"/>
        <v>-0.14285714285714285</v>
      </c>
      <c r="K10" s="9">
        <f t="shared" si="1"/>
        <v>-0.44827586206896552</v>
      </c>
    </row>
    <row r="11" spans="1:11" x14ac:dyDescent="0.2">
      <c r="A11" s="7" t="s">
        <v>291</v>
      </c>
      <c r="B11" s="65">
        <v>2</v>
      </c>
      <c r="C11" s="34">
        <f>IF(B18=0, "-", B11/B18)</f>
        <v>2.0408163265306121E-2</v>
      </c>
      <c r="D11" s="65">
        <v>3</v>
      </c>
      <c r="E11" s="9">
        <f>IF(D18=0, "-", D11/D18)</f>
        <v>2.7777777777777776E-2</v>
      </c>
      <c r="F11" s="81">
        <v>14</v>
      </c>
      <c r="G11" s="34">
        <f>IF(F18=0, "-", F11/F18)</f>
        <v>2.9288702928870293E-2</v>
      </c>
      <c r="H11" s="65">
        <v>16</v>
      </c>
      <c r="I11" s="9">
        <f>IF(H18=0, "-", H11/H18)</f>
        <v>3.3126293995859216E-2</v>
      </c>
      <c r="J11" s="8">
        <f t="shared" si="0"/>
        <v>-0.33333333333333331</v>
      </c>
      <c r="K11" s="9">
        <f t="shared" si="1"/>
        <v>-0.125</v>
      </c>
    </row>
    <row r="12" spans="1:11" x14ac:dyDescent="0.2">
      <c r="A12" s="7" t="s">
        <v>292</v>
      </c>
      <c r="B12" s="65">
        <v>0</v>
      </c>
      <c r="C12" s="34">
        <f>IF(B18=0, "-", B12/B18)</f>
        <v>0</v>
      </c>
      <c r="D12" s="65">
        <v>3</v>
      </c>
      <c r="E12" s="9">
        <f>IF(D18=0, "-", D12/D18)</f>
        <v>2.7777777777777776E-2</v>
      </c>
      <c r="F12" s="81">
        <v>6</v>
      </c>
      <c r="G12" s="34">
        <f>IF(F18=0, "-", F12/F18)</f>
        <v>1.2552301255230125E-2</v>
      </c>
      <c r="H12" s="65">
        <v>3</v>
      </c>
      <c r="I12" s="9">
        <f>IF(H18=0, "-", H12/H18)</f>
        <v>6.2111801242236021E-3</v>
      </c>
      <c r="J12" s="8">
        <f t="shared" si="0"/>
        <v>-1</v>
      </c>
      <c r="K12" s="9">
        <f t="shared" si="1"/>
        <v>1</v>
      </c>
    </row>
    <row r="13" spans="1:11" x14ac:dyDescent="0.2">
      <c r="A13" s="7" t="s">
        <v>293</v>
      </c>
      <c r="B13" s="65">
        <v>5</v>
      </c>
      <c r="C13" s="34">
        <f>IF(B18=0, "-", B13/B18)</f>
        <v>5.1020408163265307E-2</v>
      </c>
      <c r="D13" s="65">
        <v>3</v>
      </c>
      <c r="E13" s="9">
        <f>IF(D18=0, "-", D13/D18)</f>
        <v>2.7777777777777776E-2</v>
      </c>
      <c r="F13" s="81">
        <v>22</v>
      </c>
      <c r="G13" s="34">
        <f>IF(F18=0, "-", F13/F18)</f>
        <v>4.6025104602510462E-2</v>
      </c>
      <c r="H13" s="65">
        <v>19</v>
      </c>
      <c r="I13" s="9">
        <f>IF(H18=0, "-", H13/H18)</f>
        <v>3.9337474120082816E-2</v>
      </c>
      <c r="J13" s="8">
        <f t="shared" si="0"/>
        <v>0.66666666666666663</v>
      </c>
      <c r="K13" s="9">
        <f t="shared" si="1"/>
        <v>0.15789473684210525</v>
      </c>
    </row>
    <row r="14" spans="1:11" x14ac:dyDescent="0.2">
      <c r="A14" s="7" t="s">
        <v>294</v>
      </c>
      <c r="B14" s="65">
        <v>9</v>
      </c>
      <c r="C14" s="34">
        <f>IF(B18=0, "-", B14/B18)</f>
        <v>9.1836734693877556E-2</v>
      </c>
      <c r="D14" s="65">
        <v>7</v>
      </c>
      <c r="E14" s="9">
        <f>IF(D18=0, "-", D14/D18)</f>
        <v>6.4814814814814811E-2</v>
      </c>
      <c r="F14" s="81">
        <v>46</v>
      </c>
      <c r="G14" s="34">
        <f>IF(F18=0, "-", F14/F18)</f>
        <v>9.6234309623430964E-2</v>
      </c>
      <c r="H14" s="65">
        <v>18</v>
      </c>
      <c r="I14" s="9">
        <f>IF(H18=0, "-", H14/H18)</f>
        <v>3.7267080745341616E-2</v>
      </c>
      <c r="J14" s="8">
        <f t="shared" si="0"/>
        <v>0.2857142857142857</v>
      </c>
      <c r="K14" s="9">
        <f t="shared" si="1"/>
        <v>1.5555555555555556</v>
      </c>
    </row>
    <row r="15" spans="1:11" x14ac:dyDescent="0.2">
      <c r="A15" s="7" t="s">
        <v>295</v>
      </c>
      <c r="B15" s="65">
        <v>12</v>
      </c>
      <c r="C15" s="34">
        <f>IF(B18=0, "-", B15/B18)</f>
        <v>0.12244897959183673</v>
      </c>
      <c r="D15" s="65">
        <v>12</v>
      </c>
      <c r="E15" s="9">
        <f>IF(D18=0, "-", D15/D18)</f>
        <v>0.1111111111111111</v>
      </c>
      <c r="F15" s="81">
        <v>80</v>
      </c>
      <c r="G15" s="34">
        <f>IF(F18=0, "-", F15/F18)</f>
        <v>0.16736401673640167</v>
      </c>
      <c r="H15" s="65">
        <v>68</v>
      </c>
      <c r="I15" s="9">
        <f>IF(H18=0, "-", H15/H18)</f>
        <v>0.14078674948240166</v>
      </c>
      <c r="J15" s="8">
        <f t="shared" si="0"/>
        <v>0</v>
      </c>
      <c r="K15" s="9">
        <f t="shared" si="1"/>
        <v>0.17647058823529413</v>
      </c>
    </row>
    <row r="16" spans="1:11" x14ac:dyDescent="0.2">
      <c r="A16" s="7" t="s">
        <v>296</v>
      </c>
      <c r="B16" s="65">
        <v>22</v>
      </c>
      <c r="C16" s="34">
        <f>IF(B18=0, "-", B16/B18)</f>
        <v>0.22448979591836735</v>
      </c>
      <c r="D16" s="65">
        <v>15</v>
      </c>
      <c r="E16" s="9">
        <f>IF(D18=0, "-", D16/D18)</f>
        <v>0.1388888888888889</v>
      </c>
      <c r="F16" s="81">
        <v>96</v>
      </c>
      <c r="G16" s="34">
        <f>IF(F18=0, "-", F16/F18)</f>
        <v>0.20083682008368201</v>
      </c>
      <c r="H16" s="65">
        <v>84</v>
      </c>
      <c r="I16" s="9">
        <f>IF(H18=0, "-", H16/H18)</f>
        <v>0.17391304347826086</v>
      </c>
      <c r="J16" s="8">
        <f t="shared" si="0"/>
        <v>0.46666666666666667</v>
      </c>
      <c r="K16" s="9">
        <f t="shared" si="1"/>
        <v>0.14285714285714285</v>
      </c>
    </row>
    <row r="17" spans="1:11" x14ac:dyDescent="0.2">
      <c r="A17" s="2"/>
      <c r="B17" s="68"/>
      <c r="C17" s="33"/>
      <c r="D17" s="68"/>
      <c r="E17" s="6"/>
      <c r="F17" s="82"/>
      <c r="G17" s="33"/>
      <c r="H17" s="68"/>
      <c r="I17" s="6"/>
      <c r="J17" s="5"/>
      <c r="K17" s="6"/>
    </row>
    <row r="18" spans="1:11" s="43" customFormat="1" x14ac:dyDescent="0.2">
      <c r="A18" s="162" t="s">
        <v>513</v>
      </c>
      <c r="B18" s="71">
        <f>SUM(B7:B17)</f>
        <v>98</v>
      </c>
      <c r="C18" s="40">
        <f>B18/1486</f>
        <v>6.5948855989232835E-2</v>
      </c>
      <c r="D18" s="71">
        <f>SUM(D7:D17)</f>
        <v>108</v>
      </c>
      <c r="E18" s="41">
        <f>D18/1681</f>
        <v>6.4247471743010112E-2</v>
      </c>
      <c r="F18" s="77">
        <f>SUM(F7:F17)</f>
        <v>478</v>
      </c>
      <c r="G18" s="42">
        <f>F18/8145</f>
        <v>5.8686310620012276E-2</v>
      </c>
      <c r="H18" s="71">
        <f>SUM(H7:H17)</f>
        <v>483</v>
      </c>
      <c r="I18" s="41">
        <f>H18/8984</f>
        <v>5.376224398931434E-2</v>
      </c>
      <c r="J18" s="37">
        <f>IF(D18=0, "-", IF((B18-D18)/D18&lt;10, (B18-D18)/D18, "&gt;999%"))</f>
        <v>-9.2592592592592587E-2</v>
      </c>
      <c r="K18" s="38">
        <f>IF(H18=0, "-", IF((F18-H18)/H18&lt;10, (F18-H18)/H18, "&gt;999%"))</f>
        <v>-1.0351966873706004E-2</v>
      </c>
    </row>
    <row r="19" spans="1:11" x14ac:dyDescent="0.2">
      <c r="B19" s="83"/>
      <c r="D19" s="83"/>
      <c r="F19" s="83"/>
      <c r="H19" s="83"/>
    </row>
    <row r="20" spans="1:11" s="43" customFormat="1" x14ac:dyDescent="0.2">
      <c r="A20" s="162" t="s">
        <v>513</v>
      </c>
      <c r="B20" s="71">
        <v>98</v>
      </c>
      <c r="C20" s="40">
        <f>B20/1486</f>
        <v>6.5948855989232835E-2</v>
      </c>
      <c r="D20" s="71">
        <v>108</v>
      </c>
      <c r="E20" s="41">
        <f>D20/1681</f>
        <v>6.4247471743010112E-2</v>
      </c>
      <c r="F20" s="77">
        <v>478</v>
      </c>
      <c r="G20" s="42">
        <f>F20/8145</f>
        <v>5.8686310620012276E-2</v>
      </c>
      <c r="H20" s="71">
        <v>483</v>
      </c>
      <c r="I20" s="41">
        <f>H20/8984</f>
        <v>5.376224398931434E-2</v>
      </c>
      <c r="J20" s="37">
        <f>IF(D20=0, "-", IF((B20-D20)/D20&lt;10, (B20-D20)/D20, "&gt;999%"))</f>
        <v>-9.2592592592592587E-2</v>
      </c>
      <c r="K20" s="38">
        <f>IF(H20=0, "-", IF((F20-H20)/H20&lt;10, (F20-H20)/H20, "&gt;999%"))</f>
        <v>-1.0351966873706004E-2</v>
      </c>
    </row>
    <row r="21" spans="1:11" x14ac:dyDescent="0.2">
      <c r="B21" s="83"/>
      <c r="D21" s="83"/>
      <c r="F21" s="83"/>
      <c r="H21" s="83"/>
    </row>
    <row r="22" spans="1:11" ht="15.75" x14ac:dyDescent="0.25">
      <c r="A22" s="164" t="s">
        <v>102</v>
      </c>
      <c r="B22" s="196" t="s">
        <v>1</v>
      </c>
      <c r="C22" s="200"/>
      <c r="D22" s="200"/>
      <c r="E22" s="197"/>
      <c r="F22" s="196" t="s">
        <v>14</v>
      </c>
      <c r="G22" s="200"/>
      <c r="H22" s="200"/>
      <c r="I22" s="197"/>
      <c r="J22" s="196" t="s">
        <v>15</v>
      </c>
      <c r="K22" s="197"/>
    </row>
    <row r="23" spans="1:11" x14ac:dyDescent="0.2">
      <c r="A23" s="22"/>
      <c r="B23" s="196">
        <f>VALUE(RIGHT($B$2, 4))</f>
        <v>2022</v>
      </c>
      <c r="C23" s="197"/>
      <c r="D23" s="196">
        <f>B23-1</f>
        <v>2021</v>
      </c>
      <c r="E23" s="204"/>
      <c r="F23" s="196">
        <f>B23</f>
        <v>2022</v>
      </c>
      <c r="G23" s="204"/>
      <c r="H23" s="196">
        <f>D23</f>
        <v>2021</v>
      </c>
      <c r="I23" s="204"/>
      <c r="J23" s="140" t="s">
        <v>4</v>
      </c>
      <c r="K23" s="141" t="s">
        <v>2</v>
      </c>
    </row>
    <row r="24" spans="1:11" x14ac:dyDescent="0.2">
      <c r="A24" s="163" t="s">
        <v>130</v>
      </c>
      <c r="B24" s="61" t="s">
        <v>12</v>
      </c>
      <c r="C24" s="62" t="s">
        <v>13</v>
      </c>
      <c r="D24" s="61" t="s">
        <v>12</v>
      </c>
      <c r="E24" s="63" t="s">
        <v>13</v>
      </c>
      <c r="F24" s="62" t="s">
        <v>12</v>
      </c>
      <c r="G24" s="62" t="s">
        <v>13</v>
      </c>
      <c r="H24" s="61" t="s">
        <v>12</v>
      </c>
      <c r="I24" s="63" t="s">
        <v>13</v>
      </c>
      <c r="J24" s="61"/>
      <c r="K24" s="63"/>
    </row>
    <row r="25" spans="1:11" x14ac:dyDescent="0.2">
      <c r="A25" s="7" t="s">
        <v>297</v>
      </c>
      <c r="B25" s="65">
        <v>0</v>
      </c>
      <c r="C25" s="34">
        <f>IF(B48=0, "-", B25/B48)</f>
        <v>0</v>
      </c>
      <c r="D25" s="65">
        <v>0</v>
      </c>
      <c r="E25" s="9">
        <f>IF(D48=0, "-", D25/D48)</f>
        <v>0</v>
      </c>
      <c r="F25" s="81">
        <v>7</v>
      </c>
      <c r="G25" s="34">
        <f>IF(F48=0, "-", F25/F48)</f>
        <v>6.9513406156901684E-3</v>
      </c>
      <c r="H25" s="65">
        <v>0</v>
      </c>
      <c r="I25" s="9">
        <f>IF(H48=0, "-", H25/H48)</f>
        <v>0</v>
      </c>
      <c r="J25" s="8" t="str">
        <f t="shared" ref="J25:J46" si="2">IF(D25=0, "-", IF((B25-D25)/D25&lt;10, (B25-D25)/D25, "&gt;999%"))</f>
        <v>-</v>
      </c>
      <c r="K25" s="9" t="str">
        <f t="shared" ref="K25:K46" si="3">IF(H25=0, "-", IF((F25-H25)/H25&lt;10, (F25-H25)/H25, "&gt;999%"))</f>
        <v>-</v>
      </c>
    </row>
    <row r="26" spans="1:11" x14ac:dyDescent="0.2">
      <c r="A26" s="7" t="s">
        <v>298</v>
      </c>
      <c r="B26" s="65">
        <v>0</v>
      </c>
      <c r="C26" s="34">
        <f>IF(B48=0, "-", B26/B48)</f>
        <v>0</v>
      </c>
      <c r="D26" s="65">
        <v>3</v>
      </c>
      <c r="E26" s="9">
        <f>IF(D48=0, "-", D26/D48)</f>
        <v>1.0676156583629894E-2</v>
      </c>
      <c r="F26" s="81">
        <v>0</v>
      </c>
      <c r="G26" s="34">
        <f>IF(F48=0, "-", F26/F48)</f>
        <v>0</v>
      </c>
      <c r="H26" s="65">
        <v>27</v>
      </c>
      <c r="I26" s="9">
        <f>IF(H48=0, "-", H26/H48)</f>
        <v>2.1428571428571429E-2</v>
      </c>
      <c r="J26" s="8">
        <f t="shared" si="2"/>
        <v>-1</v>
      </c>
      <c r="K26" s="9">
        <f t="shared" si="3"/>
        <v>-1</v>
      </c>
    </row>
    <row r="27" spans="1:11" x14ac:dyDescent="0.2">
      <c r="A27" s="7" t="s">
        <v>299</v>
      </c>
      <c r="B27" s="65">
        <v>10</v>
      </c>
      <c r="C27" s="34">
        <f>IF(B48=0, "-", B27/B48)</f>
        <v>6.5789473684210523E-2</v>
      </c>
      <c r="D27" s="65">
        <v>12</v>
      </c>
      <c r="E27" s="9">
        <f>IF(D48=0, "-", D27/D48)</f>
        <v>4.2704626334519574E-2</v>
      </c>
      <c r="F27" s="81">
        <v>44</v>
      </c>
      <c r="G27" s="34">
        <f>IF(F48=0, "-", F27/F48)</f>
        <v>4.3694141012909631E-2</v>
      </c>
      <c r="H27" s="65">
        <v>19</v>
      </c>
      <c r="I27" s="9">
        <f>IF(H48=0, "-", H27/H48)</f>
        <v>1.507936507936508E-2</v>
      </c>
      <c r="J27" s="8">
        <f t="shared" si="2"/>
        <v>-0.16666666666666666</v>
      </c>
      <c r="K27" s="9">
        <f t="shared" si="3"/>
        <v>1.3157894736842106</v>
      </c>
    </row>
    <row r="28" spans="1:11" x14ac:dyDescent="0.2">
      <c r="A28" s="7" t="s">
        <v>300</v>
      </c>
      <c r="B28" s="65">
        <v>3</v>
      </c>
      <c r="C28" s="34">
        <f>IF(B48=0, "-", B28/B48)</f>
        <v>1.9736842105263157E-2</v>
      </c>
      <c r="D28" s="65">
        <v>20</v>
      </c>
      <c r="E28" s="9">
        <f>IF(D48=0, "-", D28/D48)</f>
        <v>7.1174377224199295E-2</v>
      </c>
      <c r="F28" s="81">
        <v>29</v>
      </c>
      <c r="G28" s="34">
        <f>IF(F48=0, "-", F28/F48)</f>
        <v>2.8798411122144985E-2</v>
      </c>
      <c r="H28" s="65">
        <v>107</v>
      </c>
      <c r="I28" s="9">
        <f>IF(H48=0, "-", H28/H48)</f>
        <v>8.4920634920634924E-2</v>
      </c>
      <c r="J28" s="8">
        <f t="shared" si="2"/>
        <v>-0.85</v>
      </c>
      <c r="K28" s="9">
        <f t="shared" si="3"/>
        <v>-0.7289719626168224</v>
      </c>
    </row>
    <row r="29" spans="1:11" x14ac:dyDescent="0.2">
      <c r="A29" s="7" t="s">
        <v>301</v>
      </c>
      <c r="B29" s="65">
        <v>25</v>
      </c>
      <c r="C29" s="34">
        <f>IF(B48=0, "-", B29/B48)</f>
        <v>0.16447368421052633</v>
      </c>
      <c r="D29" s="65">
        <v>36</v>
      </c>
      <c r="E29" s="9">
        <f>IF(D48=0, "-", D29/D48)</f>
        <v>0.12811387900355872</v>
      </c>
      <c r="F29" s="81">
        <v>125</v>
      </c>
      <c r="G29" s="34">
        <f>IF(F48=0, "-", F29/F48)</f>
        <v>0.12413108242303873</v>
      </c>
      <c r="H29" s="65">
        <v>163</v>
      </c>
      <c r="I29" s="9">
        <f>IF(H48=0, "-", H29/H48)</f>
        <v>0.12936507936507938</v>
      </c>
      <c r="J29" s="8">
        <f t="shared" si="2"/>
        <v>-0.30555555555555558</v>
      </c>
      <c r="K29" s="9">
        <f t="shared" si="3"/>
        <v>-0.23312883435582821</v>
      </c>
    </row>
    <row r="30" spans="1:11" x14ac:dyDescent="0.2">
      <c r="A30" s="7" t="s">
        <v>302</v>
      </c>
      <c r="B30" s="65">
        <v>2</v>
      </c>
      <c r="C30" s="34">
        <f>IF(B48=0, "-", B30/B48)</f>
        <v>1.3157894736842105E-2</v>
      </c>
      <c r="D30" s="65">
        <v>0</v>
      </c>
      <c r="E30" s="9">
        <f>IF(D48=0, "-", D30/D48)</f>
        <v>0</v>
      </c>
      <c r="F30" s="81">
        <v>10</v>
      </c>
      <c r="G30" s="34">
        <f>IF(F48=0, "-", F30/F48)</f>
        <v>9.9304865938430985E-3</v>
      </c>
      <c r="H30" s="65">
        <v>8</v>
      </c>
      <c r="I30" s="9">
        <f>IF(H48=0, "-", H30/H48)</f>
        <v>6.3492063492063492E-3</v>
      </c>
      <c r="J30" s="8" t="str">
        <f t="shared" si="2"/>
        <v>-</v>
      </c>
      <c r="K30" s="9">
        <f t="shared" si="3"/>
        <v>0.25</v>
      </c>
    </row>
    <row r="31" spans="1:11" x14ac:dyDescent="0.2">
      <c r="A31" s="7" t="s">
        <v>303</v>
      </c>
      <c r="B31" s="65">
        <v>0</v>
      </c>
      <c r="C31" s="34">
        <f>IF(B48=0, "-", B31/B48)</f>
        <v>0</v>
      </c>
      <c r="D31" s="65">
        <v>4</v>
      </c>
      <c r="E31" s="9">
        <f>IF(D48=0, "-", D31/D48)</f>
        <v>1.4234875444839857E-2</v>
      </c>
      <c r="F31" s="81">
        <v>7</v>
      </c>
      <c r="G31" s="34">
        <f>IF(F48=0, "-", F31/F48)</f>
        <v>6.9513406156901684E-3</v>
      </c>
      <c r="H31" s="65">
        <v>4</v>
      </c>
      <c r="I31" s="9">
        <f>IF(H48=0, "-", H31/H48)</f>
        <v>3.1746031746031746E-3</v>
      </c>
      <c r="J31" s="8">
        <f t="shared" si="2"/>
        <v>-1</v>
      </c>
      <c r="K31" s="9">
        <f t="shared" si="3"/>
        <v>0.75</v>
      </c>
    </row>
    <row r="32" spans="1:11" x14ac:dyDescent="0.2">
      <c r="A32" s="7" t="s">
        <v>304</v>
      </c>
      <c r="B32" s="65">
        <v>12</v>
      </c>
      <c r="C32" s="34">
        <f>IF(B48=0, "-", B32/B48)</f>
        <v>7.8947368421052627E-2</v>
      </c>
      <c r="D32" s="65">
        <v>24</v>
      </c>
      <c r="E32" s="9">
        <f>IF(D48=0, "-", D32/D48)</f>
        <v>8.5409252669039148E-2</v>
      </c>
      <c r="F32" s="81">
        <v>84</v>
      </c>
      <c r="G32" s="34">
        <f>IF(F48=0, "-", F32/F48)</f>
        <v>8.3416087388282031E-2</v>
      </c>
      <c r="H32" s="65">
        <v>92</v>
      </c>
      <c r="I32" s="9">
        <f>IF(H48=0, "-", H32/H48)</f>
        <v>7.301587301587302E-2</v>
      </c>
      <c r="J32" s="8">
        <f t="shared" si="2"/>
        <v>-0.5</v>
      </c>
      <c r="K32" s="9">
        <f t="shared" si="3"/>
        <v>-8.6956521739130432E-2</v>
      </c>
    </row>
    <row r="33" spans="1:11" x14ac:dyDescent="0.2">
      <c r="A33" s="7" t="s">
        <v>305</v>
      </c>
      <c r="B33" s="65">
        <v>23</v>
      </c>
      <c r="C33" s="34">
        <f>IF(B48=0, "-", B33/B48)</f>
        <v>0.15131578947368421</v>
      </c>
      <c r="D33" s="65">
        <v>49</v>
      </c>
      <c r="E33" s="9">
        <f>IF(D48=0, "-", D33/D48)</f>
        <v>0.17437722419928825</v>
      </c>
      <c r="F33" s="81">
        <v>212</v>
      </c>
      <c r="G33" s="34">
        <f>IF(F48=0, "-", F33/F48)</f>
        <v>0.21052631578947367</v>
      </c>
      <c r="H33" s="65">
        <v>196</v>
      </c>
      <c r="I33" s="9">
        <f>IF(H48=0, "-", H33/H48)</f>
        <v>0.15555555555555556</v>
      </c>
      <c r="J33" s="8">
        <f t="shared" si="2"/>
        <v>-0.53061224489795922</v>
      </c>
      <c r="K33" s="9">
        <f t="shared" si="3"/>
        <v>8.1632653061224483E-2</v>
      </c>
    </row>
    <row r="34" spans="1:11" x14ac:dyDescent="0.2">
      <c r="A34" s="7" t="s">
        <v>306</v>
      </c>
      <c r="B34" s="65">
        <v>1</v>
      </c>
      <c r="C34" s="34">
        <f>IF(B48=0, "-", B34/B48)</f>
        <v>6.5789473684210523E-3</v>
      </c>
      <c r="D34" s="65">
        <v>3</v>
      </c>
      <c r="E34" s="9">
        <f>IF(D48=0, "-", D34/D48)</f>
        <v>1.0676156583629894E-2</v>
      </c>
      <c r="F34" s="81">
        <v>17</v>
      </c>
      <c r="G34" s="34">
        <f>IF(F48=0, "-", F34/F48)</f>
        <v>1.6881827209533268E-2</v>
      </c>
      <c r="H34" s="65">
        <v>8</v>
      </c>
      <c r="I34" s="9">
        <f>IF(H48=0, "-", H34/H48)</f>
        <v>6.3492063492063492E-3</v>
      </c>
      <c r="J34" s="8">
        <f t="shared" si="2"/>
        <v>-0.66666666666666663</v>
      </c>
      <c r="K34" s="9">
        <f t="shared" si="3"/>
        <v>1.125</v>
      </c>
    </row>
    <row r="35" spans="1:11" x14ac:dyDescent="0.2">
      <c r="A35" s="7" t="s">
        <v>307</v>
      </c>
      <c r="B35" s="65">
        <v>11</v>
      </c>
      <c r="C35" s="34">
        <f>IF(B48=0, "-", B35/B48)</f>
        <v>7.2368421052631582E-2</v>
      </c>
      <c r="D35" s="65">
        <v>32</v>
      </c>
      <c r="E35" s="9">
        <f>IF(D48=0, "-", D35/D48)</f>
        <v>0.11387900355871886</v>
      </c>
      <c r="F35" s="81">
        <v>100</v>
      </c>
      <c r="G35" s="34">
        <f>IF(F48=0, "-", F35/F48)</f>
        <v>9.9304865938430978E-2</v>
      </c>
      <c r="H35" s="65">
        <v>125</v>
      </c>
      <c r="I35" s="9">
        <f>IF(H48=0, "-", H35/H48)</f>
        <v>9.9206349206349201E-2</v>
      </c>
      <c r="J35" s="8">
        <f t="shared" si="2"/>
        <v>-0.65625</v>
      </c>
      <c r="K35" s="9">
        <f t="shared" si="3"/>
        <v>-0.2</v>
      </c>
    </row>
    <row r="36" spans="1:11" x14ac:dyDescent="0.2">
      <c r="A36" s="7" t="s">
        <v>308</v>
      </c>
      <c r="B36" s="65">
        <v>17</v>
      </c>
      <c r="C36" s="34">
        <f>IF(B48=0, "-", B36/B48)</f>
        <v>0.1118421052631579</v>
      </c>
      <c r="D36" s="65">
        <v>1</v>
      </c>
      <c r="E36" s="9">
        <f>IF(D48=0, "-", D36/D48)</f>
        <v>3.5587188612099642E-3</v>
      </c>
      <c r="F36" s="81">
        <v>81</v>
      </c>
      <c r="G36" s="34">
        <f>IF(F48=0, "-", F36/F48)</f>
        <v>8.0436941410129095E-2</v>
      </c>
      <c r="H36" s="65">
        <v>52</v>
      </c>
      <c r="I36" s="9">
        <f>IF(H48=0, "-", H36/H48)</f>
        <v>4.1269841269841269E-2</v>
      </c>
      <c r="J36" s="8" t="str">
        <f t="shared" si="2"/>
        <v>&gt;999%</v>
      </c>
      <c r="K36" s="9">
        <f t="shared" si="3"/>
        <v>0.55769230769230771</v>
      </c>
    </row>
    <row r="37" spans="1:11" x14ac:dyDescent="0.2">
      <c r="A37" s="7" t="s">
        <v>309</v>
      </c>
      <c r="B37" s="65">
        <v>6</v>
      </c>
      <c r="C37" s="34">
        <f>IF(B48=0, "-", B37/B48)</f>
        <v>3.9473684210526314E-2</v>
      </c>
      <c r="D37" s="65">
        <v>2</v>
      </c>
      <c r="E37" s="9">
        <f>IF(D48=0, "-", D37/D48)</f>
        <v>7.1174377224199285E-3</v>
      </c>
      <c r="F37" s="81">
        <v>58</v>
      </c>
      <c r="G37" s="34">
        <f>IF(F48=0, "-", F37/F48)</f>
        <v>5.7596822244289969E-2</v>
      </c>
      <c r="H37" s="65">
        <v>27</v>
      </c>
      <c r="I37" s="9">
        <f>IF(H48=0, "-", H37/H48)</f>
        <v>2.1428571428571429E-2</v>
      </c>
      <c r="J37" s="8">
        <f t="shared" si="2"/>
        <v>2</v>
      </c>
      <c r="K37" s="9">
        <f t="shared" si="3"/>
        <v>1.1481481481481481</v>
      </c>
    </row>
    <row r="38" spans="1:11" x14ac:dyDescent="0.2">
      <c r="A38" s="7" t="s">
        <v>310</v>
      </c>
      <c r="B38" s="65">
        <v>0</v>
      </c>
      <c r="C38" s="34">
        <f>IF(B48=0, "-", B38/B48)</f>
        <v>0</v>
      </c>
      <c r="D38" s="65">
        <v>19</v>
      </c>
      <c r="E38" s="9">
        <f>IF(D48=0, "-", D38/D48)</f>
        <v>6.7615658362989328E-2</v>
      </c>
      <c r="F38" s="81">
        <v>1</v>
      </c>
      <c r="G38" s="34">
        <f>IF(F48=0, "-", F38/F48)</f>
        <v>9.930486593843098E-4</v>
      </c>
      <c r="H38" s="65">
        <v>75</v>
      </c>
      <c r="I38" s="9">
        <f>IF(H48=0, "-", H38/H48)</f>
        <v>5.9523809523809521E-2</v>
      </c>
      <c r="J38" s="8">
        <f t="shared" si="2"/>
        <v>-1</v>
      </c>
      <c r="K38" s="9">
        <f t="shared" si="3"/>
        <v>-0.98666666666666669</v>
      </c>
    </row>
    <row r="39" spans="1:11" x14ac:dyDescent="0.2">
      <c r="A39" s="7" t="s">
        <v>311</v>
      </c>
      <c r="B39" s="65">
        <v>2</v>
      </c>
      <c r="C39" s="34">
        <f>IF(B48=0, "-", B39/B48)</f>
        <v>1.3157894736842105E-2</v>
      </c>
      <c r="D39" s="65">
        <v>0</v>
      </c>
      <c r="E39" s="9">
        <f>IF(D48=0, "-", D39/D48)</f>
        <v>0</v>
      </c>
      <c r="F39" s="81">
        <v>5</v>
      </c>
      <c r="G39" s="34">
        <f>IF(F48=0, "-", F39/F48)</f>
        <v>4.9652432969215492E-3</v>
      </c>
      <c r="H39" s="65">
        <v>8</v>
      </c>
      <c r="I39" s="9">
        <f>IF(H48=0, "-", H39/H48)</f>
        <v>6.3492063492063492E-3</v>
      </c>
      <c r="J39" s="8" t="str">
        <f t="shared" si="2"/>
        <v>-</v>
      </c>
      <c r="K39" s="9">
        <f t="shared" si="3"/>
        <v>-0.375</v>
      </c>
    </row>
    <row r="40" spans="1:11" x14ac:dyDescent="0.2">
      <c r="A40" s="7" t="s">
        <v>312</v>
      </c>
      <c r="B40" s="65">
        <v>0</v>
      </c>
      <c r="C40" s="34">
        <f>IF(B48=0, "-", B40/B48)</f>
        <v>0</v>
      </c>
      <c r="D40" s="65">
        <v>0</v>
      </c>
      <c r="E40" s="9">
        <f>IF(D48=0, "-", D40/D48)</f>
        <v>0</v>
      </c>
      <c r="F40" s="81">
        <v>2</v>
      </c>
      <c r="G40" s="34">
        <f>IF(F48=0, "-", F40/F48)</f>
        <v>1.9860973187686196E-3</v>
      </c>
      <c r="H40" s="65">
        <v>0</v>
      </c>
      <c r="I40" s="9">
        <f>IF(H48=0, "-", H40/H48)</f>
        <v>0</v>
      </c>
      <c r="J40" s="8" t="str">
        <f t="shared" si="2"/>
        <v>-</v>
      </c>
      <c r="K40" s="9" t="str">
        <f t="shared" si="3"/>
        <v>-</v>
      </c>
    </row>
    <row r="41" spans="1:11" x14ac:dyDescent="0.2">
      <c r="A41" s="7" t="s">
        <v>313</v>
      </c>
      <c r="B41" s="65">
        <v>19</v>
      </c>
      <c r="C41" s="34">
        <f>IF(B48=0, "-", B41/B48)</f>
        <v>0.125</v>
      </c>
      <c r="D41" s="65">
        <v>9</v>
      </c>
      <c r="E41" s="9">
        <f>IF(D48=0, "-", D41/D48)</f>
        <v>3.2028469750889681E-2</v>
      </c>
      <c r="F41" s="81">
        <v>36</v>
      </c>
      <c r="G41" s="34">
        <f>IF(F48=0, "-", F41/F48)</f>
        <v>3.5749751737835157E-2</v>
      </c>
      <c r="H41" s="65">
        <v>55</v>
      </c>
      <c r="I41" s="9">
        <f>IF(H48=0, "-", H41/H48)</f>
        <v>4.3650793650793648E-2</v>
      </c>
      <c r="J41" s="8">
        <f t="shared" si="2"/>
        <v>1.1111111111111112</v>
      </c>
      <c r="K41" s="9">
        <f t="shared" si="3"/>
        <v>-0.34545454545454546</v>
      </c>
    </row>
    <row r="42" spans="1:11" x14ac:dyDescent="0.2">
      <c r="A42" s="7" t="s">
        <v>314</v>
      </c>
      <c r="B42" s="65">
        <v>9</v>
      </c>
      <c r="C42" s="34">
        <f>IF(B48=0, "-", B42/B48)</f>
        <v>5.921052631578947E-2</v>
      </c>
      <c r="D42" s="65">
        <v>36</v>
      </c>
      <c r="E42" s="9">
        <f>IF(D48=0, "-", D42/D48)</f>
        <v>0.12811387900355872</v>
      </c>
      <c r="F42" s="81">
        <v>79</v>
      </c>
      <c r="G42" s="34">
        <f>IF(F48=0, "-", F42/F48)</f>
        <v>7.845084409136048E-2</v>
      </c>
      <c r="H42" s="65">
        <v>128</v>
      </c>
      <c r="I42" s="9">
        <f>IF(H48=0, "-", H42/H48)</f>
        <v>0.10158730158730159</v>
      </c>
      <c r="J42" s="8">
        <f t="shared" si="2"/>
        <v>-0.75</v>
      </c>
      <c r="K42" s="9">
        <f t="shared" si="3"/>
        <v>-0.3828125</v>
      </c>
    </row>
    <row r="43" spans="1:11" x14ac:dyDescent="0.2">
      <c r="A43" s="7" t="s">
        <v>315</v>
      </c>
      <c r="B43" s="65">
        <v>0</v>
      </c>
      <c r="C43" s="34">
        <f>IF(B48=0, "-", B43/B48)</f>
        <v>0</v>
      </c>
      <c r="D43" s="65">
        <v>0</v>
      </c>
      <c r="E43" s="9">
        <f>IF(D48=0, "-", D43/D48)</f>
        <v>0</v>
      </c>
      <c r="F43" s="81">
        <v>2</v>
      </c>
      <c r="G43" s="34">
        <f>IF(F48=0, "-", F43/F48)</f>
        <v>1.9860973187686196E-3</v>
      </c>
      <c r="H43" s="65">
        <v>1</v>
      </c>
      <c r="I43" s="9">
        <f>IF(H48=0, "-", H43/H48)</f>
        <v>7.9365079365079365E-4</v>
      </c>
      <c r="J43" s="8" t="str">
        <f t="shared" si="2"/>
        <v>-</v>
      </c>
      <c r="K43" s="9">
        <f t="shared" si="3"/>
        <v>1</v>
      </c>
    </row>
    <row r="44" spans="1:11" x14ac:dyDescent="0.2">
      <c r="A44" s="7" t="s">
        <v>316</v>
      </c>
      <c r="B44" s="65">
        <v>4</v>
      </c>
      <c r="C44" s="34">
        <f>IF(B48=0, "-", B44/B48)</f>
        <v>2.6315789473684209E-2</v>
      </c>
      <c r="D44" s="65">
        <v>3</v>
      </c>
      <c r="E44" s="9">
        <f>IF(D48=0, "-", D44/D48)</f>
        <v>1.0676156583629894E-2</v>
      </c>
      <c r="F44" s="81">
        <v>13</v>
      </c>
      <c r="G44" s="34">
        <f>IF(F48=0, "-", F44/F48)</f>
        <v>1.2909632571996028E-2</v>
      </c>
      <c r="H44" s="65">
        <v>14</v>
      </c>
      <c r="I44" s="9">
        <f>IF(H48=0, "-", H44/H48)</f>
        <v>1.1111111111111112E-2</v>
      </c>
      <c r="J44" s="8">
        <f t="shared" si="2"/>
        <v>0.33333333333333331</v>
      </c>
      <c r="K44" s="9">
        <f t="shared" si="3"/>
        <v>-7.1428571428571425E-2</v>
      </c>
    </row>
    <row r="45" spans="1:11" x14ac:dyDescent="0.2">
      <c r="A45" s="7" t="s">
        <v>317</v>
      </c>
      <c r="B45" s="65">
        <v>8</v>
      </c>
      <c r="C45" s="34">
        <f>IF(B48=0, "-", B45/B48)</f>
        <v>5.2631578947368418E-2</v>
      </c>
      <c r="D45" s="65">
        <v>13</v>
      </c>
      <c r="E45" s="9">
        <f>IF(D48=0, "-", D45/D48)</f>
        <v>4.6263345195729534E-2</v>
      </c>
      <c r="F45" s="81">
        <v>66</v>
      </c>
      <c r="G45" s="34">
        <f>IF(F48=0, "-", F45/F48)</f>
        <v>6.5541211519364442E-2</v>
      </c>
      <c r="H45" s="65">
        <v>88</v>
      </c>
      <c r="I45" s="9">
        <f>IF(H48=0, "-", H45/H48)</f>
        <v>6.9841269841269843E-2</v>
      </c>
      <c r="J45" s="8">
        <f t="shared" si="2"/>
        <v>-0.38461538461538464</v>
      </c>
      <c r="K45" s="9">
        <f t="shared" si="3"/>
        <v>-0.25</v>
      </c>
    </row>
    <row r="46" spans="1:11" x14ac:dyDescent="0.2">
      <c r="A46" s="7" t="s">
        <v>318</v>
      </c>
      <c r="B46" s="65">
        <v>0</v>
      </c>
      <c r="C46" s="34">
        <f>IF(B48=0, "-", B46/B48)</f>
        <v>0</v>
      </c>
      <c r="D46" s="65">
        <v>15</v>
      </c>
      <c r="E46" s="9">
        <f>IF(D48=0, "-", D46/D48)</f>
        <v>5.3380782918149468E-2</v>
      </c>
      <c r="F46" s="81">
        <v>29</v>
      </c>
      <c r="G46" s="34">
        <f>IF(F48=0, "-", F46/F48)</f>
        <v>2.8798411122144985E-2</v>
      </c>
      <c r="H46" s="65">
        <v>63</v>
      </c>
      <c r="I46" s="9">
        <f>IF(H48=0, "-", H46/H48)</f>
        <v>0.05</v>
      </c>
      <c r="J46" s="8">
        <f t="shared" si="2"/>
        <v>-1</v>
      </c>
      <c r="K46" s="9">
        <f t="shared" si="3"/>
        <v>-0.53968253968253965</v>
      </c>
    </row>
    <row r="47" spans="1:11" x14ac:dyDescent="0.2">
      <c r="A47" s="2"/>
      <c r="B47" s="68"/>
      <c r="C47" s="33"/>
      <c r="D47" s="68"/>
      <c r="E47" s="6"/>
      <c r="F47" s="82"/>
      <c r="G47" s="33"/>
      <c r="H47" s="68"/>
      <c r="I47" s="6"/>
      <c r="J47" s="5"/>
      <c r="K47" s="6"/>
    </row>
    <row r="48" spans="1:11" s="43" customFormat="1" x14ac:dyDescent="0.2">
      <c r="A48" s="162" t="s">
        <v>512</v>
      </c>
      <c r="B48" s="71">
        <f>SUM(B25:B47)</f>
        <v>152</v>
      </c>
      <c r="C48" s="40">
        <f>B48/1486</f>
        <v>0.10228802153432032</v>
      </c>
      <c r="D48" s="71">
        <f>SUM(D25:D47)</f>
        <v>281</v>
      </c>
      <c r="E48" s="41">
        <f>D48/1681</f>
        <v>0.16716240333135038</v>
      </c>
      <c r="F48" s="77">
        <f>SUM(F25:F47)</f>
        <v>1007</v>
      </c>
      <c r="G48" s="42">
        <f>F48/8145</f>
        <v>0.123634131368938</v>
      </c>
      <c r="H48" s="71">
        <f>SUM(H25:H47)</f>
        <v>1260</v>
      </c>
      <c r="I48" s="41">
        <f>H48/8984</f>
        <v>0.14024933214603741</v>
      </c>
      <c r="J48" s="37">
        <f>IF(D48=0, "-", IF((B48-D48)/D48&lt;10, (B48-D48)/D48, "&gt;999%"))</f>
        <v>-0.45907473309608543</v>
      </c>
      <c r="K48" s="38">
        <f>IF(H48=0, "-", IF((F48-H48)/H48&lt;10, (F48-H48)/H48, "&gt;999%"))</f>
        <v>-0.2007936507936508</v>
      </c>
    </row>
    <row r="49" spans="1:11" x14ac:dyDescent="0.2">
      <c r="B49" s="83"/>
      <c r="D49" s="83"/>
      <c r="F49" s="83"/>
      <c r="H49" s="83"/>
    </row>
    <row r="50" spans="1:11" x14ac:dyDescent="0.2">
      <c r="A50" s="163" t="s">
        <v>131</v>
      </c>
      <c r="B50" s="61" t="s">
        <v>12</v>
      </c>
      <c r="C50" s="62" t="s">
        <v>13</v>
      </c>
      <c r="D50" s="61" t="s">
        <v>12</v>
      </c>
      <c r="E50" s="63" t="s">
        <v>13</v>
      </c>
      <c r="F50" s="62" t="s">
        <v>12</v>
      </c>
      <c r="G50" s="62" t="s">
        <v>13</v>
      </c>
      <c r="H50" s="61" t="s">
        <v>12</v>
      </c>
      <c r="I50" s="63" t="s">
        <v>13</v>
      </c>
      <c r="J50" s="61"/>
      <c r="K50" s="63"/>
    </row>
    <row r="51" spans="1:11" x14ac:dyDescent="0.2">
      <c r="A51" s="7" t="s">
        <v>319</v>
      </c>
      <c r="B51" s="65">
        <v>2</v>
      </c>
      <c r="C51" s="34">
        <f>IF(B62=0, "-", B51/B62)</f>
        <v>4.0816326530612242E-2</v>
      </c>
      <c r="D51" s="65">
        <v>1</v>
      </c>
      <c r="E51" s="9">
        <f>IF(D62=0, "-", D51/D62)</f>
        <v>3.3333333333333333E-2</v>
      </c>
      <c r="F51" s="81">
        <v>5</v>
      </c>
      <c r="G51" s="34">
        <f>IF(F62=0, "-", F51/F62)</f>
        <v>2.3148148148148147E-2</v>
      </c>
      <c r="H51" s="65">
        <v>20</v>
      </c>
      <c r="I51" s="9">
        <f>IF(H62=0, "-", H51/H62)</f>
        <v>9.0090090090090086E-2</v>
      </c>
      <c r="J51" s="8">
        <f t="shared" ref="J51:J60" si="4">IF(D51=0, "-", IF((B51-D51)/D51&lt;10, (B51-D51)/D51, "&gt;999%"))</f>
        <v>1</v>
      </c>
      <c r="K51" s="9">
        <f t="shared" ref="K51:K60" si="5">IF(H51=0, "-", IF((F51-H51)/H51&lt;10, (F51-H51)/H51, "&gt;999%"))</f>
        <v>-0.75</v>
      </c>
    </row>
    <row r="52" spans="1:11" x14ac:dyDescent="0.2">
      <c r="A52" s="7" t="s">
        <v>320</v>
      </c>
      <c r="B52" s="65">
        <v>4</v>
      </c>
      <c r="C52" s="34">
        <f>IF(B62=0, "-", B52/B62)</f>
        <v>8.1632653061224483E-2</v>
      </c>
      <c r="D52" s="65">
        <v>2</v>
      </c>
      <c r="E52" s="9">
        <f>IF(D62=0, "-", D52/D62)</f>
        <v>6.6666666666666666E-2</v>
      </c>
      <c r="F52" s="81">
        <v>36</v>
      </c>
      <c r="G52" s="34">
        <f>IF(F62=0, "-", F52/F62)</f>
        <v>0.16666666666666666</v>
      </c>
      <c r="H52" s="65">
        <v>50</v>
      </c>
      <c r="I52" s="9">
        <f>IF(H62=0, "-", H52/H62)</f>
        <v>0.22522522522522523</v>
      </c>
      <c r="J52" s="8">
        <f t="shared" si="4"/>
        <v>1</v>
      </c>
      <c r="K52" s="9">
        <f t="shared" si="5"/>
        <v>-0.28000000000000003</v>
      </c>
    </row>
    <row r="53" spans="1:11" x14ac:dyDescent="0.2">
      <c r="A53" s="7" t="s">
        <v>321</v>
      </c>
      <c r="B53" s="65">
        <v>6</v>
      </c>
      <c r="C53" s="34">
        <f>IF(B62=0, "-", B53/B62)</f>
        <v>0.12244897959183673</v>
      </c>
      <c r="D53" s="65">
        <v>4</v>
      </c>
      <c r="E53" s="9">
        <f>IF(D62=0, "-", D53/D62)</f>
        <v>0.13333333333333333</v>
      </c>
      <c r="F53" s="81">
        <v>25</v>
      </c>
      <c r="G53" s="34">
        <f>IF(F62=0, "-", F53/F62)</f>
        <v>0.11574074074074074</v>
      </c>
      <c r="H53" s="65">
        <v>29</v>
      </c>
      <c r="I53" s="9">
        <f>IF(H62=0, "-", H53/H62)</f>
        <v>0.13063063063063063</v>
      </c>
      <c r="J53" s="8">
        <f t="shared" si="4"/>
        <v>0.5</v>
      </c>
      <c r="K53" s="9">
        <f t="shared" si="5"/>
        <v>-0.13793103448275862</v>
      </c>
    </row>
    <row r="54" spans="1:11" x14ac:dyDescent="0.2">
      <c r="A54" s="7" t="s">
        <v>322</v>
      </c>
      <c r="B54" s="65">
        <v>1</v>
      </c>
      <c r="C54" s="34">
        <f>IF(B62=0, "-", B54/B62)</f>
        <v>2.0408163265306121E-2</v>
      </c>
      <c r="D54" s="65">
        <v>0</v>
      </c>
      <c r="E54" s="9">
        <f>IF(D62=0, "-", D54/D62)</f>
        <v>0</v>
      </c>
      <c r="F54" s="81">
        <v>7</v>
      </c>
      <c r="G54" s="34">
        <f>IF(F62=0, "-", F54/F62)</f>
        <v>3.2407407407407406E-2</v>
      </c>
      <c r="H54" s="65">
        <v>9</v>
      </c>
      <c r="I54" s="9">
        <f>IF(H62=0, "-", H54/H62)</f>
        <v>4.0540540540540543E-2</v>
      </c>
      <c r="J54" s="8" t="str">
        <f t="shared" si="4"/>
        <v>-</v>
      </c>
      <c r="K54" s="9">
        <f t="shared" si="5"/>
        <v>-0.22222222222222221</v>
      </c>
    </row>
    <row r="55" spans="1:11" x14ac:dyDescent="0.2">
      <c r="A55" s="7" t="s">
        <v>323</v>
      </c>
      <c r="B55" s="65">
        <v>2</v>
      </c>
      <c r="C55" s="34">
        <f>IF(B62=0, "-", B55/B62)</f>
        <v>4.0816326530612242E-2</v>
      </c>
      <c r="D55" s="65">
        <v>8</v>
      </c>
      <c r="E55" s="9">
        <f>IF(D62=0, "-", D55/D62)</f>
        <v>0.26666666666666666</v>
      </c>
      <c r="F55" s="81">
        <v>6</v>
      </c>
      <c r="G55" s="34">
        <f>IF(F62=0, "-", F55/F62)</f>
        <v>2.7777777777777776E-2</v>
      </c>
      <c r="H55" s="65">
        <v>21</v>
      </c>
      <c r="I55" s="9">
        <f>IF(H62=0, "-", H55/H62)</f>
        <v>9.45945945945946E-2</v>
      </c>
      <c r="J55" s="8">
        <f t="shared" si="4"/>
        <v>-0.75</v>
      </c>
      <c r="K55" s="9">
        <f t="shared" si="5"/>
        <v>-0.7142857142857143</v>
      </c>
    </row>
    <row r="56" spans="1:11" x14ac:dyDescent="0.2">
      <c r="A56" s="7" t="s">
        <v>324</v>
      </c>
      <c r="B56" s="65">
        <v>0</v>
      </c>
      <c r="C56" s="34">
        <f>IF(B62=0, "-", B56/B62)</f>
        <v>0</v>
      </c>
      <c r="D56" s="65">
        <v>1</v>
      </c>
      <c r="E56" s="9">
        <f>IF(D62=0, "-", D56/D62)</f>
        <v>3.3333333333333333E-2</v>
      </c>
      <c r="F56" s="81">
        <v>15</v>
      </c>
      <c r="G56" s="34">
        <f>IF(F62=0, "-", F56/F62)</f>
        <v>6.9444444444444448E-2</v>
      </c>
      <c r="H56" s="65">
        <v>15</v>
      </c>
      <c r="I56" s="9">
        <f>IF(H62=0, "-", H56/H62)</f>
        <v>6.7567567567567571E-2</v>
      </c>
      <c r="J56" s="8">
        <f t="shared" si="4"/>
        <v>-1</v>
      </c>
      <c r="K56" s="9">
        <f t="shared" si="5"/>
        <v>0</v>
      </c>
    </row>
    <row r="57" spans="1:11" x14ac:dyDescent="0.2">
      <c r="A57" s="7" t="s">
        <v>325</v>
      </c>
      <c r="B57" s="65">
        <v>1</v>
      </c>
      <c r="C57" s="34">
        <f>IF(B62=0, "-", B57/B62)</f>
        <v>2.0408163265306121E-2</v>
      </c>
      <c r="D57" s="65">
        <v>0</v>
      </c>
      <c r="E57" s="9">
        <f>IF(D62=0, "-", D57/D62)</f>
        <v>0</v>
      </c>
      <c r="F57" s="81">
        <v>9</v>
      </c>
      <c r="G57" s="34">
        <f>IF(F62=0, "-", F57/F62)</f>
        <v>4.1666666666666664E-2</v>
      </c>
      <c r="H57" s="65">
        <v>0</v>
      </c>
      <c r="I57" s="9">
        <f>IF(H62=0, "-", H57/H62)</f>
        <v>0</v>
      </c>
      <c r="J57" s="8" t="str">
        <f t="shared" si="4"/>
        <v>-</v>
      </c>
      <c r="K57" s="9" t="str">
        <f t="shared" si="5"/>
        <v>-</v>
      </c>
    </row>
    <row r="58" spans="1:11" x14ac:dyDescent="0.2">
      <c r="A58" s="7" t="s">
        <v>326</v>
      </c>
      <c r="B58" s="65">
        <v>11</v>
      </c>
      <c r="C58" s="34">
        <f>IF(B62=0, "-", B58/B62)</f>
        <v>0.22448979591836735</v>
      </c>
      <c r="D58" s="65">
        <v>2</v>
      </c>
      <c r="E58" s="9">
        <f>IF(D62=0, "-", D58/D62)</f>
        <v>6.6666666666666666E-2</v>
      </c>
      <c r="F58" s="81">
        <v>20</v>
      </c>
      <c r="G58" s="34">
        <f>IF(F62=0, "-", F58/F62)</f>
        <v>9.2592592592592587E-2</v>
      </c>
      <c r="H58" s="65">
        <v>13</v>
      </c>
      <c r="I58" s="9">
        <f>IF(H62=0, "-", H58/H62)</f>
        <v>5.8558558558558557E-2</v>
      </c>
      <c r="J58" s="8">
        <f t="shared" si="4"/>
        <v>4.5</v>
      </c>
      <c r="K58" s="9">
        <f t="shared" si="5"/>
        <v>0.53846153846153844</v>
      </c>
    </row>
    <row r="59" spans="1:11" x14ac:dyDescent="0.2">
      <c r="A59" s="7" t="s">
        <v>327</v>
      </c>
      <c r="B59" s="65">
        <v>1</v>
      </c>
      <c r="C59" s="34">
        <f>IF(B62=0, "-", B59/B62)</f>
        <v>2.0408163265306121E-2</v>
      </c>
      <c r="D59" s="65">
        <v>2</v>
      </c>
      <c r="E59" s="9">
        <f>IF(D62=0, "-", D59/D62)</f>
        <v>6.6666666666666666E-2</v>
      </c>
      <c r="F59" s="81">
        <v>7</v>
      </c>
      <c r="G59" s="34">
        <f>IF(F62=0, "-", F59/F62)</f>
        <v>3.2407407407407406E-2</v>
      </c>
      <c r="H59" s="65">
        <v>9</v>
      </c>
      <c r="I59" s="9">
        <f>IF(H62=0, "-", H59/H62)</f>
        <v>4.0540540540540543E-2</v>
      </c>
      <c r="J59" s="8">
        <f t="shared" si="4"/>
        <v>-0.5</v>
      </c>
      <c r="K59" s="9">
        <f t="shared" si="5"/>
        <v>-0.22222222222222221</v>
      </c>
    </row>
    <row r="60" spans="1:11" x14ac:dyDescent="0.2">
      <c r="A60" s="7" t="s">
        <v>328</v>
      </c>
      <c r="B60" s="65">
        <v>21</v>
      </c>
      <c r="C60" s="34">
        <f>IF(B62=0, "-", B60/B62)</f>
        <v>0.42857142857142855</v>
      </c>
      <c r="D60" s="65">
        <v>10</v>
      </c>
      <c r="E60" s="9">
        <f>IF(D62=0, "-", D60/D62)</f>
        <v>0.33333333333333331</v>
      </c>
      <c r="F60" s="81">
        <v>86</v>
      </c>
      <c r="G60" s="34">
        <f>IF(F62=0, "-", F60/F62)</f>
        <v>0.39814814814814814</v>
      </c>
      <c r="H60" s="65">
        <v>56</v>
      </c>
      <c r="I60" s="9">
        <f>IF(H62=0, "-", H60/H62)</f>
        <v>0.25225225225225223</v>
      </c>
      <c r="J60" s="8">
        <f t="shared" si="4"/>
        <v>1.1000000000000001</v>
      </c>
      <c r="K60" s="9">
        <f t="shared" si="5"/>
        <v>0.5357142857142857</v>
      </c>
    </row>
    <row r="61" spans="1:11" x14ac:dyDescent="0.2">
      <c r="A61" s="2"/>
      <c r="B61" s="68"/>
      <c r="C61" s="33"/>
      <c r="D61" s="68"/>
      <c r="E61" s="6"/>
      <c r="F61" s="82"/>
      <c r="G61" s="33"/>
      <c r="H61" s="68"/>
      <c r="I61" s="6"/>
      <c r="J61" s="5"/>
      <c r="K61" s="6"/>
    </row>
    <row r="62" spans="1:11" s="43" customFormat="1" x14ac:dyDescent="0.2">
      <c r="A62" s="162" t="s">
        <v>511</v>
      </c>
      <c r="B62" s="71">
        <f>SUM(B51:B61)</f>
        <v>49</v>
      </c>
      <c r="C62" s="40">
        <f>B62/1486</f>
        <v>3.2974427994616418E-2</v>
      </c>
      <c r="D62" s="71">
        <f>SUM(D51:D61)</f>
        <v>30</v>
      </c>
      <c r="E62" s="41">
        <f>D62/1681</f>
        <v>1.784651992861392E-2</v>
      </c>
      <c r="F62" s="77">
        <f>SUM(F51:F61)</f>
        <v>216</v>
      </c>
      <c r="G62" s="42">
        <f>F62/8145</f>
        <v>2.6519337016574586E-2</v>
      </c>
      <c r="H62" s="71">
        <f>SUM(H51:H61)</f>
        <v>222</v>
      </c>
      <c r="I62" s="41">
        <f>H62/8984</f>
        <v>2.4710596616206591E-2</v>
      </c>
      <c r="J62" s="37">
        <f>IF(D62=0, "-", IF((B62-D62)/D62&lt;10, (B62-D62)/D62, "&gt;999%"))</f>
        <v>0.6333333333333333</v>
      </c>
      <c r="K62" s="38">
        <f>IF(H62=0, "-", IF((F62-H62)/H62&lt;10, (F62-H62)/H62, "&gt;999%"))</f>
        <v>-2.7027027027027029E-2</v>
      </c>
    </row>
    <row r="63" spans="1:11" x14ac:dyDescent="0.2">
      <c r="B63" s="83"/>
      <c r="D63" s="83"/>
      <c r="F63" s="83"/>
      <c r="H63" s="83"/>
    </row>
    <row r="64" spans="1:11" s="43" customFormat="1" x14ac:dyDescent="0.2">
      <c r="A64" s="162" t="s">
        <v>510</v>
      </c>
      <c r="B64" s="71">
        <v>201</v>
      </c>
      <c r="C64" s="40">
        <f>B64/1486</f>
        <v>0.13526244952893673</v>
      </c>
      <c r="D64" s="71">
        <v>311</v>
      </c>
      <c r="E64" s="41">
        <f>D64/1681</f>
        <v>0.18500892325996432</v>
      </c>
      <c r="F64" s="77">
        <v>1223</v>
      </c>
      <c r="G64" s="42">
        <f>F64/8145</f>
        <v>0.15015346838551258</v>
      </c>
      <c r="H64" s="71">
        <v>1482</v>
      </c>
      <c r="I64" s="41">
        <f>H64/8984</f>
        <v>0.164959928762244</v>
      </c>
      <c r="J64" s="37">
        <f>IF(D64=0, "-", IF((B64-D64)/D64&lt;10, (B64-D64)/D64, "&gt;999%"))</f>
        <v>-0.3536977491961415</v>
      </c>
      <c r="K64" s="38">
        <f>IF(H64=0, "-", IF((F64-H64)/H64&lt;10, (F64-H64)/H64, "&gt;999%"))</f>
        <v>-0.17476383265856951</v>
      </c>
    </row>
    <row r="65" spans="1:11" x14ac:dyDescent="0.2">
      <c r="B65" s="83"/>
      <c r="D65" s="83"/>
      <c r="F65" s="83"/>
      <c r="H65" s="83"/>
    </row>
    <row r="66" spans="1:11" ht="15.75" x14ac:dyDescent="0.25">
      <c r="A66" s="164" t="s">
        <v>103</v>
      </c>
      <c r="B66" s="196" t="s">
        <v>1</v>
      </c>
      <c r="C66" s="200"/>
      <c r="D66" s="200"/>
      <c r="E66" s="197"/>
      <c r="F66" s="196" t="s">
        <v>14</v>
      </c>
      <c r="G66" s="200"/>
      <c r="H66" s="200"/>
      <c r="I66" s="197"/>
      <c r="J66" s="196" t="s">
        <v>15</v>
      </c>
      <c r="K66" s="197"/>
    </row>
    <row r="67" spans="1:11" x14ac:dyDescent="0.2">
      <c r="A67" s="22"/>
      <c r="B67" s="196">
        <f>VALUE(RIGHT($B$2, 4))</f>
        <v>2022</v>
      </c>
      <c r="C67" s="197"/>
      <c r="D67" s="196">
        <f>B67-1</f>
        <v>2021</v>
      </c>
      <c r="E67" s="204"/>
      <c r="F67" s="196">
        <f>B67</f>
        <v>2022</v>
      </c>
      <c r="G67" s="204"/>
      <c r="H67" s="196">
        <f>D67</f>
        <v>2021</v>
      </c>
      <c r="I67" s="204"/>
      <c r="J67" s="140" t="s">
        <v>4</v>
      </c>
      <c r="K67" s="141" t="s">
        <v>2</v>
      </c>
    </row>
    <row r="68" spans="1:11" x14ac:dyDescent="0.2">
      <c r="A68" s="163" t="s">
        <v>132</v>
      </c>
      <c r="B68" s="61" t="s">
        <v>12</v>
      </c>
      <c r="C68" s="62" t="s">
        <v>13</v>
      </c>
      <c r="D68" s="61" t="s">
        <v>12</v>
      </c>
      <c r="E68" s="63" t="s">
        <v>13</v>
      </c>
      <c r="F68" s="62" t="s">
        <v>12</v>
      </c>
      <c r="G68" s="62" t="s">
        <v>13</v>
      </c>
      <c r="H68" s="61" t="s">
        <v>12</v>
      </c>
      <c r="I68" s="63" t="s">
        <v>13</v>
      </c>
      <c r="J68" s="61"/>
      <c r="K68" s="63"/>
    </row>
    <row r="69" spans="1:11" x14ac:dyDescent="0.2">
      <c r="A69" s="7" t="s">
        <v>329</v>
      </c>
      <c r="B69" s="65">
        <v>0</v>
      </c>
      <c r="C69" s="34">
        <f>IF(B89=0, "-", B69/B89)</f>
        <v>0</v>
      </c>
      <c r="D69" s="65">
        <v>0</v>
      </c>
      <c r="E69" s="9">
        <f>IF(D89=0, "-", D69/D89)</f>
        <v>0</v>
      </c>
      <c r="F69" s="81">
        <v>1</v>
      </c>
      <c r="G69" s="34">
        <f>IF(F89=0, "-", F69/F89)</f>
        <v>7.3421439060205576E-4</v>
      </c>
      <c r="H69" s="65">
        <v>0</v>
      </c>
      <c r="I69" s="9">
        <f>IF(H89=0, "-", H69/H89)</f>
        <v>0</v>
      </c>
      <c r="J69" s="8" t="str">
        <f t="shared" ref="J69:J87" si="6">IF(D69=0, "-", IF((B69-D69)/D69&lt;10, (B69-D69)/D69, "&gt;999%"))</f>
        <v>-</v>
      </c>
      <c r="K69" s="9" t="str">
        <f t="shared" ref="K69:K87" si="7">IF(H69=0, "-", IF((F69-H69)/H69&lt;10, (F69-H69)/H69, "&gt;999%"))</f>
        <v>-</v>
      </c>
    </row>
    <row r="70" spans="1:11" x14ac:dyDescent="0.2">
      <c r="A70" s="7" t="s">
        <v>330</v>
      </c>
      <c r="B70" s="65">
        <v>6</v>
      </c>
      <c r="C70" s="34">
        <f>IF(B89=0, "-", B70/B89)</f>
        <v>2.6548672566371681E-2</v>
      </c>
      <c r="D70" s="65">
        <v>0</v>
      </c>
      <c r="E70" s="9">
        <f>IF(D89=0, "-", D70/D89)</f>
        <v>0</v>
      </c>
      <c r="F70" s="81">
        <v>10</v>
      </c>
      <c r="G70" s="34">
        <f>IF(F89=0, "-", F70/F89)</f>
        <v>7.3421439060205578E-3</v>
      </c>
      <c r="H70" s="65">
        <v>26</v>
      </c>
      <c r="I70" s="9">
        <f>IF(H89=0, "-", H70/H89)</f>
        <v>1.8518518518518517E-2</v>
      </c>
      <c r="J70" s="8" t="str">
        <f t="shared" si="6"/>
        <v>-</v>
      </c>
      <c r="K70" s="9">
        <f t="shared" si="7"/>
        <v>-0.61538461538461542</v>
      </c>
    </row>
    <row r="71" spans="1:11" x14ac:dyDescent="0.2">
      <c r="A71" s="7" t="s">
        <v>331</v>
      </c>
      <c r="B71" s="65">
        <v>10</v>
      </c>
      <c r="C71" s="34">
        <f>IF(B89=0, "-", B71/B89)</f>
        <v>4.4247787610619468E-2</v>
      </c>
      <c r="D71" s="65">
        <v>4</v>
      </c>
      <c r="E71" s="9">
        <f>IF(D89=0, "-", D71/D89)</f>
        <v>1.7777777777777778E-2</v>
      </c>
      <c r="F71" s="81">
        <v>33</v>
      </c>
      <c r="G71" s="34">
        <f>IF(F89=0, "-", F71/F89)</f>
        <v>2.4229074889867842E-2</v>
      </c>
      <c r="H71" s="65">
        <v>12</v>
      </c>
      <c r="I71" s="9">
        <f>IF(H89=0, "-", H71/H89)</f>
        <v>8.5470085470085479E-3</v>
      </c>
      <c r="J71" s="8">
        <f t="shared" si="6"/>
        <v>1.5</v>
      </c>
      <c r="K71" s="9">
        <f t="shared" si="7"/>
        <v>1.75</v>
      </c>
    </row>
    <row r="72" spans="1:11" x14ac:dyDescent="0.2">
      <c r="A72" s="7" t="s">
        <v>332</v>
      </c>
      <c r="B72" s="65">
        <v>6</v>
      </c>
      <c r="C72" s="34">
        <f>IF(B89=0, "-", B72/B89)</f>
        <v>2.6548672566371681E-2</v>
      </c>
      <c r="D72" s="65">
        <v>8</v>
      </c>
      <c r="E72" s="9">
        <f>IF(D89=0, "-", D72/D89)</f>
        <v>3.5555555555555556E-2</v>
      </c>
      <c r="F72" s="81">
        <v>56</v>
      </c>
      <c r="G72" s="34">
        <f>IF(F89=0, "-", F72/F89)</f>
        <v>4.1116005873715125E-2</v>
      </c>
      <c r="H72" s="65">
        <v>118</v>
      </c>
      <c r="I72" s="9">
        <f>IF(H89=0, "-", H72/H89)</f>
        <v>8.4045584045584043E-2</v>
      </c>
      <c r="J72" s="8">
        <f t="shared" si="6"/>
        <v>-0.25</v>
      </c>
      <c r="K72" s="9">
        <f t="shared" si="7"/>
        <v>-0.52542372881355937</v>
      </c>
    </row>
    <row r="73" spans="1:11" x14ac:dyDescent="0.2">
      <c r="A73" s="7" t="s">
        <v>333</v>
      </c>
      <c r="B73" s="65">
        <v>37</v>
      </c>
      <c r="C73" s="34">
        <f>IF(B89=0, "-", B73/B89)</f>
        <v>0.16371681415929204</v>
      </c>
      <c r="D73" s="65">
        <v>15</v>
      </c>
      <c r="E73" s="9">
        <f>IF(D89=0, "-", D73/D89)</f>
        <v>6.6666666666666666E-2</v>
      </c>
      <c r="F73" s="81">
        <v>125</v>
      </c>
      <c r="G73" s="34">
        <f>IF(F89=0, "-", F73/F89)</f>
        <v>9.1776798825256981E-2</v>
      </c>
      <c r="H73" s="65">
        <v>55</v>
      </c>
      <c r="I73" s="9">
        <f>IF(H89=0, "-", H73/H89)</f>
        <v>3.9173789173789171E-2</v>
      </c>
      <c r="J73" s="8">
        <f t="shared" si="6"/>
        <v>1.4666666666666666</v>
      </c>
      <c r="K73" s="9">
        <f t="shared" si="7"/>
        <v>1.2727272727272727</v>
      </c>
    </row>
    <row r="74" spans="1:11" x14ac:dyDescent="0.2">
      <c r="A74" s="7" t="s">
        <v>334</v>
      </c>
      <c r="B74" s="65">
        <v>4</v>
      </c>
      <c r="C74" s="34">
        <f>IF(B89=0, "-", B74/B89)</f>
        <v>1.7699115044247787E-2</v>
      </c>
      <c r="D74" s="65">
        <v>1</v>
      </c>
      <c r="E74" s="9">
        <f>IF(D89=0, "-", D74/D89)</f>
        <v>4.4444444444444444E-3</v>
      </c>
      <c r="F74" s="81">
        <v>7</v>
      </c>
      <c r="G74" s="34">
        <f>IF(F89=0, "-", F74/F89)</f>
        <v>5.1395007342143906E-3</v>
      </c>
      <c r="H74" s="65">
        <v>5</v>
      </c>
      <c r="I74" s="9">
        <f>IF(H89=0, "-", H74/H89)</f>
        <v>3.5612535612535613E-3</v>
      </c>
      <c r="J74" s="8">
        <f t="shared" si="6"/>
        <v>3</v>
      </c>
      <c r="K74" s="9">
        <f t="shared" si="7"/>
        <v>0.4</v>
      </c>
    </row>
    <row r="75" spans="1:11" x14ac:dyDescent="0.2">
      <c r="A75" s="7" t="s">
        <v>335</v>
      </c>
      <c r="B75" s="65">
        <v>29</v>
      </c>
      <c r="C75" s="34">
        <f>IF(B89=0, "-", B75/B89)</f>
        <v>0.12831858407079647</v>
      </c>
      <c r="D75" s="65">
        <v>9</v>
      </c>
      <c r="E75" s="9">
        <f>IF(D89=0, "-", D75/D89)</f>
        <v>0.04</v>
      </c>
      <c r="F75" s="81">
        <v>125</v>
      </c>
      <c r="G75" s="34">
        <f>IF(F89=0, "-", F75/F89)</f>
        <v>9.1776798825256981E-2</v>
      </c>
      <c r="H75" s="65">
        <v>29</v>
      </c>
      <c r="I75" s="9">
        <f>IF(H89=0, "-", H75/H89)</f>
        <v>2.0655270655270654E-2</v>
      </c>
      <c r="J75" s="8">
        <f t="shared" si="6"/>
        <v>2.2222222222222223</v>
      </c>
      <c r="K75" s="9">
        <f t="shared" si="7"/>
        <v>3.3103448275862069</v>
      </c>
    </row>
    <row r="76" spans="1:11" x14ac:dyDescent="0.2">
      <c r="A76" s="7" t="s">
        <v>336</v>
      </c>
      <c r="B76" s="65">
        <v>21</v>
      </c>
      <c r="C76" s="34">
        <f>IF(B89=0, "-", B76/B89)</f>
        <v>9.2920353982300891E-2</v>
      </c>
      <c r="D76" s="65">
        <v>58</v>
      </c>
      <c r="E76" s="9">
        <f>IF(D89=0, "-", D76/D89)</f>
        <v>0.25777777777777777</v>
      </c>
      <c r="F76" s="81">
        <v>236</v>
      </c>
      <c r="G76" s="34">
        <f>IF(F89=0, "-", F76/F89)</f>
        <v>0.17327459618208516</v>
      </c>
      <c r="H76" s="65">
        <v>275</v>
      </c>
      <c r="I76" s="9">
        <f>IF(H89=0, "-", H76/H89)</f>
        <v>0.19586894586894588</v>
      </c>
      <c r="J76" s="8">
        <f t="shared" si="6"/>
        <v>-0.63793103448275867</v>
      </c>
      <c r="K76" s="9">
        <f t="shared" si="7"/>
        <v>-0.14181818181818182</v>
      </c>
    </row>
    <row r="77" spans="1:11" x14ac:dyDescent="0.2">
      <c r="A77" s="7" t="s">
        <v>337</v>
      </c>
      <c r="B77" s="65">
        <v>8</v>
      </c>
      <c r="C77" s="34">
        <f>IF(B89=0, "-", B77/B89)</f>
        <v>3.5398230088495575E-2</v>
      </c>
      <c r="D77" s="65">
        <v>8</v>
      </c>
      <c r="E77" s="9">
        <f>IF(D89=0, "-", D77/D89)</f>
        <v>3.5555555555555556E-2</v>
      </c>
      <c r="F77" s="81">
        <v>64</v>
      </c>
      <c r="G77" s="34">
        <f>IF(F89=0, "-", F77/F89)</f>
        <v>4.6989720998531569E-2</v>
      </c>
      <c r="H77" s="65">
        <v>28</v>
      </c>
      <c r="I77" s="9">
        <f>IF(H89=0, "-", H77/H89)</f>
        <v>1.9943019943019943E-2</v>
      </c>
      <c r="J77" s="8">
        <f t="shared" si="6"/>
        <v>0</v>
      </c>
      <c r="K77" s="9">
        <f t="shared" si="7"/>
        <v>1.2857142857142858</v>
      </c>
    </row>
    <row r="78" spans="1:11" x14ac:dyDescent="0.2">
      <c r="A78" s="7" t="s">
        <v>338</v>
      </c>
      <c r="B78" s="65">
        <v>21</v>
      </c>
      <c r="C78" s="34">
        <f>IF(B89=0, "-", B78/B89)</f>
        <v>9.2920353982300891E-2</v>
      </c>
      <c r="D78" s="65">
        <v>21</v>
      </c>
      <c r="E78" s="9">
        <f>IF(D89=0, "-", D78/D89)</f>
        <v>9.3333333333333338E-2</v>
      </c>
      <c r="F78" s="81">
        <v>120</v>
      </c>
      <c r="G78" s="34">
        <f>IF(F89=0, "-", F78/F89)</f>
        <v>8.8105726872246701E-2</v>
      </c>
      <c r="H78" s="65">
        <v>107</v>
      </c>
      <c r="I78" s="9">
        <f>IF(H89=0, "-", H78/H89)</f>
        <v>7.6210826210826213E-2</v>
      </c>
      <c r="J78" s="8">
        <f t="shared" si="6"/>
        <v>0</v>
      </c>
      <c r="K78" s="9">
        <f t="shared" si="7"/>
        <v>0.12149532710280374</v>
      </c>
    </row>
    <row r="79" spans="1:11" x14ac:dyDescent="0.2">
      <c r="A79" s="7" t="s">
        <v>339</v>
      </c>
      <c r="B79" s="65">
        <v>7</v>
      </c>
      <c r="C79" s="34">
        <f>IF(B89=0, "-", B79/B89)</f>
        <v>3.0973451327433628E-2</v>
      </c>
      <c r="D79" s="65">
        <v>11</v>
      </c>
      <c r="E79" s="9">
        <f>IF(D89=0, "-", D79/D89)</f>
        <v>4.8888888888888891E-2</v>
      </c>
      <c r="F79" s="81">
        <v>57</v>
      </c>
      <c r="G79" s="34">
        <f>IF(F89=0, "-", F79/F89)</f>
        <v>4.185022026431718E-2</v>
      </c>
      <c r="H79" s="65">
        <v>101</v>
      </c>
      <c r="I79" s="9">
        <f>IF(H89=0, "-", H79/H89)</f>
        <v>7.1937321937321941E-2</v>
      </c>
      <c r="J79" s="8">
        <f t="shared" si="6"/>
        <v>-0.36363636363636365</v>
      </c>
      <c r="K79" s="9">
        <f t="shared" si="7"/>
        <v>-0.43564356435643564</v>
      </c>
    </row>
    <row r="80" spans="1:11" x14ac:dyDescent="0.2">
      <c r="A80" s="7" t="s">
        <v>340</v>
      </c>
      <c r="B80" s="65">
        <v>2</v>
      </c>
      <c r="C80" s="34">
        <f>IF(B89=0, "-", B80/B89)</f>
        <v>8.8495575221238937E-3</v>
      </c>
      <c r="D80" s="65">
        <v>1</v>
      </c>
      <c r="E80" s="9">
        <f>IF(D89=0, "-", D80/D89)</f>
        <v>4.4444444444444444E-3</v>
      </c>
      <c r="F80" s="81">
        <v>9</v>
      </c>
      <c r="G80" s="34">
        <f>IF(F89=0, "-", F80/F89)</f>
        <v>6.6079295154185024E-3</v>
      </c>
      <c r="H80" s="65">
        <v>3</v>
      </c>
      <c r="I80" s="9">
        <f>IF(H89=0, "-", H80/H89)</f>
        <v>2.136752136752137E-3</v>
      </c>
      <c r="J80" s="8">
        <f t="shared" si="6"/>
        <v>1</v>
      </c>
      <c r="K80" s="9">
        <f t="shared" si="7"/>
        <v>2</v>
      </c>
    </row>
    <row r="81" spans="1:11" x14ac:dyDescent="0.2">
      <c r="A81" s="7" t="s">
        <v>341</v>
      </c>
      <c r="B81" s="65">
        <v>1</v>
      </c>
      <c r="C81" s="34">
        <f>IF(B89=0, "-", B81/B89)</f>
        <v>4.4247787610619468E-3</v>
      </c>
      <c r="D81" s="65">
        <v>0</v>
      </c>
      <c r="E81" s="9">
        <f>IF(D89=0, "-", D81/D89)</f>
        <v>0</v>
      </c>
      <c r="F81" s="81">
        <v>2</v>
      </c>
      <c r="G81" s="34">
        <f>IF(F89=0, "-", F81/F89)</f>
        <v>1.4684287812041115E-3</v>
      </c>
      <c r="H81" s="65">
        <v>1</v>
      </c>
      <c r="I81" s="9">
        <f>IF(H89=0, "-", H81/H89)</f>
        <v>7.1225071225071229E-4</v>
      </c>
      <c r="J81" s="8" t="str">
        <f t="shared" si="6"/>
        <v>-</v>
      </c>
      <c r="K81" s="9">
        <f t="shared" si="7"/>
        <v>1</v>
      </c>
    </row>
    <row r="82" spans="1:11" x14ac:dyDescent="0.2">
      <c r="A82" s="7" t="s">
        <v>342</v>
      </c>
      <c r="B82" s="65">
        <v>3</v>
      </c>
      <c r="C82" s="34">
        <f>IF(B89=0, "-", B82/B89)</f>
        <v>1.3274336283185841E-2</v>
      </c>
      <c r="D82" s="65">
        <v>2</v>
      </c>
      <c r="E82" s="9">
        <f>IF(D89=0, "-", D82/D89)</f>
        <v>8.8888888888888889E-3</v>
      </c>
      <c r="F82" s="81">
        <v>6</v>
      </c>
      <c r="G82" s="34">
        <f>IF(F89=0, "-", F82/F89)</f>
        <v>4.4052863436123352E-3</v>
      </c>
      <c r="H82" s="65">
        <v>6</v>
      </c>
      <c r="I82" s="9">
        <f>IF(H89=0, "-", H82/H89)</f>
        <v>4.2735042735042739E-3</v>
      </c>
      <c r="J82" s="8">
        <f t="shared" si="6"/>
        <v>0.5</v>
      </c>
      <c r="K82" s="9">
        <f t="shared" si="7"/>
        <v>0</v>
      </c>
    </row>
    <row r="83" spans="1:11" x14ac:dyDescent="0.2">
      <c r="A83" s="7" t="s">
        <v>343</v>
      </c>
      <c r="B83" s="65">
        <v>4</v>
      </c>
      <c r="C83" s="34">
        <f>IF(B89=0, "-", B83/B89)</f>
        <v>1.7699115044247787E-2</v>
      </c>
      <c r="D83" s="65">
        <v>7</v>
      </c>
      <c r="E83" s="9">
        <f>IF(D89=0, "-", D83/D89)</f>
        <v>3.111111111111111E-2</v>
      </c>
      <c r="F83" s="81">
        <v>13</v>
      </c>
      <c r="G83" s="34">
        <f>IF(F89=0, "-", F83/F89)</f>
        <v>9.544787077826725E-3</v>
      </c>
      <c r="H83" s="65">
        <v>54</v>
      </c>
      <c r="I83" s="9">
        <f>IF(H89=0, "-", H83/H89)</f>
        <v>3.8461538461538464E-2</v>
      </c>
      <c r="J83" s="8">
        <f t="shared" si="6"/>
        <v>-0.42857142857142855</v>
      </c>
      <c r="K83" s="9">
        <f t="shared" si="7"/>
        <v>-0.7592592592592593</v>
      </c>
    </row>
    <row r="84" spans="1:11" x14ac:dyDescent="0.2">
      <c r="A84" s="7" t="s">
        <v>344</v>
      </c>
      <c r="B84" s="65">
        <v>0</v>
      </c>
      <c r="C84" s="34">
        <f>IF(B89=0, "-", B84/B89)</f>
        <v>0</v>
      </c>
      <c r="D84" s="65">
        <v>0</v>
      </c>
      <c r="E84" s="9">
        <f>IF(D89=0, "-", D84/D89)</f>
        <v>0</v>
      </c>
      <c r="F84" s="81">
        <v>0</v>
      </c>
      <c r="G84" s="34">
        <f>IF(F89=0, "-", F84/F89)</f>
        <v>0</v>
      </c>
      <c r="H84" s="65">
        <v>1</v>
      </c>
      <c r="I84" s="9">
        <f>IF(H89=0, "-", H84/H89)</f>
        <v>7.1225071225071229E-4</v>
      </c>
      <c r="J84" s="8" t="str">
        <f t="shared" si="6"/>
        <v>-</v>
      </c>
      <c r="K84" s="9">
        <f t="shared" si="7"/>
        <v>-1</v>
      </c>
    </row>
    <row r="85" spans="1:11" x14ac:dyDescent="0.2">
      <c r="A85" s="7" t="s">
        <v>345</v>
      </c>
      <c r="B85" s="65">
        <v>18</v>
      </c>
      <c r="C85" s="34">
        <f>IF(B89=0, "-", B85/B89)</f>
        <v>7.9646017699115043E-2</v>
      </c>
      <c r="D85" s="65">
        <v>26</v>
      </c>
      <c r="E85" s="9">
        <f>IF(D89=0, "-", D85/D89)</f>
        <v>0.11555555555555555</v>
      </c>
      <c r="F85" s="81">
        <v>129</v>
      </c>
      <c r="G85" s="34">
        <f>IF(F89=0, "-", F85/F89)</f>
        <v>9.4713656387665199E-2</v>
      </c>
      <c r="H85" s="65">
        <v>182</v>
      </c>
      <c r="I85" s="9">
        <f>IF(H89=0, "-", H85/H89)</f>
        <v>0.12962962962962962</v>
      </c>
      <c r="J85" s="8">
        <f t="shared" si="6"/>
        <v>-0.30769230769230771</v>
      </c>
      <c r="K85" s="9">
        <f t="shared" si="7"/>
        <v>-0.29120879120879123</v>
      </c>
    </row>
    <row r="86" spans="1:11" x14ac:dyDescent="0.2">
      <c r="A86" s="7" t="s">
        <v>346</v>
      </c>
      <c r="B86" s="65">
        <v>41</v>
      </c>
      <c r="C86" s="34">
        <f>IF(B89=0, "-", B86/B89)</f>
        <v>0.18141592920353983</v>
      </c>
      <c r="D86" s="65">
        <v>45</v>
      </c>
      <c r="E86" s="9">
        <f>IF(D89=0, "-", D86/D89)</f>
        <v>0.2</v>
      </c>
      <c r="F86" s="81">
        <v>344</v>
      </c>
      <c r="G86" s="34">
        <f>IF(F89=0, "-", F86/F89)</f>
        <v>0.25256975036710722</v>
      </c>
      <c r="H86" s="65">
        <v>367</v>
      </c>
      <c r="I86" s="9">
        <f>IF(H89=0, "-", H86/H89)</f>
        <v>0.26139601139601137</v>
      </c>
      <c r="J86" s="8">
        <f t="shared" si="6"/>
        <v>-8.8888888888888892E-2</v>
      </c>
      <c r="K86" s="9">
        <f t="shared" si="7"/>
        <v>-6.2670299727520432E-2</v>
      </c>
    </row>
    <row r="87" spans="1:11" x14ac:dyDescent="0.2">
      <c r="A87" s="7" t="s">
        <v>347</v>
      </c>
      <c r="B87" s="65">
        <v>8</v>
      </c>
      <c r="C87" s="34">
        <f>IF(B89=0, "-", B87/B89)</f>
        <v>3.5398230088495575E-2</v>
      </c>
      <c r="D87" s="65">
        <v>9</v>
      </c>
      <c r="E87" s="9">
        <f>IF(D89=0, "-", D87/D89)</f>
        <v>0.04</v>
      </c>
      <c r="F87" s="81">
        <v>25</v>
      </c>
      <c r="G87" s="34">
        <f>IF(F89=0, "-", F87/F89)</f>
        <v>1.8355359765051395E-2</v>
      </c>
      <c r="H87" s="65">
        <v>34</v>
      </c>
      <c r="I87" s="9">
        <f>IF(H89=0, "-", H87/H89)</f>
        <v>2.4216524216524215E-2</v>
      </c>
      <c r="J87" s="8">
        <f t="shared" si="6"/>
        <v>-0.1111111111111111</v>
      </c>
      <c r="K87" s="9">
        <f t="shared" si="7"/>
        <v>-0.26470588235294118</v>
      </c>
    </row>
    <row r="88" spans="1:11" x14ac:dyDescent="0.2">
      <c r="A88" s="2"/>
      <c r="B88" s="68"/>
      <c r="C88" s="33"/>
      <c r="D88" s="68"/>
      <c r="E88" s="6"/>
      <c r="F88" s="82"/>
      <c r="G88" s="33"/>
      <c r="H88" s="68"/>
      <c r="I88" s="6"/>
      <c r="J88" s="5"/>
      <c r="K88" s="6"/>
    </row>
    <row r="89" spans="1:11" s="43" customFormat="1" x14ac:dyDescent="0.2">
      <c r="A89" s="162" t="s">
        <v>509</v>
      </c>
      <c r="B89" s="71">
        <f>SUM(B69:B88)</f>
        <v>226</v>
      </c>
      <c r="C89" s="40">
        <f>B89/1486</f>
        <v>0.15208613728129206</v>
      </c>
      <c r="D89" s="71">
        <f>SUM(D69:D88)</f>
        <v>225</v>
      </c>
      <c r="E89" s="41">
        <f>D89/1681</f>
        <v>0.1338488994646044</v>
      </c>
      <c r="F89" s="77">
        <f>SUM(F69:F88)</f>
        <v>1362</v>
      </c>
      <c r="G89" s="42">
        <f>F89/8145</f>
        <v>0.16721915285451197</v>
      </c>
      <c r="H89" s="71">
        <f>SUM(H69:H88)</f>
        <v>1404</v>
      </c>
      <c r="I89" s="41">
        <f>H89/8984</f>
        <v>0.15627782724844166</v>
      </c>
      <c r="J89" s="37">
        <f>IF(D89=0, "-", IF((B89-D89)/D89&lt;10, (B89-D89)/D89, "&gt;999%"))</f>
        <v>4.4444444444444444E-3</v>
      </c>
      <c r="K89" s="38">
        <f>IF(H89=0, "-", IF((F89-H89)/H89&lt;10, (F89-H89)/H89, "&gt;999%"))</f>
        <v>-2.9914529914529916E-2</v>
      </c>
    </row>
    <row r="90" spans="1:11" x14ac:dyDescent="0.2">
      <c r="B90" s="83"/>
      <c r="D90" s="83"/>
      <c r="F90" s="83"/>
      <c r="H90" s="83"/>
    </row>
    <row r="91" spans="1:11" x14ac:dyDescent="0.2">
      <c r="A91" s="163" t="s">
        <v>133</v>
      </c>
      <c r="B91" s="61" t="s">
        <v>12</v>
      </c>
      <c r="C91" s="62" t="s">
        <v>13</v>
      </c>
      <c r="D91" s="61" t="s">
        <v>12</v>
      </c>
      <c r="E91" s="63" t="s">
        <v>13</v>
      </c>
      <c r="F91" s="62" t="s">
        <v>12</v>
      </c>
      <c r="G91" s="62" t="s">
        <v>13</v>
      </c>
      <c r="H91" s="61" t="s">
        <v>12</v>
      </c>
      <c r="I91" s="63" t="s">
        <v>13</v>
      </c>
      <c r="J91" s="61"/>
      <c r="K91" s="63"/>
    </row>
    <row r="92" spans="1:11" x14ac:dyDescent="0.2">
      <c r="A92" s="7" t="s">
        <v>348</v>
      </c>
      <c r="B92" s="65">
        <v>2</v>
      </c>
      <c r="C92" s="34">
        <f>IF(B108=0, "-", B92/B108)</f>
        <v>2.7777777777777776E-2</v>
      </c>
      <c r="D92" s="65">
        <v>0</v>
      </c>
      <c r="E92" s="9">
        <f>IF(D108=0, "-", D92/D108)</f>
        <v>0</v>
      </c>
      <c r="F92" s="81">
        <v>9</v>
      </c>
      <c r="G92" s="34">
        <f>IF(F108=0, "-", F92/F108)</f>
        <v>2.7692307692307693E-2</v>
      </c>
      <c r="H92" s="65">
        <v>4</v>
      </c>
      <c r="I92" s="9">
        <f>IF(H108=0, "-", H92/H108)</f>
        <v>1.2861736334405145E-2</v>
      </c>
      <c r="J92" s="8" t="str">
        <f t="shared" ref="J92:J106" si="8">IF(D92=0, "-", IF((B92-D92)/D92&lt;10, (B92-D92)/D92, "&gt;999%"))</f>
        <v>-</v>
      </c>
      <c r="K92" s="9">
        <f t="shared" ref="K92:K106" si="9">IF(H92=0, "-", IF((F92-H92)/H92&lt;10, (F92-H92)/H92, "&gt;999%"))</f>
        <v>1.25</v>
      </c>
    </row>
    <row r="93" spans="1:11" x14ac:dyDescent="0.2">
      <c r="A93" s="7" t="s">
        <v>349</v>
      </c>
      <c r="B93" s="65">
        <v>5</v>
      </c>
      <c r="C93" s="34">
        <f>IF(B108=0, "-", B93/B108)</f>
        <v>6.9444444444444448E-2</v>
      </c>
      <c r="D93" s="65">
        <v>10</v>
      </c>
      <c r="E93" s="9">
        <f>IF(D108=0, "-", D93/D108)</f>
        <v>0.21739130434782608</v>
      </c>
      <c r="F93" s="81">
        <v>40</v>
      </c>
      <c r="G93" s="34">
        <f>IF(F108=0, "-", F93/F108)</f>
        <v>0.12307692307692308</v>
      </c>
      <c r="H93" s="65">
        <v>39</v>
      </c>
      <c r="I93" s="9">
        <f>IF(H108=0, "-", H93/H108)</f>
        <v>0.12540192926045016</v>
      </c>
      <c r="J93" s="8">
        <f t="shared" si="8"/>
        <v>-0.5</v>
      </c>
      <c r="K93" s="9">
        <f t="shared" si="9"/>
        <v>2.564102564102564E-2</v>
      </c>
    </row>
    <row r="94" spans="1:11" x14ac:dyDescent="0.2">
      <c r="A94" s="7" t="s">
        <v>350</v>
      </c>
      <c r="B94" s="65">
        <v>10</v>
      </c>
      <c r="C94" s="34">
        <f>IF(B108=0, "-", B94/B108)</f>
        <v>0.1388888888888889</v>
      </c>
      <c r="D94" s="65">
        <v>8</v>
      </c>
      <c r="E94" s="9">
        <f>IF(D108=0, "-", D94/D108)</f>
        <v>0.17391304347826086</v>
      </c>
      <c r="F94" s="81">
        <v>42</v>
      </c>
      <c r="G94" s="34">
        <f>IF(F108=0, "-", F94/F108)</f>
        <v>0.12923076923076923</v>
      </c>
      <c r="H94" s="65">
        <v>49</v>
      </c>
      <c r="I94" s="9">
        <f>IF(H108=0, "-", H94/H108)</f>
        <v>0.15755627009646303</v>
      </c>
      <c r="J94" s="8">
        <f t="shared" si="8"/>
        <v>0.25</v>
      </c>
      <c r="K94" s="9">
        <f t="shared" si="9"/>
        <v>-0.14285714285714285</v>
      </c>
    </row>
    <row r="95" spans="1:11" x14ac:dyDescent="0.2">
      <c r="A95" s="7" t="s">
        <v>351</v>
      </c>
      <c r="B95" s="65">
        <v>0</v>
      </c>
      <c r="C95" s="34">
        <f>IF(B108=0, "-", B95/B108)</f>
        <v>0</v>
      </c>
      <c r="D95" s="65">
        <v>1</v>
      </c>
      <c r="E95" s="9">
        <f>IF(D108=0, "-", D95/D108)</f>
        <v>2.1739130434782608E-2</v>
      </c>
      <c r="F95" s="81">
        <v>4</v>
      </c>
      <c r="G95" s="34">
        <f>IF(F108=0, "-", F95/F108)</f>
        <v>1.2307692307692308E-2</v>
      </c>
      <c r="H95" s="65">
        <v>4</v>
      </c>
      <c r="I95" s="9">
        <f>IF(H108=0, "-", H95/H108)</f>
        <v>1.2861736334405145E-2</v>
      </c>
      <c r="J95" s="8">
        <f t="shared" si="8"/>
        <v>-1</v>
      </c>
      <c r="K95" s="9">
        <f t="shared" si="9"/>
        <v>0</v>
      </c>
    </row>
    <row r="96" spans="1:11" x14ac:dyDescent="0.2">
      <c r="A96" s="7" t="s">
        <v>352</v>
      </c>
      <c r="B96" s="65">
        <v>0</v>
      </c>
      <c r="C96" s="34">
        <f>IF(B108=0, "-", B96/B108)</f>
        <v>0</v>
      </c>
      <c r="D96" s="65">
        <v>0</v>
      </c>
      <c r="E96" s="9">
        <f>IF(D108=0, "-", D96/D108)</f>
        <v>0</v>
      </c>
      <c r="F96" s="81">
        <v>2</v>
      </c>
      <c r="G96" s="34">
        <f>IF(F108=0, "-", F96/F108)</f>
        <v>6.1538461538461538E-3</v>
      </c>
      <c r="H96" s="65">
        <v>0</v>
      </c>
      <c r="I96" s="9">
        <f>IF(H108=0, "-", H96/H108)</f>
        <v>0</v>
      </c>
      <c r="J96" s="8" t="str">
        <f t="shared" si="8"/>
        <v>-</v>
      </c>
      <c r="K96" s="9" t="str">
        <f t="shared" si="9"/>
        <v>-</v>
      </c>
    </row>
    <row r="97" spans="1:11" x14ac:dyDescent="0.2">
      <c r="A97" s="7" t="s">
        <v>353</v>
      </c>
      <c r="B97" s="65">
        <v>4</v>
      </c>
      <c r="C97" s="34">
        <f>IF(B108=0, "-", B97/B108)</f>
        <v>5.5555555555555552E-2</v>
      </c>
      <c r="D97" s="65">
        <v>0</v>
      </c>
      <c r="E97" s="9">
        <f>IF(D108=0, "-", D97/D108)</f>
        <v>0</v>
      </c>
      <c r="F97" s="81">
        <v>22</v>
      </c>
      <c r="G97" s="34">
        <f>IF(F108=0, "-", F97/F108)</f>
        <v>6.7692307692307691E-2</v>
      </c>
      <c r="H97" s="65">
        <v>0</v>
      </c>
      <c r="I97" s="9">
        <f>IF(H108=0, "-", H97/H108)</f>
        <v>0</v>
      </c>
      <c r="J97" s="8" t="str">
        <f t="shared" si="8"/>
        <v>-</v>
      </c>
      <c r="K97" s="9" t="str">
        <f t="shared" si="9"/>
        <v>-</v>
      </c>
    </row>
    <row r="98" spans="1:11" x14ac:dyDescent="0.2">
      <c r="A98" s="7" t="s">
        <v>354</v>
      </c>
      <c r="B98" s="65">
        <v>2</v>
      </c>
      <c r="C98" s="34">
        <f>IF(B108=0, "-", B98/B108)</f>
        <v>2.7777777777777776E-2</v>
      </c>
      <c r="D98" s="65">
        <v>0</v>
      </c>
      <c r="E98" s="9">
        <f>IF(D108=0, "-", D98/D108)</f>
        <v>0</v>
      </c>
      <c r="F98" s="81">
        <v>13</v>
      </c>
      <c r="G98" s="34">
        <f>IF(F108=0, "-", F98/F108)</f>
        <v>0.04</v>
      </c>
      <c r="H98" s="65">
        <v>19</v>
      </c>
      <c r="I98" s="9">
        <f>IF(H108=0, "-", H98/H108)</f>
        <v>6.1093247588424437E-2</v>
      </c>
      <c r="J98" s="8" t="str">
        <f t="shared" si="8"/>
        <v>-</v>
      </c>
      <c r="K98" s="9">
        <f t="shared" si="9"/>
        <v>-0.31578947368421051</v>
      </c>
    </row>
    <row r="99" spans="1:11" x14ac:dyDescent="0.2">
      <c r="A99" s="7" t="s">
        <v>355</v>
      </c>
      <c r="B99" s="65">
        <v>0</v>
      </c>
      <c r="C99" s="34">
        <f>IF(B108=0, "-", B99/B108)</f>
        <v>0</v>
      </c>
      <c r="D99" s="65">
        <v>2</v>
      </c>
      <c r="E99" s="9">
        <f>IF(D108=0, "-", D99/D108)</f>
        <v>4.3478260869565216E-2</v>
      </c>
      <c r="F99" s="81">
        <v>12</v>
      </c>
      <c r="G99" s="34">
        <f>IF(F108=0, "-", F99/F108)</f>
        <v>3.6923076923076927E-2</v>
      </c>
      <c r="H99" s="65">
        <v>22</v>
      </c>
      <c r="I99" s="9">
        <f>IF(H108=0, "-", H99/H108)</f>
        <v>7.0739549839228297E-2</v>
      </c>
      <c r="J99" s="8">
        <f t="shared" si="8"/>
        <v>-1</v>
      </c>
      <c r="K99" s="9">
        <f t="shared" si="9"/>
        <v>-0.45454545454545453</v>
      </c>
    </row>
    <row r="100" spans="1:11" x14ac:dyDescent="0.2">
      <c r="A100" s="7" t="s">
        <v>356</v>
      </c>
      <c r="B100" s="65">
        <v>7</v>
      </c>
      <c r="C100" s="34">
        <f>IF(B108=0, "-", B100/B108)</f>
        <v>9.7222222222222224E-2</v>
      </c>
      <c r="D100" s="65">
        <v>4</v>
      </c>
      <c r="E100" s="9">
        <f>IF(D108=0, "-", D100/D108)</f>
        <v>8.6956521739130432E-2</v>
      </c>
      <c r="F100" s="81">
        <v>39</v>
      </c>
      <c r="G100" s="34">
        <f>IF(F108=0, "-", F100/F108)</f>
        <v>0.12</v>
      </c>
      <c r="H100" s="65">
        <v>32</v>
      </c>
      <c r="I100" s="9">
        <f>IF(H108=0, "-", H100/H108)</f>
        <v>0.10289389067524116</v>
      </c>
      <c r="J100" s="8">
        <f t="shared" si="8"/>
        <v>0.75</v>
      </c>
      <c r="K100" s="9">
        <f t="shared" si="9"/>
        <v>0.21875</v>
      </c>
    </row>
    <row r="101" spans="1:11" x14ac:dyDescent="0.2">
      <c r="A101" s="7" t="s">
        <v>357</v>
      </c>
      <c r="B101" s="65">
        <v>1</v>
      </c>
      <c r="C101" s="34">
        <f>IF(B108=0, "-", B101/B108)</f>
        <v>1.3888888888888888E-2</v>
      </c>
      <c r="D101" s="65">
        <v>1</v>
      </c>
      <c r="E101" s="9">
        <f>IF(D108=0, "-", D101/D108)</f>
        <v>2.1739130434782608E-2</v>
      </c>
      <c r="F101" s="81">
        <v>4</v>
      </c>
      <c r="G101" s="34">
        <f>IF(F108=0, "-", F101/F108)</f>
        <v>1.2307692307692308E-2</v>
      </c>
      <c r="H101" s="65">
        <v>3</v>
      </c>
      <c r="I101" s="9">
        <f>IF(H108=0, "-", H101/H108)</f>
        <v>9.6463022508038593E-3</v>
      </c>
      <c r="J101" s="8">
        <f t="shared" si="8"/>
        <v>0</v>
      </c>
      <c r="K101" s="9">
        <f t="shared" si="9"/>
        <v>0.33333333333333331</v>
      </c>
    </row>
    <row r="102" spans="1:11" x14ac:dyDescent="0.2">
      <c r="A102" s="7" t="s">
        <v>358</v>
      </c>
      <c r="B102" s="65">
        <v>5</v>
      </c>
      <c r="C102" s="34">
        <f>IF(B108=0, "-", B102/B108)</f>
        <v>6.9444444444444448E-2</v>
      </c>
      <c r="D102" s="65">
        <v>3</v>
      </c>
      <c r="E102" s="9">
        <f>IF(D108=0, "-", D102/D108)</f>
        <v>6.5217391304347824E-2</v>
      </c>
      <c r="F102" s="81">
        <v>12</v>
      </c>
      <c r="G102" s="34">
        <f>IF(F108=0, "-", F102/F108)</f>
        <v>3.6923076923076927E-2</v>
      </c>
      <c r="H102" s="65">
        <v>26</v>
      </c>
      <c r="I102" s="9">
        <f>IF(H108=0, "-", H102/H108)</f>
        <v>8.3601286173633438E-2</v>
      </c>
      <c r="J102" s="8">
        <f t="shared" si="8"/>
        <v>0.66666666666666663</v>
      </c>
      <c r="K102" s="9">
        <f t="shared" si="9"/>
        <v>-0.53846153846153844</v>
      </c>
    </row>
    <row r="103" spans="1:11" x14ac:dyDescent="0.2">
      <c r="A103" s="7" t="s">
        <v>359</v>
      </c>
      <c r="B103" s="65">
        <v>5</v>
      </c>
      <c r="C103" s="34">
        <f>IF(B108=0, "-", B103/B108)</f>
        <v>6.9444444444444448E-2</v>
      </c>
      <c r="D103" s="65">
        <v>0</v>
      </c>
      <c r="E103" s="9">
        <f>IF(D108=0, "-", D103/D108)</f>
        <v>0</v>
      </c>
      <c r="F103" s="81">
        <v>12</v>
      </c>
      <c r="G103" s="34">
        <f>IF(F108=0, "-", F103/F108)</f>
        <v>3.6923076923076927E-2</v>
      </c>
      <c r="H103" s="65">
        <v>2</v>
      </c>
      <c r="I103" s="9">
        <f>IF(H108=0, "-", H103/H108)</f>
        <v>6.4308681672025723E-3</v>
      </c>
      <c r="J103" s="8" t="str">
        <f t="shared" si="8"/>
        <v>-</v>
      </c>
      <c r="K103" s="9">
        <f t="shared" si="9"/>
        <v>5</v>
      </c>
    </row>
    <row r="104" spans="1:11" x14ac:dyDescent="0.2">
      <c r="A104" s="7" t="s">
        <v>360</v>
      </c>
      <c r="B104" s="65">
        <v>18</v>
      </c>
      <c r="C104" s="34">
        <f>IF(B108=0, "-", B104/B108)</f>
        <v>0.25</v>
      </c>
      <c r="D104" s="65">
        <v>1</v>
      </c>
      <c r="E104" s="9">
        <f>IF(D108=0, "-", D104/D108)</f>
        <v>2.1739130434782608E-2</v>
      </c>
      <c r="F104" s="81">
        <v>40</v>
      </c>
      <c r="G104" s="34">
        <f>IF(F108=0, "-", F104/F108)</f>
        <v>0.12307692307692308</v>
      </c>
      <c r="H104" s="65">
        <v>17</v>
      </c>
      <c r="I104" s="9">
        <f>IF(H108=0, "-", H104/H108)</f>
        <v>5.4662379421221867E-2</v>
      </c>
      <c r="J104" s="8" t="str">
        <f t="shared" si="8"/>
        <v>&gt;999%</v>
      </c>
      <c r="K104" s="9">
        <f t="shared" si="9"/>
        <v>1.3529411764705883</v>
      </c>
    </row>
    <row r="105" spans="1:11" x14ac:dyDescent="0.2">
      <c r="A105" s="7" t="s">
        <v>361</v>
      </c>
      <c r="B105" s="65">
        <v>5</v>
      </c>
      <c r="C105" s="34">
        <f>IF(B108=0, "-", B105/B108)</f>
        <v>6.9444444444444448E-2</v>
      </c>
      <c r="D105" s="65">
        <v>0</v>
      </c>
      <c r="E105" s="9">
        <f>IF(D108=0, "-", D105/D108)</f>
        <v>0</v>
      </c>
      <c r="F105" s="81">
        <v>30</v>
      </c>
      <c r="G105" s="34">
        <f>IF(F108=0, "-", F105/F108)</f>
        <v>9.2307692307692313E-2</v>
      </c>
      <c r="H105" s="65">
        <v>32</v>
      </c>
      <c r="I105" s="9">
        <f>IF(H108=0, "-", H105/H108)</f>
        <v>0.10289389067524116</v>
      </c>
      <c r="J105" s="8" t="str">
        <f t="shared" si="8"/>
        <v>-</v>
      </c>
      <c r="K105" s="9">
        <f t="shared" si="9"/>
        <v>-6.25E-2</v>
      </c>
    </row>
    <row r="106" spans="1:11" x14ac:dyDescent="0.2">
      <c r="A106" s="7" t="s">
        <v>362</v>
      </c>
      <c r="B106" s="65">
        <v>8</v>
      </c>
      <c r="C106" s="34">
        <f>IF(B108=0, "-", B106/B108)</f>
        <v>0.1111111111111111</v>
      </c>
      <c r="D106" s="65">
        <v>16</v>
      </c>
      <c r="E106" s="9">
        <f>IF(D108=0, "-", D106/D108)</f>
        <v>0.34782608695652173</v>
      </c>
      <c r="F106" s="81">
        <v>44</v>
      </c>
      <c r="G106" s="34">
        <f>IF(F108=0, "-", F106/F108)</f>
        <v>0.13538461538461538</v>
      </c>
      <c r="H106" s="65">
        <v>62</v>
      </c>
      <c r="I106" s="9">
        <f>IF(H108=0, "-", H106/H108)</f>
        <v>0.19935691318327975</v>
      </c>
      <c r="J106" s="8">
        <f t="shared" si="8"/>
        <v>-0.5</v>
      </c>
      <c r="K106" s="9">
        <f t="shared" si="9"/>
        <v>-0.29032258064516131</v>
      </c>
    </row>
    <row r="107" spans="1:11" x14ac:dyDescent="0.2">
      <c r="A107" s="2"/>
      <c r="B107" s="68"/>
      <c r="C107" s="33"/>
      <c r="D107" s="68"/>
      <c r="E107" s="6"/>
      <c r="F107" s="82"/>
      <c r="G107" s="33"/>
      <c r="H107" s="68"/>
      <c r="I107" s="6"/>
      <c r="J107" s="5"/>
      <c r="K107" s="6"/>
    </row>
    <row r="108" spans="1:11" s="43" customFormat="1" x14ac:dyDescent="0.2">
      <c r="A108" s="162" t="s">
        <v>508</v>
      </c>
      <c r="B108" s="71">
        <f>SUM(B92:B107)</f>
        <v>72</v>
      </c>
      <c r="C108" s="40">
        <f>B108/1486</f>
        <v>4.8452220726783311E-2</v>
      </c>
      <c r="D108" s="71">
        <f>SUM(D92:D107)</f>
        <v>46</v>
      </c>
      <c r="E108" s="41">
        <f>D108/1681</f>
        <v>2.7364663890541343E-2</v>
      </c>
      <c r="F108" s="77">
        <f>SUM(F92:F107)</f>
        <v>325</v>
      </c>
      <c r="G108" s="42">
        <f>F108/8145</f>
        <v>3.9901780233271948E-2</v>
      </c>
      <c r="H108" s="71">
        <f>SUM(H92:H107)</f>
        <v>311</v>
      </c>
      <c r="I108" s="41">
        <f>H108/8984</f>
        <v>3.4617097061442566E-2</v>
      </c>
      <c r="J108" s="37">
        <f>IF(D108=0, "-", IF((B108-D108)/D108&lt;10, (B108-D108)/D108, "&gt;999%"))</f>
        <v>0.56521739130434778</v>
      </c>
      <c r="K108" s="38">
        <f>IF(H108=0, "-", IF((F108-H108)/H108&lt;10, (F108-H108)/H108, "&gt;999%"))</f>
        <v>4.5016077170418008E-2</v>
      </c>
    </row>
    <row r="109" spans="1:11" x14ac:dyDescent="0.2">
      <c r="B109" s="83"/>
      <c r="D109" s="83"/>
      <c r="F109" s="83"/>
      <c r="H109" s="83"/>
    </row>
    <row r="110" spans="1:11" s="43" customFormat="1" x14ac:dyDescent="0.2">
      <c r="A110" s="162" t="s">
        <v>507</v>
      </c>
      <c r="B110" s="71">
        <v>298</v>
      </c>
      <c r="C110" s="40">
        <f>B110/1486</f>
        <v>0.20053835800807537</v>
      </c>
      <c r="D110" s="71">
        <v>271</v>
      </c>
      <c r="E110" s="41">
        <f>D110/1681</f>
        <v>0.16121356335514575</v>
      </c>
      <c r="F110" s="77">
        <v>1687</v>
      </c>
      <c r="G110" s="42">
        <f>F110/8145</f>
        <v>0.20712093308778393</v>
      </c>
      <c r="H110" s="71">
        <v>1715</v>
      </c>
      <c r="I110" s="41">
        <f>H110/8984</f>
        <v>0.19089492430988425</v>
      </c>
      <c r="J110" s="37">
        <f>IF(D110=0, "-", IF((B110-D110)/D110&lt;10, (B110-D110)/D110, "&gt;999%"))</f>
        <v>9.9630996309963096E-2</v>
      </c>
      <c r="K110" s="38">
        <f>IF(H110=0, "-", IF((F110-H110)/H110&lt;10, (F110-H110)/H110, "&gt;999%"))</f>
        <v>-1.6326530612244899E-2</v>
      </c>
    </row>
    <row r="111" spans="1:11" x14ac:dyDescent="0.2">
      <c r="B111" s="83"/>
      <c r="D111" s="83"/>
      <c r="F111" s="83"/>
      <c r="H111" s="83"/>
    </row>
    <row r="112" spans="1:11" ht="15.75" x14ac:dyDescent="0.25">
      <c r="A112" s="164" t="s">
        <v>104</v>
      </c>
      <c r="B112" s="196" t="s">
        <v>1</v>
      </c>
      <c r="C112" s="200"/>
      <c r="D112" s="200"/>
      <c r="E112" s="197"/>
      <c r="F112" s="196" t="s">
        <v>14</v>
      </c>
      <c r="G112" s="200"/>
      <c r="H112" s="200"/>
      <c r="I112" s="197"/>
      <c r="J112" s="196" t="s">
        <v>15</v>
      </c>
      <c r="K112" s="197"/>
    </row>
    <row r="113" spans="1:11" x14ac:dyDescent="0.2">
      <c r="A113" s="22"/>
      <c r="B113" s="196">
        <f>VALUE(RIGHT($B$2, 4))</f>
        <v>2022</v>
      </c>
      <c r="C113" s="197"/>
      <c r="D113" s="196">
        <f>B113-1</f>
        <v>2021</v>
      </c>
      <c r="E113" s="204"/>
      <c r="F113" s="196">
        <f>B113</f>
        <v>2022</v>
      </c>
      <c r="G113" s="204"/>
      <c r="H113" s="196">
        <f>D113</f>
        <v>2021</v>
      </c>
      <c r="I113" s="204"/>
      <c r="J113" s="140" t="s">
        <v>4</v>
      </c>
      <c r="K113" s="141" t="s">
        <v>2</v>
      </c>
    </row>
    <row r="114" spans="1:11" x14ac:dyDescent="0.2">
      <c r="A114" s="163" t="s">
        <v>134</v>
      </c>
      <c r="B114" s="61" t="s">
        <v>12</v>
      </c>
      <c r="C114" s="62" t="s">
        <v>13</v>
      </c>
      <c r="D114" s="61" t="s">
        <v>12</v>
      </c>
      <c r="E114" s="63" t="s">
        <v>13</v>
      </c>
      <c r="F114" s="62" t="s">
        <v>12</v>
      </c>
      <c r="G114" s="62" t="s">
        <v>13</v>
      </c>
      <c r="H114" s="61" t="s">
        <v>12</v>
      </c>
      <c r="I114" s="63" t="s">
        <v>13</v>
      </c>
      <c r="J114" s="61"/>
      <c r="K114" s="63"/>
    </row>
    <row r="115" spans="1:11" x14ac:dyDescent="0.2">
      <c r="A115" s="7" t="s">
        <v>363</v>
      </c>
      <c r="B115" s="65">
        <v>11</v>
      </c>
      <c r="C115" s="34">
        <f>IF(B138=0, "-", B115/B138)</f>
        <v>7.2368421052631582E-2</v>
      </c>
      <c r="D115" s="65">
        <v>12</v>
      </c>
      <c r="E115" s="9">
        <f>IF(D138=0, "-", D115/D138)</f>
        <v>6.9364161849710976E-2</v>
      </c>
      <c r="F115" s="81">
        <v>53</v>
      </c>
      <c r="G115" s="34">
        <f>IF(F138=0, "-", F115/F138)</f>
        <v>5.9284116331096197E-2</v>
      </c>
      <c r="H115" s="65">
        <v>46</v>
      </c>
      <c r="I115" s="9">
        <f>IF(H138=0, "-", H115/H138)</f>
        <v>5.3488372093023255E-2</v>
      </c>
      <c r="J115" s="8">
        <f t="shared" ref="J115:J136" si="10">IF(D115=0, "-", IF((B115-D115)/D115&lt;10, (B115-D115)/D115, "&gt;999%"))</f>
        <v>-8.3333333333333329E-2</v>
      </c>
      <c r="K115" s="9">
        <f t="shared" ref="K115:K136" si="11">IF(H115=0, "-", IF((F115-H115)/H115&lt;10, (F115-H115)/H115, "&gt;999%"))</f>
        <v>0.15217391304347827</v>
      </c>
    </row>
    <row r="116" spans="1:11" x14ac:dyDescent="0.2">
      <c r="A116" s="7" t="s">
        <v>364</v>
      </c>
      <c r="B116" s="65">
        <v>0</v>
      </c>
      <c r="C116" s="34">
        <f>IF(B138=0, "-", B116/B138)</f>
        <v>0</v>
      </c>
      <c r="D116" s="65">
        <v>1</v>
      </c>
      <c r="E116" s="9">
        <f>IF(D138=0, "-", D116/D138)</f>
        <v>5.7803468208092483E-3</v>
      </c>
      <c r="F116" s="81">
        <v>0</v>
      </c>
      <c r="G116" s="34">
        <f>IF(F138=0, "-", F116/F138)</f>
        <v>0</v>
      </c>
      <c r="H116" s="65">
        <v>3</v>
      </c>
      <c r="I116" s="9">
        <f>IF(H138=0, "-", H116/H138)</f>
        <v>3.4883720930232558E-3</v>
      </c>
      <c r="J116" s="8">
        <f t="shared" si="10"/>
        <v>-1</v>
      </c>
      <c r="K116" s="9">
        <f t="shared" si="11"/>
        <v>-1</v>
      </c>
    </row>
    <row r="117" spans="1:11" x14ac:dyDescent="0.2">
      <c r="A117" s="7" t="s">
        <v>365</v>
      </c>
      <c r="B117" s="65">
        <v>6</v>
      </c>
      <c r="C117" s="34">
        <f>IF(B138=0, "-", B117/B138)</f>
        <v>3.9473684210526314E-2</v>
      </c>
      <c r="D117" s="65">
        <v>14</v>
      </c>
      <c r="E117" s="9">
        <f>IF(D138=0, "-", D117/D138)</f>
        <v>8.0924855491329481E-2</v>
      </c>
      <c r="F117" s="81">
        <v>52</v>
      </c>
      <c r="G117" s="34">
        <f>IF(F138=0, "-", F117/F138)</f>
        <v>5.8165548098434001E-2</v>
      </c>
      <c r="H117" s="65">
        <v>35</v>
      </c>
      <c r="I117" s="9">
        <f>IF(H138=0, "-", H117/H138)</f>
        <v>4.0697674418604654E-2</v>
      </c>
      <c r="J117" s="8">
        <f t="shared" si="10"/>
        <v>-0.5714285714285714</v>
      </c>
      <c r="K117" s="9">
        <f t="shared" si="11"/>
        <v>0.48571428571428571</v>
      </c>
    </row>
    <row r="118" spans="1:11" x14ac:dyDescent="0.2">
      <c r="A118" s="7" t="s">
        <v>366</v>
      </c>
      <c r="B118" s="65">
        <v>6</v>
      </c>
      <c r="C118" s="34">
        <f>IF(B138=0, "-", B118/B138)</f>
        <v>3.9473684210526314E-2</v>
      </c>
      <c r="D118" s="65">
        <v>26</v>
      </c>
      <c r="E118" s="9">
        <f>IF(D138=0, "-", D118/D138)</f>
        <v>0.15028901734104047</v>
      </c>
      <c r="F118" s="81">
        <v>44</v>
      </c>
      <c r="G118" s="34">
        <f>IF(F138=0, "-", F118/F138)</f>
        <v>4.9217002237136466E-2</v>
      </c>
      <c r="H118" s="65">
        <v>114</v>
      </c>
      <c r="I118" s="9">
        <f>IF(H138=0, "-", H118/H138)</f>
        <v>0.13255813953488371</v>
      </c>
      <c r="J118" s="8">
        <f t="shared" si="10"/>
        <v>-0.76923076923076927</v>
      </c>
      <c r="K118" s="9">
        <f t="shared" si="11"/>
        <v>-0.61403508771929827</v>
      </c>
    </row>
    <row r="119" spans="1:11" x14ac:dyDescent="0.2">
      <c r="A119" s="7" t="s">
        <v>367</v>
      </c>
      <c r="B119" s="65">
        <v>14</v>
      </c>
      <c r="C119" s="34">
        <f>IF(B138=0, "-", B119/B138)</f>
        <v>9.2105263157894732E-2</v>
      </c>
      <c r="D119" s="65">
        <v>2</v>
      </c>
      <c r="E119" s="9">
        <f>IF(D138=0, "-", D119/D138)</f>
        <v>1.1560693641618497E-2</v>
      </c>
      <c r="F119" s="81">
        <v>69</v>
      </c>
      <c r="G119" s="34">
        <f>IF(F138=0, "-", F119/F138)</f>
        <v>7.7181208053691275E-2</v>
      </c>
      <c r="H119" s="65">
        <v>30</v>
      </c>
      <c r="I119" s="9">
        <f>IF(H138=0, "-", H119/H138)</f>
        <v>3.4883720930232558E-2</v>
      </c>
      <c r="J119" s="8">
        <f t="shared" si="10"/>
        <v>6</v>
      </c>
      <c r="K119" s="9">
        <f t="shared" si="11"/>
        <v>1.3</v>
      </c>
    </row>
    <row r="120" spans="1:11" x14ac:dyDescent="0.2">
      <c r="A120" s="7" t="s">
        <v>368</v>
      </c>
      <c r="B120" s="65">
        <v>0</v>
      </c>
      <c r="C120" s="34">
        <f>IF(B138=0, "-", B120/B138)</f>
        <v>0</v>
      </c>
      <c r="D120" s="65">
        <v>4</v>
      </c>
      <c r="E120" s="9">
        <f>IF(D138=0, "-", D120/D138)</f>
        <v>2.3121387283236993E-2</v>
      </c>
      <c r="F120" s="81">
        <v>17</v>
      </c>
      <c r="G120" s="34">
        <f>IF(F138=0, "-", F120/F138)</f>
        <v>1.901565995525727E-2</v>
      </c>
      <c r="H120" s="65">
        <v>21</v>
      </c>
      <c r="I120" s="9">
        <f>IF(H138=0, "-", H120/H138)</f>
        <v>2.441860465116279E-2</v>
      </c>
      <c r="J120" s="8">
        <f t="shared" si="10"/>
        <v>-1</v>
      </c>
      <c r="K120" s="9">
        <f t="shared" si="11"/>
        <v>-0.19047619047619047</v>
      </c>
    </row>
    <row r="121" spans="1:11" x14ac:dyDescent="0.2">
      <c r="A121" s="7" t="s">
        <v>369</v>
      </c>
      <c r="B121" s="65">
        <v>1</v>
      </c>
      <c r="C121" s="34">
        <f>IF(B138=0, "-", B121/B138)</f>
        <v>6.5789473684210523E-3</v>
      </c>
      <c r="D121" s="65">
        <v>4</v>
      </c>
      <c r="E121" s="9">
        <f>IF(D138=0, "-", D121/D138)</f>
        <v>2.3121387283236993E-2</v>
      </c>
      <c r="F121" s="81">
        <v>10</v>
      </c>
      <c r="G121" s="34">
        <f>IF(F138=0, "-", F121/F138)</f>
        <v>1.1185682326621925E-2</v>
      </c>
      <c r="H121" s="65">
        <v>17</v>
      </c>
      <c r="I121" s="9">
        <f>IF(H138=0, "-", H121/H138)</f>
        <v>1.9767441860465116E-2</v>
      </c>
      <c r="J121" s="8">
        <f t="shared" si="10"/>
        <v>-0.75</v>
      </c>
      <c r="K121" s="9">
        <f t="shared" si="11"/>
        <v>-0.41176470588235292</v>
      </c>
    </row>
    <row r="122" spans="1:11" x14ac:dyDescent="0.2">
      <c r="A122" s="7" t="s">
        <v>370</v>
      </c>
      <c r="B122" s="65">
        <v>16</v>
      </c>
      <c r="C122" s="34">
        <f>IF(B138=0, "-", B122/B138)</f>
        <v>0.10526315789473684</v>
      </c>
      <c r="D122" s="65">
        <v>5</v>
      </c>
      <c r="E122" s="9">
        <f>IF(D138=0, "-", D122/D138)</f>
        <v>2.8901734104046242E-2</v>
      </c>
      <c r="F122" s="81">
        <v>57</v>
      </c>
      <c r="G122" s="34">
        <f>IF(F138=0, "-", F122/F138)</f>
        <v>6.3758389261744972E-2</v>
      </c>
      <c r="H122" s="65">
        <v>36</v>
      </c>
      <c r="I122" s="9">
        <f>IF(H138=0, "-", H122/H138)</f>
        <v>4.1860465116279069E-2</v>
      </c>
      <c r="J122" s="8">
        <f t="shared" si="10"/>
        <v>2.2000000000000002</v>
      </c>
      <c r="K122" s="9">
        <f t="shared" si="11"/>
        <v>0.58333333333333337</v>
      </c>
    </row>
    <row r="123" spans="1:11" x14ac:dyDescent="0.2">
      <c r="A123" s="7" t="s">
        <v>371</v>
      </c>
      <c r="B123" s="65">
        <v>3</v>
      </c>
      <c r="C123" s="34">
        <f>IF(B138=0, "-", B123/B138)</f>
        <v>1.9736842105263157E-2</v>
      </c>
      <c r="D123" s="65">
        <v>1</v>
      </c>
      <c r="E123" s="9">
        <f>IF(D138=0, "-", D123/D138)</f>
        <v>5.7803468208092483E-3</v>
      </c>
      <c r="F123" s="81">
        <v>24</v>
      </c>
      <c r="G123" s="34">
        <f>IF(F138=0, "-", F123/F138)</f>
        <v>2.6845637583892617E-2</v>
      </c>
      <c r="H123" s="65">
        <v>6</v>
      </c>
      <c r="I123" s="9">
        <f>IF(H138=0, "-", H123/H138)</f>
        <v>6.9767441860465115E-3</v>
      </c>
      <c r="J123" s="8">
        <f t="shared" si="10"/>
        <v>2</v>
      </c>
      <c r="K123" s="9">
        <f t="shared" si="11"/>
        <v>3</v>
      </c>
    </row>
    <row r="124" spans="1:11" x14ac:dyDescent="0.2">
      <c r="A124" s="7" t="s">
        <v>372</v>
      </c>
      <c r="B124" s="65">
        <v>6</v>
      </c>
      <c r="C124" s="34">
        <f>IF(B138=0, "-", B124/B138)</f>
        <v>3.9473684210526314E-2</v>
      </c>
      <c r="D124" s="65">
        <v>10</v>
      </c>
      <c r="E124" s="9">
        <f>IF(D138=0, "-", D124/D138)</f>
        <v>5.7803468208092484E-2</v>
      </c>
      <c r="F124" s="81">
        <v>38</v>
      </c>
      <c r="G124" s="34">
        <f>IF(F138=0, "-", F124/F138)</f>
        <v>4.2505592841163314E-2</v>
      </c>
      <c r="H124" s="65">
        <v>47</v>
      </c>
      <c r="I124" s="9">
        <f>IF(H138=0, "-", H124/H138)</f>
        <v>5.4651162790697677E-2</v>
      </c>
      <c r="J124" s="8">
        <f t="shared" si="10"/>
        <v>-0.4</v>
      </c>
      <c r="K124" s="9">
        <f t="shared" si="11"/>
        <v>-0.19148936170212766</v>
      </c>
    </row>
    <row r="125" spans="1:11" x14ac:dyDescent="0.2">
      <c r="A125" s="7" t="s">
        <v>373</v>
      </c>
      <c r="B125" s="65">
        <v>7</v>
      </c>
      <c r="C125" s="34">
        <f>IF(B138=0, "-", B125/B138)</f>
        <v>4.6052631578947366E-2</v>
      </c>
      <c r="D125" s="65">
        <v>10</v>
      </c>
      <c r="E125" s="9">
        <f>IF(D138=0, "-", D125/D138)</f>
        <v>5.7803468208092484E-2</v>
      </c>
      <c r="F125" s="81">
        <v>68</v>
      </c>
      <c r="G125" s="34">
        <f>IF(F138=0, "-", F125/F138)</f>
        <v>7.6062639821029079E-2</v>
      </c>
      <c r="H125" s="65">
        <v>74</v>
      </c>
      <c r="I125" s="9">
        <f>IF(H138=0, "-", H125/H138)</f>
        <v>8.6046511627906982E-2</v>
      </c>
      <c r="J125" s="8">
        <f t="shared" si="10"/>
        <v>-0.3</v>
      </c>
      <c r="K125" s="9">
        <f t="shared" si="11"/>
        <v>-8.1081081081081086E-2</v>
      </c>
    </row>
    <row r="126" spans="1:11" x14ac:dyDescent="0.2">
      <c r="A126" s="7" t="s">
        <v>374</v>
      </c>
      <c r="B126" s="65">
        <v>0</v>
      </c>
      <c r="C126" s="34">
        <f>IF(B138=0, "-", B126/B138)</f>
        <v>0</v>
      </c>
      <c r="D126" s="65">
        <v>1</v>
      </c>
      <c r="E126" s="9">
        <f>IF(D138=0, "-", D126/D138)</f>
        <v>5.7803468208092483E-3</v>
      </c>
      <c r="F126" s="81">
        <v>0</v>
      </c>
      <c r="G126" s="34">
        <f>IF(F138=0, "-", F126/F138)</f>
        <v>0</v>
      </c>
      <c r="H126" s="65">
        <v>13</v>
      </c>
      <c r="I126" s="9">
        <f>IF(H138=0, "-", H126/H138)</f>
        <v>1.5116279069767442E-2</v>
      </c>
      <c r="J126" s="8">
        <f t="shared" si="10"/>
        <v>-1</v>
      </c>
      <c r="K126" s="9">
        <f t="shared" si="11"/>
        <v>-1</v>
      </c>
    </row>
    <row r="127" spans="1:11" x14ac:dyDescent="0.2">
      <c r="A127" s="7" t="s">
        <v>375</v>
      </c>
      <c r="B127" s="65">
        <v>4</v>
      </c>
      <c r="C127" s="34">
        <f>IF(B138=0, "-", B127/B138)</f>
        <v>2.6315789473684209E-2</v>
      </c>
      <c r="D127" s="65">
        <v>13</v>
      </c>
      <c r="E127" s="9">
        <f>IF(D138=0, "-", D127/D138)</f>
        <v>7.5144508670520235E-2</v>
      </c>
      <c r="F127" s="81">
        <v>42</v>
      </c>
      <c r="G127" s="34">
        <f>IF(F138=0, "-", F127/F138)</f>
        <v>4.6979865771812082E-2</v>
      </c>
      <c r="H127" s="65">
        <v>43</v>
      </c>
      <c r="I127" s="9">
        <f>IF(H138=0, "-", H127/H138)</f>
        <v>0.05</v>
      </c>
      <c r="J127" s="8">
        <f t="shared" si="10"/>
        <v>-0.69230769230769229</v>
      </c>
      <c r="K127" s="9">
        <f t="shared" si="11"/>
        <v>-2.3255813953488372E-2</v>
      </c>
    </row>
    <row r="128" spans="1:11" x14ac:dyDescent="0.2">
      <c r="A128" s="7" t="s">
        <v>376</v>
      </c>
      <c r="B128" s="65">
        <v>0</v>
      </c>
      <c r="C128" s="34">
        <f>IF(B138=0, "-", B128/B138)</f>
        <v>0</v>
      </c>
      <c r="D128" s="65">
        <v>0</v>
      </c>
      <c r="E128" s="9">
        <f>IF(D138=0, "-", D128/D138)</f>
        <v>0</v>
      </c>
      <c r="F128" s="81">
        <v>0</v>
      </c>
      <c r="G128" s="34">
        <f>IF(F138=0, "-", F128/F138)</f>
        <v>0</v>
      </c>
      <c r="H128" s="65">
        <v>1</v>
      </c>
      <c r="I128" s="9">
        <f>IF(H138=0, "-", H128/H138)</f>
        <v>1.1627906976744186E-3</v>
      </c>
      <c r="J128" s="8" t="str">
        <f t="shared" si="10"/>
        <v>-</v>
      </c>
      <c r="K128" s="9">
        <f t="shared" si="11"/>
        <v>-1</v>
      </c>
    </row>
    <row r="129" spans="1:11" x14ac:dyDescent="0.2">
      <c r="A129" s="7" t="s">
        <v>377</v>
      </c>
      <c r="B129" s="65">
        <v>7</v>
      </c>
      <c r="C129" s="34">
        <f>IF(B138=0, "-", B129/B138)</f>
        <v>4.6052631578947366E-2</v>
      </c>
      <c r="D129" s="65">
        <v>7</v>
      </c>
      <c r="E129" s="9">
        <f>IF(D138=0, "-", D129/D138)</f>
        <v>4.046242774566474E-2</v>
      </c>
      <c r="F129" s="81">
        <v>33</v>
      </c>
      <c r="G129" s="34">
        <f>IF(F138=0, "-", F129/F138)</f>
        <v>3.6912751677852351E-2</v>
      </c>
      <c r="H129" s="65">
        <v>48</v>
      </c>
      <c r="I129" s="9">
        <f>IF(H138=0, "-", H129/H138)</f>
        <v>5.5813953488372092E-2</v>
      </c>
      <c r="J129" s="8">
        <f t="shared" si="10"/>
        <v>0</v>
      </c>
      <c r="K129" s="9">
        <f t="shared" si="11"/>
        <v>-0.3125</v>
      </c>
    </row>
    <row r="130" spans="1:11" x14ac:dyDescent="0.2">
      <c r="A130" s="7" t="s">
        <v>378</v>
      </c>
      <c r="B130" s="65">
        <v>1</v>
      </c>
      <c r="C130" s="34">
        <f>IF(B138=0, "-", B130/B138)</f>
        <v>6.5789473684210523E-3</v>
      </c>
      <c r="D130" s="65">
        <v>0</v>
      </c>
      <c r="E130" s="9">
        <f>IF(D138=0, "-", D130/D138)</f>
        <v>0</v>
      </c>
      <c r="F130" s="81">
        <v>3</v>
      </c>
      <c r="G130" s="34">
        <f>IF(F138=0, "-", F130/F138)</f>
        <v>3.3557046979865771E-3</v>
      </c>
      <c r="H130" s="65">
        <v>1</v>
      </c>
      <c r="I130" s="9">
        <f>IF(H138=0, "-", H130/H138)</f>
        <v>1.1627906976744186E-3</v>
      </c>
      <c r="J130" s="8" t="str">
        <f t="shared" si="10"/>
        <v>-</v>
      </c>
      <c r="K130" s="9">
        <f t="shared" si="11"/>
        <v>2</v>
      </c>
    </row>
    <row r="131" spans="1:11" x14ac:dyDescent="0.2">
      <c r="A131" s="7" t="s">
        <v>379</v>
      </c>
      <c r="B131" s="65">
        <v>18</v>
      </c>
      <c r="C131" s="34">
        <f>IF(B138=0, "-", B131/B138)</f>
        <v>0.11842105263157894</v>
      </c>
      <c r="D131" s="65">
        <v>4</v>
      </c>
      <c r="E131" s="9">
        <f>IF(D138=0, "-", D131/D138)</f>
        <v>2.3121387283236993E-2</v>
      </c>
      <c r="F131" s="81">
        <v>120</v>
      </c>
      <c r="G131" s="34">
        <f>IF(F138=0, "-", F131/F138)</f>
        <v>0.13422818791946309</v>
      </c>
      <c r="H131" s="65">
        <v>115</v>
      </c>
      <c r="I131" s="9">
        <f>IF(H138=0, "-", H131/H138)</f>
        <v>0.13372093023255813</v>
      </c>
      <c r="J131" s="8">
        <f t="shared" si="10"/>
        <v>3.5</v>
      </c>
      <c r="K131" s="9">
        <f t="shared" si="11"/>
        <v>4.3478260869565216E-2</v>
      </c>
    </row>
    <row r="132" spans="1:11" x14ac:dyDescent="0.2">
      <c r="A132" s="7" t="s">
        <v>380</v>
      </c>
      <c r="B132" s="65">
        <v>5</v>
      </c>
      <c r="C132" s="34">
        <f>IF(B138=0, "-", B132/B138)</f>
        <v>3.2894736842105261E-2</v>
      </c>
      <c r="D132" s="65">
        <v>2</v>
      </c>
      <c r="E132" s="9">
        <f>IF(D138=0, "-", D132/D138)</f>
        <v>1.1560693641618497E-2</v>
      </c>
      <c r="F132" s="81">
        <v>22</v>
      </c>
      <c r="G132" s="34">
        <f>IF(F138=0, "-", F132/F138)</f>
        <v>2.4608501118568233E-2</v>
      </c>
      <c r="H132" s="65">
        <v>14</v>
      </c>
      <c r="I132" s="9">
        <f>IF(H138=0, "-", H132/H138)</f>
        <v>1.627906976744186E-2</v>
      </c>
      <c r="J132" s="8">
        <f t="shared" si="10"/>
        <v>1.5</v>
      </c>
      <c r="K132" s="9">
        <f t="shared" si="11"/>
        <v>0.5714285714285714</v>
      </c>
    </row>
    <row r="133" spans="1:11" x14ac:dyDescent="0.2">
      <c r="A133" s="7" t="s">
        <v>381</v>
      </c>
      <c r="B133" s="65">
        <v>19</v>
      </c>
      <c r="C133" s="34">
        <f>IF(B138=0, "-", B133/B138)</f>
        <v>0.125</v>
      </c>
      <c r="D133" s="65">
        <v>27</v>
      </c>
      <c r="E133" s="9">
        <f>IF(D138=0, "-", D133/D138)</f>
        <v>0.15606936416184972</v>
      </c>
      <c r="F133" s="81">
        <v>113</v>
      </c>
      <c r="G133" s="34">
        <f>IF(F138=0, "-", F133/F138)</f>
        <v>0.12639821029082773</v>
      </c>
      <c r="H133" s="65">
        <v>45</v>
      </c>
      <c r="I133" s="9">
        <f>IF(H138=0, "-", H133/H138)</f>
        <v>5.232558139534884E-2</v>
      </c>
      <c r="J133" s="8">
        <f t="shared" si="10"/>
        <v>-0.29629629629629628</v>
      </c>
      <c r="K133" s="9">
        <f t="shared" si="11"/>
        <v>1.5111111111111111</v>
      </c>
    </row>
    <row r="134" spans="1:11" x14ac:dyDescent="0.2">
      <c r="A134" s="7" t="s">
        <v>382</v>
      </c>
      <c r="B134" s="65">
        <v>13</v>
      </c>
      <c r="C134" s="34">
        <f>IF(B138=0, "-", B134/B138)</f>
        <v>8.5526315789473686E-2</v>
      </c>
      <c r="D134" s="65">
        <v>18</v>
      </c>
      <c r="E134" s="9">
        <f>IF(D138=0, "-", D134/D138)</f>
        <v>0.10404624277456648</v>
      </c>
      <c r="F134" s="81">
        <v>100</v>
      </c>
      <c r="G134" s="34">
        <f>IF(F138=0, "-", F134/F138)</f>
        <v>0.11185682326621924</v>
      </c>
      <c r="H134" s="65">
        <v>82</v>
      </c>
      <c r="I134" s="9">
        <f>IF(H138=0, "-", H134/H138)</f>
        <v>9.5348837209302331E-2</v>
      </c>
      <c r="J134" s="8">
        <f t="shared" si="10"/>
        <v>-0.27777777777777779</v>
      </c>
      <c r="K134" s="9">
        <f t="shared" si="11"/>
        <v>0.21951219512195122</v>
      </c>
    </row>
    <row r="135" spans="1:11" x14ac:dyDescent="0.2">
      <c r="A135" s="7" t="s">
        <v>383</v>
      </c>
      <c r="B135" s="65">
        <v>0</v>
      </c>
      <c r="C135" s="34">
        <f>IF(B138=0, "-", B135/B138)</f>
        <v>0</v>
      </c>
      <c r="D135" s="65">
        <v>0</v>
      </c>
      <c r="E135" s="9">
        <f>IF(D138=0, "-", D135/D138)</f>
        <v>0</v>
      </c>
      <c r="F135" s="81">
        <v>1</v>
      </c>
      <c r="G135" s="34">
        <f>IF(F138=0, "-", F135/F138)</f>
        <v>1.1185682326621924E-3</v>
      </c>
      <c r="H135" s="65">
        <v>0</v>
      </c>
      <c r="I135" s="9">
        <f>IF(H138=0, "-", H135/H138)</f>
        <v>0</v>
      </c>
      <c r="J135" s="8" t="str">
        <f t="shared" si="10"/>
        <v>-</v>
      </c>
      <c r="K135" s="9" t="str">
        <f t="shared" si="11"/>
        <v>-</v>
      </c>
    </row>
    <row r="136" spans="1:11" x14ac:dyDescent="0.2">
      <c r="A136" s="7" t="s">
        <v>384</v>
      </c>
      <c r="B136" s="65">
        <v>15</v>
      </c>
      <c r="C136" s="34">
        <f>IF(B138=0, "-", B136/B138)</f>
        <v>9.8684210526315791E-2</v>
      </c>
      <c r="D136" s="65">
        <v>12</v>
      </c>
      <c r="E136" s="9">
        <f>IF(D138=0, "-", D136/D138)</f>
        <v>6.9364161849710976E-2</v>
      </c>
      <c r="F136" s="81">
        <v>28</v>
      </c>
      <c r="G136" s="34">
        <f>IF(F138=0, "-", F136/F138)</f>
        <v>3.1319910514541388E-2</v>
      </c>
      <c r="H136" s="65">
        <v>69</v>
      </c>
      <c r="I136" s="9">
        <f>IF(H138=0, "-", H136/H138)</f>
        <v>8.0232558139534879E-2</v>
      </c>
      <c r="J136" s="8">
        <f t="shared" si="10"/>
        <v>0.25</v>
      </c>
      <c r="K136" s="9">
        <f t="shared" si="11"/>
        <v>-0.59420289855072461</v>
      </c>
    </row>
    <row r="137" spans="1:11" x14ac:dyDescent="0.2">
      <c r="A137" s="2"/>
      <c r="B137" s="68"/>
      <c r="C137" s="33"/>
      <c r="D137" s="68"/>
      <c r="E137" s="6"/>
      <c r="F137" s="82"/>
      <c r="G137" s="33"/>
      <c r="H137" s="68"/>
      <c r="I137" s="6"/>
      <c r="J137" s="5"/>
      <c r="K137" s="6"/>
    </row>
    <row r="138" spans="1:11" s="43" customFormat="1" x14ac:dyDescent="0.2">
      <c r="A138" s="162" t="s">
        <v>506</v>
      </c>
      <c r="B138" s="71">
        <f>SUM(B115:B137)</f>
        <v>152</v>
      </c>
      <c r="C138" s="40">
        <f>B138/1486</f>
        <v>0.10228802153432032</v>
      </c>
      <c r="D138" s="71">
        <f>SUM(D115:D137)</f>
        <v>173</v>
      </c>
      <c r="E138" s="41">
        <f>D138/1681</f>
        <v>0.10291493158834028</v>
      </c>
      <c r="F138" s="77">
        <f>SUM(F115:F137)</f>
        <v>894</v>
      </c>
      <c r="G138" s="42">
        <f>F138/8145</f>
        <v>0.10976058931860037</v>
      </c>
      <c r="H138" s="71">
        <f>SUM(H115:H137)</f>
        <v>860</v>
      </c>
      <c r="I138" s="41">
        <f>H138/8984</f>
        <v>9.5725734639358864E-2</v>
      </c>
      <c r="J138" s="37">
        <f>IF(D138=0, "-", IF((B138-D138)/D138&lt;10, (B138-D138)/D138, "&gt;999%"))</f>
        <v>-0.12138728323699421</v>
      </c>
      <c r="K138" s="38">
        <f>IF(H138=0, "-", IF((F138-H138)/H138&lt;10, (F138-H138)/H138, "&gt;999%"))</f>
        <v>3.9534883720930232E-2</v>
      </c>
    </row>
    <row r="139" spans="1:11" x14ac:dyDescent="0.2">
      <c r="B139" s="83"/>
      <c r="D139" s="83"/>
      <c r="F139" s="83"/>
      <c r="H139" s="83"/>
    </row>
    <row r="140" spans="1:11" x14ac:dyDescent="0.2">
      <c r="A140" s="163" t="s">
        <v>135</v>
      </c>
      <c r="B140" s="61" t="s">
        <v>12</v>
      </c>
      <c r="C140" s="62" t="s">
        <v>13</v>
      </c>
      <c r="D140" s="61" t="s">
        <v>12</v>
      </c>
      <c r="E140" s="63" t="s">
        <v>13</v>
      </c>
      <c r="F140" s="62" t="s">
        <v>12</v>
      </c>
      <c r="G140" s="62" t="s">
        <v>13</v>
      </c>
      <c r="H140" s="61" t="s">
        <v>12</v>
      </c>
      <c r="I140" s="63" t="s">
        <v>13</v>
      </c>
      <c r="J140" s="61"/>
      <c r="K140" s="63"/>
    </row>
    <row r="141" spans="1:11" x14ac:dyDescent="0.2">
      <c r="A141" s="7" t="s">
        <v>385</v>
      </c>
      <c r="B141" s="65">
        <v>0</v>
      </c>
      <c r="C141" s="34">
        <f>IF(B162=0, "-", B141/B162)</f>
        <v>0</v>
      </c>
      <c r="D141" s="65">
        <v>0</v>
      </c>
      <c r="E141" s="9">
        <f>IF(D162=0, "-", D141/D162)</f>
        <v>0</v>
      </c>
      <c r="F141" s="81">
        <v>1</v>
      </c>
      <c r="G141" s="34">
        <f>IF(F162=0, "-", F141/F162)</f>
        <v>5.6497175141242938E-3</v>
      </c>
      <c r="H141" s="65">
        <v>0</v>
      </c>
      <c r="I141" s="9">
        <f>IF(H162=0, "-", H141/H162)</f>
        <v>0</v>
      </c>
      <c r="J141" s="8" t="str">
        <f t="shared" ref="J141:J160" si="12">IF(D141=0, "-", IF((B141-D141)/D141&lt;10, (B141-D141)/D141, "&gt;999%"))</f>
        <v>-</v>
      </c>
      <c r="K141" s="9" t="str">
        <f t="shared" ref="K141:K160" si="13">IF(H141=0, "-", IF((F141-H141)/H141&lt;10, (F141-H141)/H141, "&gt;999%"))</f>
        <v>-</v>
      </c>
    </row>
    <row r="142" spans="1:11" x14ac:dyDescent="0.2">
      <c r="A142" s="7" t="s">
        <v>386</v>
      </c>
      <c r="B142" s="65">
        <v>0</v>
      </c>
      <c r="C142" s="34">
        <f>IF(B162=0, "-", B142/B162)</f>
        <v>0</v>
      </c>
      <c r="D142" s="65">
        <v>4</v>
      </c>
      <c r="E142" s="9">
        <f>IF(D162=0, "-", D142/D162)</f>
        <v>9.5238095238095233E-2</v>
      </c>
      <c r="F142" s="81">
        <v>4</v>
      </c>
      <c r="G142" s="34">
        <f>IF(F162=0, "-", F142/F162)</f>
        <v>2.2598870056497175E-2</v>
      </c>
      <c r="H142" s="65">
        <v>8</v>
      </c>
      <c r="I142" s="9">
        <f>IF(H162=0, "-", H142/H162)</f>
        <v>3.8277511961722487E-2</v>
      </c>
      <c r="J142" s="8">
        <f t="shared" si="12"/>
        <v>-1</v>
      </c>
      <c r="K142" s="9">
        <f t="shared" si="13"/>
        <v>-0.5</v>
      </c>
    </row>
    <row r="143" spans="1:11" x14ac:dyDescent="0.2">
      <c r="A143" s="7" t="s">
        <v>387</v>
      </c>
      <c r="B143" s="65">
        <v>1</v>
      </c>
      <c r="C143" s="34">
        <f>IF(B162=0, "-", B143/B162)</f>
        <v>2.3809523809523808E-2</v>
      </c>
      <c r="D143" s="65">
        <v>0</v>
      </c>
      <c r="E143" s="9">
        <f>IF(D162=0, "-", D143/D162)</f>
        <v>0</v>
      </c>
      <c r="F143" s="81">
        <v>5</v>
      </c>
      <c r="G143" s="34">
        <f>IF(F162=0, "-", F143/F162)</f>
        <v>2.8248587570621469E-2</v>
      </c>
      <c r="H143" s="65">
        <v>0</v>
      </c>
      <c r="I143" s="9">
        <f>IF(H162=0, "-", H143/H162)</f>
        <v>0</v>
      </c>
      <c r="J143" s="8" t="str">
        <f t="shared" si="12"/>
        <v>-</v>
      </c>
      <c r="K143" s="9" t="str">
        <f t="shared" si="13"/>
        <v>-</v>
      </c>
    </row>
    <row r="144" spans="1:11" x14ac:dyDescent="0.2">
      <c r="A144" s="7" t="s">
        <v>388</v>
      </c>
      <c r="B144" s="65">
        <v>9</v>
      </c>
      <c r="C144" s="34">
        <f>IF(B162=0, "-", B144/B162)</f>
        <v>0.21428571428571427</v>
      </c>
      <c r="D144" s="65">
        <v>9</v>
      </c>
      <c r="E144" s="9">
        <f>IF(D162=0, "-", D144/D162)</f>
        <v>0.21428571428571427</v>
      </c>
      <c r="F144" s="81">
        <v>31</v>
      </c>
      <c r="G144" s="34">
        <f>IF(F162=0, "-", F144/F162)</f>
        <v>0.1751412429378531</v>
      </c>
      <c r="H144" s="65">
        <v>32</v>
      </c>
      <c r="I144" s="9">
        <f>IF(H162=0, "-", H144/H162)</f>
        <v>0.15311004784688995</v>
      </c>
      <c r="J144" s="8">
        <f t="shared" si="12"/>
        <v>0</v>
      </c>
      <c r="K144" s="9">
        <f t="shared" si="13"/>
        <v>-3.125E-2</v>
      </c>
    </row>
    <row r="145" spans="1:11" x14ac:dyDescent="0.2">
      <c r="A145" s="7" t="s">
        <v>389</v>
      </c>
      <c r="B145" s="65">
        <v>0</v>
      </c>
      <c r="C145" s="34">
        <f>IF(B162=0, "-", B145/B162)</f>
        <v>0</v>
      </c>
      <c r="D145" s="65">
        <v>1</v>
      </c>
      <c r="E145" s="9">
        <f>IF(D162=0, "-", D145/D162)</f>
        <v>2.3809523809523808E-2</v>
      </c>
      <c r="F145" s="81">
        <v>3</v>
      </c>
      <c r="G145" s="34">
        <f>IF(F162=0, "-", F145/F162)</f>
        <v>1.6949152542372881E-2</v>
      </c>
      <c r="H145" s="65">
        <v>3</v>
      </c>
      <c r="I145" s="9">
        <f>IF(H162=0, "-", H145/H162)</f>
        <v>1.4354066985645933E-2</v>
      </c>
      <c r="J145" s="8">
        <f t="shared" si="12"/>
        <v>-1</v>
      </c>
      <c r="K145" s="9">
        <f t="shared" si="13"/>
        <v>0</v>
      </c>
    </row>
    <row r="146" spans="1:11" x14ac:dyDescent="0.2">
      <c r="A146" s="7" t="s">
        <v>390</v>
      </c>
      <c r="B146" s="65">
        <v>0</v>
      </c>
      <c r="C146" s="34">
        <f>IF(B162=0, "-", B146/B162)</f>
        <v>0</v>
      </c>
      <c r="D146" s="65">
        <v>1</v>
      </c>
      <c r="E146" s="9">
        <f>IF(D162=0, "-", D146/D162)</f>
        <v>2.3809523809523808E-2</v>
      </c>
      <c r="F146" s="81">
        <v>0</v>
      </c>
      <c r="G146" s="34">
        <f>IF(F162=0, "-", F146/F162)</f>
        <v>0</v>
      </c>
      <c r="H146" s="65">
        <v>2</v>
      </c>
      <c r="I146" s="9">
        <f>IF(H162=0, "-", H146/H162)</f>
        <v>9.5693779904306216E-3</v>
      </c>
      <c r="J146" s="8">
        <f t="shared" si="12"/>
        <v>-1</v>
      </c>
      <c r="K146" s="9">
        <f t="shared" si="13"/>
        <v>-1</v>
      </c>
    </row>
    <row r="147" spans="1:11" x14ac:dyDescent="0.2">
      <c r="A147" s="7" t="s">
        <v>391</v>
      </c>
      <c r="B147" s="65">
        <v>2</v>
      </c>
      <c r="C147" s="34">
        <f>IF(B162=0, "-", B147/B162)</f>
        <v>4.7619047619047616E-2</v>
      </c>
      <c r="D147" s="65">
        <v>0</v>
      </c>
      <c r="E147" s="9">
        <f>IF(D162=0, "-", D147/D162)</f>
        <v>0</v>
      </c>
      <c r="F147" s="81">
        <v>7</v>
      </c>
      <c r="G147" s="34">
        <f>IF(F162=0, "-", F147/F162)</f>
        <v>3.954802259887006E-2</v>
      </c>
      <c r="H147" s="65">
        <v>2</v>
      </c>
      <c r="I147" s="9">
        <f>IF(H162=0, "-", H147/H162)</f>
        <v>9.5693779904306216E-3</v>
      </c>
      <c r="J147" s="8" t="str">
        <f t="shared" si="12"/>
        <v>-</v>
      </c>
      <c r="K147" s="9">
        <f t="shared" si="13"/>
        <v>2.5</v>
      </c>
    </row>
    <row r="148" spans="1:11" x14ac:dyDescent="0.2">
      <c r="A148" s="7" t="s">
        <v>392</v>
      </c>
      <c r="B148" s="65">
        <v>0</v>
      </c>
      <c r="C148" s="34">
        <f>IF(B162=0, "-", B148/B162)</f>
        <v>0</v>
      </c>
      <c r="D148" s="65">
        <v>0</v>
      </c>
      <c r="E148" s="9">
        <f>IF(D162=0, "-", D148/D162)</f>
        <v>0</v>
      </c>
      <c r="F148" s="81">
        <v>0</v>
      </c>
      <c r="G148" s="34">
        <f>IF(F162=0, "-", F148/F162)</f>
        <v>0</v>
      </c>
      <c r="H148" s="65">
        <v>1</v>
      </c>
      <c r="I148" s="9">
        <f>IF(H162=0, "-", H148/H162)</f>
        <v>4.7846889952153108E-3</v>
      </c>
      <c r="J148" s="8" t="str">
        <f t="shared" si="12"/>
        <v>-</v>
      </c>
      <c r="K148" s="9">
        <f t="shared" si="13"/>
        <v>-1</v>
      </c>
    </row>
    <row r="149" spans="1:11" x14ac:dyDescent="0.2">
      <c r="A149" s="7" t="s">
        <v>393</v>
      </c>
      <c r="B149" s="65">
        <v>1</v>
      </c>
      <c r="C149" s="34">
        <f>IF(B162=0, "-", B149/B162)</f>
        <v>2.3809523809523808E-2</v>
      </c>
      <c r="D149" s="65">
        <v>0</v>
      </c>
      <c r="E149" s="9">
        <f>IF(D162=0, "-", D149/D162)</f>
        <v>0</v>
      </c>
      <c r="F149" s="81">
        <v>4</v>
      </c>
      <c r="G149" s="34">
        <f>IF(F162=0, "-", F149/F162)</f>
        <v>2.2598870056497175E-2</v>
      </c>
      <c r="H149" s="65">
        <v>0</v>
      </c>
      <c r="I149" s="9">
        <f>IF(H162=0, "-", H149/H162)</f>
        <v>0</v>
      </c>
      <c r="J149" s="8" t="str">
        <f t="shared" si="12"/>
        <v>-</v>
      </c>
      <c r="K149" s="9" t="str">
        <f t="shared" si="13"/>
        <v>-</v>
      </c>
    </row>
    <row r="150" spans="1:11" x14ac:dyDescent="0.2">
      <c r="A150" s="7" t="s">
        <v>394</v>
      </c>
      <c r="B150" s="65">
        <v>4</v>
      </c>
      <c r="C150" s="34">
        <f>IF(B162=0, "-", B150/B162)</f>
        <v>9.5238095238095233E-2</v>
      </c>
      <c r="D150" s="65">
        <v>3</v>
      </c>
      <c r="E150" s="9">
        <f>IF(D162=0, "-", D150/D162)</f>
        <v>7.1428571428571425E-2</v>
      </c>
      <c r="F150" s="81">
        <v>18</v>
      </c>
      <c r="G150" s="34">
        <f>IF(F162=0, "-", F150/F162)</f>
        <v>0.10169491525423729</v>
      </c>
      <c r="H150" s="65">
        <v>13</v>
      </c>
      <c r="I150" s="9">
        <f>IF(H162=0, "-", H150/H162)</f>
        <v>6.2200956937799042E-2</v>
      </c>
      <c r="J150" s="8">
        <f t="shared" si="12"/>
        <v>0.33333333333333331</v>
      </c>
      <c r="K150" s="9">
        <f t="shared" si="13"/>
        <v>0.38461538461538464</v>
      </c>
    </row>
    <row r="151" spans="1:11" x14ac:dyDescent="0.2">
      <c r="A151" s="7" t="s">
        <v>395</v>
      </c>
      <c r="B151" s="65">
        <v>4</v>
      </c>
      <c r="C151" s="34">
        <f>IF(B162=0, "-", B151/B162)</f>
        <v>9.5238095238095233E-2</v>
      </c>
      <c r="D151" s="65">
        <v>3</v>
      </c>
      <c r="E151" s="9">
        <f>IF(D162=0, "-", D151/D162)</f>
        <v>7.1428571428571425E-2</v>
      </c>
      <c r="F151" s="81">
        <v>22</v>
      </c>
      <c r="G151" s="34">
        <f>IF(F162=0, "-", F151/F162)</f>
        <v>0.12429378531073447</v>
      </c>
      <c r="H151" s="65">
        <v>36</v>
      </c>
      <c r="I151" s="9">
        <f>IF(H162=0, "-", H151/H162)</f>
        <v>0.17224880382775121</v>
      </c>
      <c r="J151" s="8">
        <f t="shared" si="12"/>
        <v>0.33333333333333331</v>
      </c>
      <c r="K151" s="9">
        <f t="shared" si="13"/>
        <v>-0.3888888888888889</v>
      </c>
    </row>
    <row r="152" spans="1:11" x14ac:dyDescent="0.2">
      <c r="A152" s="7" t="s">
        <v>396</v>
      </c>
      <c r="B152" s="65">
        <v>1</v>
      </c>
      <c r="C152" s="34">
        <f>IF(B162=0, "-", B152/B162)</f>
        <v>2.3809523809523808E-2</v>
      </c>
      <c r="D152" s="65">
        <v>6</v>
      </c>
      <c r="E152" s="9">
        <f>IF(D162=0, "-", D152/D162)</f>
        <v>0.14285714285714285</v>
      </c>
      <c r="F152" s="81">
        <v>4</v>
      </c>
      <c r="G152" s="34">
        <f>IF(F162=0, "-", F152/F162)</f>
        <v>2.2598870056497175E-2</v>
      </c>
      <c r="H152" s="65">
        <v>9</v>
      </c>
      <c r="I152" s="9">
        <f>IF(H162=0, "-", H152/H162)</f>
        <v>4.3062200956937802E-2</v>
      </c>
      <c r="J152" s="8">
        <f t="shared" si="12"/>
        <v>-0.83333333333333337</v>
      </c>
      <c r="K152" s="9">
        <f t="shared" si="13"/>
        <v>-0.55555555555555558</v>
      </c>
    </row>
    <row r="153" spans="1:11" x14ac:dyDescent="0.2">
      <c r="A153" s="7" t="s">
        <v>397</v>
      </c>
      <c r="B153" s="65">
        <v>1</v>
      </c>
      <c r="C153" s="34">
        <f>IF(B162=0, "-", B153/B162)</f>
        <v>2.3809523809523808E-2</v>
      </c>
      <c r="D153" s="65">
        <v>3</v>
      </c>
      <c r="E153" s="9">
        <f>IF(D162=0, "-", D153/D162)</f>
        <v>7.1428571428571425E-2</v>
      </c>
      <c r="F153" s="81">
        <v>15</v>
      </c>
      <c r="G153" s="34">
        <f>IF(F162=0, "-", F153/F162)</f>
        <v>8.4745762711864403E-2</v>
      </c>
      <c r="H153" s="65">
        <v>19</v>
      </c>
      <c r="I153" s="9">
        <f>IF(H162=0, "-", H153/H162)</f>
        <v>9.0909090909090912E-2</v>
      </c>
      <c r="J153" s="8">
        <f t="shared" si="12"/>
        <v>-0.66666666666666663</v>
      </c>
      <c r="K153" s="9">
        <f t="shared" si="13"/>
        <v>-0.21052631578947367</v>
      </c>
    </row>
    <row r="154" spans="1:11" x14ac:dyDescent="0.2">
      <c r="A154" s="7" t="s">
        <v>398</v>
      </c>
      <c r="B154" s="65">
        <v>3</v>
      </c>
      <c r="C154" s="34">
        <f>IF(B162=0, "-", B154/B162)</f>
        <v>7.1428571428571425E-2</v>
      </c>
      <c r="D154" s="65">
        <v>0</v>
      </c>
      <c r="E154" s="9">
        <f>IF(D162=0, "-", D154/D162)</f>
        <v>0</v>
      </c>
      <c r="F154" s="81">
        <v>4</v>
      </c>
      <c r="G154" s="34">
        <f>IF(F162=0, "-", F154/F162)</f>
        <v>2.2598870056497175E-2</v>
      </c>
      <c r="H154" s="65">
        <v>4</v>
      </c>
      <c r="I154" s="9">
        <f>IF(H162=0, "-", H154/H162)</f>
        <v>1.9138755980861243E-2</v>
      </c>
      <c r="J154" s="8" t="str">
        <f t="shared" si="12"/>
        <v>-</v>
      </c>
      <c r="K154" s="9">
        <f t="shared" si="13"/>
        <v>0</v>
      </c>
    </row>
    <row r="155" spans="1:11" x14ac:dyDescent="0.2">
      <c r="A155" s="7" t="s">
        <v>399</v>
      </c>
      <c r="B155" s="65">
        <v>0</v>
      </c>
      <c r="C155" s="34">
        <f>IF(B162=0, "-", B155/B162)</f>
        <v>0</v>
      </c>
      <c r="D155" s="65">
        <v>2</v>
      </c>
      <c r="E155" s="9">
        <f>IF(D162=0, "-", D155/D162)</f>
        <v>4.7619047619047616E-2</v>
      </c>
      <c r="F155" s="81">
        <v>1</v>
      </c>
      <c r="G155" s="34">
        <f>IF(F162=0, "-", F155/F162)</f>
        <v>5.6497175141242938E-3</v>
      </c>
      <c r="H155" s="65">
        <v>10</v>
      </c>
      <c r="I155" s="9">
        <f>IF(H162=0, "-", H155/H162)</f>
        <v>4.784688995215311E-2</v>
      </c>
      <c r="J155" s="8">
        <f t="shared" si="12"/>
        <v>-1</v>
      </c>
      <c r="K155" s="9">
        <f t="shared" si="13"/>
        <v>-0.9</v>
      </c>
    </row>
    <row r="156" spans="1:11" x14ac:dyDescent="0.2">
      <c r="A156" s="7" t="s">
        <v>400</v>
      </c>
      <c r="B156" s="65">
        <v>3</v>
      </c>
      <c r="C156" s="34">
        <f>IF(B162=0, "-", B156/B162)</f>
        <v>7.1428571428571425E-2</v>
      </c>
      <c r="D156" s="65">
        <v>4</v>
      </c>
      <c r="E156" s="9">
        <f>IF(D162=0, "-", D156/D162)</f>
        <v>9.5238095238095233E-2</v>
      </c>
      <c r="F156" s="81">
        <v>14</v>
      </c>
      <c r="G156" s="34">
        <f>IF(F162=0, "-", F156/F162)</f>
        <v>7.909604519774012E-2</v>
      </c>
      <c r="H156" s="65">
        <v>23</v>
      </c>
      <c r="I156" s="9">
        <f>IF(H162=0, "-", H156/H162)</f>
        <v>0.11004784688995216</v>
      </c>
      <c r="J156" s="8">
        <f t="shared" si="12"/>
        <v>-0.25</v>
      </c>
      <c r="K156" s="9">
        <f t="shared" si="13"/>
        <v>-0.39130434782608697</v>
      </c>
    </row>
    <row r="157" spans="1:11" x14ac:dyDescent="0.2">
      <c r="A157" s="7" t="s">
        <v>401</v>
      </c>
      <c r="B157" s="65">
        <v>2</v>
      </c>
      <c r="C157" s="34">
        <f>IF(B162=0, "-", B157/B162)</f>
        <v>4.7619047619047616E-2</v>
      </c>
      <c r="D157" s="65">
        <v>1</v>
      </c>
      <c r="E157" s="9">
        <f>IF(D162=0, "-", D157/D162)</f>
        <v>2.3809523809523808E-2</v>
      </c>
      <c r="F157" s="81">
        <v>7</v>
      </c>
      <c r="G157" s="34">
        <f>IF(F162=0, "-", F157/F162)</f>
        <v>3.954802259887006E-2</v>
      </c>
      <c r="H157" s="65">
        <v>5</v>
      </c>
      <c r="I157" s="9">
        <f>IF(H162=0, "-", H157/H162)</f>
        <v>2.3923444976076555E-2</v>
      </c>
      <c r="J157" s="8">
        <f t="shared" si="12"/>
        <v>1</v>
      </c>
      <c r="K157" s="9">
        <f t="shared" si="13"/>
        <v>0.4</v>
      </c>
    </row>
    <row r="158" spans="1:11" x14ac:dyDescent="0.2">
      <c r="A158" s="7" t="s">
        <v>402</v>
      </c>
      <c r="B158" s="65">
        <v>2</v>
      </c>
      <c r="C158" s="34">
        <f>IF(B162=0, "-", B158/B162)</f>
        <v>4.7619047619047616E-2</v>
      </c>
      <c r="D158" s="65">
        <v>1</v>
      </c>
      <c r="E158" s="9">
        <f>IF(D162=0, "-", D158/D162)</f>
        <v>2.3809523809523808E-2</v>
      </c>
      <c r="F158" s="81">
        <v>11</v>
      </c>
      <c r="G158" s="34">
        <f>IF(F162=0, "-", F158/F162)</f>
        <v>6.2146892655367235E-2</v>
      </c>
      <c r="H158" s="65">
        <v>3</v>
      </c>
      <c r="I158" s="9">
        <f>IF(H162=0, "-", H158/H162)</f>
        <v>1.4354066985645933E-2</v>
      </c>
      <c r="J158" s="8">
        <f t="shared" si="12"/>
        <v>1</v>
      </c>
      <c r="K158" s="9">
        <f t="shared" si="13"/>
        <v>2.6666666666666665</v>
      </c>
    </row>
    <row r="159" spans="1:11" x14ac:dyDescent="0.2">
      <c r="A159" s="7" t="s">
        <v>403</v>
      </c>
      <c r="B159" s="65">
        <v>1</v>
      </c>
      <c r="C159" s="34">
        <f>IF(B162=0, "-", B159/B162)</f>
        <v>2.3809523809523808E-2</v>
      </c>
      <c r="D159" s="65">
        <v>2</v>
      </c>
      <c r="E159" s="9">
        <f>IF(D162=0, "-", D159/D162)</f>
        <v>4.7619047619047616E-2</v>
      </c>
      <c r="F159" s="81">
        <v>11</v>
      </c>
      <c r="G159" s="34">
        <f>IF(F162=0, "-", F159/F162)</f>
        <v>6.2146892655367235E-2</v>
      </c>
      <c r="H159" s="65">
        <v>19</v>
      </c>
      <c r="I159" s="9">
        <f>IF(H162=0, "-", H159/H162)</f>
        <v>9.0909090909090912E-2</v>
      </c>
      <c r="J159" s="8">
        <f t="shared" si="12"/>
        <v>-0.5</v>
      </c>
      <c r="K159" s="9">
        <f t="shared" si="13"/>
        <v>-0.42105263157894735</v>
      </c>
    </row>
    <row r="160" spans="1:11" x14ac:dyDescent="0.2">
      <c r="A160" s="7" t="s">
        <v>404</v>
      </c>
      <c r="B160" s="65">
        <v>8</v>
      </c>
      <c r="C160" s="34">
        <f>IF(B162=0, "-", B160/B162)</f>
        <v>0.19047619047619047</v>
      </c>
      <c r="D160" s="65">
        <v>2</v>
      </c>
      <c r="E160" s="9">
        <f>IF(D162=0, "-", D160/D162)</f>
        <v>4.7619047619047616E-2</v>
      </c>
      <c r="F160" s="81">
        <v>15</v>
      </c>
      <c r="G160" s="34">
        <f>IF(F162=0, "-", F160/F162)</f>
        <v>8.4745762711864403E-2</v>
      </c>
      <c r="H160" s="65">
        <v>20</v>
      </c>
      <c r="I160" s="9">
        <f>IF(H162=0, "-", H160/H162)</f>
        <v>9.569377990430622E-2</v>
      </c>
      <c r="J160" s="8">
        <f t="shared" si="12"/>
        <v>3</v>
      </c>
      <c r="K160" s="9">
        <f t="shared" si="13"/>
        <v>-0.25</v>
      </c>
    </row>
    <row r="161" spans="1:11" x14ac:dyDescent="0.2">
      <c r="A161" s="2"/>
      <c r="B161" s="68"/>
      <c r="C161" s="33"/>
      <c r="D161" s="68"/>
      <c r="E161" s="6"/>
      <c r="F161" s="82"/>
      <c r="G161" s="33"/>
      <c r="H161" s="68"/>
      <c r="I161" s="6"/>
      <c r="J161" s="5"/>
      <c r="K161" s="6"/>
    </row>
    <row r="162" spans="1:11" s="43" customFormat="1" x14ac:dyDescent="0.2">
      <c r="A162" s="162" t="s">
        <v>505</v>
      </c>
      <c r="B162" s="71">
        <f>SUM(B141:B161)</f>
        <v>42</v>
      </c>
      <c r="C162" s="40">
        <f>B162/1486</f>
        <v>2.826379542395693E-2</v>
      </c>
      <c r="D162" s="71">
        <f>SUM(D141:D161)</f>
        <v>42</v>
      </c>
      <c r="E162" s="41">
        <f>D162/1681</f>
        <v>2.4985127900059488E-2</v>
      </c>
      <c r="F162" s="77">
        <f>SUM(F141:F161)</f>
        <v>177</v>
      </c>
      <c r="G162" s="42">
        <f>F162/8145</f>
        <v>2.1731123388581953E-2</v>
      </c>
      <c r="H162" s="71">
        <f>SUM(H141:H161)</f>
        <v>209</v>
      </c>
      <c r="I162" s="41">
        <f>H162/8984</f>
        <v>2.3263579697239536E-2</v>
      </c>
      <c r="J162" s="37">
        <f>IF(D162=0, "-", IF((B162-D162)/D162&lt;10, (B162-D162)/D162, "&gt;999%"))</f>
        <v>0</v>
      </c>
      <c r="K162" s="38">
        <f>IF(H162=0, "-", IF((F162-H162)/H162&lt;10, (F162-H162)/H162, "&gt;999%"))</f>
        <v>-0.15311004784688995</v>
      </c>
    </row>
    <row r="163" spans="1:11" x14ac:dyDescent="0.2">
      <c r="B163" s="83"/>
      <c r="D163" s="83"/>
      <c r="F163" s="83"/>
      <c r="H163" s="83"/>
    </row>
    <row r="164" spans="1:11" s="43" customFormat="1" x14ac:dyDescent="0.2">
      <c r="A164" s="162" t="s">
        <v>504</v>
      </c>
      <c r="B164" s="71">
        <v>194</v>
      </c>
      <c r="C164" s="40">
        <f>B164/1486</f>
        <v>0.13055181695827725</v>
      </c>
      <c r="D164" s="71">
        <v>215</v>
      </c>
      <c r="E164" s="41">
        <f>D164/1681</f>
        <v>0.12790005948839978</v>
      </c>
      <c r="F164" s="77">
        <v>1071</v>
      </c>
      <c r="G164" s="42">
        <f>F164/8145</f>
        <v>0.13149171270718232</v>
      </c>
      <c r="H164" s="71">
        <v>1069</v>
      </c>
      <c r="I164" s="41">
        <f>H164/8984</f>
        <v>0.1189893143365984</v>
      </c>
      <c r="J164" s="37">
        <f>IF(D164=0, "-", IF((B164-D164)/D164&lt;10, (B164-D164)/D164, "&gt;999%"))</f>
        <v>-9.7674418604651161E-2</v>
      </c>
      <c r="K164" s="38">
        <f>IF(H164=0, "-", IF((F164-H164)/H164&lt;10, (F164-H164)/H164, "&gt;999%"))</f>
        <v>1.8709073900841909E-3</v>
      </c>
    </row>
    <row r="165" spans="1:11" x14ac:dyDescent="0.2">
      <c r="B165" s="83"/>
      <c r="D165" s="83"/>
      <c r="F165" s="83"/>
      <c r="H165" s="83"/>
    </row>
    <row r="166" spans="1:11" ht="15.75" x14ac:dyDescent="0.25">
      <c r="A166" s="164" t="s">
        <v>105</v>
      </c>
      <c r="B166" s="196" t="s">
        <v>1</v>
      </c>
      <c r="C166" s="200"/>
      <c r="D166" s="200"/>
      <c r="E166" s="197"/>
      <c r="F166" s="196" t="s">
        <v>14</v>
      </c>
      <c r="G166" s="200"/>
      <c r="H166" s="200"/>
      <c r="I166" s="197"/>
      <c r="J166" s="196" t="s">
        <v>15</v>
      </c>
      <c r="K166" s="197"/>
    </row>
    <row r="167" spans="1:11" x14ac:dyDescent="0.2">
      <c r="A167" s="22"/>
      <c r="B167" s="196">
        <f>VALUE(RIGHT($B$2, 4))</f>
        <v>2022</v>
      </c>
      <c r="C167" s="197"/>
      <c r="D167" s="196">
        <f>B167-1</f>
        <v>2021</v>
      </c>
      <c r="E167" s="204"/>
      <c r="F167" s="196">
        <f>B167</f>
        <v>2022</v>
      </c>
      <c r="G167" s="204"/>
      <c r="H167" s="196">
        <f>D167</f>
        <v>2021</v>
      </c>
      <c r="I167" s="204"/>
      <c r="J167" s="140" t="s">
        <v>4</v>
      </c>
      <c r="K167" s="141" t="s">
        <v>2</v>
      </c>
    </row>
    <row r="168" spans="1:11" x14ac:dyDescent="0.2">
      <c r="A168" s="163" t="s">
        <v>136</v>
      </c>
      <c r="B168" s="61" t="s">
        <v>12</v>
      </c>
      <c r="C168" s="62" t="s">
        <v>13</v>
      </c>
      <c r="D168" s="61" t="s">
        <v>12</v>
      </c>
      <c r="E168" s="63" t="s">
        <v>13</v>
      </c>
      <c r="F168" s="62" t="s">
        <v>12</v>
      </c>
      <c r="G168" s="62" t="s">
        <v>13</v>
      </c>
      <c r="H168" s="61" t="s">
        <v>12</v>
      </c>
      <c r="I168" s="63" t="s">
        <v>13</v>
      </c>
      <c r="J168" s="61"/>
      <c r="K168" s="63"/>
    </row>
    <row r="169" spans="1:11" x14ac:dyDescent="0.2">
      <c r="A169" s="7" t="s">
        <v>405</v>
      </c>
      <c r="B169" s="65">
        <v>1</v>
      </c>
      <c r="C169" s="34">
        <f>IF(B172=0, "-", B169/B172)</f>
        <v>5.2631578947368418E-2</v>
      </c>
      <c r="D169" s="65">
        <v>0</v>
      </c>
      <c r="E169" s="9">
        <f>IF(D172=0, "-", D169/D172)</f>
        <v>0</v>
      </c>
      <c r="F169" s="81">
        <v>24</v>
      </c>
      <c r="G169" s="34">
        <f>IF(F172=0, "-", F169/F172)</f>
        <v>0.32432432432432434</v>
      </c>
      <c r="H169" s="65">
        <v>12</v>
      </c>
      <c r="I169" s="9">
        <f>IF(H172=0, "-", H169/H172)</f>
        <v>0.13636363636363635</v>
      </c>
      <c r="J169" s="8" t="str">
        <f>IF(D169=0, "-", IF((B169-D169)/D169&lt;10, (B169-D169)/D169, "&gt;999%"))</f>
        <v>-</v>
      </c>
      <c r="K169" s="9">
        <f>IF(H169=0, "-", IF((F169-H169)/H169&lt;10, (F169-H169)/H169, "&gt;999%"))</f>
        <v>1</v>
      </c>
    </row>
    <row r="170" spans="1:11" x14ac:dyDescent="0.2">
      <c r="A170" s="7" t="s">
        <v>406</v>
      </c>
      <c r="B170" s="65">
        <v>18</v>
      </c>
      <c r="C170" s="34">
        <f>IF(B172=0, "-", B170/B172)</f>
        <v>0.94736842105263153</v>
      </c>
      <c r="D170" s="65">
        <v>12</v>
      </c>
      <c r="E170" s="9">
        <f>IF(D172=0, "-", D170/D172)</f>
        <v>1</v>
      </c>
      <c r="F170" s="81">
        <v>50</v>
      </c>
      <c r="G170" s="34">
        <f>IF(F172=0, "-", F170/F172)</f>
        <v>0.67567567567567566</v>
      </c>
      <c r="H170" s="65">
        <v>76</v>
      </c>
      <c r="I170" s="9">
        <f>IF(H172=0, "-", H170/H172)</f>
        <v>0.86363636363636365</v>
      </c>
      <c r="J170" s="8">
        <f>IF(D170=0, "-", IF((B170-D170)/D170&lt;10, (B170-D170)/D170, "&gt;999%"))</f>
        <v>0.5</v>
      </c>
      <c r="K170" s="9">
        <f>IF(H170=0, "-", IF((F170-H170)/H170&lt;10, (F170-H170)/H170, "&gt;999%"))</f>
        <v>-0.34210526315789475</v>
      </c>
    </row>
    <row r="171" spans="1:11" x14ac:dyDescent="0.2">
      <c r="A171" s="2"/>
      <c r="B171" s="68"/>
      <c r="C171" s="33"/>
      <c r="D171" s="68"/>
      <c r="E171" s="6"/>
      <c r="F171" s="82"/>
      <c r="G171" s="33"/>
      <c r="H171" s="68"/>
      <c r="I171" s="6"/>
      <c r="J171" s="5"/>
      <c r="K171" s="6"/>
    </row>
    <row r="172" spans="1:11" s="43" customFormat="1" x14ac:dyDescent="0.2">
      <c r="A172" s="162" t="s">
        <v>503</v>
      </c>
      <c r="B172" s="71">
        <f>SUM(B169:B171)</f>
        <v>19</v>
      </c>
      <c r="C172" s="40">
        <f>B172/1486</f>
        <v>1.278600269179004E-2</v>
      </c>
      <c r="D172" s="71">
        <f>SUM(D169:D171)</f>
        <v>12</v>
      </c>
      <c r="E172" s="41">
        <f>D172/1681</f>
        <v>7.138607971445568E-3</v>
      </c>
      <c r="F172" s="77">
        <f>SUM(F169:F171)</f>
        <v>74</v>
      </c>
      <c r="G172" s="42">
        <f>F172/8145</f>
        <v>9.0853284223449977E-3</v>
      </c>
      <c r="H172" s="71">
        <f>SUM(H169:H171)</f>
        <v>88</v>
      </c>
      <c r="I172" s="41">
        <f>H172/8984</f>
        <v>9.7951914514692786E-3</v>
      </c>
      <c r="J172" s="37">
        <f>IF(D172=0, "-", IF((B172-D172)/D172&lt;10, (B172-D172)/D172, "&gt;999%"))</f>
        <v>0.58333333333333337</v>
      </c>
      <c r="K172" s="38">
        <f>IF(H172=0, "-", IF((F172-H172)/H172&lt;10, (F172-H172)/H172, "&gt;999%"))</f>
        <v>-0.15909090909090909</v>
      </c>
    </row>
    <row r="173" spans="1:11" x14ac:dyDescent="0.2">
      <c r="B173" s="83"/>
      <c r="D173" s="83"/>
      <c r="F173" s="83"/>
      <c r="H173" s="83"/>
    </row>
    <row r="174" spans="1:11" x14ac:dyDescent="0.2">
      <c r="A174" s="163" t="s">
        <v>137</v>
      </c>
      <c r="B174" s="61" t="s">
        <v>12</v>
      </c>
      <c r="C174" s="62" t="s">
        <v>13</v>
      </c>
      <c r="D174" s="61" t="s">
        <v>12</v>
      </c>
      <c r="E174" s="63" t="s">
        <v>13</v>
      </c>
      <c r="F174" s="62" t="s">
        <v>12</v>
      </c>
      <c r="G174" s="62" t="s">
        <v>13</v>
      </c>
      <c r="H174" s="61" t="s">
        <v>12</v>
      </c>
      <c r="I174" s="63" t="s">
        <v>13</v>
      </c>
      <c r="J174" s="61"/>
      <c r="K174" s="63"/>
    </row>
    <row r="175" spans="1:11" x14ac:dyDescent="0.2">
      <c r="A175" s="7" t="s">
        <v>407</v>
      </c>
      <c r="B175" s="65">
        <v>1</v>
      </c>
      <c r="C175" s="34">
        <f>IF(B184=0, "-", B175/B184)</f>
        <v>0.14285714285714285</v>
      </c>
      <c r="D175" s="65">
        <v>0</v>
      </c>
      <c r="E175" s="9">
        <f>IF(D184=0, "-", D175/D184)</f>
        <v>0</v>
      </c>
      <c r="F175" s="81">
        <v>2</v>
      </c>
      <c r="G175" s="34">
        <f>IF(F184=0, "-", F175/F184)</f>
        <v>9.0909090909090912E-2</v>
      </c>
      <c r="H175" s="65">
        <v>3</v>
      </c>
      <c r="I175" s="9">
        <f>IF(H184=0, "-", H175/H184)</f>
        <v>0.15789473684210525</v>
      </c>
      <c r="J175" s="8" t="str">
        <f t="shared" ref="J175:J182" si="14">IF(D175=0, "-", IF((B175-D175)/D175&lt;10, (B175-D175)/D175, "&gt;999%"))</f>
        <v>-</v>
      </c>
      <c r="K175" s="9">
        <f t="shared" ref="K175:K182" si="15">IF(H175=0, "-", IF((F175-H175)/H175&lt;10, (F175-H175)/H175, "&gt;999%"))</f>
        <v>-0.33333333333333331</v>
      </c>
    </row>
    <row r="176" spans="1:11" x14ac:dyDescent="0.2">
      <c r="A176" s="7" t="s">
        <v>408</v>
      </c>
      <c r="B176" s="65">
        <v>1</v>
      </c>
      <c r="C176" s="34">
        <f>IF(B184=0, "-", B176/B184)</f>
        <v>0.14285714285714285</v>
      </c>
      <c r="D176" s="65">
        <v>0</v>
      </c>
      <c r="E176" s="9">
        <f>IF(D184=0, "-", D176/D184)</f>
        <v>0</v>
      </c>
      <c r="F176" s="81">
        <v>1</v>
      </c>
      <c r="G176" s="34">
        <f>IF(F184=0, "-", F176/F184)</f>
        <v>4.5454545454545456E-2</v>
      </c>
      <c r="H176" s="65">
        <v>0</v>
      </c>
      <c r="I176" s="9">
        <f>IF(H184=0, "-", H176/H184)</f>
        <v>0</v>
      </c>
      <c r="J176" s="8" t="str">
        <f t="shared" si="14"/>
        <v>-</v>
      </c>
      <c r="K176" s="9" t="str">
        <f t="shared" si="15"/>
        <v>-</v>
      </c>
    </row>
    <row r="177" spans="1:11" x14ac:dyDescent="0.2">
      <c r="A177" s="7" t="s">
        <v>409</v>
      </c>
      <c r="B177" s="65">
        <v>1</v>
      </c>
      <c r="C177" s="34">
        <f>IF(B184=0, "-", B177/B184)</f>
        <v>0.14285714285714285</v>
      </c>
      <c r="D177" s="65">
        <v>2</v>
      </c>
      <c r="E177" s="9">
        <f>IF(D184=0, "-", D177/D184)</f>
        <v>0.33333333333333331</v>
      </c>
      <c r="F177" s="81">
        <v>11</v>
      </c>
      <c r="G177" s="34">
        <f>IF(F184=0, "-", F177/F184)</f>
        <v>0.5</v>
      </c>
      <c r="H177" s="65">
        <v>5</v>
      </c>
      <c r="I177" s="9">
        <f>IF(H184=0, "-", H177/H184)</f>
        <v>0.26315789473684209</v>
      </c>
      <c r="J177" s="8">
        <f t="shared" si="14"/>
        <v>-0.5</v>
      </c>
      <c r="K177" s="9">
        <f t="shared" si="15"/>
        <v>1.2</v>
      </c>
    </row>
    <row r="178" spans="1:11" x14ac:dyDescent="0.2">
      <c r="A178" s="7" t="s">
        <v>410</v>
      </c>
      <c r="B178" s="65">
        <v>0</v>
      </c>
      <c r="C178" s="34">
        <f>IF(B184=0, "-", B178/B184)</f>
        <v>0</v>
      </c>
      <c r="D178" s="65">
        <v>1</v>
      </c>
      <c r="E178" s="9">
        <f>IF(D184=0, "-", D178/D184)</f>
        <v>0.16666666666666666</v>
      </c>
      <c r="F178" s="81">
        <v>0</v>
      </c>
      <c r="G178" s="34">
        <f>IF(F184=0, "-", F178/F184)</f>
        <v>0</v>
      </c>
      <c r="H178" s="65">
        <v>2</v>
      </c>
      <c r="I178" s="9">
        <f>IF(H184=0, "-", H178/H184)</f>
        <v>0.10526315789473684</v>
      </c>
      <c r="J178" s="8">
        <f t="shared" si="14"/>
        <v>-1</v>
      </c>
      <c r="K178" s="9">
        <f t="shared" si="15"/>
        <v>-1</v>
      </c>
    </row>
    <row r="179" spans="1:11" x14ac:dyDescent="0.2">
      <c r="A179" s="7" t="s">
        <v>411</v>
      </c>
      <c r="B179" s="65">
        <v>0</v>
      </c>
      <c r="C179" s="34">
        <f>IF(B184=0, "-", B179/B184)</f>
        <v>0</v>
      </c>
      <c r="D179" s="65">
        <v>0</v>
      </c>
      <c r="E179" s="9">
        <f>IF(D184=0, "-", D179/D184)</f>
        <v>0</v>
      </c>
      <c r="F179" s="81">
        <v>0</v>
      </c>
      <c r="G179" s="34">
        <f>IF(F184=0, "-", F179/F184)</f>
        <v>0</v>
      </c>
      <c r="H179" s="65">
        <v>2</v>
      </c>
      <c r="I179" s="9">
        <f>IF(H184=0, "-", H179/H184)</f>
        <v>0.10526315789473684</v>
      </c>
      <c r="J179" s="8" t="str">
        <f t="shared" si="14"/>
        <v>-</v>
      </c>
      <c r="K179" s="9">
        <f t="shared" si="15"/>
        <v>-1</v>
      </c>
    </row>
    <row r="180" spans="1:11" x14ac:dyDescent="0.2">
      <c r="A180" s="7" t="s">
        <v>412</v>
      </c>
      <c r="B180" s="65">
        <v>2</v>
      </c>
      <c r="C180" s="34">
        <f>IF(B184=0, "-", B180/B184)</f>
        <v>0.2857142857142857</v>
      </c>
      <c r="D180" s="65">
        <v>0</v>
      </c>
      <c r="E180" s="9">
        <f>IF(D184=0, "-", D180/D184)</f>
        <v>0</v>
      </c>
      <c r="F180" s="81">
        <v>3</v>
      </c>
      <c r="G180" s="34">
        <f>IF(F184=0, "-", F180/F184)</f>
        <v>0.13636363636363635</v>
      </c>
      <c r="H180" s="65">
        <v>0</v>
      </c>
      <c r="I180" s="9">
        <f>IF(H184=0, "-", H180/H184)</f>
        <v>0</v>
      </c>
      <c r="J180" s="8" t="str">
        <f t="shared" si="14"/>
        <v>-</v>
      </c>
      <c r="K180" s="9" t="str">
        <f t="shared" si="15"/>
        <v>-</v>
      </c>
    </row>
    <row r="181" spans="1:11" x14ac:dyDescent="0.2">
      <c r="A181" s="7" t="s">
        <v>413</v>
      </c>
      <c r="B181" s="65">
        <v>2</v>
      </c>
      <c r="C181" s="34">
        <f>IF(B184=0, "-", B181/B184)</f>
        <v>0.2857142857142857</v>
      </c>
      <c r="D181" s="65">
        <v>2</v>
      </c>
      <c r="E181" s="9">
        <f>IF(D184=0, "-", D181/D184)</f>
        <v>0.33333333333333331</v>
      </c>
      <c r="F181" s="81">
        <v>3</v>
      </c>
      <c r="G181" s="34">
        <f>IF(F184=0, "-", F181/F184)</f>
        <v>0.13636363636363635</v>
      </c>
      <c r="H181" s="65">
        <v>4</v>
      </c>
      <c r="I181" s="9">
        <f>IF(H184=0, "-", H181/H184)</f>
        <v>0.21052631578947367</v>
      </c>
      <c r="J181" s="8">
        <f t="shared" si="14"/>
        <v>0</v>
      </c>
      <c r="K181" s="9">
        <f t="shared" si="15"/>
        <v>-0.25</v>
      </c>
    </row>
    <row r="182" spans="1:11" x14ac:dyDescent="0.2">
      <c r="A182" s="7" t="s">
        <v>414</v>
      </c>
      <c r="B182" s="65">
        <v>0</v>
      </c>
      <c r="C182" s="34">
        <f>IF(B184=0, "-", B182/B184)</f>
        <v>0</v>
      </c>
      <c r="D182" s="65">
        <v>1</v>
      </c>
      <c r="E182" s="9">
        <f>IF(D184=0, "-", D182/D184)</f>
        <v>0.16666666666666666</v>
      </c>
      <c r="F182" s="81">
        <v>2</v>
      </c>
      <c r="G182" s="34">
        <f>IF(F184=0, "-", F182/F184)</f>
        <v>9.0909090909090912E-2</v>
      </c>
      <c r="H182" s="65">
        <v>3</v>
      </c>
      <c r="I182" s="9">
        <f>IF(H184=0, "-", H182/H184)</f>
        <v>0.15789473684210525</v>
      </c>
      <c r="J182" s="8">
        <f t="shared" si="14"/>
        <v>-1</v>
      </c>
      <c r="K182" s="9">
        <f t="shared" si="15"/>
        <v>-0.33333333333333331</v>
      </c>
    </row>
    <row r="183" spans="1:11" x14ac:dyDescent="0.2">
      <c r="A183" s="2"/>
      <c r="B183" s="68"/>
      <c r="C183" s="33"/>
      <c r="D183" s="68"/>
      <c r="E183" s="6"/>
      <c r="F183" s="82"/>
      <c r="G183" s="33"/>
      <c r="H183" s="68"/>
      <c r="I183" s="6"/>
      <c r="J183" s="5"/>
      <c r="K183" s="6"/>
    </row>
    <row r="184" spans="1:11" s="43" customFormat="1" x14ac:dyDescent="0.2">
      <c r="A184" s="162" t="s">
        <v>502</v>
      </c>
      <c r="B184" s="71">
        <f>SUM(B175:B183)</f>
        <v>7</v>
      </c>
      <c r="C184" s="40">
        <f>B184/1486</f>
        <v>4.7106325706594886E-3</v>
      </c>
      <c r="D184" s="71">
        <f>SUM(D175:D183)</f>
        <v>6</v>
      </c>
      <c r="E184" s="41">
        <f>D184/1681</f>
        <v>3.569303985722784E-3</v>
      </c>
      <c r="F184" s="77">
        <f>SUM(F175:F183)</f>
        <v>22</v>
      </c>
      <c r="G184" s="42">
        <f>F184/8145</f>
        <v>2.7010435850214854E-3</v>
      </c>
      <c r="H184" s="71">
        <f>SUM(H175:H183)</f>
        <v>19</v>
      </c>
      <c r="I184" s="41">
        <f>H184/8984</f>
        <v>2.1148708815672307E-3</v>
      </c>
      <c r="J184" s="37">
        <f>IF(D184=0, "-", IF((B184-D184)/D184&lt;10, (B184-D184)/D184, "&gt;999%"))</f>
        <v>0.16666666666666666</v>
      </c>
      <c r="K184" s="38">
        <f>IF(H184=0, "-", IF((F184-H184)/H184&lt;10, (F184-H184)/H184, "&gt;999%"))</f>
        <v>0.15789473684210525</v>
      </c>
    </row>
    <row r="185" spans="1:11" x14ac:dyDescent="0.2">
      <c r="B185" s="83"/>
      <c r="D185" s="83"/>
      <c r="F185" s="83"/>
      <c r="H185" s="83"/>
    </row>
    <row r="186" spans="1:11" s="43" customFormat="1" x14ac:dyDescent="0.2">
      <c r="A186" s="162" t="s">
        <v>501</v>
      </c>
      <c r="B186" s="71">
        <v>26</v>
      </c>
      <c r="C186" s="40">
        <f>B186/1486</f>
        <v>1.7496635262449527E-2</v>
      </c>
      <c r="D186" s="71">
        <v>18</v>
      </c>
      <c r="E186" s="41">
        <f>D186/1681</f>
        <v>1.0707911957168352E-2</v>
      </c>
      <c r="F186" s="77">
        <v>96</v>
      </c>
      <c r="G186" s="42">
        <f>F186/8145</f>
        <v>1.1786372007366482E-2</v>
      </c>
      <c r="H186" s="71">
        <v>107</v>
      </c>
      <c r="I186" s="41">
        <f>H186/8984</f>
        <v>1.1910062333036509E-2</v>
      </c>
      <c r="J186" s="37">
        <f>IF(D186=0, "-", IF((B186-D186)/D186&lt;10, (B186-D186)/D186, "&gt;999%"))</f>
        <v>0.44444444444444442</v>
      </c>
      <c r="K186" s="38">
        <f>IF(H186=0, "-", IF((F186-H186)/H186&lt;10, (F186-H186)/H186, "&gt;999%"))</f>
        <v>-0.10280373831775701</v>
      </c>
    </row>
    <row r="187" spans="1:11" x14ac:dyDescent="0.2">
      <c r="B187" s="83"/>
      <c r="D187" s="83"/>
      <c r="F187" s="83"/>
      <c r="H187" s="83"/>
    </row>
    <row r="188" spans="1:11" x14ac:dyDescent="0.2">
      <c r="A188" s="27" t="s">
        <v>499</v>
      </c>
      <c r="B188" s="71">
        <f>B192-B190</f>
        <v>647</v>
      </c>
      <c r="C188" s="40">
        <f>B188/1486</f>
        <v>0.43539703903095561</v>
      </c>
      <c r="D188" s="71">
        <f>D192-D190</f>
        <v>799</v>
      </c>
      <c r="E188" s="41">
        <f>D188/1681</f>
        <v>0.47531231409875074</v>
      </c>
      <c r="F188" s="77">
        <f>F192-F190</f>
        <v>3815</v>
      </c>
      <c r="G188" s="42">
        <f>F188/8145</f>
        <v>0.46838551258440764</v>
      </c>
      <c r="H188" s="71">
        <f>H192-H190</f>
        <v>4095</v>
      </c>
      <c r="I188" s="41">
        <f>H188/8984</f>
        <v>0.45581032947462152</v>
      </c>
      <c r="J188" s="37">
        <f>IF(D188=0, "-", IF((B188-D188)/D188&lt;10, (B188-D188)/D188, "&gt;999%"))</f>
        <v>-0.1902377972465582</v>
      </c>
      <c r="K188" s="38">
        <f>IF(H188=0, "-", IF((F188-H188)/H188&lt;10, (F188-H188)/H188, "&gt;999%"))</f>
        <v>-6.8376068376068383E-2</v>
      </c>
    </row>
    <row r="189" spans="1:11" x14ac:dyDescent="0.2">
      <c r="A189" s="27"/>
      <c r="B189" s="71"/>
      <c r="C189" s="40"/>
      <c r="D189" s="71"/>
      <c r="E189" s="41"/>
      <c r="F189" s="77"/>
      <c r="G189" s="42"/>
      <c r="H189" s="71"/>
      <c r="I189" s="41"/>
      <c r="J189" s="37"/>
      <c r="K189" s="38"/>
    </row>
    <row r="190" spans="1:11" x14ac:dyDescent="0.2">
      <c r="A190" s="27" t="s">
        <v>500</v>
      </c>
      <c r="B190" s="71">
        <v>170</v>
      </c>
      <c r="C190" s="40">
        <f>B190/1486</f>
        <v>0.11440107671601615</v>
      </c>
      <c r="D190" s="71">
        <v>124</v>
      </c>
      <c r="E190" s="41">
        <f>D190/1681</f>
        <v>7.3765615704937532E-2</v>
      </c>
      <c r="F190" s="77">
        <v>740</v>
      </c>
      <c r="G190" s="42">
        <f>F190/8145</f>
        <v>9.0853284223449973E-2</v>
      </c>
      <c r="H190" s="71">
        <v>761</v>
      </c>
      <c r="I190" s="41">
        <f>H190/8984</f>
        <v>8.4706144256455923E-2</v>
      </c>
      <c r="J190" s="37">
        <f>IF(D190=0, "-", IF((B190-D190)/D190&lt;10, (B190-D190)/D190, "&gt;999%"))</f>
        <v>0.37096774193548387</v>
      </c>
      <c r="K190" s="38">
        <f>IF(H190=0, "-", IF((F190-H190)/H190&lt;10, (F190-H190)/H190, "&gt;999%"))</f>
        <v>-2.7595269382391589E-2</v>
      </c>
    </row>
    <row r="191" spans="1:11" x14ac:dyDescent="0.2">
      <c r="A191" s="27"/>
      <c r="B191" s="71"/>
      <c r="C191" s="40"/>
      <c r="D191" s="71"/>
      <c r="E191" s="41"/>
      <c r="F191" s="77"/>
      <c r="G191" s="42"/>
      <c r="H191" s="71"/>
      <c r="I191" s="41"/>
      <c r="J191" s="37"/>
      <c r="K191" s="38"/>
    </row>
    <row r="192" spans="1:11" x14ac:dyDescent="0.2">
      <c r="A192" s="27" t="s">
        <v>498</v>
      </c>
      <c r="B192" s="71">
        <v>817</v>
      </c>
      <c r="C192" s="40">
        <f>B192/1486</f>
        <v>0.54979811574697168</v>
      </c>
      <c r="D192" s="71">
        <v>923</v>
      </c>
      <c r="E192" s="41">
        <f>D192/1681</f>
        <v>0.5490779298036883</v>
      </c>
      <c r="F192" s="77">
        <v>4555</v>
      </c>
      <c r="G192" s="42">
        <f>F192/8145</f>
        <v>0.5592387968078576</v>
      </c>
      <c r="H192" s="71">
        <v>4856</v>
      </c>
      <c r="I192" s="41">
        <f>H192/8984</f>
        <v>0.54051647373107747</v>
      </c>
      <c r="J192" s="37">
        <f>IF(D192=0, "-", IF((B192-D192)/D192&lt;10, (B192-D192)/D192, "&gt;999%"))</f>
        <v>-0.11484290357529794</v>
      </c>
      <c r="K192" s="38">
        <f>IF(H192=0, "-", IF((F192-H192)/H192&lt;10, (F192-H192)/H192, "&gt;999%"))</f>
        <v>-6.1985172981878091E-2</v>
      </c>
    </row>
  </sheetData>
  <mergeCells count="37">
    <mergeCell ref="B1:K1"/>
    <mergeCell ref="B2:K2"/>
    <mergeCell ref="B166:E166"/>
    <mergeCell ref="F166:I166"/>
    <mergeCell ref="J166:K166"/>
    <mergeCell ref="B167:C167"/>
    <mergeCell ref="D167:E167"/>
    <mergeCell ref="F167:G167"/>
    <mergeCell ref="H167:I167"/>
    <mergeCell ref="B112:E112"/>
    <mergeCell ref="F112:I112"/>
    <mergeCell ref="J112:K112"/>
    <mergeCell ref="B113:C113"/>
    <mergeCell ref="D113:E113"/>
    <mergeCell ref="F113:G113"/>
    <mergeCell ref="H113:I113"/>
    <mergeCell ref="B66:E66"/>
    <mergeCell ref="F66:I66"/>
    <mergeCell ref="J66:K66"/>
    <mergeCell ref="B67:C67"/>
    <mergeCell ref="D67:E67"/>
    <mergeCell ref="F67:G67"/>
    <mergeCell ref="H67:I67"/>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4" max="16383" man="1"/>
    <brk id="110" max="16383" man="1"/>
    <brk id="165" max="16383" man="1"/>
    <brk id="19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3"/>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524</v>
      </c>
      <c r="C1" s="198"/>
      <c r="D1" s="198"/>
      <c r="E1" s="199"/>
      <c r="F1" s="199"/>
      <c r="G1" s="199"/>
      <c r="H1" s="199"/>
      <c r="I1" s="199"/>
      <c r="J1" s="199"/>
      <c r="K1" s="199"/>
    </row>
    <row r="2" spans="1:11" s="52" customFormat="1" ht="20.25" x14ac:dyDescent="0.3">
      <c r="A2" s="4" t="s">
        <v>90</v>
      </c>
      <c r="B2" s="202" t="s">
        <v>81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2</v>
      </c>
      <c r="C7" s="39">
        <f>IF(B43=0, "-", B7/B43)</f>
        <v>2.4479804161566705E-3</v>
      </c>
      <c r="D7" s="65">
        <v>0</v>
      </c>
      <c r="E7" s="21">
        <f>IF(D43=0, "-", D7/D43)</f>
        <v>0</v>
      </c>
      <c r="F7" s="81">
        <v>9</v>
      </c>
      <c r="G7" s="39">
        <f>IF(F43=0, "-", F7/F43)</f>
        <v>1.9758507135016466E-3</v>
      </c>
      <c r="H7" s="65">
        <v>4</v>
      </c>
      <c r="I7" s="21">
        <f>IF(H43=0, "-", H7/H43)</f>
        <v>8.2372322899505767E-4</v>
      </c>
      <c r="J7" s="20" t="str">
        <f t="shared" ref="J7:J41" si="0">IF(D7=0, "-", IF((B7-D7)/D7&lt;10, (B7-D7)/D7, "&gt;999%"))</f>
        <v>-</v>
      </c>
      <c r="K7" s="21">
        <f t="shared" ref="K7:K41" si="1">IF(H7=0, "-", IF((F7-H7)/H7&lt;10, (F7-H7)/H7, "&gt;999%"))</f>
        <v>1.25</v>
      </c>
    </row>
    <row r="8" spans="1:11" x14ac:dyDescent="0.2">
      <c r="A8" s="7" t="s">
        <v>32</v>
      </c>
      <c r="B8" s="65">
        <v>12</v>
      </c>
      <c r="C8" s="39">
        <f>IF(B43=0, "-", B8/B43)</f>
        <v>1.4687882496940025E-2</v>
      </c>
      <c r="D8" s="65">
        <v>17</v>
      </c>
      <c r="E8" s="21">
        <f>IF(D43=0, "-", D8/D43)</f>
        <v>1.8418201516793065E-2</v>
      </c>
      <c r="F8" s="81">
        <v>88</v>
      </c>
      <c r="G8" s="39">
        <f>IF(F43=0, "-", F8/F43)</f>
        <v>1.9319429198682767E-2</v>
      </c>
      <c r="H8" s="65">
        <v>120</v>
      </c>
      <c r="I8" s="21">
        <f>IF(H43=0, "-", H8/H43)</f>
        <v>2.4711696869851731E-2</v>
      </c>
      <c r="J8" s="20">
        <f t="shared" si="0"/>
        <v>-0.29411764705882354</v>
      </c>
      <c r="K8" s="21">
        <f t="shared" si="1"/>
        <v>-0.26666666666666666</v>
      </c>
    </row>
    <row r="9" spans="1:11" x14ac:dyDescent="0.2">
      <c r="A9" s="7" t="s">
        <v>33</v>
      </c>
      <c r="B9" s="65">
        <v>1</v>
      </c>
      <c r="C9" s="39">
        <f>IF(B43=0, "-", B9/B43)</f>
        <v>1.2239902080783353E-3</v>
      </c>
      <c r="D9" s="65">
        <v>0</v>
      </c>
      <c r="E9" s="21">
        <f>IF(D43=0, "-", D9/D43)</f>
        <v>0</v>
      </c>
      <c r="F9" s="81">
        <v>1</v>
      </c>
      <c r="G9" s="39">
        <f>IF(F43=0, "-", F9/F43)</f>
        <v>2.1953896816684961E-4</v>
      </c>
      <c r="H9" s="65">
        <v>0</v>
      </c>
      <c r="I9" s="21">
        <f>IF(H43=0, "-", H9/H43)</f>
        <v>0</v>
      </c>
      <c r="J9" s="20" t="str">
        <f t="shared" si="0"/>
        <v>-</v>
      </c>
      <c r="K9" s="21" t="str">
        <f t="shared" si="1"/>
        <v>-</v>
      </c>
    </row>
    <row r="10" spans="1:11" x14ac:dyDescent="0.2">
      <c r="A10" s="7" t="s">
        <v>34</v>
      </c>
      <c r="B10" s="65">
        <v>28</v>
      </c>
      <c r="C10" s="39">
        <f>IF(B43=0, "-", B10/B43)</f>
        <v>3.4271725826193387E-2</v>
      </c>
      <c r="D10" s="65">
        <v>25</v>
      </c>
      <c r="E10" s="21">
        <f>IF(D43=0, "-", D10/D43)</f>
        <v>2.7085590465872156E-2</v>
      </c>
      <c r="F10" s="81">
        <v>128</v>
      </c>
      <c r="G10" s="39">
        <f>IF(F43=0, "-", F10/F43)</f>
        <v>2.810098792535675E-2</v>
      </c>
      <c r="H10" s="65">
        <v>131</v>
      </c>
      <c r="I10" s="21">
        <f>IF(H43=0, "-", H10/H43)</f>
        <v>2.6976935749588139E-2</v>
      </c>
      <c r="J10" s="20">
        <f t="shared" si="0"/>
        <v>0.12</v>
      </c>
      <c r="K10" s="21">
        <f t="shared" si="1"/>
        <v>-2.2900763358778626E-2</v>
      </c>
    </row>
    <row r="11" spans="1:11" x14ac:dyDescent="0.2">
      <c r="A11" s="7" t="s">
        <v>37</v>
      </c>
      <c r="B11" s="65">
        <v>0</v>
      </c>
      <c r="C11" s="39">
        <f>IF(B43=0, "-", B11/B43)</f>
        <v>0</v>
      </c>
      <c r="D11" s="65">
        <v>0</v>
      </c>
      <c r="E11" s="21">
        <f>IF(D43=0, "-", D11/D43)</f>
        <v>0</v>
      </c>
      <c r="F11" s="81">
        <v>8</v>
      </c>
      <c r="G11" s="39">
        <f>IF(F43=0, "-", F11/F43)</f>
        <v>1.7563117453347969E-3</v>
      </c>
      <c r="H11" s="65">
        <v>0</v>
      </c>
      <c r="I11" s="21">
        <f>IF(H43=0, "-", H11/H43)</f>
        <v>0</v>
      </c>
      <c r="J11" s="20" t="str">
        <f t="shared" si="0"/>
        <v>-</v>
      </c>
      <c r="K11" s="21" t="str">
        <f t="shared" si="1"/>
        <v>-</v>
      </c>
    </row>
    <row r="12" spans="1:11" x14ac:dyDescent="0.2">
      <c r="A12" s="7" t="s">
        <v>40</v>
      </c>
      <c r="B12" s="65">
        <v>20</v>
      </c>
      <c r="C12" s="39">
        <f>IF(B43=0, "-", B12/B43)</f>
        <v>2.4479804161566709E-2</v>
      </c>
      <c r="D12" s="65">
        <v>15</v>
      </c>
      <c r="E12" s="21">
        <f>IF(D43=0, "-", D12/D43)</f>
        <v>1.6251354279523293E-2</v>
      </c>
      <c r="F12" s="81">
        <v>72</v>
      </c>
      <c r="G12" s="39">
        <f>IF(F43=0, "-", F12/F43)</f>
        <v>1.5806805708013173E-2</v>
      </c>
      <c r="H12" s="65">
        <v>98</v>
      </c>
      <c r="I12" s="21">
        <f>IF(H43=0, "-", H12/H43)</f>
        <v>2.0181219110378911E-2</v>
      </c>
      <c r="J12" s="20">
        <f t="shared" si="0"/>
        <v>0.33333333333333331</v>
      </c>
      <c r="K12" s="21">
        <f t="shared" si="1"/>
        <v>-0.26530612244897961</v>
      </c>
    </row>
    <row r="13" spans="1:11" x14ac:dyDescent="0.2">
      <c r="A13" s="7" t="s">
        <v>42</v>
      </c>
      <c r="B13" s="65">
        <v>0</v>
      </c>
      <c r="C13" s="39">
        <f>IF(B43=0, "-", B13/B43)</f>
        <v>0</v>
      </c>
      <c r="D13" s="65">
        <v>1</v>
      </c>
      <c r="E13" s="21">
        <f>IF(D43=0, "-", D13/D43)</f>
        <v>1.0834236186348862E-3</v>
      </c>
      <c r="F13" s="81">
        <v>2</v>
      </c>
      <c r="G13" s="39">
        <f>IF(F43=0, "-", F13/F43)</f>
        <v>4.3907793633369923E-4</v>
      </c>
      <c r="H13" s="65">
        <v>2</v>
      </c>
      <c r="I13" s="21">
        <f>IF(H43=0, "-", H13/H43)</f>
        <v>4.1186161449752884E-4</v>
      </c>
      <c r="J13" s="20">
        <f t="shared" si="0"/>
        <v>-1</v>
      </c>
      <c r="K13" s="21">
        <f t="shared" si="1"/>
        <v>0</v>
      </c>
    </row>
    <row r="14" spans="1:11" x14ac:dyDescent="0.2">
      <c r="A14" s="7" t="s">
        <v>43</v>
      </c>
      <c r="B14" s="65">
        <v>20</v>
      </c>
      <c r="C14" s="39">
        <f>IF(B43=0, "-", B14/B43)</f>
        <v>2.4479804161566709E-2</v>
      </c>
      <c r="D14" s="65">
        <v>20</v>
      </c>
      <c r="E14" s="21">
        <f>IF(D43=0, "-", D14/D43)</f>
        <v>2.1668472372697724E-2</v>
      </c>
      <c r="F14" s="81">
        <v>77</v>
      </c>
      <c r="G14" s="39">
        <f>IF(F43=0, "-", F14/F43)</f>
        <v>1.6904500548847422E-2</v>
      </c>
      <c r="H14" s="65">
        <v>61</v>
      </c>
      <c r="I14" s="21">
        <f>IF(H43=0, "-", H14/H43)</f>
        <v>1.256177924217463E-2</v>
      </c>
      <c r="J14" s="20">
        <f t="shared" si="0"/>
        <v>0</v>
      </c>
      <c r="K14" s="21">
        <f t="shared" si="1"/>
        <v>0.26229508196721313</v>
      </c>
    </row>
    <row r="15" spans="1:11" x14ac:dyDescent="0.2">
      <c r="A15" s="7" t="s">
        <v>45</v>
      </c>
      <c r="B15" s="65">
        <v>9</v>
      </c>
      <c r="C15" s="39">
        <f>IF(B43=0, "-", B15/B43)</f>
        <v>1.1015911872705019E-2</v>
      </c>
      <c r="D15" s="65">
        <v>28</v>
      </c>
      <c r="E15" s="21">
        <f>IF(D43=0, "-", D15/D43)</f>
        <v>3.0335861321776816E-2</v>
      </c>
      <c r="F15" s="81">
        <v>85</v>
      </c>
      <c r="G15" s="39">
        <f>IF(F43=0, "-", F15/F43)</f>
        <v>1.8660812294182216E-2</v>
      </c>
      <c r="H15" s="65">
        <v>225</v>
      </c>
      <c r="I15" s="21">
        <f>IF(H43=0, "-", H15/H43)</f>
        <v>4.6334431630971992E-2</v>
      </c>
      <c r="J15" s="20">
        <f t="shared" si="0"/>
        <v>-0.6785714285714286</v>
      </c>
      <c r="K15" s="21">
        <f t="shared" si="1"/>
        <v>-0.62222222222222223</v>
      </c>
    </row>
    <row r="16" spans="1:11" x14ac:dyDescent="0.2">
      <c r="A16" s="7" t="s">
        <v>46</v>
      </c>
      <c r="B16" s="65">
        <v>85</v>
      </c>
      <c r="C16" s="39">
        <f>IF(B43=0, "-", B16/B43)</f>
        <v>0.10403916768665851</v>
      </c>
      <c r="D16" s="65">
        <v>109</v>
      </c>
      <c r="E16" s="21">
        <f>IF(D43=0, "-", D16/D43)</f>
        <v>0.1180931744312026</v>
      </c>
      <c r="F16" s="81">
        <v>410</v>
      </c>
      <c r="G16" s="39">
        <f>IF(F43=0, "-", F16/F43)</f>
        <v>9.0010976948408344E-2</v>
      </c>
      <c r="H16" s="65">
        <v>421</v>
      </c>
      <c r="I16" s="21">
        <f>IF(H43=0, "-", H16/H43)</f>
        <v>8.6696869851729821E-2</v>
      </c>
      <c r="J16" s="20">
        <f t="shared" si="0"/>
        <v>-0.22018348623853212</v>
      </c>
      <c r="K16" s="21">
        <f t="shared" si="1"/>
        <v>-2.6128266033254157E-2</v>
      </c>
    </row>
    <row r="17" spans="1:11" x14ac:dyDescent="0.2">
      <c r="A17" s="7" t="s">
        <v>49</v>
      </c>
      <c r="B17" s="65">
        <v>14</v>
      </c>
      <c r="C17" s="39">
        <f>IF(B43=0, "-", B17/B43)</f>
        <v>1.7135862913096694E-2</v>
      </c>
      <c r="D17" s="65">
        <v>2</v>
      </c>
      <c r="E17" s="21">
        <f>IF(D43=0, "-", D17/D43)</f>
        <v>2.1668472372697724E-3</v>
      </c>
      <c r="F17" s="81">
        <v>69</v>
      </c>
      <c r="G17" s="39">
        <f>IF(F43=0, "-", F17/F43)</f>
        <v>1.5148188803512623E-2</v>
      </c>
      <c r="H17" s="65">
        <v>30</v>
      </c>
      <c r="I17" s="21">
        <f>IF(H43=0, "-", H17/H43)</f>
        <v>6.1779242174629326E-3</v>
      </c>
      <c r="J17" s="20">
        <f t="shared" si="0"/>
        <v>6</v>
      </c>
      <c r="K17" s="21">
        <f t="shared" si="1"/>
        <v>1.3</v>
      </c>
    </row>
    <row r="18" spans="1:11" x14ac:dyDescent="0.2">
      <c r="A18" s="7" t="s">
        <v>51</v>
      </c>
      <c r="B18" s="65">
        <v>4</v>
      </c>
      <c r="C18" s="39">
        <f>IF(B43=0, "-", B18/B43)</f>
        <v>4.8959608323133411E-3</v>
      </c>
      <c r="D18" s="65">
        <v>8</v>
      </c>
      <c r="E18" s="21">
        <f>IF(D43=0, "-", D18/D43)</f>
        <v>8.6673889490790895E-3</v>
      </c>
      <c r="F18" s="81">
        <v>13</v>
      </c>
      <c r="G18" s="39">
        <f>IF(F43=0, "-", F18/F43)</f>
        <v>2.8540065861690448E-3</v>
      </c>
      <c r="H18" s="65">
        <v>24</v>
      </c>
      <c r="I18" s="21">
        <f>IF(H43=0, "-", H18/H43)</f>
        <v>4.9423393739703456E-3</v>
      </c>
      <c r="J18" s="20">
        <f t="shared" si="0"/>
        <v>-0.5</v>
      </c>
      <c r="K18" s="21">
        <f t="shared" si="1"/>
        <v>-0.45833333333333331</v>
      </c>
    </row>
    <row r="19" spans="1:11" x14ac:dyDescent="0.2">
      <c r="A19" s="7" t="s">
        <v>52</v>
      </c>
      <c r="B19" s="65">
        <v>7</v>
      </c>
      <c r="C19" s="39">
        <f>IF(B43=0, "-", B19/B43)</f>
        <v>8.5679314565483469E-3</v>
      </c>
      <c r="D19" s="65">
        <v>9</v>
      </c>
      <c r="E19" s="21">
        <f>IF(D43=0, "-", D19/D43)</f>
        <v>9.7508125677139759E-3</v>
      </c>
      <c r="F19" s="81">
        <v>44</v>
      </c>
      <c r="G19" s="39">
        <f>IF(F43=0, "-", F19/F43)</f>
        <v>9.6597145993413836E-3</v>
      </c>
      <c r="H19" s="65">
        <v>51</v>
      </c>
      <c r="I19" s="21">
        <f>IF(H43=0, "-", H19/H43)</f>
        <v>1.0502471169686986E-2</v>
      </c>
      <c r="J19" s="20">
        <f t="shared" si="0"/>
        <v>-0.22222222222222221</v>
      </c>
      <c r="K19" s="21">
        <f t="shared" si="1"/>
        <v>-0.13725490196078433</v>
      </c>
    </row>
    <row r="20" spans="1:11" x14ac:dyDescent="0.2">
      <c r="A20" s="7" t="s">
        <v>53</v>
      </c>
      <c r="B20" s="65">
        <v>72</v>
      </c>
      <c r="C20" s="39">
        <f>IF(B43=0, "-", B20/B43)</f>
        <v>8.8127294981640153E-2</v>
      </c>
      <c r="D20" s="65">
        <v>58</v>
      </c>
      <c r="E20" s="21">
        <f>IF(D43=0, "-", D20/D43)</f>
        <v>6.2838569880823397E-2</v>
      </c>
      <c r="F20" s="81">
        <v>360</v>
      </c>
      <c r="G20" s="39">
        <f>IF(F43=0, "-", F20/F43)</f>
        <v>7.9034028540065859E-2</v>
      </c>
      <c r="H20" s="65">
        <v>211</v>
      </c>
      <c r="I20" s="21">
        <f>IF(H43=0, "-", H20/H43)</f>
        <v>4.3451400329489291E-2</v>
      </c>
      <c r="J20" s="20">
        <f t="shared" si="0"/>
        <v>0.2413793103448276</v>
      </c>
      <c r="K20" s="21">
        <f t="shared" si="1"/>
        <v>0.70616113744075826</v>
      </c>
    </row>
    <row r="21" spans="1:11" x14ac:dyDescent="0.2">
      <c r="A21" s="7" t="s">
        <v>54</v>
      </c>
      <c r="B21" s="65">
        <v>0</v>
      </c>
      <c r="C21" s="39">
        <f>IF(B43=0, "-", B21/B43)</f>
        <v>0</v>
      </c>
      <c r="D21" s="65">
        <v>1</v>
      </c>
      <c r="E21" s="21">
        <f>IF(D43=0, "-", D21/D43)</f>
        <v>1.0834236186348862E-3</v>
      </c>
      <c r="F21" s="81">
        <v>0</v>
      </c>
      <c r="G21" s="39">
        <f>IF(F43=0, "-", F21/F43)</f>
        <v>0</v>
      </c>
      <c r="H21" s="65">
        <v>2</v>
      </c>
      <c r="I21" s="21">
        <f>IF(H43=0, "-", H21/H43)</f>
        <v>4.1186161449752884E-4</v>
      </c>
      <c r="J21" s="20">
        <f t="shared" si="0"/>
        <v>-1</v>
      </c>
      <c r="K21" s="21">
        <f t="shared" si="1"/>
        <v>-1</v>
      </c>
    </row>
    <row r="22" spans="1:11" x14ac:dyDescent="0.2">
      <c r="A22" s="7" t="s">
        <v>55</v>
      </c>
      <c r="B22" s="65">
        <v>11</v>
      </c>
      <c r="C22" s="39">
        <f>IF(B43=0, "-", B22/B43)</f>
        <v>1.346389228886169E-2</v>
      </c>
      <c r="D22" s="65">
        <v>14</v>
      </c>
      <c r="E22" s="21">
        <f>IF(D43=0, "-", D22/D43)</f>
        <v>1.5167930660888408E-2</v>
      </c>
      <c r="F22" s="81">
        <v>69</v>
      </c>
      <c r="G22" s="39">
        <f>IF(F43=0, "-", F22/F43)</f>
        <v>1.5148188803512623E-2</v>
      </c>
      <c r="H22" s="65">
        <v>101</v>
      </c>
      <c r="I22" s="21">
        <f>IF(H43=0, "-", H22/H43)</f>
        <v>2.0799011532125204E-2</v>
      </c>
      <c r="J22" s="20">
        <f t="shared" si="0"/>
        <v>-0.21428571428571427</v>
      </c>
      <c r="K22" s="21">
        <f t="shared" si="1"/>
        <v>-0.31683168316831684</v>
      </c>
    </row>
    <row r="23" spans="1:11" x14ac:dyDescent="0.2">
      <c r="A23" s="7" t="s">
        <v>56</v>
      </c>
      <c r="B23" s="65">
        <v>3</v>
      </c>
      <c r="C23" s="39">
        <f>IF(B43=0, "-", B23/B43)</f>
        <v>3.6719706242350062E-3</v>
      </c>
      <c r="D23" s="65">
        <v>1</v>
      </c>
      <c r="E23" s="21">
        <f>IF(D43=0, "-", D23/D43)</f>
        <v>1.0834236186348862E-3</v>
      </c>
      <c r="F23" s="81">
        <v>24</v>
      </c>
      <c r="G23" s="39">
        <f>IF(F43=0, "-", F23/F43)</f>
        <v>5.2689352360043911E-3</v>
      </c>
      <c r="H23" s="65">
        <v>6</v>
      </c>
      <c r="I23" s="21">
        <f>IF(H43=0, "-", H23/H43)</f>
        <v>1.2355848434925864E-3</v>
      </c>
      <c r="J23" s="20">
        <f t="shared" si="0"/>
        <v>2</v>
      </c>
      <c r="K23" s="21">
        <f t="shared" si="1"/>
        <v>3</v>
      </c>
    </row>
    <row r="24" spans="1:11" x14ac:dyDescent="0.2">
      <c r="A24" s="7" t="s">
        <v>57</v>
      </c>
      <c r="B24" s="65">
        <v>10</v>
      </c>
      <c r="C24" s="39">
        <f>IF(B43=0, "-", B24/B43)</f>
        <v>1.2239902080783354E-2</v>
      </c>
      <c r="D24" s="65">
        <v>8</v>
      </c>
      <c r="E24" s="21">
        <f>IF(D43=0, "-", D24/D43)</f>
        <v>8.6673889490790895E-3</v>
      </c>
      <c r="F24" s="81">
        <v>72</v>
      </c>
      <c r="G24" s="39">
        <f>IF(F43=0, "-", F24/F43)</f>
        <v>1.5806805708013173E-2</v>
      </c>
      <c r="H24" s="65">
        <v>66</v>
      </c>
      <c r="I24" s="21">
        <f>IF(H43=0, "-", H24/H43)</f>
        <v>1.3591433278418451E-2</v>
      </c>
      <c r="J24" s="20">
        <f t="shared" si="0"/>
        <v>0.25</v>
      </c>
      <c r="K24" s="21">
        <f t="shared" si="1"/>
        <v>9.0909090909090912E-2</v>
      </c>
    </row>
    <row r="25" spans="1:11" x14ac:dyDescent="0.2">
      <c r="A25" s="7" t="s">
        <v>59</v>
      </c>
      <c r="B25" s="65">
        <v>3</v>
      </c>
      <c r="C25" s="39">
        <f>IF(B43=0, "-", B25/B43)</f>
        <v>3.6719706242350062E-3</v>
      </c>
      <c r="D25" s="65">
        <v>0</v>
      </c>
      <c r="E25" s="21">
        <f>IF(D43=0, "-", D25/D43)</f>
        <v>0</v>
      </c>
      <c r="F25" s="81">
        <v>4</v>
      </c>
      <c r="G25" s="39">
        <f>IF(F43=0, "-", F25/F43)</f>
        <v>8.7815587266739845E-4</v>
      </c>
      <c r="H25" s="65">
        <v>4</v>
      </c>
      <c r="I25" s="21">
        <f>IF(H43=0, "-", H25/H43)</f>
        <v>8.2372322899505767E-4</v>
      </c>
      <c r="J25" s="20" t="str">
        <f t="shared" si="0"/>
        <v>-</v>
      </c>
      <c r="K25" s="21">
        <f t="shared" si="1"/>
        <v>0</v>
      </c>
    </row>
    <row r="26" spans="1:11" x14ac:dyDescent="0.2">
      <c r="A26" s="7" t="s">
        <v>60</v>
      </c>
      <c r="B26" s="65">
        <v>82</v>
      </c>
      <c r="C26" s="39">
        <f>IF(B43=0, "-", B26/B43)</f>
        <v>0.1003671970624235</v>
      </c>
      <c r="D26" s="65">
        <v>158</v>
      </c>
      <c r="E26" s="21">
        <f>IF(D43=0, "-", D26/D43)</f>
        <v>0.17118093174431204</v>
      </c>
      <c r="F26" s="81">
        <v>651</v>
      </c>
      <c r="G26" s="39">
        <f>IF(F43=0, "-", F26/F43)</f>
        <v>0.14291986827661909</v>
      </c>
      <c r="H26" s="65">
        <v>745</v>
      </c>
      <c r="I26" s="21">
        <f>IF(H43=0, "-", H26/H43)</f>
        <v>0.1534184514003295</v>
      </c>
      <c r="J26" s="20">
        <f t="shared" si="0"/>
        <v>-0.48101265822784811</v>
      </c>
      <c r="K26" s="21">
        <f t="shared" si="1"/>
        <v>-0.12617449664429531</v>
      </c>
    </row>
    <row r="27" spans="1:11" x14ac:dyDescent="0.2">
      <c r="A27" s="7" t="s">
        <v>61</v>
      </c>
      <c r="B27" s="65">
        <v>46</v>
      </c>
      <c r="C27" s="39">
        <f>IF(B43=0, "-", B27/B43)</f>
        <v>5.6303549571603426E-2</v>
      </c>
      <c r="D27" s="65">
        <v>16</v>
      </c>
      <c r="E27" s="21">
        <f>IF(D43=0, "-", D27/D43)</f>
        <v>1.7334777898158179E-2</v>
      </c>
      <c r="F27" s="81">
        <v>117</v>
      </c>
      <c r="G27" s="39">
        <f>IF(F43=0, "-", F27/F43)</f>
        <v>2.5686059275521405E-2</v>
      </c>
      <c r="H27" s="65">
        <v>101</v>
      </c>
      <c r="I27" s="21">
        <f>IF(H43=0, "-", H27/H43)</f>
        <v>2.0799011532125204E-2</v>
      </c>
      <c r="J27" s="20">
        <f t="shared" si="0"/>
        <v>1.875</v>
      </c>
      <c r="K27" s="21">
        <f t="shared" si="1"/>
        <v>0.15841584158415842</v>
      </c>
    </row>
    <row r="28" spans="1:11" x14ac:dyDescent="0.2">
      <c r="A28" s="7" t="s">
        <v>63</v>
      </c>
      <c r="B28" s="65">
        <v>19</v>
      </c>
      <c r="C28" s="39">
        <f>IF(B43=0, "-", B28/B43)</f>
        <v>2.3255813953488372E-2</v>
      </c>
      <c r="D28" s="65">
        <v>40</v>
      </c>
      <c r="E28" s="21">
        <f>IF(D43=0, "-", D28/D43)</f>
        <v>4.3336944745395449E-2</v>
      </c>
      <c r="F28" s="81">
        <v>164</v>
      </c>
      <c r="G28" s="39">
        <f>IF(F43=0, "-", F28/F43)</f>
        <v>3.6004390779363335E-2</v>
      </c>
      <c r="H28" s="65">
        <v>153</v>
      </c>
      <c r="I28" s="21">
        <f>IF(H43=0, "-", H28/H43)</f>
        <v>3.1507413509060958E-2</v>
      </c>
      <c r="J28" s="20">
        <f t="shared" si="0"/>
        <v>-0.52500000000000002</v>
      </c>
      <c r="K28" s="21">
        <f t="shared" si="1"/>
        <v>7.1895424836601302E-2</v>
      </c>
    </row>
    <row r="29" spans="1:11" x14ac:dyDescent="0.2">
      <c r="A29" s="7" t="s">
        <v>64</v>
      </c>
      <c r="B29" s="65">
        <v>1</v>
      </c>
      <c r="C29" s="39">
        <f>IF(B43=0, "-", B29/B43)</f>
        <v>1.2239902080783353E-3</v>
      </c>
      <c r="D29" s="65">
        <v>2</v>
      </c>
      <c r="E29" s="21">
        <f>IF(D43=0, "-", D29/D43)</f>
        <v>2.1668472372697724E-3</v>
      </c>
      <c r="F29" s="81">
        <v>7</v>
      </c>
      <c r="G29" s="39">
        <f>IF(F43=0, "-", F29/F43)</f>
        <v>1.5367727771679472E-3</v>
      </c>
      <c r="H29" s="65">
        <v>9</v>
      </c>
      <c r="I29" s="21">
        <f>IF(H43=0, "-", H29/H43)</f>
        <v>1.8533772652388797E-3</v>
      </c>
      <c r="J29" s="20">
        <f t="shared" si="0"/>
        <v>-0.5</v>
      </c>
      <c r="K29" s="21">
        <f t="shared" si="1"/>
        <v>-0.22222222222222221</v>
      </c>
    </row>
    <row r="30" spans="1:11" x14ac:dyDescent="0.2">
      <c r="A30" s="7" t="s">
        <v>65</v>
      </c>
      <c r="B30" s="65">
        <v>48</v>
      </c>
      <c r="C30" s="39">
        <f>IF(B43=0, "-", B30/B43)</f>
        <v>5.87515299877601E-2</v>
      </c>
      <c r="D30" s="65">
        <v>38</v>
      </c>
      <c r="E30" s="21">
        <f>IF(D43=0, "-", D30/D43)</f>
        <v>4.1170097508125676E-2</v>
      </c>
      <c r="F30" s="81">
        <v>301</v>
      </c>
      <c r="G30" s="39">
        <f>IF(F43=0, "-", F30/F43)</f>
        <v>6.608122941822174E-2</v>
      </c>
      <c r="H30" s="65">
        <v>242</v>
      </c>
      <c r="I30" s="21">
        <f>IF(H43=0, "-", H30/H43)</f>
        <v>4.983525535420099E-2</v>
      </c>
      <c r="J30" s="20">
        <f t="shared" si="0"/>
        <v>0.26315789473684209</v>
      </c>
      <c r="K30" s="21">
        <f t="shared" si="1"/>
        <v>0.24380165289256198</v>
      </c>
    </row>
    <row r="31" spans="1:11" x14ac:dyDescent="0.2">
      <c r="A31" s="7" t="s">
        <v>66</v>
      </c>
      <c r="B31" s="65">
        <v>10</v>
      </c>
      <c r="C31" s="39">
        <f>IF(B43=0, "-", B31/B43)</f>
        <v>1.2239902080783354E-2</v>
      </c>
      <c r="D31" s="65">
        <v>33</v>
      </c>
      <c r="E31" s="21">
        <f>IF(D43=0, "-", D31/D43)</f>
        <v>3.5752979414951244E-2</v>
      </c>
      <c r="F31" s="81">
        <v>96</v>
      </c>
      <c r="G31" s="39">
        <f>IF(F43=0, "-", F31/F43)</f>
        <v>2.1075740944017565E-2</v>
      </c>
      <c r="H31" s="65">
        <v>205</v>
      </c>
      <c r="I31" s="21">
        <f>IF(H43=0, "-", H31/H43)</f>
        <v>4.2215815485996705E-2</v>
      </c>
      <c r="J31" s="20">
        <f t="shared" si="0"/>
        <v>-0.69696969696969702</v>
      </c>
      <c r="K31" s="21">
        <f t="shared" si="1"/>
        <v>-0.53170731707317076</v>
      </c>
    </row>
    <row r="32" spans="1:11" x14ac:dyDescent="0.2">
      <c r="A32" s="7" t="s">
        <v>67</v>
      </c>
      <c r="B32" s="65">
        <v>5</v>
      </c>
      <c r="C32" s="39">
        <f>IF(B43=0, "-", B32/B43)</f>
        <v>6.1199510403916772E-3</v>
      </c>
      <c r="D32" s="65">
        <v>1</v>
      </c>
      <c r="E32" s="21">
        <f>IF(D43=0, "-", D32/D43)</f>
        <v>1.0834236186348862E-3</v>
      </c>
      <c r="F32" s="81">
        <v>16</v>
      </c>
      <c r="G32" s="39">
        <f>IF(F43=0, "-", F32/F43)</f>
        <v>3.5126234906695938E-3</v>
      </c>
      <c r="H32" s="65">
        <v>12</v>
      </c>
      <c r="I32" s="21">
        <f>IF(H43=0, "-", H32/H43)</f>
        <v>2.4711696869851728E-3</v>
      </c>
      <c r="J32" s="20">
        <f t="shared" si="0"/>
        <v>4</v>
      </c>
      <c r="K32" s="21">
        <f t="shared" si="1"/>
        <v>0.33333333333333331</v>
      </c>
    </row>
    <row r="33" spans="1:11" x14ac:dyDescent="0.2">
      <c r="A33" s="7" t="s">
        <v>69</v>
      </c>
      <c r="B33" s="65">
        <v>9</v>
      </c>
      <c r="C33" s="39">
        <f>IF(B43=0, "-", B33/B43)</f>
        <v>1.1015911872705019E-2</v>
      </c>
      <c r="D33" s="65">
        <v>2</v>
      </c>
      <c r="E33" s="21">
        <f>IF(D43=0, "-", D33/D43)</f>
        <v>2.1668472372697724E-3</v>
      </c>
      <c r="F33" s="81">
        <v>48</v>
      </c>
      <c r="G33" s="39">
        <f>IF(F43=0, "-", F33/F43)</f>
        <v>1.0537870472008782E-2</v>
      </c>
      <c r="H33" s="65">
        <v>40</v>
      </c>
      <c r="I33" s="21">
        <f>IF(H43=0, "-", H33/H43)</f>
        <v>8.2372322899505763E-3</v>
      </c>
      <c r="J33" s="20">
        <f t="shared" si="0"/>
        <v>3.5</v>
      </c>
      <c r="K33" s="21">
        <f t="shared" si="1"/>
        <v>0.2</v>
      </c>
    </row>
    <row r="34" spans="1:11" x14ac:dyDescent="0.2">
      <c r="A34" s="7" t="s">
        <v>71</v>
      </c>
      <c r="B34" s="65">
        <v>3</v>
      </c>
      <c r="C34" s="39">
        <f>IF(B43=0, "-", B34/B43)</f>
        <v>3.6719706242350062E-3</v>
      </c>
      <c r="D34" s="65">
        <v>5</v>
      </c>
      <c r="E34" s="21">
        <f>IF(D43=0, "-", D34/D43)</f>
        <v>5.4171180931744311E-3</v>
      </c>
      <c r="F34" s="81">
        <v>14</v>
      </c>
      <c r="G34" s="39">
        <f>IF(F43=0, "-", F34/F43)</f>
        <v>3.0735455543358945E-3</v>
      </c>
      <c r="H34" s="65">
        <v>9</v>
      </c>
      <c r="I34" s="21">
        <f>IF(H43=0, "-", H34/H43)</f>
        <v>1.8533772652388797E-3</v>
      </c>
      <c r="J34" s="20">
        <f t="shared" si="0"/>
        <v>-0.4</v>
      </c>
      <c r="K34" s="21">
        <f t="shared" si="1"/>
        <v>0.55555555555555558</v>
      </c>
    </row>
    <row r="35" spans="1:11" x14ac:dyDescent="0.2">
      <c r="A35" s="7" t="s">
        <v>72</v>
      </c>
      <c r="B35" s="65">
        <v>30</v>
      </c>
      <c r="C35" s="39">
        <f>IF(B43=0, "-", B35/B43)</f>
        <v>3.6719706242350061E-2</v>
      </c>
      <c r="D35" s="65">
        <v>23</v>
      </c>
      <c r="E35" s="21">
        <f>IF(D43=0, "-", D35/D43)</f>
        <v>2.4918743228602384E-2</v>
      </c>
      <c r="F35" s="81">
        <v>82</v>
      </c>
      <c r="G35" s="39">
        <f>IF(F43=0, "-", F35/F43)</f>
        <v>1.8002195389681667E-2</v>
      </c>
      <c r="H35" s="65">
        <v>157</v>
      </c>
      <c r="I35" s="21">
        <f>IF(H43=0, "-", H35/H43)</f>
        <v>3.2331136738056016E-2</v>
      </c>
      <c r="J35" s="20">
        <f t="shared" si="0"/>
        <v>0.30434782608695654</v>
      </c>
      <c r="K35" s="21">
        <f t="shared" si="1"/>
        <v>-0.47770700636942676</v>
      </c>
    </row>
    <row r="36" spans="1:11" x14ac:dyDescent="0.2">
      <c r="A36" s="7" t="s">
        <v>73</v>
      </c>
      <c r="B36" s="65">
        <v>1</v>
      </c>
      <c r="C36" s="39">
        <f>IF(B43=0, "-", B36/B43)</f>
        <v>1.2239902080783353E-3</v>
      </c>
      <c r="D36" s="65">
        <v>0</v>
      </c>
      <c r="E36" s="21">
        <f>IF(D43=0, "-", D36/D43)</f>
        <v>0</v>
      </c>
      <c r="F36" s="81">
        <v>3</v>
      </c>
      <c r="G36" s="39">
        <f>IF(F43=0, "-", F36/F43)</f>
        <v>6.5861690450054889E-4</v>
      </c>
      <c r="H36" s="65">
        <v>2</v>
      </c>
      <c r="I36" s="21">
        <f>IF(H43=0, "-", H36/H43)</f>
        <v>4.1186161449752884E-4</v>
      </c>
      <c r="J36" s="20" t="str">
        <f t="shared" si="0"/>
        <v>-</v>
      </c>
      <c r="K36" s="21">
        <f t="shared" si="1"/>
        <v>0.5</v>
      </c>
    </row>
    <row r="37" spans="1:11" x14ac:dyDescent="0.2">
      <c r="A37" s="7" t="s">
        <v>74</v>
      </c>
      <c r="B37" s="65">
        <v>45</v>
      </c>
      <c r="C37" s="39">
        <f>IF(B43=0, "-", B37/B43)</f>
        <v>5.5079559363525092E-2</v>
      </c>
      <c r="D37" s="65">
        <v>66</v>
      </c>
      <c r="E37" s="21">
        <f>IF(D43=0, "-", D37/D43)</f>
        <v>7.1505958829902488E-2</v>
      </c>
      <c r="F37" s="81">
        <v>328</v>
      </c>
      <c r="G37" s="39">
        <f>IF(F43=0, "-", F37/F43)</f>
        <v>7.200878155872667E-2</v>
      </c>
      <c r="H37" s="65">
        <v>425</v>
      </c>
      <c r="I37" s="21">
        <f>IF(H43=0, "-", H37/H43)</f>
        <v>8.7520593080724879E-2</v>
      </c>
      <c r="J37" s="20">
        <f t="shared" si="0"/>
        <v>-0.31818181818181818</v>
      </c>
      <c r="K37" s="21">
        <f t="shared" si="1"/>
        <v>-0.22823529411764706</v>
      </c>
    </row>
    <row r="38" spans="1:11" x14ac:dyDescent="0.2">
      <c r="A38" s="7" t="s">
        <v>75</v>
      </c>
      <c r="B38" s="65">
        <v>18</v>
      </c>
      <c r="C38" s="39">
        <f>IF(B43=0, "-", B38/B43)</f>
        <v>2.2031823745410038E-2</v>
      </c>
      <c r="D38" s="65">
        <v>13</v>
      </c>
      <c r="E38" s="21">
        <f>IF(D43=0, "-", D38/D43)</f>
        <v>1.4084507042253521E-2</v>
      </c>
      <c r="F38" s="81">
        <v>83</v>
      </c>
      <c r="G38" s="39">
        <f>IF(F43=0, "-", F38/F43)</f>
        <v>1.8221734357848518E-2</v>
      </c>
      <c r="H38" s="65">
        <v>52</v>
      </c>
      <c r="I38" s="21">
        <f>IF(H43=0, "-", H38/H43)</f>
        <v>1.070840197693575E-2</v>
      </c>
      <c r="J38" s="20">
        <f t="shared" si="0"/>
        <v>0.38461538461538464</v>
      </c>
      <c r="K38" s="21">
        <f t="shared" si="1"/>
        <v>0.59615384615384615</v>
      </c>
    </row>
    <row r="39" spans="1:11" x14ac:dyDescent="0.2">
      <c r="A39" s="7" t="s">
        <v>77</v>
      </c>
      <c r="B39" s="65">
        <v>116</v>
      </c>
      <c r="C39" s="39">
        <f>IF(B43=0, "-", B39/B43)</f>
        <v>0.14198286413708691</v>
      </c>
      <c r="D39" s="65">
        <v>129</v>
      </c>
      <c r="E39" s="21">
        <f>IF(D43=0, "-", D39/D43)</f>
        <v>0.13976164680390032</v>
      </c>
      <c r="F39" s="81">
        <v>775</v>
      </c>
      <c r="G39" s="39">
        <f>IF(F43=0, "-", F39/F43)</f>
        <v>0.17014270032930845</v>
      </c>
      <c r="H39" s="65">
        <v>740</v>
      </c>
      <c r="I39" s="21">
        <f>IF(H43=0, "-", H39/H43)</f>
        <v>0.15238879736408567</v>
      </c>
      <c r="J39" s="20">
        <f t="shared" si="0"/>
        <v>-0.10077519379844961</v>
      </c>
      <c r="K39" s="21">
        <f t="shared" si="1"/>
        <v>4.72972972972973E-2</v>
      </c>
    </row>
    <row r="40" spans="1:11" x14ac:dyDescent="0.2">
      <c r="A40" s="7" t="s">
        <v>78</v>
      </c>
      <c r="B40" s="65">
        <v>46</v>
      </c>
      <c r="C40" s="39">
        <f>IF(B43=0, "-", B40/B43)</f>
        <v>5.6303549571603426E-2</v>
      </c>
      <c r="D40" s="65">
        <v>53</v>
      </c>
      <c r="E40" s="21">
        <f>IF(D43=0, "-", D40/D43)</f>
        <v>5.7421451787648972E-2</v>
      </c>
      <c r="F40" s="81">
        <v>190</v>
      </c>
      <c r="G40" s="39">
        <f>IF(F43=0, "-", F40/F43)</f>
        <v>4.1712403951701428E-2</v>
      </c>
      <c r="H40" s="65">
        <v>269</v>
      </c>
      <c r="I40" s="21">
        <f>IF(H43=0, "-", H40/H43)</f>
        <v>5.5395387149917624E-2</v>
      </c>
      <c r="J40" s="20">
        <f t="shared" si="0"/>
        <v>-0.13207547169811321</v>
      </c>
      <c r="K40" s="21">
        <f t="shared" si="1"/>
        <v>-0.29368029739776952</v>
      </c>
    </row>
    <row r="41" spans="1:11" x14ac:dyDescent="0.2">
      <c r="A41" s="7" t="s">
        <v>79</v>
      </c>
      <c r="B41" s="65">
        <v>37</v>
      </c>
      <c r="C41" s="39">
        <f>IF(B43=0, "-", B41/B43)</f>
        <v>4.528763769889841E-2</v>
      </c>
      <c r="D41" s="65">
        <v>28</v>
      </c>
      <c r="E41" s="21">
        <f>IF(D43=0, "-", D41/D43)</f>
        <v>3.0335861321776816E-2</v>
      </c>
      <c r="F41" s="81">
        <v>145</v>
      </c>
      <c r="G41" s="39">
        <f>IF(F43=0, "-", F41/F43)</f>
        <v>3.1833150384193196E-2</v>
      </c>
      <c r="H41" s="65">
        <v>138</v>
      </c>
      <c r="I41" s="21">
        <f>IF(H43=0, "-", H41/H43)</f>
        <v>2.8418451400329489E-2</v>
      </c>
      <c r="J41" s="20">
        <f t="shared" si="0"/>
        <v>0.32142857142857145</v>
      </c>
      <c r="K41" s="21">
        <f t="shared" si="1"/>
        <v>5.0724637681159424E-2</v>
      </c>
    </row>
    <row r="42" spans="1:11" x14ac:dyDescent="0.2">
      <c r="A42" s="2"/>
      <c r="B42" s="68"/>
      <c r="C42" s="33"/>
      <c r="D42" s="68"/>
      <c r="E42" s="6"/>
      <c r="F42" s="82"/>
      <c r="G42" s="33"/>
      <c r="H42" s="68"/>
      <c r="I42" s="6"/>
      <c r="J42" s="5"/>
      <c r="K42" s="6"/>
    </row>
    <row r="43" spans="1:11" s="43" customFormat="1" x14ac:dyDescent="0.2">
      <c r="A43" s="162" t="s">
        <v>498</v>
      </c>
      <c r="B43" s="71">
        <f>SUM(B7:B42)</f>
        <v>817</v>
      </c>
      <c r="C43" s="40">
        <v>1</v>
      </c>
      <c r="D43" s="71">
        <f>SUM(D7:D42)</f>
        <v>923</v>
      </c>
      <c r="E43" s="41">
        <v>1</v>
      </c>
      <c r="F43" s="77">
        <f>SUM(F7:F42)</f>
        <v>4555</v>
      </c>
      <c r="G43" s="42">
        <v>1</v>
      </c>
      <c r="H43" s="71">
        <f>SUM(H7:H42)</f>
        <v>4856</v>
      </c>
      <c r="I43" s="41">
        <v>1</v>
      </c>
      <c r="J43" s="37">
        <f>IF(D43=0, "-", (B43-D43)/D43)</f>
        <v>-0.11484290357529794</v>
      </c>
      <c r="K43" s="38">
        <f>IF(H43=0, "-", (F43-H43)/H43)</f>
        <v>-6.1985172981878091E-2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5"/>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90</v>
      </c>
      <c r="B2" s="202" t="s">
        <v>81</v>
      </c>
      <c r="C2" s="198"/>
      <c r="D2" s="198"/>
      <c r="E2" s="203"/>
      <c r="F2" s="203"/>
      <c r="G2" s="203"/>
      <c r="H2" s="203"/>
      <c r="I2" s="203"/>
      <c r="J2" s="203"/>
      <c r="K2" s="203"/>
    </row>
    <row r="4" spans="1:11" ht="15.75" x14ac:dyDescent="0.25">
      <c r="A4" s="164" t="s">
        <v>106</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108</v>
      </c>
      <c r="B6" s="61" t="s">
        <v>12</v>
      </c>
      <c r="C6" s="62" t="s">
        <v>13</v>
      </c>
      <c r="D6" s="61" t="s">
        <v>12</v>
      </c>
      <c r="E6" s="63" t="s">
        <v>13</v>
      </c>
      <c r="F6" s="62" t="s">
        <v>12</v>
      </c>
      <c r="G6" s="62" t="s">
        <v>13</v>
      </c>
      <c r="H6" s="61" t="s">
        <v>12</v>
      </c>
      <c r="I6" s="63" t="s">
        <v>13</v>
      </c>
      <c r="J6" s="61"/>
      <c r="K6" s="63"/>
    </row>
    <row r="7" spans="1:11" x14ac:dyDescent="0.2">
      <c r="A7" s="7" t="s">
        <v>415</v>
      </c>
      <c r="B7" s="65">
        <v>0</v>
      </c>
      <c r="C7" s="34">
        <f>IF(B13=0, "-", B7/B13)</f>
        <v>0</v>
      </c>
      <c r="D7" s="65">
        <v>0</v>
      </c>
      <c r="E7" s="9">
        <f>IF(D13=0, "-", D7/D13)</f>
        <v>0</v>
      </c>
      <c r="F7" s="81">
        <v>0</v>
      </c>
      <c r="G7" s="34">
        <f>IF(F13=0, "-", F7/F13)</f>
        <v>0</v>
      </c>
      <c r="H7" s="65">
        <v>2</v>
      </c>
      <c r="I7" s="9">
        <f>IF(H13=0, "-", H7/H13)</f>
        <v>0.13333333333333333</v>
      </c>
      <c r="J7" s="8" t="str">
        <f>IF(D7=0, "-", IF((B7-D7)/D7&lt;10, (B7-D7)/D7, "&gt;999%"))</f>
        <v>-</v>
      </c>
      <c r="K7" s="9">
        <f>IF(H7=0, "-", IF((F7-H7)/H7&lt;10, (F7-H7)/H7, "&gt;999%"))</f>
        <v>-1</v>
      </c>
    </row>
    <row r="8" spans="1:11" x14ac:dyDescent="0.2">
      <c r="A8" s="7" t="s">
        <v>416</v>
      </c>
      <c r="B8" s="65">
        <v>1</v>
      </c>
      <c r="C8" s="34">
        <f>IF(B13=0, "-", B8/B13)</f>
        <v>1</v>
      </c>
      <c r="D8" s="65">
        <v>0</v>
      </c>
      <c r="E8" s="9">
        <f>IF(D13=0, "-", D8/D13)</f>
        <v>0</v>
      </c>
      <c r="F8" s="81">
        <v>2</v>
      </c>
      <c r="G8" s="34">
        <f>IF(F13=0, "-", F8/F13)</f>
        <v>0.16666666666666666</v>
      </c>
      <c r="H8" s="65">
        <v>1</v>
      </c>
      <c r="I8" s="9">
        <f>IF(H13=0, "-", H8/H13)</f>
        <v>6.6666666666666666E-2</v>
      </c>
      <c r="J8" s="8" t="str">
        <f>IF(D8=0, "-", IF((B8-D8)/D8&lt;10, (B8-D8)/D8, "&gt;999%"))</f>
        <v>-</v>
      </c>
      <c r="K8" s="9">
        <f>IF(H8=0, "-", IF((F8-H8)/H8&lt;10, (F8-H8)/H8, "&gt;999%"))</f>
        <v>1</v>
      </c>
    </row>
    <row r="9" spans="1:11" x14ac:dyDescent="0.2">
      <c r="A9" s="7" t="s">
        <v>417</v>
      </c>
      <c r="B9" s="65">
        <v>0</v>
      </c>
      <c r="C9" s="34">
        <f>IF(B13=0, "-", B9/B13)</f>
        <v>0</v>
      </c>
      <c r="D9" s="65">
        <v>0</v>
      </c>
      <c r="E9" s="9">
        <f>IF(D13=0, "-", D9/D13)</f>
        <v>0</v>
      </c>
      <c r="F9" s="81">
        <v>1</v>
      </c>
      <c r="G9" s="34">
        <f>IF(F13=0, "-", F9/F13)</f>
        <v>8.3333333333333329E-2</v>
      </c>
      <c r="H9" s="65">
        <v>1</v>
      </c>
      <c r="I9" s="9">
        <f>IF(H13=0, "-", H9/H13)</f>
        <v>6.6666666666666666E-2</v>
      </c>
      <c r="J9" s="8" t="str">
        <f>IF(D9=0, "-", IF((B9-D9)/D9&lt;10, (B9-D9)/D9, "&gt;999%"))</f>
        <v>-</v>
      </c>
      <c r="K9" s="9">
        <f>IF(H9=0, "-", IF((F9-H9)/H9&lt;10, (F9-H9)/H9, "&gt;999%"))</f>
        <v>0</v>
      </c>
    </row>
    <row r="10" spans="1:11" x14ac:dyDescent="0.2">
      <c r="A10" s="7" t="s">
        <v>418</v>
      </c>
      <c r="B10" s="65">
        <v>0</v>
      </c>
      <c r="C10" s="34">
        <f>IF(B13=0, "-", B10/B13)</f>
        <v>0</v>
      </c>
      <c r="D10" s="65">
        <v>1</v>
      </c>
      <c r="E10" s="9">
        <f>IF(D13=0, "-", D10/D13)</f>
        <v>1</v>
      </c>
      <c r="F10" s="81">
        <v>6</v>
      </c>
      <c r="G10" s="34">
        <f>IF(F13=0, "-", F10/F13)</f>
        <v>0.5</v>
      </c>
      <c r="H10" s="65">
        <v>11</v>
      </c>
      <c r="I10" s="9">
        <f>IF(H13=0, "-", H10/H13)</f>
        <v>0.73333333333333328</v>
      </c>
      <c r="J10" s="8">
        <f>IF(D10=0, "-", IF((B10-D10)/D10&lt;10, (B10-D10)/D10, "&gt;999%"))</f>
        <v>-1</v>
      </c>
      <c r="K10" s="9">
        <f>IF(H10=0, "-", IF((F10-H10)/H10&lt;10, (F10-H10)/H10, "&gt;999%"))</f>
        <v>-0.45454545454545453</v>
      </c>
    </row>
    <row r="11" spans="1:11" x14ac:dyDescent="0.2">
      <c r="A11" s="7" t="s">
        <v>419</v>
      </c>
      <c r="B11" s="65">
        <v>0</v>
      </c>
      <c r="C11" s="34">
        <f>IF(B13=0, "-", B11/B13)</f>
        <v>0</v>
      </c>
      <c r="D11" s="65">
        <v>0</v>
      </c>
      <c r="E11" s="9">
        <f>IF(D13=0, "-", D11/D13)</f>
        <v>0</v>
      </c>
      <c r="F11" s="81">
        <v>3</v>
      </c>
      <c r="G11" s="34">
        <f>IF(F13=0, "-", F11/F13)</f>
        <v>0.25</v>
      </c>
      <c r="H11" s="65">
        <v>0</v>
      </c>
      <c r="I11" s="9">
        <f>IF(H13=0, "-", H11/H13)</f>
        <v>0</v>
      </c>
      <c r="J11" s="8" t="str">
        <f>IF(D11=0, "-", IF((B11-D11)/D11&lt;10, (B11-D11)/D11, "&gt;999%"))</f>
        <v>-</v>
      </c>
      <c r="K11" s="9" t="str">
        <f>IF(H11=0, "-", IF((F11-H11)/H11&lt;10, (F11-H11)/H11, "&gt;999%"))</f>
        <v>-</v>
      </c>
    </row>
    <row r="12" spans="1:11" x14ac:dyDescent="0.2">
      <c r="A12" s="2"/>
      <c r="B12" s="68"/>
      <c r="C12" s="33"/>
      <c r="D12" s="68"/>
      <c r="E12" s="6"/>
      <c r="F12" s="82"/>
      <c r="G12" s="33"/>
      <c r="H12" s="68"/>
      <c r="I12" s="6"/>
      <c r="J12" s="5"/>
      <c r="K12" s="6"/>
    </row>
    <row r="13" spans="1:11" s="43" customFormat="1" x14ac:dyDescent="0.2">
      <c r="A13" s="162" t="s">
        <v>520</v>
      </c>
      <c r="B13" s="71">
        <f>SUM(B7:B12)</f>
        <v>1</v>
      </c>
      <c r="C13" s="40">
        <f>B13/1486</f>
        <v>6.7294751009421266E-4</v>
      </c>
      <c r="D13" s="71">
        <f>SUM(D7:D12)</f>
        <v>1</v>
      </c>
      <c r="E13" s="41">
        <f>D13/1681</f>
        <v>5.9488399762046404E-4</v>
      </c>
      <c r="F13" s="77">
        <f>SUM(F7:F12)</f>
        <v>12</v>
      </c>
      <c r="G13" s="42">
        <f>F13/8145</f>
        <v>1.4732965009208103E-3</v>
      </c>
      <c r="H13" s="71">
        <f>SUM(H7:H12)</f>
        <v>15</v>
      </c>
      <c r="I13" s="41">
        <f>H13/8984</f>
        <v>1.6696349065004452E-3</v>
      </c>
      <c r="J13" s="37">
        <f>IF(D13=0, "-", IF((B13-D13)/D13&lt;10, (B13-D13)/D13, "&gt;999%"))</f>
        <v>0</v>
      </c>
      <c r="K13" s="38">
        <f>IF(H13=0, "-", IF((F13-H13)/H13&lt;10, (F13-H13)/H13, "&gt;999%"))</f>
        <v>-0.2</v>
      </c>
    </row>
    <row r="14" spans="1:11" x14ac:dyDescent="0.2">
      <c r="B14" s="83"/>
      <c r="D14" s="83"/>
      <c r="F14" s="83"/>
      <c r="H14" s="83"/>
    </row>
    <row r="15" spans="1:11" x14ac:dyDescent="0.2">
      <c r="A15" s="163" t="s">
        <v>109</v>
      </c>
      <c r="B15" s="61" t="s">
        <v>12</v>
      </c>
      <c r="C15" s="62" t="s">
        <v>13</v>
      </c>
      <c r="D15" s="61" t="s">
        <v>12</v>
      </c>
      <c r="E15" s="63" t="s">
        <v>13</v>
      </c>
      <c r="F15" s="62" t="s">
        <v>12</v>
      </c>
      <c r="G15" s="62" t="s">
        <v>13</v>
      </c>
      <c r="H15" s="61" t="s">
        <v>12</v>
      </c>
      <c r="I15" s="63" t="s">
        <v>13</v>
      </c>
      <c r="J15" s="61"/>
      <c r="K15" s="63"/>
    </row>
    <row r="16" spans="1:11" x14ac:dyDescent="0.2">
      <c r="A16" s="7" t="s">
        <v>420</v>
      </c>
      <c r="B16" s="65">
        <v>0</v>
      </c>
      <c r="C16" s="34" t="str">
        <f>IF(B18=0, "-", B16/B18)</f>
        <v>-</v>
      </c>
      <c r="D16" s="65">
        <v>0</v>
      </c>
      <c r="E16" s="9" t="str">
        <f>IF(D18=0, "-", D16/D18)</f>
        <v>-</v>
      </c>
      <c r="F16" s="81">
        <v>0</v>
      </c>
      <c r="G16" s="34" t="str">
        <f>IF(F18=0, "-", F16/F18)</f>
        <v>-</v>
      </c>
      <c r="H16" s="65">
        <v>2</v>
      </c>
      <c r="I16" s="9">
        <f>IF(H18=0, "-", H16/H18)</f>
        <v>1</v>
      </c>
      <c r="J16" s="8" t="str">
        <f>IF(D16=0, "-", IF((B16-D16)/D16&lt;10, (B16-D16)/D16, "&gt;999%"))</f>
        <v>-</v>
      </c>
      <c r="K16" s="9">
        <f>IF(H16=0, "-", IF((F16-H16)/H16&lt;10, (F16-H16)/H16, "&gt;999%"))</f>
        <v>-1</v>
      </c>
    </row>
    <row r="17" spans="1:11" x14ac:dyDescent="0.2">
      <c r="A17" s="2"/>
      <c r="B17" s="68"/>
      <c r="C17" s="33"/>
      <c r="D17" s="68"/>
      <c r="E17" s="6"/>
      <c r="F17" s="82"/>
      <c r="G17" s="33"/>
      <c r="H17" s="68"/>
      <c r="I17" s="6"/>
      <c r="J17" s="5"/>
      <c r="K17" s="6"/>
    </row>
    <row r="18" spans="1:11" s="43" customFormat="1" x14ac:dyDescent="0.2">
      <c r="A18" s="162" t="s">
        <v>519</v>
      </c>
      <c r="B18" s="71">
        <f>SUM(B16:B17)</f>
        <v>0</v>
      </c>
      <c r="C18" s="40">
        <f>B18/1486</f>
        <v>0</v>
      </c>
      <c r="D18" s="71">
        <f>SUM(D16:D17)</f>
        <v>0</v>
      </c>
      <c r="E18" s="41">
        <f>D18/1681</f>
        <v>0</v>
      </c>
      <c r="F18" s="77">
        <f>SUM(F16:F17)</f>
        <v>0</v>
      </c>
      <c r="G18" s="42">
        <f>F18/8145</f>
        <v>0</v>
      </c>
      <c r="H18" s="71">
        <f>SUM(H16:H17)</f>
        <v>2</v>
      </c>
      <c r="I18" s="41">
        <f>H18/8984</f>
        <v>2.2261798753339269E-4</v>
      </c>
      <c r="J18" s="37" t="str">
        <f>IF(D18=0, "-", IF((B18-D18)/D18&lt;10, (B18-D18)/D18, "&gt;999%"))</f>
        <v>-</v>
      </c>
      <c r="K18" s="38">
        <f>IF(H18=0, "-", IF((F18-H18)/H18&lt;10, (F18-H18)/H18, "&gt;999%"))</f>
        <v>-1</v>
      </c>
    </row>
    <row r="19" spans="1:11" x14ac:dyDescent="0.2">
      <c r="B19" s="83"/>
      <c r="D19" s="83"/>
      <c r="F19" s="83"/>
      <c r="H19" s="83"/>
    </row>
    <row r="20" spans="1:11" x14ac:dyDescent="0.2">
      <c r="A20" s="163" t="s">
        <v>110</v>
      </c>
      <c r="B20" s="61" t="s">
        <v>12</v>
      </c>
      <c r="C20" s="62" t="s">
        <v>13</v>
      </c>
      <c r="D20" s="61" t="s">
        <v>12</v>
      </c>
      <c r="E20" s="63" t="s">
        <v>13</v>
      </c>
      <c r="F20" s="62" t="s">
        <v>12</v>
      </c>
      <c r="G20" s="62" t="s">
        <v>13</v>
      </c>
      <c r="H20" s="61" t="s">
        <v>12</v>
      </c>
      <c r="I20" s="63" t="s">
        <v>13</v>
      </c>
      <c r="J20" s="61"/>
      <c r="K20" s="63"/>
    </row>
    <row r="21" spans="1:11" x14ac:dyDescent="0.2">
      <c r="A21" s="7" t="s">
        <v>421</v>
      </c>
      <c r="B21" s="65">
        <v>0</v>
      </c>
      <c r="C21" s="34">
        <f>IF(B25=0, "-", B21/B25)</f>
        <v>0</v>
      </c>
      <c r="D21" s="65">
        <v>0</v>
      </c>
      <c r="E21" s="9">
        <f>IF(D25=0, "-", D21/D25)</f>
        <v>0</v>
      </c>
      <c r="F21" s="81">
        <v>2</v>
      </c>
      <c r="G21" s="34">
        <f>IF(F25=0, "-", F21/F25)</f>
        <v>0.15384615384615385</v>
      </c>
      <c r="H21" s="65">
        <v>0</v>
      </c>
      <c r="I21" s="9">
        <f>IF(H25=0, "-", H21/H25)</f>
        <v>0</v>
      </c>
      <c r="J21" s="8" t="str">
        <f>IF(D21=0, "-", IF((B21-D21)/D21&lt;10, (B21-D21)/D21, "&gt;999%"))</f>
        <v>-</v>
      </c>
      <c r="K21" s="9" t="str">
        <f>IF(H21=0, "-", IF((F21-H21)/H21&lt;10, (F21-H21)/H21, "&gt;999%"))</f>
        <v>-</v>
      </c>
    </row>
    <row r="22" spans="1:11" x14ac:dyDescent="0.2">
      <c r="A22" s="7" t="s">
        <v>422</v>
      </c>
      <c r="B22" s="65">
        <v>0</v>
      </c>
      <c r="C22" s="34">
        <f>IF(B25=0, "-", B22/B25)</f>
        <v>0</v>
      </c>
      <c r="D22" s="65">
        <v>1</v>
      </c>
      <c r="E22" s="9">
        <f>IF(D25=0, "-", D22/D25)</f>
        <v>1</v>
      </c>
      <c r="F22" s="81">
        <v>4</v>
      </c>
      <c r="G22" s="34">
        <f>IF(F25=0, "-", F22/F25)</f>
        <v>0.30769230769230771</v>
      </c>
      <c r="H22" s="65">
        <v>3</v>
      </c>
      <c r="I22" s="9">
        <f>IF(H25=0, "-", H22/H25)</f>
        <v>0.42857142857142855</v>
      </c>
      <c r="J22" s="8">
        <f>IF(D22=0, "-", IF((B22-D22)/D22&lt;10, (B22-D22)/D22, "&gt;999%"))</f>
        <v>-1</v>
      </c>
      <c r="K22" s="9">
        <f>IF(H22=0, "-", IF((F22-H22)/H22&lt;10, (F22-H22)/H22, "&gt;999%"))</f>
        <v>0.33333333333333331</v>
      </c>
    </row>
    <row r="23" spans="1:11" x14ac:dyDescent="0.2">
      <c r="A23" s="7" t="s">
        <v>423</v>
      </c>
      <c r="B23" s="65">
        <v>3</v>
      </c>
      <c r="C23" s="34">
        <f>IF(B25=0, "-", B23/B25)</f>
        <v>1</v>
      </c>
      <c r="D23" s="65">
        <v>0</v>
      </c>
      <c r="E23" s="9">
        <f>IF(D25=0, "-", D23/D25)</f>
        <v>0</v>
      </c>
      <c r="F23" s="81">
        <v>7</v>
      </c>
      <c r="G23" s="34">
        <f>IF(F25=0, "-", F23/F25)</f>
        <v>0.53846153846153844</v>
      </c>
      <c r="H23" s="65">
        <v>4</v>
      </c>
      <c r="I23" s="9">
        <f>IF(H25=0, "-", H23/H25)</f>
        <v>0.5714285714285714</v>
      </c>
      <c r="J23" s="8" t="str">
        <f>IF(D23=0, "-", IF((B23-D23)/D23&lt;10, (B23-D23)/D23, "&gt;999%"))</f>
        <v>-</v>
      </c>
      <c r="K23" s="9">
        <f>IF(H23=0, "-", IF((F23-H23)/H23&lt;10, (F23-H23)/H23, "&gt;999%"))</f>
        <v>0.75</v>
      </c>
    </row>
    <row r="24" spans="1:11" x14ac:dyDescent="0.2">
      <c r="A24" s="2"/>
      <c r="B24" s="68"/>
      <c r="C24" s="33"/>
      <c r="D24" s="68"/>
      <c r="E24" s="6"/>
      <c r="F24" s="82"/>
      <c r="G24" s="33"/>
      <c r="H24" s="68"/>
      <c r="I24" s="6"/>
      <c r="J24" s="5"/>
      <c r="K24" s="6"/>
    </row>
    <row r="25" spans="1:11" s="43" customFormat="1" x14ac:dyDescent="0.2">
      <c r="A25" s="162" t="s">
        <v>518</v>
      </c>
      <c r="B25" s="71">
        <f>SUM(B21:B24)</f>
        <v>3</v>
      </c>
      <c r="C25" s="40">
        <f>B25/1486</f>
        <v>2.018842530282638E-3</v>
      </c>
      <c r="D25" s="71">
        <f>SUM(D21:D24)</f>
        <v>1</v>
      </c>
      <c r="E25" s="41">
        <f>D25/1681</f>
        <v>5.9488399762046404E-4</v>
      </c>
      <c r="F25" s="77">
        <f>SUM(F21:F24)</f>
        <v>13</v>
      </c>
      <c r="G25" s="42">
        <f>F25/8145</f>
        <v>1.5960712093308778E-3</v>
      </c>
      <c r="H25" s="71">
        <f>SUM(H21:H24)</f>
        <v>7</v>
      </c>
      <c r="I25" s="41">
        <f>H25/8984</f>
        <v>7.7916295636687449E-4</v>
      </c>
      <c r="J25" s="37">
        <f>IF(D25=0, "-", IF((B25-D25)/D25&lt;10, (B25-D25)/D25, "&gt;999%"))</f>
        <v>2</v>
      </c>
      <c r="K25" s="38">
        <f>IF(H25=0, "-", IF((F25-H25)/H25&lt;10, (F25-H25)/H25, "&gt;999%"))</f>
        <v>0.8571428571428571</v>
      </c>
    </row>
    <row r="26" spans="1:11" x14ac:dyDescent="0.2">
      <c r="B26" s="83"/>
      <c r="D26" s="83"/>
      <c r="F26" s="83"/>
      <c r="H26" s="83"/>
    </row>
    <row r="27" spans="1:11" x14ac:dyDescent="0.2">
      <c r="A27" s="163" t="s">
        <v>111</v>
      </c>
      <c r="B27" s="61" t="s">
        <v>12</v>
      </c>
      <c r="C27" s="62" t="s">
        <v>13</v>
      </c>
      <c r="D27" s="61" t="s">
        <v>12</v>
      </c>
      <c r="E27" s="63" t="s">
        <v>13</v>
      </c>
      <c r="F27" s="62" t="s">
        <v>12</v>
      </c>
      <c r="G27" s="62" t="s">
        <v>13</v>
      </c>
      <c r="H27" s="61" t="s">
        <v>12</v>
      </c>
      <c r="I27" s="63" t="s">
        <v>13</v>
      </c>
      <c r="J27" s="61"/>
      <c r="K27" s="63"/>
    </row>
    <row r="28" spans="1:11" x14ac:dyDescent="0.2">
      <c r="A28" s="7" t="s">
        <v>424</v>
      </c>
      <c r="B28" s="65">
        <v>0</v>
      </c>
      <c r="C28" s="34">
        <f>IF(B40=0, "-", B28/B40)</f>
        <v>0</v>
      </c>
      <c r="D28" s="65">
        <v>9</v>
      </c>
      <c r="E28" s="9">
        <f>IF(D40=0, "-", D28/D40)</f>
        <v>0.20454545454545456</v>
      </c>
      <c r="F28" s="81">
        <v>9</v>
      </c>
      <c r="G28" s="34">
        <f>IF(F40=0, "-", F28/F40)</f>
        <v>5.4878048780487805E-2</v>
      </c>
      <c r="H28" s="65">
        <v>32</v>
      </c>
      <c r="I28" s="9">
        <f>IF(H40=0, "-", H28/H40)</f>
        <v>0.13733905579399142</v>
      </c>
      <c r="J28" s="8">
        <f t="shared" ref="J28:J38" si="0">IF(D28=0, "-", IF((B28-D28)/D28&lt;10, (B28-D28)/D28, "&gt;999%"))</f>
        <v>-1</v>
      </c>
      <c r="K28" s="9">
        <f t="shared" ref="K28:K38" si="1">IF(H28=0, "-", IF((F28-H28)/H28&lt;10, (F28-H28)/H28, "&gt;999%"))</f>
        <v>-0.71875</v>
      </c>
    </row>
    <row r="29" spans="1:11" x14ac:dyDescent="0.2">
      <c r="A29" s="7" t="s">
        <v>425</v>
      </c>
      <c r="B29" s="65">
        <v>0</v>
      </c>
      <c r="C29" s="34">
        <f>IF(B40=0, "-", B29/B40)</f>
        <v>0</v>
      </c>
      <c r="D29" s="65">
        <v>7</v>
      </c>
      <c r="E29" s="9">
        <f>IF(D40=0, "-", D29/D40)</f>
        <v>0.15909090909090909</v>
      </c>
      <c r="F29" s="81">
        <v>0</v>
      </c>
      <c r="G29" s="34">
        <f>IF(F40=0, "-", F29/F40)</f>
        <v>0</v>
      </c>
      <c r="H29" s="65">
        <v>56</v>
      </c>
      <c r="I29" s="9">
        <f>IF(H40=0, "-", H29/H40)</f>
        <v>0.24034334763948498</v>
      </c>
      <c r="J29" s="8">
        <f t="shared" si="0"/>
        <v>-1</v>
      </c>
      <c r="K29" s="9">
        <f t="shared" si="1"/>
        <v>-1</v>
      </c>
    </row>
    <row r="30" spans="1:11" x14ac:dyDescent="0.2">
      <c r="A30" s="7" t="s">
        <v>426</v>
      </c>
      <c r="B30" s="65">
        <v>12</v>
      </c>
      <c r="C30" s="34">
        <f>IF(B40=0, "-", B30/B40)</f>
        <v>0.35294117647058826</v>
      </c>
      <c r="D30" s="65">
        <v>0</v>
      </c>
      <c r="E30" s="9">
        <f>IF(D40=0, "-", D30/D40)</f>
        <v>0</v>
      </c>
      <c r="F30" s="81">
        <v>28</v>
      </c>
      <c r="G30" s="34">
        <f>IF(F40=0, "-", F30/F40)</f>
        <v>0.17073170731707318</v>
      </c>
      <c r="H30" s="65">
        <v>0</v>
      </c>
      <c r="I30" s="9">
        <f>IF(H40=0, "-", H30/H40)</f>
        <v>0</v>
      </c>
      <c r="J30" s="8" t="str">
        <f t="shared" si="0"/>
        <v>-</v>
      </c>
      <c r="K30" s="9" t="str">
        <f t="shared" si="1"/>
        <v>-</v>
      </c>
    </row>
    <row r="31" spans="1:11" x14ac:dyDescent="0.2">
      <c r="A31" s="7" t="s">
        <v>427</v>
      </c>
      <c r="B31" s="65">
        <v>1</v>
      </c>
      <c r="C31" s="34">
        <f>IF(B40=0, "-", B31/B40)</f>
        <v>2.9411764705882353E-2</v>
      </c>
      <c r="D31" s="65">
        <v>2</v>
      </c>
      <c r="E31" s="9">
        <f>IF(D40=0, "-", D31/D40)</f>
        <v>4.5454545454545456E-2</v>
      </c>
      <c r="F31" s="81">
        <v>11</v>
      </c>
      <c r="G31" s="34">
        <f>IF(F40=0, "-", F31/F40)</f>
        <v>6.7073170731707321E-2</v>
      </c>
      <c r="H31" s="65">
        <v>9</v>
      </c>
      <c r="I31" s="9">
        <f>IF(H40=0, "-", H31/H40)</f>
        <v>3.8626609442060089E-2</v>
      </c>
      <c r="J31" s="8">
        <f t="shared" si="0"/>
        <v>-0.5</v>
      </c>
      <c r="K31" s="9">
        <f t="shared" si="1"/>
        <v>0.22222222222222221</v>
      </c>
    </row>
    <row r="32" spans="1:11" x14ac:dyDescent="0.2">
      <c r="A32" s="7" t="s">
        <v>428</v>
      </c>
      <c r="B32" s="65">
        <v>3</v>
      </c>
      <c r="C32" s="34">
        <f>IF(B40=0, "-", B32/B40)</f>
        <v>8.8235294117647065E-2</v>
      </c>
      <c r="D32" s="65">
        <v>1</v>
      </c>
      <c r="E32" s="9">
        <f>IF(D40=0, "-", D32/D40)</f>
        <v>2.2727272727272728E-2</v>
      </c>
      <c r="F32" s="81">
        <v>4</v>
      </c>
      <c r="G32" s="34">
        <f>IF(F40=0, "-", F32/F40)</f>
        <v>2.4390243902439025E-2</v>
      </c>
      <c r="H32" s="65">
        <v>3</v>
      </c>
      <c r="I32" s="9">
        <f>IF(H40=0, "-", H32/H40)</f>
        <v>1.2875536480686695E-2</v>
      </c>
      <c r="J32" s="8">
        <f t="shared" si="0"/>
        <v>2</v>
      </c>
      <c r="K32" s="9">
        <f t="shared" si="1"/>
        <v>0.33333333333333331</v>
      </c>
    </row>
    <row r="33" spans="1:11" x14ac:dyDescent="0.2">
      <c r="A33" s="7" t="s">
        <v>429</v>
      </c>
      <c r="B33" s="65">
        <v>0</v>
      </c>
      <c r="C33" s="34">
        <f>IF(B40=0, "-", B33/B40)</f>
        <v>0</v>
      </c>
      <c r="D33" s="65">
        <v>0</v>
      </c>
      <c r="E33" s="9">
        <f>IF(D40=0, "-", D33/D40)</f>
        <v>0</v>
      </c>
      <c r="F33" s="81">
        <v>5</v>
      </c>
      <c r="G33" s="34">
        <f>IF(F40=0, "-", F33/F40)</f>
        <v>3.048780487804878E-2</v>
      </c>
      <c r="H33" s="65">
        <v>0</v>
      </c>
      <c r="I33" s="9">
        <f>IF(H40=0, "-", H33/H40)</f>
        <v>0</v>
      </c>
      <c r="J33" s="8" t="str">
        <f t="shared" si="0"/>
        <v>-</v>
      </c>
      <c r="K33" s="9" t="str">
        <f t="shared" si="1"/>
        <v>-</v>
      </c>
    </row>
    <row r="34" spans="1:11" x14ac:dyDescent="0.2">
      <c r="A34" s="7" t="s">
        <v>430</v>
      </c>
      <c r="B34" s="65">
        <v>0</v>
      </c>
      <c r="C34" s="34">
        <f>IF(B40=0, "-", B34/B40)</f>
        <v>0</v>
      </c>
      <c r="D34" s="65">
        <v>0</v>
      </c>
      <c r="E34" s="9">
        <f>IF(D40=0, "-", D34/D40)</f>
        <v>0</v>
      </c>
      <c r="F34" s="81">
        <v>2</v>
      </c>
      <c r="G34" s="34">
        <f>IF(F40=0, "-", F34/F40)</f>
        <v>1.2195121951219513E-2</v>
      </c>
      <c r="H34" s="65">
        <v>5</v>
      </c>
      <c r="I34" s="9">
        <f>IF(H40=0, "-", H34/H40)</f>
        <v>2.1459227467811159E-2</v>
      </c>
      <c r="J34" s="8" t="str">
        <f t="shared" si="0"/>
        <v>-</v>
      </c>
      <c r="K34" s="9">
        <f t="shared" si="1"/>
        <v>-0.6</v>
      </c>
    </row>
    <row r="35" spans="1:11" x14ac:dyDescent="0.2">
      <c r="A35" s="7" t="s">
        <v>431</v>
      </c>
      <c r="B35" s="65">
        <v>0</v>
      </c>
      <c r="C35" s="34">
        <f>IF(B40=0, "-", B35/B40)</f>
        <v>0</v>
      </c>
      <c r="D35" s="65">
        <v>0</v>
      </c>
      <c r="E35" s="9">
        <f>IF(D40=0, "-", D35/D40)</f>
        <v>0</v>
      </c>
      <c r="F35" s="81">
        <v>5</v>
      </c>
      <c r="G35" s="34">
        <f>IF(F40=0, "-", F35/F40)</f>
        <v>3.048780487804878E-2</v>
      </c>
      <c r="H35" s="65">
        <v>1</v>
      </c>
      <c r="I35" s="9">
        <f>IF(H40=0, "-", H35/H40)</f>
        <v>4.2918454935622317E-3</v>
      </c>
      <c r="J35" s="8" t="str">
        <f t="shared" si="0"/>
        <v>-</v>
      </c>
      <c r="K35" s="9">
        <f t="shared" si="1"/>
        <v>4</v>
      </c>
    </row>
    <row r="36" spans="1:11" x14ac:dyDescent="0.2">
      <c r="A36" s="7" t="s">
        <v>432</v>
      </c>
      <c r="B36" s="65">
        <v>2</v>
      </c>
      <c r="C36" s="34">
        <f>IF(B40=0, "-", B36/B40)</f>
        <v>5.8823529411764705E-2</v>
      </c>
      <c r="D36" s="65">
        <v>1</v>
      </c>
      <c r="E36" s="9">
        <f>IF(D40=0, "-", D36/D40)</f>
        <v>2.2727272727272728E-2</v>
      </c>
      <c r="F36" s="81">
        <v>11</v>
      </c>
      <c r="G36" s="34">
        <f>IF(F40=0, "-", F36/F40)</f>
        <v>6.7073170731707321E-2</v>
      </c>
      <c r="H36" s="65">
        <v>12</v>
      </c>
      <c r="I36" s="9">
        <f>IF(H40=0, "-", H36/H40)</f>
        <v>5.1502145922746781E-2</v>
      </c>
      <c r="J36" s="8">
        <f t="shared" si="0"/>
        <v>1</v>
      </c>
      <c r="K36" s="9">
        <f t="shared" si="1"/>
        <v>-8.3333333333333329E-2</v>
      </c>
    </row>
    <row r="37" spans="1:11" x14ac:dyDescent="0.2">
      <c r="A37" s="7" t="s">
        <v>433</v>
      </c>
      <c r="B37" s="65">
        <v>16</v>
      </c>
      <c r="C37" s="34">
        <f>IF(B40=0, "-", B37/B40)</f>
        <v>0.47058823529411764</v>
      </c>
      <c r="D37" s="65">
        <v>16</v>
      </c>
      <c r="E37" s="9">
        <f>IF(D40=0, "-", D37/D40)</f>
        <v>0.36363636363636365</v>
      </c>
      <c r="F37" s="81">
        <v>79</v>
      </c>
      <c r="G37" s="34">
        <f>IF(F40=0, "-", F37/F40)</f>
        <v>0.48170731707317072</v>
      </c>
      <c r="H37" s="65">
        <v>90</v>
      </c>
      <c r="I37" s="9">
        <f>IF(H40=0, "-", H37/H40)</f>
        <v>0.38626609442060084</v>
      </c>
      <c r="J37" s="8">
        <f t="shared" si="0"/>
        <v>0</v>
      </c>
      <c r="K37" s="9">
        <f t="shared" si="1"/>
        <v>-0.12222222222222222</v>
      </c>
    </row>
    <row r="38" spans="1:11" x14ac:dyDescent="0.2">
      <c r="A38" s="7" t="s">
        <v>434</v>
      </c>
      <c r="B38" s="65">
        <v>0</v>
      </c>
      <c r="C38" s="34">
        <f>IF(B40=0, "-", B38/B40)</f>
        <v>0</v>
      </c>
      <c r="D38" s="65">
        <v>8</v>
      </c>
      <c r="E38" s="9">
        <f>IF(D40=0, "-", D38/D40)</f>
        <v>0.18181818181818182</v>
      </c>
      <c r="F38" s="81">
        <v>10</v>
      </c>
      <c r="G38" s="34">
        <f>IF(F40=0, "-", F38/F40)</f>
        <v>6.097560975609756E-2</v>
      </c>
      <c r="H38" s="65">
        <v>25</v>
      </c>
      <c r="I38" s="9">
        <f>IF(H40=0, "-", H38/H40)</f>
        <v>0.1072961373390558</v>
      </c>
      <c r="J38" s="8">
        <f t="shared" si="0"/>
        <v>-1</v>
      </c>
      <c r="K38" s="9">
        <f t="shared" si="1"/>
        <v>-0.6</v>
      </c>
    </row>
    <row r="39" spans="1:11" x14ac:dyDescent="0.2">
      <c r="A39" s="2"/>
      <c r="B39" s="68"/>
      <c r="C39" s="33"/>
      <c r="D39" s="68"/>
      <c r="E39" s="6"/>
      <c r="F39" s="82"/>
      <c r="G39" s="33"/>
      <c r="H39" s="68"/>
      <c r="I39" s="6"/>
      <c r="J39" s="5"/>
      <c r="K39" s="6"/>
    </row>
    <row r="40" spans="1:11" s="43" customFormat="1" x14ac:dyDescent="0.2">
      <c r="A40" s="162" t="s">
        <v>517</v>
      </c>
      <c r="B40" s="71">
        <f>SUM(B28:B39)</f>
        <v>34</v>
      </c>
      <c r="C40" s="40">
        <f>B40/1486</f>
        <v>2.2880215343203229E-2</v>
      </c>
      <c r="D40" s="71">
        <f>SUM(D28:D39)</f>
        <v>44</v>
      </c>
      <c r="E40" s="41">
        <f>D40/1681</f>
        <v>2.6174895895300417E-2</v>
      </c>
      <c r="F40" s="77">
        <f>SUM(F28:F39)</f>
        <v>164</v>
      </c>
      <c r="G40" s="42">
        <f>F40/8145</f>
        <v>2.0135052179251073E-2</v>
      </c>
      <c r="H40" s="71">
        <f>SUM(H28:H39)</f>
        <v>233</v>
      </c>
      <c r="I40" s="41">
        <f>H40/8984</f>
        <v>2.5934995547640248E-2</v>
      </c>
      <c r="J40" s="37">
        <f>IF(D40=0, "-", IF((B40-D40)/D40&lt;10, (B40-D40)/D40, "&gt;999%"))</f>
        <v>-0.22727272727272727</v>
      </c>
      <c r="K40" s="38">
        <f>IF(H40=0, "-", IF((F40-H40)/H40&lt;10, (F40-H40)/H40, "&gt;999%"))</f>
        <v>-0.29613733905579398</v>
      </c>
    </row>
    <row r="41" spans="1:11" x14ac:dyDescent="0.2">
      <c r="B41" s="83"/>
      <c r="D41" s="83"/>
      <c r="F41" s="83"/>
      <c r="H41" s="83"/>
    </row>
    <row r="42" spans="1:11" x14ac:dyDescent="0.2">
      <c r="A42" s="163" t="s">
        <v>112</v>
      </c>
      <c r="B42" s="61" t="s">
        <v>12</v>
      </c>
      <c r="C42" s="62" t="s">
        <v>13</v>
      </c>
      <c r="D42" s="61" t="s">
        <v>12</v>
      </c>
      <c r="E42" s="63" t="s">
        <v>13</v>
      </c>
      <c r="F42" s="62" t="s">
        <v>12</v>
      </c>
      <c r="G42" s="62" t="s">
        <v>13</v>
      </c>
      <c r="H42" s="61" t="s">
        <v>12</v>
      </c>
      <c r="I42" s="63" t="s">
        <v>13</v>
      </c>
      <c r="J42" s="61"/>
      <c r="K42" s="63"/>
    </row>
    <row r="43" spans="1:11" x14ac:dyDescent="0.2">
      <c r="A43" s="7" t="s">
        <v>435</v>
      </c>
      <c r="B43" s="65">
        <v>2</v>
      </c>
      <c r="C43" s="34">
        <f>IF(B51=0, "-", B43/B51)</f>
        <v>7.407407407407407E-2</v>
      </c>
      <c r="D43" s="65">
        <v>0</v>
      </c>
      <c r="E43" s="9">
        <f>IF(D51=0, "-", D43/D51)</f>
        <v>0</v>
      </c>
      <c r="F43" s="81">
        <v>15</v>
      </c>
      <c r="G43" s="34">
        <f>IF(F51=0, "-", F43/F51)</f>
        <v>7.8534031413612565E-2</v>
      </c>
      <c r="H43" s="65">
        <v>9</v>
      </c>
      <c r="I43" s="9">
        <f>IF(H51=0, "-", H43/H51)</f>
        <v>7.03125E-2</v>
      </c>
      <c r="J43" s="8" t="str">
        <f t="shared" ref="J43:J49" si="2">IF(D43=0, "-", IF((B43-D43)/D43&lt;10, (B43-D43)/D43, "&gt;999%"))</f>
        <v>-</v>
      </c>
      <c r="K43" s="9">
        <f t="shared" ref="K43:K49" si="3">IF(H43=0, "-", IF((F43-H43)/H43&lt;10, (F43-H43)/H43, "&gt;999%"))</f>
        <v>0.66666666666666663</v>
      </c>
    </row>
    <row r="44" spans="1:11" x14ac:dyDescent="0.2">
      <c r="A44" s="7" t="s">
        <v>436</v>
      </c>
      <c r="B44" s="65">
        <v>0</v>
      </c>
      <c r="C44" s="34">
        <f>IF(B51=0, "-", B44/B51)</f>
        <v>0</v>
      </c>
      <c r="D44" s="65">
        <v>2</v>
      </c>
      <c r="E44" s="9">
        <f>IF(D51=0, "-", D44/D51)</f>
        <v>8.3333333333333329E-2</v>
      </c>
      <c r="F44" s="81">
        <v>0</v>
      </c>
      <c r="G44" s="34">
        <f>IF(F51=0, "-", F44/F51)</f>
        <v>0</v>
      </c>
      <c r="H44" s="65">
        <v>4</v>
      </c>
      <c r="I44" s="9">
        <f>IF(H51=0, "-", H44/H51)</f>
        <v>3.125E-2</v>
      </c>
      <c r="J44" s="8">
        <f t="shared" si="2"/>
        <v>-1</v>
      </c>
      <c r="K44" s="9">
        <f t="shared" si="3"/>
        <v>-1</v>
      </c>
    </row>
    <row r="45" spans="1:11" x14ac:dyDescent="0.2">
      <c r="A45" s="7" t="s">
        <v>437</v>
      </c>
      <c r="B45" s="65">
        <v>6</v>
      </c>
      <c r="C45" s="34">
        <f>IF(B51=0, "-", B45/B51)</f>
        <v>0.22222222222222221</v>
      </c>
      <c r="D45" s="65">
        <v>9</v>
      </c>
      <c r="E45" s="9">
        <f>IF(D51=0, "-", D45/D51)</f>
        <v>0.375</v>
      </c>
      <c r="F45" s="81">
        <v>25</v>
      </c>
      <c r="G45" s="34">
        <f>IF(F51=0, "-", F45/F51)</f>
        <v>0.13089005235602094</v>
      </c>
      <c r="H45" s="65">
        <v>24</v>
      </c>
      <c r="I45" s="9">
        <f>IF(H51=0, "-", H45/H51)</f>
        <v>0.1875</v>
      </c>
      <c r="J45" s="8">
        <f t="shared" si="2"/>
        <v>-0.33333333333333331</v>
      </c>
      <c r="K45" s="9">
        <f t="shared" si="3"/>
        <v>4.1666666666666664E-2</v>
      </c>
    </row>
    <row r="46" spans="1:11" x14ac:dyDescent="0.2">
      <c r="A46" s="7" t="s">
        <v>438</v>
      </c>
      <c r="B46" s="65">
        <v>0</v>
      </c>
      <c r="C46" s="34">
        <f>IF(B51=0, "-", B46/B51)</f>
        <v>0</v>
      </c>
      <c r="D46" s="65">
        <v>2</v>
      </c>
      <c r="E46" s="9">
        <f>IF(D51=0, "-", D46/D51)</f>
        <v>8.3333333333333329E-2</v>
      </c>
      <c r="F46" s="81">
        <v>12</v>
      </c>
      <c r="G46" s="34">
        <f>IF(F51=0, "-", F46/F51)</f>
        <v>6.2827225130890049E-2</v>
      </c>
      <c r="H46" s="65">
        <v>8</v>
      </c>
      <c r="I46" s="9">
        <f>IF(H51=0, "-", H46/H51)</f>
        <v>6.25E-2</v>
      </c>
      <c r="J46" s="8">
        <f t="shared" si="2"/>
        <v>-1</v>
      </c>
      <c r="K46" s="9">
        <f t="shared" si="3"/>
        <v>0.5</v>
      </c>
    </row>
    <row r="47" spans="1:11" x14ac:dyDescent="0.2">
      <c r="A47" s="7" t="s">
        <v>439</v>
      </c>
      <c r="B47" s="65">
        <v>4</v>
      </c>
      <c r="C47" s="34">
        <f>IF(B51=0, "-", B47/B51)</f>
        <v>0.14814814814814814</v>
      </c>
      <c r="D47" s="65">
        <v>0</v>
      </c>
      <c r="E47" s="9">
        <f>IF(D51=0, "-", D47/D51)</f>
        <v>0</v>
      </c>
      <c r="F47" s="81">
        <v>22</v>
      </c>
      <c r="G47" s="34">
        <f>IF(F51=0, "-", F47/F51)</f>
        <v>0.11518324607329843</v>
      </c>
      <c r="H47" s="65">
        <v>7</v>
      </c>
      <c r="I47" s="9">
        <f>IF(H51=0, "-", H47/H51)</f>
        <v>5.46875E-2</v>
      </c>
      <c r="J47" s="8" t="str">
        <f t="shared" si="2"/>
        <v>-</v>
      </c>
      <c r="K47" s="9">
        <f t="shared" si="3"/>
        <v>2.1428571428571428</v>
      </c>
    </row>
    <row r="48" spans="1:11" x14ac:dyDescent="0.2">
      <c r="A48" s="7" t="s">
        <v>440</v>
      </c>
      <c r="B48" s="65">
        <v>0</v>
      </c>
      <c r="C48" s="34">
        <f>IF(B51=0, "-", B48/B51)</f>
        <v>0</v>
      </c>
      <c r="D48" s="65">
        <v>1</v>
      </c>
      <c r="E48" s="9">
        <f>IF(D51=0, "-", D48/D51)</f>
        <v>4.1666666666666664E-2</v>
      </c>
      <c r="F48" s="81">
        <v>8</v>
      </c>
      <c r="G48" s="34">
        <f>IF(F51=0, "-", F48/F51)</f>
        <v>4.1884816753926704E-2</v>
      </c>
      <c r="H48" s="65">
        <v>6</v>
      </c>
      <c r="I48" s="9">
        <f>IF(H51=0, "-", H48/H51)</f>
        <v>4.6875E-2</v>
      </c>
      <c r="J48" s="8">
        <f t="shared" si="2"/>
        <v>-1</v>
      </c>
      <c r="K48" s="9">
        <f t="shared" si="3"/>
        <v>0.33333333333333331</v>
      </c>
    </row>
    <row r="49" spans="1:11" x14ac:dyDescent="0.2">
      <c r="A49" s="7" t="s">
        <v>441</v>
      </c>
      <c r="B49" s="65">
        <v>15</v>
      </c>
      <c r="C49" s="34">
        <f>IF(B51=0, "-", B49/B51)</f>
        <v>0.55555555555555558</v>
      </c>
      <c r="D49" s="65">
        <v>10</v>
      </c>
      <c r="E49" s="9">
        <f>IF(D51=0, "-", D49/D51)</f>
        <v>0.41666666666666669</v>
      </c>
      <c r="F49" s="81">
        <v>109</v>
      </c>
      <c r="G49" s="34">
        <f>IF(F51=0, "-", F49/F51)</f>
        <v>0.5706806282722513</v>
      </c>
      <c r="H49" s="65">
        <v>70</v>
      </c>
      <c r="I49" s="9">
        <f>IF(H51=0, "-", H49/H51)</f>
        <v>0.546875</v>
      </c>
      <c r="J49" s="8">
        <f t="shared" si="2"/>
        <v>0.5</v>
      </c>
      <c r="K49" s="9">
        <f t="shared" si="3"/>
        <v>0.55714285714285716</v>
      </c>
    </row>
    <row r="50" spans="1:11" x14ac:dyDescent="0.2">
      <c r="A50" s="2"/>
      <c r="B50" s="68"/>
      <c r="C50" s="33"/>
      <c r="D50" s="68"/>
      <c r="E50" s="6"/>
      <c r="F50" s="82"/>
      <c r="G50" s="33"/>
      <c r="H50" s="68"/>
      <c r="I50" s="6"/>
      <c r="J50" s="5"/>
      <c r="K50" s="6"/>
    </row>
    <row r="51" spans="1:11" s="43" customFormat="1" x14ac:dyDescent="0.2">
      <c r="A51" s="162" t="s">
        <v>516</v>
      </c>
      <c r="B51" s="71">
        <f>SUM(B43:B50)</f>
        <v>27</v>
      </c>
      <c r="C51" s="40">
        <f>B51/1486</f>
        <v>1.8169582772543741E-2</v>
      </c>
      <c r="D51" s="71">
        <f>SUM(D43:D50)</f>
        <v>24</v>
      </c>
      <c r="E51" s="41">
        <f>D51/1681</f>
        <v>1.4277215942891136E-2</v>
      </c>
      <c r="F51" s="77">
        <f>SUM(F43:F50)</f>
        <v>191</v>
      </c>
      <c r="G51" s="42">
        <f>F51/8145</f>
        <v>2.3449969306322899E-2</v>
      </c>
      <c r="H51" s="71">
        <f>SUM(H43:H50)</f>
        <v>128</v>
      </c>
      <c r="I51" s="41">
        <f>H51/8984</f>
        <v>1.4247551202137132E-2</v>
      </c>
      <c r="J51" s="37">
        <f>IF(D51=0, "-", IF((B51-D51)/D51&lt;10, (B51-D51)/D51, "&gt;999%"))</f>
        <v>0.125</v>
      </c>
      <c r="K51" s="38">
        <f>IF(H51=0, "-", IF((F51-H51)/H51&lt;10, (F51-H51)/H51, "&gt;999%"))</f>
        <v>0.4921875</v>
      </c>
    </row>
    <row r="52" spans="1:11" x14ac:dyDescent="0.2">
      <c r="B52" s="83"/>
      <c r="D52" s="83"/>
      <c r="F52" s="83"/>
      <c r="H52" s="83"/>
    </row>
    <row r="53" spans="1:11" x14ac:dyDescent="0.2">
      <c r="A53" s="163" t="s">
        <v>113</v>
      </c>
      <c r="B53" s="61" t="s">
        <v>12</v>
      </c>
      <c r="C53" s="62" t="s">
        <v>13</v>
      </c>
      <c r="D53" s="61" t="s">
        <v>12</v>
      </c>
      <c r="E53" s="63" t="s">
        <v>13</v>
      </c>
      <c r="F53" s="62" t="s">
        <v>12</v>
      </c>
      <c r="G53" s="62" t="s">
        <v>13</v>
      </c>
      <c r="H53" s="61" t="s">
        <v>12</v>
      </c>
      <c r="I53" s="63" t="s">
        <v>13</v>
      </c>
      <c r="J53" s="61"/>
      <c r="K53" s="63"/>
    </row>
    <row r="54" spans="1:11" x14ac:dyDescent="0.2">
      <c r="A54" s="7" t="s">
        <v>442</v>
      </c>
      <c r="B54" s="65">
        <v>0</v>
      </c>
      <c r="C54" s="34">
        <f>IF(B73=0, "-", B54/B73)</f>
        <v>0</v>
      </c>
      <c r="D54" s="65">
        <v>4</v>
      </c>
      <c r="E54" s="9">
        <f>IF(D73=0, "-", D54/D73)</f>
        <v>1.9801980198019802E-2</v>
      </c>
      <c r="F54" s="81">
        <v>6</v>
      </c>
      <c r="G54" s="34">
        <f>IF(F73=0, "-", F54/F73)</f>
        <v>5.6925996204933585E-3</v>
      </c>
      <c r="H54" s="65">
        <v>17</v>
      </c>
      <c r="I54" s="9">
        <f>IF(H73=0, "-", H54/H73)</f>
        <v>1.5030946065428824E-2</v>
      </c>
      <c r="J54" s="8">
        <f t="shared" ref="J54:J71" si="4">IF(D54=0, "-", IF((B54-D54)/D54&lt;10, (B54-D54)/D54, "&gt;999%"))</f>
        <v>-1</v>
      </c>
      <c r="K54" s="9">
        <f t="shared" ref="K54:K71" si="5">IF(H54=0, "-", IF((F54-H54)/H54&lt;10, (F54-H54)/H54, "&gt;999%"))</f>
        <v>-0.6470588235294118</v>
      </c>
    </row>
    <row r="55" spans="1:11" x14ac:dyDescent="0.2">
      <c r="A55" s="7" t="s">
        <v>443</v>
      </c>
      <c r="B55" s="65">
        <v>1</v>
      </c>
      <c r="C55" s="34">
        <f>IF(B73=0, "-", B55/B73)</f>
        <v>5.5865921787709499E-3</v>
      </c>
      <c r="D55" s="65">
        <v>0</v>
      </c>
      <c r="E55" s="9">
        <f>IF(D73=0, "-", D55/D73)</f>
        <v>0</v>
      </c>
      <c r="F55" s="81">
        <v>2</v>
      </c>
      <c r="G55" s="34">
        <f>IF(F73=0, "-", F55/F73)</f>
        <v>1.8975332068311196E-3</v>
      </c>
      <c r="H55" s="65">
        <v>0</v>
      </c>
      <c r="I55" s="9">
        <f>IF(H73=0, "-", H55/H73)</f>
        <v>0</v>
      </c>
      <c r="J55" s="8" t="str">
        <f t="shared" si="4"/>
        <v>-</v>
      </c>
      <c r="K55" s="9" t="str">
        <f t="shared" si="5"/>
        <v>-</v>
      </c>
    </row>
    <row r="56" spans="1:11" x14ac:dyDescent="0.2">
      <c r="A56" s="7" t="s">
        <v>444</v>
      </c>
      <c r="B56" s="65">
        <v>14</v>
      </c>
      <c r="C56" s="34">
        <f>IF(B73=0, "-", B56/B73)</f>
        <v>7.8212290502793297E-2</v>
      </c>
      <c r="D56" s="65">
        <v>82</v>
      </c>
      <c r="E56" s="9">
        <f>IF(D73=0, "-", D56/D73)</f>
        <v>0.40594059405940597</v>
      </c>
      <c r="F56" s="81">
        <v>203</v>
      </c>
      <c r="G56" s="34">
        <f>IF(F73=0, "-", F56/F73)</f>
        <v>0.19259962049335863</v>
      </c>
      <c r="H56" s="65">
        <v>313</v>
      </c>
      <c r="I56" s="9">
        <f>IF(H73=0, "-", H56/H73)</f>
        <v>0.27674624226348365</v>
      </c>
      <c r="J56" s="8">
        <f t="shared" si="4"/>
        <v>-0.82926829268292679</v>
      </c>
      <c r="K56" s="9">
        <f t="shared" si="5"/>
        <v>-0.3514376996805112</v>
      </c>
    </row>
    <row r="57" spans="1:11" x14ac:dyDescent="0.2">
      <c r="A57" s="7" t="s">
        <v>445</v>
      </c>
      <c r="B57" s="65">
        <v>0</v>
      </c>
      <c r="C57" s="34">
        <f>IF(B73=0, "-", B57/B73)</f>
        <v>0</v>
      </c>
      <c r="D57" s="65">
        <v>0</v>
      </c>
      <c r="E57" s="9">
        <f>IF(D73=0, "-", D57/D73)</f>
        <v>0</v>
      </c>
      <c r="F57" s="81">
        <v>0</v>
      </c>
      <c r="G57" s="34">
        <f>IF(F73=0, "-", F57/F73)</f>
        <v>0</v>
      </c>
      <c r="H57" s="65">
        <v>3</v>
      </c>
      <c r="I57" s="9">
        <f>IF(H73=0, "-", H57/H73)</f>
        <v>2.6525198938992041E-3</v>
      </c>
      <c r="J57" s="8" t="str">
        <f t="shared" si="4"/>
        <v>-</v>
      </c>
      <c r="K57" s="9">
        <f t="shared" si="5"/>
        <v>-1</v>
      </c>
    </row>
    <row r="58" spans="1:11" x14ac:dyDescent="0.2">
      <c r="A58" s="7" t="s">
        <v>446</v>
      </c>
      <c r="B58" s="65">
        <v>19</v>
      </c>
      <c r="C58" s="34">
        <f>IF(B73=0, "-", B58/B73)</f>
        <v>0.10614525139664804</v>
      </c>
      <c r="D58" s="65">
        <v>14</v>
      </c>
      <c r="E58" s="9">
        <f>IF(D73=0, "-", D58/D73)</f>
        <v>6.9306930693069313E-2</v>
      </c>
      <c r="F58" s="81">
        <v>36</v>
      </c>
      <c r="G58" s="34">
        <f>IF(F73=0, "-", F58/F73)</f>
        <v>3.4155597722960153E-2</v>
      </c>
      <c r="H58" s="65">
        <v>54</v>
      </c>
      <c r="I58" s="9">
        <f>IF(H73=0, "-", H58/H73)</f>
        <v>4.7745358090185673E-2</v>
      </c>
      <c r="J58" s="8">
        <f t="shared" si="4"/>
        <v>0.35714285714285715</v>
      </c>
      <c r="K58" s="9">
        <f t="shared" si="5"/>
        <v>-0.33333333333333331</v>
      </c>
    </row>
    <row r="59" spans="1:11" x14ac:dyDescent="0.2">
      <c r="A59" s="7" t="s">
        <v>447</v>
      </c>
      <c r="B59" s="65">
        <v>31</v>
      </c>
      <c r="C59" s="34">
        <f>IF(B73=0, "-", B59/B73)</f>
        <v>0.17318435754189945</v>
      </c>
      <c r="D59" s="65">
        <v>16</v>
      </c>
      <c r="E59" s="9">
        <f>IF(D73=0, "-", D59/D73)</f>
        <v>7.9207920792079209E-2</v>
      </c>
      <c r="F59" s="81">
        <v>143</v>
      </c>
      <c r="G59" s="34">
        <f>IF(F73=0, "-", F59/F73)</f>
        <v>0.13567362428842505</v>
      </c>
      <c r="H59" s="65">
        <v>94</v>
      </c>
      <c r="I59" s="9">
        <f>IF(H73=0, "-", H59/H73)</f>
        <v>8.3112290008841738E-2</v>
      </c>
      <c r="J59" s="8">
        <f t="shared" si="4"/>
        <v>0.9375</v>
      </c>
      <c r="K59" s="9">
        <f t="shared" si="5"/>
        <v>0.52127659574468088</v>
      </c>
    </row>
    <row r="60" spans="1:11" x14ac:dyDescent="0.2">
      <c r="A60" s="7" t="s">
        <v>448</v>
      </c>
      <c r="B60" s="65">
        <v>1</v>
      </c>
      <c r="C60" s="34">
        <f>IF(B73=0, "-", B60/B73)</f>
        <v>5.5865921787709499E-3</v>
      </c>
      <c r="D60" s="65">
        <v>0</v>
      </c>
      <c r="E60" s="9">
        <f>IF(D73=0, "-", D60/D73)</f>
        <v>0</v>
      </c>
      <c r="F60" s="81">
        <v>9</v>
      </c>
      <c r="G60" s="34">
        <f>IF(F73=0, "-", F60/F73)</f>
        <v>8.5388994307400382E-3</v>
      </c>
      <c r="H60" s="65">
        <v>6</v>
      </c>
      <c r="I60" s="9">
        <f>IF(H73=0, "-", H60/H73)</f>
        <v>5.3050397877984082E-3</v>
      </c>
      <c r="J60" s="8" t="str">
        <f t="shared" si="4"/>
        <v>-</v>
      </c>
      <c r="K60" s="9">
        <f t="shared" si="5"/>
        <v>0.5</v>
      </c>
    </row>
    <row r="61" spans="1:11" x14ac:dyDescent="0.2">
      <c r="A61" s="7" t="s">
        <v>449</v>
      </c>
      <c r="B61" s="65">
        <v>0</v>
      </c>
      <c r="C61" s="34">
        <f>IF(B73=0, "-", B61/B73)</f>
        <v>0</v>
      </c>
      <c r="D61" s="65">
        <v>3</v>
      </c>
      <c r="E61" s="9">
        <f>IF(D73=0, "-", D61/D73)</f>
        <v>1.4851485148514851E-2</v>
      </c>
      <c r="F61" s="81">
        <v>7</v>
      </c>
      <c r="G61" s="34">
        <f>IF(F73=0, "-", F61/F73)</f>
        <v>6.6413662239089184E-3</v>
      </c>
      <c r="H61" s="65">
        <v>30</v>
      </c>
      <c r="I61" s="9">
        <f>IF(H73=0, "-", H61/H73)</f>
        <v>2.6525198938992044E-2</v>
      </c>
      <c r="J61" s="8">
        <f t="shared" si="4"/>
        <v>-1</v>
      </c>
      <c r="K61" s="9">
        <f t="shared" si="5"/>
        <v>-0.76666666666666672</v>
      </c>
    </row>
    <row r="62" spans="1:11" x14ac:dyDescent="0.2">
      <c r="A62" s="7" t="s">
        <v>450</v>
      </c>
      <c r="B62" s="65">
        <v>9</v>
      </c>
      <c r="C62" s="34">
        <f>IF(B73=0, "-", B62/B73)</f>
        <v>5.027932960893855E-2</v>
      </c>
      <c r="D62" s="65">
        <v>9</v>
      </c>
      <c r="E62" s="9">
        <f>IF(D73=0, "-", D62/D73)</f>
        <v>4.4554455445544552E-2</v>
      </c>
      <c r="F62" s="81">
        <v>43</v>
      </c>
      <c r="G62" s="34">
        <f>IF(F73=0, "-", F62/F73)</f>
        <v>4.0796963946869068E-2</v>
      </c>
      <c r="H62" s="65">
        <v>66</v>
      </c>
      <c r="I62" s="9">
        <f>IF(H73=0, "-", H62/H73)</f>
        <v>5.8355437665782495E-2</v>
      </c>
      <c r="J62" s="8">
        <f t="shared" si="4"/>
        <v>0</v>
      </c>
      <c r="K62" s="9">
        <f t="shared" si="5"/>
        <v>-0.34848484848484851</v>
      </c>
    </row>
    <row r="63" spans="1:11" x14ac:dyDescent="0.2">
      <c r="A63" s="7" t="s">
        <v>451</v>
      </c>
      <c r="B63" s="65">
        <v>0</v>
      </c>
      <c r="C63" s="34">
        <f>IF(B73=0, "-", B63/B73)</f>
        <v>0</v>
      </c>
      <c r="D63" s="65">
        <v>1</v>
      </c>
      <c r="E63" s="9">
        <f>IF(D73=0, "-", D63/D73)</f>
        <v>4.9504950495049506E-3</v>
      </c>
      <c r="F63" s="81">
        <v>0</v>
      </c>
      <c r="G63" s="34">
        <f>IF(F73=0, "-", F63/F73)</f>
        <v>0</v>
      </c>
      <c r="H63" s="65">
        <v>1</v>
      </c>
      <c r="I63" s="9">
        <f>IF(H73=0, "-", H63/H73)</f>
        <v>8.8417329796640137E-4</v>
      </c>
      <c r="J63" s="8">
        <f t="shared" si="4"/>
        <v>-1</v>
      </c>
      <c r="K63" s="9">
        <f t="shared" si="5"/>
        <v>-1</v>
      </c>
    </row>
    <row r="64" spans="1:11" x14ac:dyDescent="0.2">
      <c r="A64" s="7" t="s">
        <v>452</v>
      </c>
      <c r="B64" s="65">
        <v>21</v>
      </c>
      <c r="C64" s="34">
        <f>IF(B73=0, "-", B64/B73)</f>
        <v>0.11731843575418995</v>
      </c>
      <c r="D64" s="65">
        <v>20</v>
      </c>
      <c r="E64" s="9">
        <f>IF(D73=0, "-", D64/D73)</f>
        <v>9.9009900990099015E-2</v>
      </c>
      <c r="F64" s="81">
        <v>182</v>
      </c>
      <c r="G64" s="34">
        <f>IF(F73=0, "-", F64/F73)</f>
        <v>0.17267552182163187</v>
      </c>
      <c r="H64" s="65">
        <v>139</v>
      </c>
      <c r="I64" s="9">
        <f>IF(H73=0, "-", H64/H73)</f>
        <v>0.1229000884173298</v>
      </c>
      <c r="J64" s="8">
        <f t="shared" si="4"/>
        <v>0.05</v>
      </c>
      <c r="K64" s="9">
        <f t="shared" si="5"/>
        <v>0.30935251798561153</v>
      </c>
    </row>
    <row r="65" spans="1:11" x14ac:dyDescent="0.2">
      <c r="A65" s="7" t="s">
        <v>453</v>
      </c>
      <c r="B65" s="65">
        <v>5</v>
      </c>
      <c r="C65" s="34">
        <f>IF(B73=0, "-", B65/B73)</f>
        <v>2.7932960893854747E-2</v>
      </c>
      <c r="D65" s="65">
        <v>17</v>
      </c>
      <c r="E65" s="9">
        <f>IF(D73=0, "-", D65/D73)</f>
        <v>8.4158415841584164E-2</v>
      </c>
      <c r="F65" s="81">
        <v>68</v>
      </c>
      <c r="G65" s="34">
        <f>IF(F73=0, "-", F65/F73)</f>
        <v>6.4516129032258063E-2</v>
      </c>
      <c r="H65" s="65">
        <v>74</v>
      </c>
      <c r="I65" s="9">
        <f>IF(H73=0, "-", H65/H73)</f>
        <v>6.5428824049513709E-2</v>
      </c>
      <c r="J65" s="8">
        <f t="shared" si="4"/>
        <v>-0.70588235294117652</v>
      </c>
      <c r="K65" s="9">
        <f t="shared" si="5"/>
        <v>-8.1081081081081086E-2</v>
      </c>
    </row>
    <row r="66" spans="1:11" x14ac:dyDescent="0.2">
      <c r="A66" s="7" t="s">
        <v>454</v>
      </c>
      <c r="B66" s="65">
        <v>4</v>
      </c>
      <c r="C66" s="34">
        <f>IF(B73=0, "-", B66/B73)</f>
        <v>2.23463687150838E-2</v>
      </c>
      <c r="D66" s="65">
        <v>6</v>
      </c>
      <c r="E66" s="9">
        <f>IF(D73=0, "-", D66/D73)</f>
        <v>2.9702970297029702E-2</v>
      </c>
      <c r="F66" s="81">
        <v>23</v>
      </c>
      <c r="G66" s="34">
        <f>IF(F73=0, "-", F66/F73)</f>
        <v>2.1821631878557873E-2</v>
      </c>
      <c r="H66" s="65">
        <v>16</v>
      </c>
      <c r="I66" s="9">
        <f>IF(H73=0, "-", H66/H73)</f>
        <v>1.4146772767462422E-2</v>
      </c>
      <c r="J66" s="8">
        <f t="shared" si="4"/>
        <v>-0.33333333333333331</v>
      </c>
      <c r="K66" s="9">
        <f t="shared" si="5"/>
        <v>0.4375</v>
      </c>
    </row>
    <row r="67" spans="1:11" x14ac:dyDescent="0.2">
      <c r="A67" s="7" t="s">
        <v>455</v>
      </c>
      <c r="B67" s="65">
        <v>1</v>
      </c>
      <c r="C67" s="34">
        <f>IF(B73=0, "-", B67/B73)</f>
        <v>5.5865921787709499E-3</v>
      </c>
      <c r="D67" s="65">
        <v>0</v>
      </c>
      <c r="E67" s="9">
        <f>IF(D73=0, "-", D67/D73)</f>
        <v>0</v>
      </c>
      <c r="F67" s="81">
        <v>3</v>
      </c>
      <c r="G67" s="34">
        <f>IF(F73=0, "-", F67/F73)</f>
        <v>2.8462998102466793E-3</v>
      </c>
      <c r="H67" s="65">
        <v>0</v>
      </c>
      <c r="I67" s="9">
        <f>IF(H73=0, "-", H67/H73)</f>
        <v>0</v>
      </c>
      <c r="J67" s="8" t="str">
        <f t="shared" si="4"/>
        <v>-</v>
      </c>
      <c r="K67" s="9" t="str">
        <f t="shared" si="5"/>
        <v>-</v>
      </c>
    </row>
    <row r="68" spans="1:11" x14ac:dyDescent="0.2">
      <c r="A68" s="7" t="s">
        <v>456</v>
      </c>
      <c r="B68" s="65">
        <v>2</v>
      </c>
      <c r="C68" s="34">
        <f>IF(B73=0, "-", B68/B73)</f>
        <v>1.11731843575419E-2</v>
      </c>
      <c r="D68" s="65">
        <v>1</v>
      </c>
      <c r="E68" s="9">
        <f>IF(D73=0, "-", D68/D73)</f>
        <v>4.9504950495049506E-3</v>
      </c>
      <c r="F68" s="81">
        <v>4</v>
      </c>
      <c r="G68" s="34">
        <f>IF(F73=0, "-", F68/F73)</f>
        <v>3.7950664136622392E-3</v>
      </c>
      <c r="H68" s="65">
        <v>4</v>
      </c>
      <c r="I68" s="9">
        <f>IF(H73=0, "-", H68/H73)</f>
        <v>3.5366931918656055E-3</v>
      </c>
      <c r="J68" s="8">
        <f t="shared" si="4"/>
        <v>1</v>
      </c>
      <c r="K68" s="9">
        <f t="shared" si="5"/>
        <v>0</v>
      </c>
    </row>
    <row r="69" spans="1:11" x14ac:dyDescent="0.2">
      <c r="A69" s="7" t="s">
        <v>457</v>
      </c>
      <c r="B69" s="65">
        <v>64</v>
      </c>
      <c r="C69" s="34">
        <f>IF(B73=0, "-", B69/B73)</f>
        <v>0.35754189944134079</v>
      </c>
      <c r="D69" s="65">
        <v>20</v>
      </c>
      <c r="E69" s="9">
        <f>IF(D73=0, "-", D69/D73)</f>
        <v>9.9009900990099015E-2</v>
      </c>
      <c r="F69" s="81">
        <v>249</v>
      </c>
      <c r="G69" s="34">
        <f>IF(F73=0, "-", F69/F73)</f>
        <v>0.23624288425047438</v>
      </c>
      <c r="H69" s="65">
        <v>203</v>
      </c>
      <c r="I69" s="9">
        <f>IF(H73=0, "-", H69/H73)</f>
        <v>0.17948717948717949</v>
      </c>
      <c r="J69" s="8">
        <f t="shared" si="4"/>
        <v>2.2000000000000002</v>
      </c>
      <c r="K69" s="9">
        <f t="shared" si="5"/>
        <v>0.22660098522167488</v>
      </c>
    </row>
    <row r="70" spans="1:11" x14ac:dyDescent="0.2">
      <c r="A70" s="7" t="s">
        <v>458</v>
      </c>
      <c r="B70" s="65">
        <v>3</v>
      </c>
      <c r="C70" s="34">
        <f>IF(B73=0, "-", B70/B73)</f>
        <v>1.6759776536312849E-2</v>
      </c>
      <c r="D70" s="65">
        <v>6</v>
      </c>
      <c r="E70" s="9">
        <f>IF(D73=0, "-", D70/D73)</f>
        <v>2.9702970297029702E-2</v>
      </c>
      <c r="F70" s="81">
        <v>28</v>
      </c>
      <c r="G70" s="34">
        <f>IF(F73=0, "-", F70/F73)</f>
        <v>2.6565464895635674E-2</v>
      </c>
      <c r="H70" s="65">
        <v>29</v>
      </c>
      <c r="I70" s="9">
        <f>IF(H73=0, "-", H70/H73)</f>
        <v>2.564102564102564E-2</v>
      </c>
      <c r="J70" s="8">
        <f t="shared" si="4"/>
        <v>-0.5</v>
      </c>
      <c r="K70" s="9">
        <f t="shared" si="5"/>
        <v>-3.4482758620689655E-2</v>
      </c>
    </row>
    <row r="71" spans="1:11" x14ac:dyDescent="0.2">
      <c r="A71" s="7" t="s">
        <v>459</v>
      </c>
      <c r="B71" s="65">
        <v>4</v>
      </c>
      <c r="C71" s="34">
        <f>IF(B73=0, "-", B71/B73)</f>
        <v>2.23463687150838E-2</v>
      </c>
      <c r="D71" s="65">
        <v>3</v>
      </c>
      <c r="E71" s="9">
        <f>IF(D73=0, "-", D71/D73)</f>
        <v>1.4851485148514851E-2</v>
      </c>
      <c r="F71" s="81">
        <v>48</v>
      </c>
      <c r="G71" s="34">
        <f>IF(F73=0, "-", F71/F73)</f>
        <v>4.5540796963946868E-2</v>
      </c>
      <c r="H71" s="65">
        <v>82</v>
      </c>
      <c r="I71" s="9">
        <f>IF(H73=0, "-", H71/H73)</f>
        <v>7.250221043324491E-2</v>
      </c>
      <c r="J71" s="8">
        <f t="shared" si="4"/>
        <v>0.33333333333333331</v>
      </c>
      <c r="K71" s="9">
        <f t="shared" si="5"/>
        <v>-0.41463414634146339</v>
      </c>
    </row>
    <row r="72" spans="1:11" x14ac:dyDescent="0.2">
      <c r="A72" s="2"/>
      <c r="B72" s="68"/>
      <c r="C72" s="33"/>
      <c r="D72" s="68"/>
      <c r="E72" s="6"/>
      <c r="F72" s="82"/>
      <c r="G72" s="33"/>
      <c r="H72" s="68"/>
      <c r="I72" s="6"/>
      <c r="J72" s="5"/>
      <c r="K72" s="6"/>
    </row>
    <row r="73" spans="1:11" s="43" customFormat="1" x14ac:dyDescent="0.2">
      <c r="A73" s="162" t="s">
        <v>515</v>
      </c>
      <c r="B73" s="71">
        <f>SUM(B54:B72)</f>
        <v>179</v>
      </c>
      <c r="C73" s="40">
        <f>B73/1486</f>
        <v>0.12045760430686406</v>
      </c>
      <c r="D73" s="71">
        <f>SUM(D54:D72)</f>
        <v>202</v>
      </c>
      <c r="E73" s="41">
        <f>D73/1681</f>
        <v>0.12016656751933373</v>
      </c>
      <c r="F73" s="77">
        <f>SUM(F54:F72)</f>
        <v>1054</v>
      </c>
      <c r="G73" s="42">
        <f>F73/8145</f>
        <v>0.12940454266421117</v>
      </c>
      <c r="H73" s="71">
        <f>SUM(H54:H72)</f>
        <v>1131</v>
      </c>
      <c r="I73" s="41">
        <f>H73/8984</f>
        <v>0.12589047195013356</v>
      </c>
      <c r="J73" s="37">
        <f>IF(D73=0, "-", IF((B73-D73)/D73&lt;10, (B73-D73)/D73, "&gt;999%"))</f>
        <v>-0.11386138613861387</v>
      </c>
      <c r="K73" s="38">
        <f>IF(H73=0, "-", IF((F73-H73)/H73&lt;10, (F73-H73)/H73, "&gt;999%"))</f>
        <v>-6.8081343943412906E-2</v>
      </c>
    </row>
    <row r="74" spans="1:11" x14ac:dyDescent="0.2">
      <c r="B74" s="83"/>
      <c r="D74" s="83"/>
      <c r="F74" s="83"/>
      <c r="H74" s="83"/>
    </row>
    <row r="75" spans="1:11" x14ac:dyDescent="0.2">
      <c r="A75" s="27" t="s">
        <v>514</v>
      </c>
      <c r="B75" s="71">
        <v>244</v>
      </c>
      <c r="C75" s="40">
        <f>B75/1486</f>
        <v>0.16419919246298789</v>
      </c>
      <c r="D75" s="71">
        <v>272</v>
      </c>
      <c r="E75" s="41">
        <f>D75/1681</f>
        <v>0.1618084473527662</v>
      </c>
      <c r="F75" s="77">
        <v>1434</v>
      </c>
      <c r="G75" s="42">
        <f>F75/8145</f>
        <v>0.17605893186003682</v>
      </c>
      <c r="H75" s="71">
        <v>1516</v>
      </c>
      <c r="I75" s="41">
        <f>H75/8984</f>
        <v>0.16874443455031166</v>
      </c>
      <c r="J75" s="37">
        <f>IF(D75=0, "-", IF((B75-D75)/D75&lt;10, (B75-D75)/D75, "&gt;999%"))</f>
        <v>-0.10294117647058823</v>
      </c>
      <c r="K75" s="38">
        <f>IF(H75=0, "-", IF((F75-H75)/H75&lt;10, (F75-H75)/H75, "&gt;999%"))</f>
        <v>-5.4089709762532981E-2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1" max="16383" man="1"/>
    <brk id="75"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525</v>
      </c>
      <c r="C1" s="198"/>
      <c r="D1" s="198"/>
      <c r="E1" s="199"/>
      <c r="F1" s="199"/>
      <c r="G1" s="199"/>
      <c r="H1" s="199"/>
      <c r="I1" s="199"/>
      <c r="J1" s="199"/>
      <c r="K1" s="199"/>
    </row>
    <row r="2" spans="1:11" s="52" customFormat="1" ht="20.25" x14ac:dyDescent="0.3">
      <c r="A2" s="4" t="s">
        <v>90</v>
      </c>
      <c r="B2" s="202" t="s">
        <v>81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35</v>
      </c>
      <c r="B7" s="65">
        <v>1</v>
      </c>
      <c r="C7" s="39">
        <f>IF(B25=0, "-", B7/B25)</f>
        <v>4.0983606557377051E-3</v>
      </c>
      <c r="D7" s="65">
        <v>4</v>
      </c>
      <c r="E7" s="21">
        <f>IF(D25=0, "-", D7/D25)</f>
        <v>1.4705882352941176E-2</v>
      </c>
      <c r="F7" s="81">
        <v>8</v>
      </c>
      <c r="G7" s="39">
        <f>IF(F25=0, "-", F7/F25)</f>
        <v>5.5788005578800556E-3</v>
      </c>
      <c r="H7" s="65">
        <v>17</v>
      </c>
      <c r="I7" s="21">
        <f>IF(H25=0, "-", H7/H25)</f>
        <v>1.1213720316622692E-2</v>
      </c>
      <c r="J7" s="20">
        <f t="shared" ref="J7:J23" si="0">IF(D7=0, "-", IF((B7-D7)/D7&lt;10, (B7-D7)/D7, "&gt;999%"))</f>
        <v>-0.75</v>
      </c>
      <c r="K7" s="21">
        <f t="shared" ref="K7:K23" si="1">IF(H7=0, "-", IF((F7-H7)/H7&lt;10, (F7-H7)/H7, "&gt;999%"))</f>
        <v>-0.52941176470588236</v>
      </c>
    </row>
    <row r="8" spans="1:11" x14ac:dyDescent="0.2">
      <c r="A8" s="7" t="s">
        <v>40</v>
      </c>
      <c r="B8" s="65">
        <v>16</v>
      </c>
      <c r="C8" s="39">
        <f>IF(B25=0, "-", B8/B25)</f>
        <v>6.5573770491803282E-2</v>
      </c>
      <c r="D8" s="65">
        <v>91</v>
      </c>
      <c r="E8" s="21">
        <f>IF(D25=0, "-", D8/D25)</f>
        <v>0.33455882352941174</v>
      </c>
      <c r="F8" s="81">
        <v>227</v>
      </c>
      <c r="G8" s="39">
        <f>IF(F25=0, "-", F8/F25)</f>
        <v>0.15829846582984658</v>
      </c>
      <c r="H8" s="65">
        <v>356</v>
      </c>
      <c r="I8" s="21">
        <f>IF(H25=0, "-", H8/H25)</f>
        <v>0.23482849604221637</v>
      </c>
      <c r="J8" s="20">
        <f t="shared" si="0"/>
        <v>-0.82417582417582413</v>
      </c>
      <c r="K8" s="21">
        <f t="shared" si="1"/>
        <v>-0.36235955056179775</v>
      </c>
    </row>
    <row r="9" spans="1:11" x14ac:dyDescent="0.2">
      <c r="A9" s="7" t="s">
        <v>43</v>
      </c>
      <c r="B9" s="65">
        <v>19</v>
      </c>
      <c r="C9" s="39">
        <f>IF(B25=0, "-", B9/B25)</f>
        <v>7.7868852459016397E-2</v>
      </c>
      <c r="D9" s="65">
        <v>16</v>
      </c>
      <c r="E9" s="21">
        <f>IF(D25=0, "-", D9/D25)</f>
        <v>5.8823529411764705E-2</v>
      </c>
      <c r="F9" s="81">
        <v>36</v>
      </c>
      <c r="G9" s="39">
        <f>IF(F25=0, "-", F9/F25)</f>
        <v>2.5104602510460251E-2</v>
      </c>
      <c r="H9" s="65">
        <v>61</v>
      </c>
      <c r="I9" s="21">
        <f>IF(H25=0, "-", H9/H25)</f>
        <v>4.0237467018469655E-2</v>
      </c>
      <c r="J9" s="20">
        <f t="shared" si="0"/>
        <v>0.1875</v>
      </c>
      <c r="K9" s="21">
        <f t="shared" si="1"/>
        <v>-0.4098360655737705</v>
      </c>
    </row>
    <row r="10" spans="1:11" x14ac:dyDescent="0.2">
      <c r="A10" s="7" t="s">
        <v>46</v>
      </c>
      <c r="B10" s="65">
        <v>12</v>
      </c>
      <c r="C10" s="39">
        <f>IF(B25=0, "-", B10/B25)</f>
        <v>4.9180327868852458E-2</v>
      </c>
      <c r="D10" s="65">
        <v>7</v>
      </c>
      <c r="E10" s="21">
        <f>IF(D25=0, "-", D10/D25)</f>
        <v>2.5735294117647058E-2</v>
      </c>
      <c r="F10" s="81">
        <v>28</v>
      </c>
      <c r="G10" s="39">
        <f>IF(F25=0, "-", F10/F25)</f>
        <v>1.9525801952580194E-2</v>
      </c>
      <c r="H10" s="65">
        <v>56</v>
      </c>
      <c r="I10" s="21">
        <f>IF(H25=0, "-", H10/H25)</f>
        <v>3.6939313984168866E-2</v>
      </c>
      <c r="J10" s="20">
        <f t="shared" si="0"/>
        <v>0.7142857142857143</v>
      </c>
      <c r="K10" s="21">
        <f t="shared" si="1"/>
        <v>-0.5</v>
      </c>
    </row>
    <row r="11" spans="1:11" x14ac:dyDescent="0.2">
      <c r="A11" s="7" t="s">
        <v>49</v>
      </c>
      <c r="B11" s="65">
        <v>37</v>
      </c>
      <c r="C11" s="39">
        <f>IF(B25=0, "-", B11/B25)</f>
        <v>0.15163934426229508</v>
      </c>
      <c r="D11" s="65">
        <v>25</v>
      </c>
      <c r="E11" s="21">
        <f>IF(D25=0, "-", D11/D25)</f>
        <v>9.1911764705882359E-2</v>
      </c>
      <c r="F11" s="81">
        <v>168</v>
      </c>
      <c r="G11" s="39">
        <f>IF(F25=0, "-", F11/F25)</f>
        <v>0.11715481171548117</v>
      </c>
      <c r="H11" s="65">
        <v>118</v>
      </c>
      <c r="I11" s="21">
        <f>IF(H25=0, "-", H11/H25)</f>
        <v>7.7836411609498682E-2</v>
      </c>
      <c r="J11" s="20">
        <f t="shared" si="0"/>
        <v>0.48</v>
      </c>
      <c r="K11" s="21">
        <f t="shared" si="1"/>
        <v>0.42372881355932202</v>
      </c>
    </row>
    <row r="12" spans="1:11" x14ac:dyDescent="0.2">
      <c r="A12" s="7" t="s">
        <v>52</v>
      </c>
      <c r="B12" s="65">
        <v>1</v>
      </c>
      <c r="C12" s="39">
        <f>IF(B25=0, "-", B12/B25)</f>
        <v>4.0983606557377051E-3</v>
      </c>
      <c r="D12" s="65">
        <v>0</v>
      </c>
      <c r="E12" s="21">
        <f>IF(D25=0, "-", D12/D25)</f>
        <v>0</v>
      </c>
      <c r="F12" s="81">
        <v>9</v>
      </c>
      <c r="G12" s="39">
        <f>IF(F25=0, "-", F12/F25)</f>
        <v>6.2761506276150627E-3</v>
      </c>
      <c r="H12" s="65">
        <v>6</v>
      </c>
      <c r="I12" s="21">
        <f>IF(H25=0, "-", H12/H25)</f>
        <v>3.9577836411609502E-3</v>
      </c>
      <c r="J12" s="20" t="str">
        <f t="shared" si="0"/>
        <v>-</v>
      </c>
      <c r="K12" s="21">
        <f t="shared" si="1"/>
        <v>0.5</v>
      </c>
    </row>
    <row r="13" spans="1:11" x14ac:dyDescent="0.2">
      <c r="A13" s="7" t="s">
        <v>56</v>
      </c>
      <c r="B13" s="65">
        <v>5</v>
      </c>
      <c r="C13" s="39">
        <f>IF(B25=0, "-", B13/B25)</f>
        <v>2.0491803278688523E-2</v>
      </c>
      <c r="D13" s="65">
        <v>6</v>
      </c>
      <c r="E13" s="21">
        <f>IF(D25=0, "-", D13/D25)</f>
        <v>2.2058823529411766E-2</v>
      </c>
      <c r="F13" s="81">
        <v>24</v>
      </c>
      <c r="G13" s="39">
        <f>IF(F25=0, "-", F13/F25)</f>
        <v>1.6736401673640166E-2</v>
      </c>
      <c r="H13" s="65">
        <v>43</v>
      </c>
      <c r="I13" s="21">
        <f>IF(H25=0, "-", H13/H25)</f>
        <v>2.8364116094986808E-2</v>
      </c>
      <c r="J13" s="20">
        <f t="shared" si="0"/>
        <v>-0.16666666666666666</v>
      </c>
      <c r="K13" s="21">
        <f t="shared" si="1"/>
        <v>-0.44186046511627908</v>
      </c>
    </row>
    <row r="14" spans="1:11" x14ac:dyDescent="0.2">
      <c r="A14" s="7" t="s">
        <v>60</v>
      </c>
      <c r="B14" s="65">
        <v>9</v>
      </c>
      <c r="C14" s="39">
        <f>IF(B25=0, "-", B14/B25)</f>
        <v>3.6885245901639344E-2</v>
      </c>
      <c r="D14" s="65">
        <v>11</v>
      </c>
      <c r="E14" s="21">
        <f>IF(D25=0, "-", D14/D25)</f>
        <v>4.0441176470588237E-2</v>
      </c>
      <c r="F14" s="81">
        <v>55</v>
      </c>
      <c r="G14" s="39">
        <f>IF(F25=0, "-", F14/F25)</f>
        <v>3.8354253835425386E-2</v>
      </c>
      <c r="H14" s="65">
        <v>74</v>
      </c>
      <c r="I14" s="21">
        <f>IF(H25=0, "-", H14/H25)</f>
        <v>4.8812664907651716E-2</v>
      </c>
      <c r="J14" s="20">
        <f t="shared" si="0"/>
        <v>-0.18181818181818182</v>
      </c>
      <c r="K14" s="21">
        <f t="shared" si="1"/>
        <v>-0.25675675675675674</v>
      </c>
    </row>
    <row r="15" spans="1:11" x14ac:dyDescent="0.2">
      <c r="A15" s="7" t="s">
        <v>62</v>
      </c>
      <c r="B15" s="65">
        <v>0</v>
      </c>
      <c r="C15" s="39">
        <f>IF(B25=0, "-", B15/B25)</f>
        <v>0</v>
      </c>
      <c r="D15" s="65">
        <v>1</v>
      </c>
      <c r="E15" s="21">
        <f>IF(D25=0, "-", D15/D25)</f>
        <v>3.6764705882352941E-3</v>
      </c>
      <c r="F15" s="81">
        <v>6</v>
      </c>
      <c r="G15" s="39">
        <f>IF(F25=0, "-", F15/F25)</f>
        <v>4.1841004184100415E-3</v>
      </c>
      <c r="H15" s="65">
        <v>2</v>
      </c>
      <c r="I15" s="21">
        <f>IF(H25=0, "-", H15/H25)</f>
        <v>1.3192612137203166E-3</v>
      </c>
      <c r="J15" s="20">
        <f t="shared" si="0"/>
        <v>-1</v>
      </c>
      <c r="K15" s="21">
        <f t="shared" si="1"/>
        <v>2</v>
      </c>
    </row>
    <row r="16" spans="1:11" x14ac:dyDescent="0.2">
      <c r="A16" s="7" t="s">
        <v>65</v>
      </c>
      <c r="B16" s="65">
        <v>25</v>
      </c>
      <c r="C16" s="39">
        <f>IF(B25=0, "-", B16/B25)</f>
        <v>0.10245901639344263</v>
      </c>
      <c r="D16" s="65">
        <v>20</v>
      </c>
      <c r="E16" s="21">
        <f>IF(D25=0, "-", D16/D25)</f>
        <v>7.3529411764705885E-2</v>
      </c>
      <c r="F16" s="81">
        <v>206</v>
      </c>
      <c r="G16" s="39">
        <f>IF(F25=0, "-", F16/F25)</f>
        <v>0.14365411436541142</v>
      </c>
      <c r="H16" s="65">
        <v>151</v>
      </c>
      <c r="I16" s="21">
        <f>IF(H25=0, "-", H16/H25)</f>
        <v>9.9604221635883908E-2</v>
      </c>
      <c r="J16" s="20">
        <f t="shared" si="0"/>
        <v>0.25</v>
      </c>
      <c r="K16" s="21">
        <f t="shared" si="1"/>
        <v>0.36423841059602646</v>
      </c>
    </row>
    <row r="17" spans="1:11" x14ac:dyDescent="0.2">
      <c r="A17" s="7" t="s">
        <v>66</v>
      </c>
      <c r="B17" s="65">
        <v>5</v>
      </c>
      <c r="C17" s="39">
        <f>IF(B25=0, "-", B17/B25)</f>
        <v>2.0491803278688523E-2</v>
      </c>
      <c r="D17" s="65">
        <v>18</v>
      </c>
      <c r="E17" s="21">
        <f>IF(D25=0, "-", D17/D25)</f>
        <v>6.6176470588235295E-2</v>
      </c>
      <c r="F17" s="81">
        <v>76</v>
      </c>
      <c r="G17" s="39">
        <f>IF(F25=0, "-", F17/F25)</f>
        <v>5.2998605299860529E-2</v>
      </c>
      <c r="H17" s="65">
        <v>80</v>
      </c>
      <c r="I17" s="21">
        <f>IF(H25=0, "-", H17/H25)</f>
        <v>5.2770448548812667E-2</v>
      </c>
      <c r="J17" s="20">
        <f t="shared" si="0"/>
        <v>-0.72222222222222221</v>
      </c>
      <c r="K17" s="21">
        <f t="shared" si="1"/>
        <v>-0.05</v>
      </c>
    </row>
    <row r="18" spans="1:11" x14ac:dyDescent="0.2">
      <c r="A18" s="7" t="s">
        <v>67</v>
      </c>
      <c r="B18" s="65">
        <v>0</v>
      </c>
      <c r="C18" s="39">
        <f>IF(B25=0, "-", B18/B25)</f>
        <v>0</v>
      </c>
      <c r="D18" s="65">
        <v>0</v>
      </c>
      <c r="E18" s="21">
        <f>IF(D25=0, "-", D18/D25)</f>
        <v>0</v>
      </c>
      <c r="F18" s="81">
        <v>7</v>
      </c>
      <c r="G18" s="39">
        <f>IF(F25=0, "-", F18/F25)</f>
        <v>4.8814504881450485E-3</v>
      </c>
      <c r="H18" s="65">
        <v>1</v>
      </c>
      <c r="I18" s="21">
        <f>IF(H25=0, "-", H18/H25)</f>
        <v>6.5963060686015829E-4</v>
      </c>
      <c r="J18" s="20" t="str">
        <f t="shared" si="0"/>
        <v>-</v>
      </c>
      <c r="K18" s="21">
        <f t="shared" si="1"/>
        <v>6</v>
      </c>
    </row>
    <row r="19" spans="1:11" x14ac:dyDescent="0.2">
      <c r="A19" s="7" t="s">
        <v>70</v>
      </c>
      <c r="B19" s="65">
        <v>5</v>
      </c>
      <c r="C19" s="39">
        <f>IF(B25=0, "-", B19/B25)</f>
        <v>2.0491803278688523E-2</v>
      </c>
      <c r="D19" s="65">
        <v>6</v>
      </c>
      <c r="E19" s="21">
        <f>IF(D25=0, "-", D19/D25)</f>
        <v>2.2058823529411766E-2</v>
      </c>
      <c r="F19" s="81">
        <v>26</v>
      </c>
      <c r="G19" s="39">
        <f>IF(F25=0, "-", F19/F25)</f>
        <v>1.813110181311018E-2</v>
      </c>
      <c r="H19" s="65">
        <v>16</v>
      </c>
      <c r="I19" s="21">
        <f>IF(H25=0, "-", H19/H25)</f>
        <v>1.0554089709762533E-2</v>
      </c>
      <c r="J19" s="20">
        <f t="shared" si="0"/>
        <v>-0.16666666666666666</v>
      </c>
      <c r="K19" s="21">
        <f t="shared" si="1"/>
        <v>0.625</v>
      </c>
    </row>
    <row r="20" spans="1:11" x14ac:dyDescent="0.2">
      <c r="A20" s="7" t="s">
        <v>71</v>
      </c>
      <c r="B20" s="65">
        <v>2</v>
      </c>
      <c r="C20" s="39">
        <f>IF(B25=0, "-", B20/B25)</f>
        <v>8.1967213114754103E-3</v>
      </c>
      <c r="D20" s="65">
        <v>2</v>
      </c>
      <c r="E20" s="21">
        <f>IF(D25=0, "-", D20/D25)</f>
        <v>7.3529411764705881E-3</v>
      </c>
      <c r="F20" s="81">
        <v>15</v>
      </c>
      <c r="G20" s="39">
        <f>IF(F25=0, "-", F20/F25)</f>
        <v>1.0460251046025104E-2</v>
      </c>
      <c r="H20" s="65">
        <v>15</v>
      </c>
      <c r="I20" s="21">
        <f>IF(H25=0, "-", H20/H25)</f>
        <v>9.8944591029023754E-3</v>
      </c>
      <c r="J20" s="20">
        <f t="shared" si="0"/>
        <v>0</v>
      </c>
      <c r="K20" s="21">
        <f t="shared" si="1"/>
        <v>0</v>
      </c>
    </row>
    <row r="21" spans="1:11" x14ac:dyDescent="0.2">
      <c r="A21" s="7" t="s">
        <v>73</v>
      </c>
      <c r="B21" s="65">
        <v>2</v>
      </c>
      <c r="C21" s="39">
        <f>IF(B25=0, "-", B21/B25)</f>
        <v>8.1967213114754103E-3</v>
      </c>
      <c r="D21" s="65">
        <v>1</v>
      </c>
      <c r="E21" s="21">
        <f>IF(D25=0, "-", D21/D25)</f>
        <v>3.6764705882352941E-3</v>
      </c>
      <c r="F21" s="81">
        <v>4</v>
      </c>
      <c r="G21" s="39">
        <f>IF(F25=0, "-", F21/F25)</f>
        <v>2.7894002789400278E-3</v>
      </c>
      <c r="H21" s="65">
        <v>4</v>
      </c>
      <c r="I21" s="21">
        <f>IF(H25=0, "-", H21/H25)</f>
        <v>2.6385224274406332E-3</v>
      </c>
      <c r="J21" s="20">
        <f t="shared" si="0"/>
        <v>1</v>
      </c>
      <c r="K21" s="21">
        <f t="shared" si="1"/>
        <v>0</v>
      </c>
    </row>
    <row r="22" spans="1:11" x14ac:dyDescent="0.2">
      <c r="A22" s="7" t="s">
        <v>77</v>
      </c>
      <c r="B22" s="65">
        <v>98</v>
      </c>
      <c r="C22" s="39">
        <f>IF(B25=0, "-", B22/B25)</f>
        <v>0.40163934426229508</v>
      </c>
      <c r="D22" s="65">
        <v>53</v>
      </c>
      <c r="E22" s="21">
        <f>IF(D25=0, "-", D22/D25)</f>
        <v>0.19485294117647059</v>
      </c>
      <c r="F22" s="81">
        <v>471</v>
      </c>
      <c r="G22" s="39">
        <f>IF(F25=0, "-", F22/F25)</f>
        <v>0.32845188284518828</v>
      </c>
      <c r="H22" s="65">
        <v>405</v>
      </c>
      <c r="I22" s="21">
        <f>IF(H25=0, "-", H22/H25)</f>
        <v>0.26715039577836414</v>
      </c>
      <c r="J22" s="20">
        <f t="shared" si="0"/>
        <v>0.84905660377358494</v>
      </c>
      <c r="K22" s="21">
        <f t="shared" si="1"/>
        <v>0.16296296296296298</v>
      </c>
    </row>
    <row r="23" spans="1:11" x14ac:dyDescent="0.2">
      <c r="A23" s="7" t="s">
        <v>78</v>
      </c>
      <c r="B23" s="65">
        <v>7</v>
      </c>
      <c r="C23" s="39">
        <f>IF(B25=0, "-", B23/B25)</f>
        <v>2.8688524590163935E-2</v>
      </c>
      <c r="D23" s="65">
        <v>11</v>
      </c>
      <c r="E23" s="21">
        <f>IF(D25=0, "-", D23/D25)</f>
        <v>4.0441176470588237E-2</v>
      </c>
      <c r="F23" s="81">
        <v>68</v>
      </c>
      <c r="G23" s="39">
        <f>IF(F25=0, "-", F23/F25)</f>
        <v>4.7419804741980473E-2</v>
      </c>
      <c r="H23" s="65">
        <v>111</v>
      </c>
      <c r="I23" s="21">
        <f>IF(H25=0, "-", H23/H25)</f>
        <v>7.3218997361477578E-2</v>
      </c>
      <c r="J23" s="20">
        <f t="shared" si="0"/>
        <v>-0.36363636363636365</v>
      </c>
      <c r="K23" s="21">
        <f t="shared" si="1"/>
        <v>-0.38738738738738737</v>
      </c>
    </row>
    <row r="24" spans="1:11" x14ac:dyDescent="0.2">
      <c r="A24" s="2"/>
      <c r="B24" s="68"/>
      <c r="C24" s="33"/>
      <c r="D24" s="68"/>
      <c r="E24" s="6"/>
      <c r="F24" s="82"/>
      <c r="G24" s="33"/>
      <c r="H24" s="68"/>
      <c r="I24" s="6"/>
      <c r="J24" s="5"/>
      <c r="K24" s="6"/>
    </row>
    <row r="25" spans="1:11" s="43" customFormat="1" x14ac:dyDescent="0.2">
      <c r="A25" s="162" t="s">
        <v>514</v>
      </c>
      <c r="B25" s="71">
        <f>SUM(B7:B24)</f>
        <v>244</v>
      </c>
      <c r="C25" s="40">
        <v>1</v>
      </c>
      <c r="D25" s="71">
        <f>SUM(D7:D24)</f>
        <v>272</v>
      </c>
      <c r="E25" s="41">
        <v>1</v>
      </c>
      <c r="F25" s="77">
        <f>SUM(F7:F24)</f>
        <v>1434</v>
      </c>
      <c r="G25" s="42">
        <v>1</v>
      </c>
      <c r="H25" s="71">
        <f>SUM(H7:H24)</f>
        <v>1516</v>
      </c>
      <c r="I25" s="41">
        <v>1</v>
      </c>
      <c r="J25" s="37">
        <f>IF(D25=0, "-", (B25-D25)/D25)</f>
        <v>-0.10294117647058823</v>
      </c>
      <c r="K25" s="38">
        <f>IF(H25=0, "-", (F25-H25)/H25)</f>
        <v>-5.4089709762532981E-2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22"/>
  <sheetViews>
    <sheetView tabSelected="1" zoomScaleNormal="100" workbookViewId="0">
      <selection activeCell="M1" sqref="M1"/>
    </sheetView>
  </sheetViews>
  <sheetFormatPr defaultRowHeight="12.75" x14ac:dyDescent="0.2"/>
  <cols>
    <col min="1" max="1" width="26.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90</v>
      </c>
      <c r="B2" s="202" t="s">
        <v>81</v>
      </c>
      <c r="C2" s="198"/>
      <c r="D2" s="198"/>
      <c r="E2" s="203"/>
      <c r="F2" s="203"/>
      <c r="G2" s="203"/>
      <c r="H2" s="203"/>
      <c r="I2" s="203"/>
      <c r="J2" s="203"/>
      <c r="K2" s="203"/>
    </row>
    <row r="4" spans="1:11" ht="15.75" x14ac:dyDescent="0.25">
      <c r="A4" s="164" t="s">
        <v>107</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114</v>
      </c>
      <c r="B6" s="61" t="s">
        <v>12</v>
      </c>
      <c r="C6" s="62" t="s">
        <v>13</v>
      </c>
      <c r="D6" s="61" t="s">
        <v>12</v>
      </c>
      <c r="E6" s="63" t="s">
        <v>13</v>
      </c>
      <c r="F6" s="62" t="s">
        <v>12</v>
      </c>
      <c r="G6" s="62" t="s">
        <v>13</v>
      </c>
      <c r="H6" s="61" t="s">
        <v>12</v>
      </c>
      <c r="I6" s="63" t="s">
        <v>13</v>
      </c>
      <c r="J6" s="61"/>
      <c r="K6" s="63"/>
    </row>
    <row r="7" spans="1:11" x14ac:dyDescent="0.2">
      <c r="A7" s="7" t="s">
        <v>460</v>
      </c>
      <c r="B7" s="65">
        <v>0</v>
      </c>
      <c r="C7" s="34">
        <f>IF(B20=0, "-", B7/B20)</f>
        <v>0</v>
      </c>
      <c r="D7" s="65">
        <v>0</v>
      </c>
      <c r="E7" s="9">
        <f>IF(D20=0, "-", D7/D20)</f>
        <v>0</v>
      </c>
      <c r="F7" s="81">
        <v>3</v>
      </c>
      <c r="G7" s="34">
        <f>IF(F20=0, "-", F7/F20)</f>
        <v>3.7037037037037035E-2</v>
      </c>
      <c r="H7" s="65">
        <v>5</v>
      </c>
      <c r="I7" s="9">
        <f>IF(H20=0, "-", H7/H20)</f>
        <v>5.2631578947368418E-2</v>
      </c>
      <c r="J7" s="8" t="str">
        <f t="shared" ref="J7:J18" si="0">IF(D7=0, "-", IF((B7-D7)/D7&lt;10, (B7-D7)/D7, "&gt;999%"))</f>
        <v>-</v>
      </c>
      <c r="K7" s="9">
        <f t="shared" ref="K7:K18" si="1">IF(H7=0, "-", IF((F7-H7)/H7&lt;10, (F7-H7)/H7, "&gt;999%"))</f>
        <v>-0.4</v>
      </c>
    </row>
    <row r="8" spans="1:11" x14ac:dyDescent="0.2">
      <c r="A8" s="7" t="s">
        <v>461</v>
      </c>
      <c r="B8" s="65">
        <v>0</v>
      </c>
      <c r="C8" s="34">
        <f>IF(B20=0, "-", B8/B20)</f>
        <v>0</v>
      </c>
      <c r="D8" s="65">
        <v>1</v>
      </c>
      <c r="E8" s="9">
        <f>IF(D20=0, "-", D8/D20)</f>
        <v>4.1666666666666664E-2</v>
      </c>
      <c r="F8" s="81">
        <v>3</v>
      </c>
      <c r="G8" s="34">
        <f>IF(F20=0, "-", F8/F20)</f>
        <v>3.7037037037037035E-2</v>
      </c>
      <c r="H8" s="65">
        <v>6</v>
      </c>
      <c r="I8" s="9">
        <f>IF(H20=0, "-", H8/H20)</f>
        <v>6.3157894736842107E-2</v>
      </c>
      <c r="J8" s="8">
        <f t="shared" si="0"/>
        <v>-1</v>
      </c>
      <c r="K8" s="9">
        <f t="shared" si="1"/>
        <v>-0.5</v>
      </c>
    </row>
    <row r="9" spans="1:11" x14ac:dyDescent="0.2">
      <c r="A9" s="7" t="s">
        <v>462</v>
      </c>
      <c r="B9" s="65">
        <v>0</v>
      </c>
      <c r="C9" s="34">
        <f>IF(B20=0, "-", B9/B20)</f>
        <v>0</v>
      </c>
      <c r="D9" s="65">
        <v>1</v>
      </c>
      <c r="E9" s="9">
        <f>IF(D20=0, "-", D9/D20)</f>
        <v>4.1666666666666664E-2</v>
      </c>
      <c r="F9" s="81">
        <v>8</v>
      </c>
      <c r="G9" s="34">
        <f>IF(F20=0, "-", F9/F20)</f>
        <v>9.8765432098765427E-2</v>
      </c>
      <c r="H9" s="65">
        <v>3</v>
      </c>
      <c r="I9" s="9">
        <f>IF(H20=0, "-", H9/H20)</f>
        <v>3.1578947368421054E-2</v>
      </c>
      <c r="J9" s="8">
        <f t="shared" si="0"/>
        <v>-1</v>
      </c>
      <c r="K9" s="9">
        <f t="shared" si="1"/>
        <v>1.6666666666666667</v>
      </c>
    </row>
    <row r="10" spans="1:11" x14ac:dyDescent="0.2">
      <c r="A10" s="7" t="s">
        <v>463</v>
      </c>
      <c r="B10" s="65">
        <v>3</v>
      </c>
      <c r="C10" s="34">
        <f>IF(B20=0, "-", B10/B20)</f>
        <v>0.16666666666666666</v>
      </c>
      <c r="D10" s="65">
        <v>1</v>
      </c>
      <c r="E10" s="9">
        <f>IF(D20=0, "-", D10/D20)</f>
        <v>4.1666666666666664E-2</v>
      </c>
      <c r="F10" s="81">
        <v>5</v>
      </c>
      <c r="G10" s="34">
        <f>IF(F20=0, "-", F10/F20)</f>
        <v>6.1728395061728392E-2</v>
      </c>
      <c r="H10" s="65">
        <v>6</v>
      </c>
      <c r="I10" s="9">
        <f>IF(H20=0, "-", H10/H20)</f>
        <v>6.3157894736842107E-2</v>
      </c>
      <c r="J10" s="8">
        <f t="shared" si="0"/>
        <v>2</v>
      </c>
      <c r="K10" s="9">
        <f t="shared" si="1"/>
        <v>-0.16666666666666666</v>
      </c>
    </row>
    <row r="11" spans="1:11" x14ac:dyDescent="0.2">
      <c r="A11" s="7" t="s">
        <v>464</v>
      </c>
      <c r="B11" s="65">
        <v>0</v>
      </c>
      <c r="C11" s="34">
        <f>IF(B20=0, "-", B11/B20)</f>
        <v>0</v>
      </c>
      <c r="D11" s="65">
        <v>1</v>
      </c>
      <c r="E11" s="9">
        <f>IF(D20=0, "-", D11/D20)</f>
        <v>4.1666666666666664E-2</v>
      </c>
      <c r="F11" s="81">
        <v>0</v>
      </c>
      <c r="G11" s="34">
        <f>IF(F20=0, "-", F11/F20)</f>
        <v>0</v>
      </c>
      <c r="H11" s="65">
        <v>1</v>
      </c>
      <c r="I11" s="9">
        <f>IF(H20=0, "-", H11/H20)</f>
        <v>1.0526315789473684E-2</v>
      </c>
      <c r="J11" s="8">
        <f t="shared" si="0"/>
        <v>-1</v>
      </c>
      <c r="K11" s="9">
        <f t="shared" si="1"/>
        <v>-1</v>
      </c>
    </row>
    <row r="12" spans="1:11" x14ac:dyDescent="0.2">
      <c r="A12" s="7" t="s">
        <v>465</v>
      </c>
      <c r="B12" s="65">
        <v>12</v>
      </c>
      <c r="C12" s="34">
        <f>IF(B20=0, "-", B12/B20)</f>
        <v>0.66666666666666663</v>
      </c>
      <c r="D12" s="65">
        <v>12</v>
      </c>
      <c r="E12" s="9">
        <f>IF(D20=0, "-", D12/D20)</f>
        <v>0.5</v>
      </c>
      <c r="F12" s="81">
        <v>37</v>
      </c>
      <c r="G12" s="34">
        <f>IF(F20=0, "-", F12/F20)</f>
        <v>0.4567901234567901</v>
      </c>
      <c r="H12" s="65">
        <v>42</v>
      </c>
      <c r="I12" s="9">
        <f>IF(H20=0, "-", H12/H20)</f>
        <v>0.44210526315789472</v>
      </c>
      <c r="J12" s="8">
        <f t="shared" si="0"/>
        <v>0</v>
      </c>
      <c r="K12" s="9">
        <f t="shared" si="1"/>
        <v>-0.11904761904761904</v>
      </c>
    </row>
    <row r="13" spans="1:11" x14ac:dyDescent="0.2">
      <c r="A13" s="7" t="s">
        <v>466</v>
      </c>
      <c r="B13" s="65">
        <v>0</v>
      </c>
      <c r="C13" s="34">
        <f>IF(B20=0, "-", B13/B20)</f>
        <v>0</v>
      </c>
      <c r="D13" s="65">
        <v>0</v>
      </c>
      <c r="E13" s="9">
        <f>IF(D20=0, "-", D13/D20)</f>
        <v>0</v>
      </c>
      <c r="F13" s="81">
        <v>0</v>
      </c>
      <c r="G13" s="34">
        <f>IF(F20=0, "-", F13/F20)</f>
        <v>0</v>
      </c>
      <c r="H13" s="65">
        <v>1</v>
      </c>
      <c r="I13" s="9">
        <f>IF(H20=0, "-", H13/H20)</f>
        <v>1.0526315789473684E-2</v>
      </c>
      <c r="J13" s="8" t="str">
        <f t="shared" si="0"/>
        <v>-</v>
      </c>
      <c r="K13" s="9">
        <f t="shared" si="1"/>
        <v>-1</v>
      </c>
    </row>
    <row r="14" spans="1:11" x14ac:dyDescent="0.2">
      <c r="A14" s="7" t="s">
        <v>467</v>
      </c>
      <c r="B14" s="65">
        <v>3</v>
      </c>
      <c r="C14" s="34">
        <f>IF(B20=0, "-", B14/B20)</f>
        <v>0.16666666666666666</v>
      </c>
      <c r="D14" s="65">
        <v>1</v>
      </c>
      <c r="E14" s="9">
        <f>IF(D20=0, "-", D14/D20)</f>
        <v>4.1666666666666664E-2</v>
      </c>
      <c r="F14" s="81">
        <v>15</v>
      </c>
      <c r="G14" s="34">
        <f>IF(F20=0, "-", F14/F20)</f>
        <v>0.18518518518518517</v>
      </c>
      <c r="H14" s="65">
        <v>8</v>
      </c>
      <c r="I14" s="9">
        <f>IF(H20=0, "-", H14/H20)</f>
        <v>8.4210526315789472E-2</v>
      </c>
      <c r="J14" s="8">
        <f t="shared" si="0"/>
        <v>2</v>
      </c>
      <c r="K14" s="9">
        <f t="shared" si="1"/>
        <v>0.875</v>
      </c>
    </row>
    <row r="15" spans="1:11" x14ac:dyDescent="0.2">
      <c r="A15" s="7" t="s">
        <v>468</v>
      </c>
      <c r="B15" s="65">
        <v>0</v>
      </c>
      <c r="C15" s="34">
        <f>IF(B20=0, "-", B15/B20)</f>
        <v>0</v>
      </c>
      <c r="D15" s="65">
        <v>2</v>
      </c>
      <c r="E15" s="9">
        <f>IF(D20=0, "-", D15/D20)</f>
        <v>8.3333333333333329E-2</v>
      </c>
      <c r="F15" s="81">
        <v>1</v>
      </c>
      <c r="G15" s="34">
        <f>IF(F20=0, "-", F15/F20)</f>
        <v>1.2345679012345678E-2</v>
      </c>
      <c r="H15" s="65">
        <v>11</v>
      </c>
      <c r="I15" s="9">
        <f>IF(H20=0, "-", H15/H20)</f>
        <v>0.11578947368421053</v>
      </c>
      <c r="J15" s="8">
        <f t="shared" si="0"/>
        <v>-1</v>
      </c>
      <c r="K15" s="9">
        <f t="shared" si="1"/>
        <v>-0.90909090909090906</v>
      </c>
    </row>
    <row r="16" spans="1:11" x14ac:dyDescent="0.2">
      <c r="A16" s="7" t="s">
        <v>469</v>
      </c>
      <c r="B16" s="65">
        <v>0</v>
      </c>
      <c r="C16" s="34">
        <f>IF(B20=0, "-", B16/B20)</f>
        <v>0</v>
      </c>
      <c r="D16" s="65">
        <v>0</v>
      </c>
      <c r="E16" s="9">
        <f>IF(D20=0, "-", D16/D20)</f>
        <v>0</v>
      </c>
      <c r="F16" s="81">
        <v>0</v>
      </c>
      <c r="G16" s="34">
        <f>IF(F20=0, "-", F16/F20)</f>
        <v>0</v>
      </c>
      <c r="H16" s="65">
        <v>1</v>
      </c>
      <c r="I16" s="9">
        <f>IF(H20=0, "-", H16/H20)</f>
        <v>1.0526315789473684E-2</v>
      </c>
      <c r="J16" s="8" t="str">
        <f t="shared" si="0"/>
        <v>-</v>
      </c>
      <c r="K16" s="9">
        <f t="shared" si="1"/>
        <v>-1</v>
      </c>
    </row>
    <row r="17" spans="1:11" x14ac:dyDescent="0.2">
      <c r="A17" s="7" t="s">
        <v>470</v>
      </c>
      <c r="B17" s="65">
        <v>0</v>
      </c>
      <c r="C17" s="34">
        <f>IF(B20=0, "-", B17/B20)</f>
        <v>0</v>
      </c>
      <c r="D17" s="65">
        <v>3</v>
      </c>
      <c r="E17" s="9">
        <f>IF(D20=0, "-", D17/D20)</f>
        <v>0.125</v>
      </c>
      <c r="F17" s="81">
        <v>1</v>
      </c>
      <c r="G17" s="34">
        <f>IF(F20=0, "-", F17/F20)</f>
        <v>1.2345679012345678E-2</v>
      </c>
      <c r="H17" s="65">
        <v>3</v>
      </c>
      <c r="I17" s="9">
        <f>IF(H20=0, "-", H17/H20)</f>
        <v>3.1578947368421054E-2</v>
      </c>
      <c r="J17" s="8">
        <f t="shared" si="0"/>
        <v>-1</v>
      </c>
      <c r="K17" s="9">
        <f t="shared" si="1"/>
        <v>-0.66666666666666663</v>
      </c>
    </row>
    <row r="18" spans="1:11" x14ac:dyDescent="0.2">
      <c r="A18" s="7" t="s">
        <v>471</v>
      </c>
      <c r="B18" s="65">
        <v>0</v>
      </c>
      <c r="C18" s="34">
        <f>IF(B20=0, "-", B18/B20)</f>
        <v>0</v>
      </c>
      <c r="D18" s="65">
        <v>2</v>
      </c>
      <c r="E18" s="9">
        <f>IF(D20=0, "-", D18/D20)</f>
        <v>8.3333333333333329E-2</v>
      </c>
      <c r="F18" s="81">
        <v>8</v>
      </c>
      <c r="G18" s="34">
        <f>IF(F20=0, "-", F18/F20)</f>
        <v>9.8765432098765427E-2</v>
      </c>
      <c r="H18" s="65">
        <v>8</v>
      </c>
      <c r="I18" s="9">
        <f>IF(H20=0, "-", H18/H20)</f>
        <v>8.4210526315789472E-2</v>
      </c>
      <c r="J18" s="8">
        <f t="shared" si="0"/>
        <v>-1</v>
      </c>
      <c r="K18" s="9">
        <f t="shared" si="1"/>
        <v>0</v>
      </c>
    </row>
    <row r="19" spans="1:11" x14ac:dyDescent="0.2">
      <c r="A19" s="2"/>
      <c r="B19" s="68"/>
      <c r="C19" s="33"/>
      <c r="D19" s="68"/>
      <c r="E19" s="6"/>
      <c r="F19" s="82"/>
      <c r="G19" s="33"/>
      <c r="H19" s="68"/>
      <c r="I19" s="6"/>
      <c r="J19" s="5"/>
      <c r="K19" s="6"/>
    </row>
    <row r="20" spans="1:11" s="43" customFormat="1" x14ac:dyDescent="0.2">
      <c r="A20" s="162" t="s">
        <v>522</v>
      </c>
      <c r="B20" s="71">
        <f>SUM(B7:B19)</f>
        <v>18</v>
      </c>
      <c r="C20" s="40">
        <f>B20/1486</f>
        <v>1.2113055181695828E-2</v>
      </c>
      <c r="D20" s="71">
        <f>SUM(D7:D19)</f>
        <v>24</v>
      </c>
      <c r="E20" s="41">
        <f>D20/1681</f>
        <v>1.4277215942891136E-2</v>
      </c>
      <c r="F20" s="77">
        <f>SUM(F7:F19)</f>
        <v>81</v>
      </c>
      <c r="G20" s="42">
        <f>F20/8145</f>
        <v>9.9447513812154689E-3</v>
      </c>
      <c r="H20" s="71">
        <f>SUM(H7:H19)</f>
        <v>95</v>
      </c>
      <c r="I20" s="41">
        <f>H20/8984</f>
        <v>1.0574354407836153E-2</v>
      </c>
      <c r="J20" s="37">
        <f>IF(D20=0, "-", IF((B20-D20)/D20&lt;10, (B20-D20)/D20, "&gt;999%"))</f>
        <v>-0.25</v>
      </c>
      <c r="K20" s="38">
        <f>IF(H20=0, "-", IF((F20-H20)/H20&lt;10, (F20-H20)/H20, "&gt;999%"))</f>
        <v>-0.14736842105263157</v>
      </c>
    </row>
    <row r="21" spans="1:11" x14ac:dyDescent="0.2">
      <c r="B21" s="83"/>
      <c r="D21" s="83"/>
      <c r="F21" s="83"/>
      <c r="H21" s="83"/>
    </row>
    <row r="22" spans="1:11" x14ac:dyDescent="0.2">
      <c r="A22" s="27" t="s">
        <v>521</v>
      </c>
      <c r="B22" s="71">
        <v>18</v>
      </c>
      <c r="C22" s="40">
        <f>B22/1486</f>
        <v>1.2113055181695828E-2</v>
      </c>
      <c r="D22" s="71">
        <v>24</v>
      </c>
      <c r="E22" s="41">
        <f>D22/1681</f>
        <v>1.4277215942891136E-2</v>
      </c>
      <c r="F22" s="77">
        <v>81</v>
      </c>
      <c r="G22" s="42">
        <f>F22/8145</f>
        <v>9.9447513812154689E-3</v>
      </c>
      <c r="H22" s="71">
        <v>95</v>
      </c>
      <c r="I22" s="41">
        <f>H22/8984</f>
        <v>1.0574354407836153E-2</v>
      </c>
      <c r="J22" s="37">
        <f>IF(D22=0, "-", IF((B22-D22)/D22&lt;10, (B22-D22)/D22, "&gt;999%"))</f>
        <v>-0.25</v>
      </c>
      <c r="K22" s="38">
        <f>IF(H22=0, "-", IF((F22-H22)/H22&lt;10, (F22-H22)/H22, "&gt;999%"))</f>
        <v>-0.14736842105263157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2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0"/>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526</v>
      </c>
      <c r="C1" s="198"/>
      <c r="D1" s="198"/>
      <c r="E1" s="199"/>
      <c r="F1" s="199"/>
      <c r="G1" s="199"/>
      <c r="H1" s="199"/>
      <c r="I1" s="199"/>
      <c r="J1" s="199"/>
      <c r="K1" s="199"/>
    </row>
    <row r="2" spans="1:11" s="52" customFormat="1" ht="20.25" x14ac:dyDescent="0.3">
      <c r="A2" s="4" t="s">
        <v>90</v>
      </c>
      <c r="B2" s="202" t="s">
        <v>81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39</v>
      </c>
      <c r="B7" s="65">
        <v>0</v>
      </c>
      <c r="C7" s="39">
        <f>IF(B20=0, "-", B7/B20)</f>
        <v>0</v>
      </c>
      <c r="D7" s="65">
        <v>0</v>
      </c>
      <c r="E7" s="21">
        <f>IF(D20=0, "-", D7/D20)</f>
        <v>0</v>
      </c>
      <c r="F7" s="81">
        <v>3</v>
      </c>
      <c r="G7" s="39">
        <f>IF(F20=0, "-", F7/F20)</f>
        <v>3.7037037037037035E-2</v>
      </c>
      <c r="H7" s="65">
        <v>5</v>
      </c>
      <c r="I7" s="21">
        <f>IF(H20=0, "-", H7/H20)</f>
        <v>5.2631578947368418E-2</v>
      </c>
      <c r="J7" s="20" t="str">
        <f t="shared" ref="J7:J18" si="0">IF(D7=0, "-", IF((B7-D7)/D7&lt;10, (B7-D7)/D7, "&gt;999%"))</f>
        <v>-</v>
      </c>
      <c r="K7" s="21">
        <f t="shared" ref="K7:K18" si="1">IF(H7=0, "-", IF((F7-H7)/H7&lt;10, (F7-H7)/H7, "&gt;999%"))</f>
        <v>-0.4</v>
      </c>
    </row>
    <row r="8" spans="1:11" x14ac:dyDescent="0.2">
      <c r="A8" s="7" t="s">
        <v>40</v>
      </c>
      <c r="B8" s="65">
        <v>0</v>
      </c>
      <c r="C8" s="39">
        <f>IF(B20=0, "-", B8/B20)</f>
        <v>0</v>
      </c>
      <c r="D8" s="65">
        <v>1</v>
      </c>
      <c r="E8" s="21">
        <f>IF(D20=0, "-", D8/D20)</f>
        <v>4.1666666666666664E-2</v>
      </c>
      <c r="F8" s="81">
        <v>3</v>
      </c>
      <c r="G8" s="39">
        <f>IF(F20=0, "-", F8/F20)</f>
        <v>3.7037037037037035E-2</v>
      </c>
      <c r="H8" s="65">
        <v>6</v>
      </c>
      <c r="I8" s="21">
        <f>IF(H20=0, "-", H8/H20)</f>
        <v>6.3157894736842107E-2</v>
      </c>
      <c r="J8" s="20">
        <f t="shared" si="0"/>
        <v>-1</v>
      </c>
      <c r="K8" s="21">
        <f t="shared" si="1"/>
        <v>-0.5</v>
      </c>
    </row>
    <row r="9" spans="1:11" x14ac:dyDescent="0.2">
      <c r="A9" s="7" t="s">
        <v>41</v>
      </c>
      <c r="B9" s="65">
        <v>0</v>
      </c>
      <c r="C9" s="39">
        <f>IF(B20=0, "-", B9/B20)</f>
        <v>0</v>
      </c>
      <c r="D9" s="65">
        <v>1</v>
      </c>
      <c r="E9" s="21">
        <f>IF(D20=0, "-", D9/D20)</f>
        <v>4.1666666666666664E-2</v>
      </c>
      <c r="F9" s="81">
        <v>8</v>
      </c>
      <c r="G9" s="39">
        <f>IF(F20=0, "-", F9/F20)</f>
        <v>9.8765432098765427E-2</v>
      </c>
      <c r="H9" s="65">
        <v>3</v>
      </c>
      <c r="I9" s="21">
        <f>IF(H20=0, "-", H9/H20)</f>
        <v>3.1578947368421054E-2</v>
      </c>
      <c r="J9" s="20">
        <f t="shared" si="0"/>
        <v>-1</v>
      </c>
      <c r="K9" s="21">
        <f t="shared" si="1"/>
        <v>1.6666666666666667</v>
      </c>
    </row>
    <row r="10" spans="1:11" x14ac:dyDescent="0.2">
      <c r="A10" s="7" t="s">
        <v>44</v>
      </c>
      <c r="B10" s="65">
        <v>3</v>
      </c>
      <c r="C10" s="39">
        <f>IF(B20=0, "-", B10/B20)</f>
        <v>0.16666666666666666</v>
      </c>
      <c r="D10" s="65">
        <v>1</v>
      </c>
      <c r="E10" s="21">
        <f>IF(D20=0, "-", D10/D20)</f>
        <v>4.1666666666666664E-2</v>
      </c>
      <c r="F10" s="81">
        <v>5</v>
      </c>
      <c r="G10" s="39">
        <f>IF(F20=0, "-", F10/F20)</f>
        <v>6.1728395061728392E-2</v>
      </c>
      <c r="H10" s="65">
        <v>6</v>
      </c>
      <c r="I10" s="21">
        <f>IF(H20=0, "-", H10/H20)</f>
        <v>6.3157894736842107E-2</v>
      </c>
      <c r="J10" s="20">
        <f t="shared" si="0"/>
        <v>2</v>
      </c>
      <c r="K10" s="21">
        <f t="shared" si="1"/>
        <v>-0.16666666666666666</v>
      </c>
    </row>
    <row r="11" spans="1:11" x14ac:dyDescent="0.2">
      <c r="A11" s="7" t="s">
        <v>47</v>
      </c>
      <c r="B11" s="65">
        <v>0</v>
      </c>
      <c r="C11" s="39">
        <f>IF(B20=0, "-", B11/B20)</f>
        <v>0</v>
      </c>
      <c r="D11" s="65">
        <v>1</v>
      </c>
      <c r="E11" s="21">
        <f>IF(D20=0, "-", D11/D20)</f>
        <v>4.1666666666666664E-2</v>
      </c>
      <c r="F11" s="81">
        <v>0</v>
      </c>
      <c r="G11" s="39">
        <f>IF(F20=0, "-", F11/F20)</f>
        <v>0</v>
      </c>
      <c r="H11" s="65">
        <v>1</v>
      </c>
      <c r="I11" s="21">
        <f>IF(H20=0, "-", H11/H20)</f>
        <v>1.0526315789473684E-2</v>
      </c>
      <c r="J11" s="20">
        <f t="shared" si="0"/>
        <v>-1</v>
      </c>
      <c r="K11" s="21">
        <f t="shared" si="1"/>
        <v>-1</v>
      </c>
    </row>
    <row r="12" spans="1:11" x14ac:dyDescent="0.2">
      <c r="A12" s="7" t="s">
        <v>48</v>
      </c>
      <c r="B12" s="65">
        <v>12</v>
      </c>
      <c r="C12" s="39">
        <f>IF(B20=0, "-", B12/B20)</f>
        <v>0.66666666666666663</v>
      </c>
      <c r="D12" s="65">
        <v>12</v>
      </c>
      <c r="E12" s="21">
        <f>IF(D20=0, "-", D12/D20)</f>
        <v>0.5</v>
      </c>
      <c r="F12" s="81">
        <v>37</v>
      </c>
      <c r="G12" s="39">
        <f>IF(F20=0, "-", F12/F20)</f>
        <v>0.4567901234567901</v>
      </c>
      <c r="H12" s="65">
        <v>42</v>
      </c>
      <c r="I12" s="21">
        <f>IF(H20=0, "-", H12/H20)</f>
        <v>0.44210526315789472</v>
      </c>
      <c r="J12" s="20">
        <f t="shared" si="0"/>
        <v>0</v>
      </c>
      <c r="K12" s="21">
        <f t="shared" si="1"/>
        <v>-0.11904761904761904</v>
      </c>
    </row>
    <row r="13" spans="1:11" x14ac:dyDescent="0.2">
      <c r="A13" s="7" t="s">
        <v>50</v>
      </c>
      <c r="B13" s="65">
        <v>0</v>
      </c>
      <c r="C13" s="39">
        <f>IF(B20=0, "-", B13/B20)</f>
        <v>0</v>
      </c>
      <c r="D13" s="65">
        <v>0</v>
      </c>
      <c r="E13" s="21">
        <f>IF(D20=0, "-", D13/D20)</f>
        <v>0</v>
      </c>
      <c r="F13" s="81">
        <v>0</v>
      </c>
      <c r="G13" s="39">
        <f>IF(F20=0, "-", F13/F20)</f>
        <v>0</v>
      </c>
      <c r="H13" s="65">
        <v>1</v>
      </c>
      <c r="I13" s="21">
        <f>IF(H20=0, "-", H13/H20)</f>
        <v>1.0526315789473684E-2</v>
      </c>
      <c r="J13" s="20" t="str">
        <f t="shared" si="0"/>
        <v>-</v>
      </c>
      <c r="K13" s="21">
        <f t="shared" si="1"/>
        <v>-1</v>
      </c>
    </row>
    <row r="14" spans="1:11" x14ac:dyDescent="0.2">
      <c r="A14" s="7" t="s">
        <v>56</v>
      </c>
      <c r="B14" s="65">
        <v>3</v>
      </c>
      <c r="C14" s="39">
        <f>IF(B20=0, "-", B14/B20)</f>
        <v>0.16666666666666666</v>
      </c>
      <c r="D14" s="65">
        <v>1</v>
      </c>
      <c r="E14" s="21">
        <f>IF(D20=0, "-", D14/D20)</f>
        <v>4.1666666666666664E-2</v>
      </c>
      <c r="F14" s="81">
        <v>15</v>
      </c>
      <c r="G14" s="39">
        <f>IF(F20=0, "-", F14/F20)</f>
        <v>0.18518518518518517</v>
      </c>
      <c r="H14" s="65">
        <v>8</v>
      </c>
      <c r="I14" s="21">
        <f>IF(H20=0, "-", H14/H20)</f>
        <v>8.4210526315789472E-2</v>
      </c>
      <c r="J14" s="20">
        <f t="shared" si="0"/>
        <v>2</v>
      </c>
      <c r="K14" s="21">
        <f t="shared" si="1"/>
        <v>0.875</v>
      </c>
    </row>
    <row r="15" spans="1:11" x14ac:dyDescent="0.2">
      <c r="A15" s="7" t="s">
        <v>62</v>
      </c>
      <c r="B15" s="65">
        <v>0</v>
      </c>
      <c r="C15" s="39">
        <f>IF(B20=0, "-", B15/B20)</f>
        <v>0</v>
      </c>
      <c r="D15" s="65">
        <v>2</v>
      </c>
      <c r="E15" s="21">
        <f>IF(D20=0, "-", D15/D20)</f>
        <v>8.3333333333333329E-2</v>
      </c>
      <c r="F15" s="81">
        <v>1</v>
      </c>
      <c r="G15" s="39">
        <f>IF(F20=0, "-", F15/F20)</f>
        <v>1.2345679012345678E-2</v>
      </c>
      <c r="H15" s="65">
        <v>11</v>
      </c>
      <c r="I15" s="21">
        <f>IF(H20=0, "-", H15/H20)</f>
        <v>0.11578947368421053</v>
      </c>
      <c r="J15" s="20">
        <f t="shared" si="0"/>
        <v>-1</v>
      </c>
      <c r="K15" s="21">
        <f t="shared" si="1"/>
        <v>-0.90909090909090906</v>
      </c>
    </row>
    <row r="16" spans="1:11" x14ac:dyDescent="0.2">
      <c r="A16" s="7" t="s">
        <v>67</v>
      </c>
      <c r="B16" s="65">
        <v>0</v>
      </c>
      <c r="C16" s="39">
        <f>IF(B20=0, "-", B16/B20)</f>
        <v>0</v>
      </c>
      <c r="D16" s="65">
        <v>0</v>
      </c>
      <c r="E16" s="21">
        <f>IF(D20=0, "-", D16/D20)</f>
        <v>0</v>
      </c>
      <c r="F16" s="81">
        <v>0</v>
      </c>
      <c r="G16" s="39">
        <f>IF(F20=0, "-", F16/F20)</f>
        <v>0</v>
      </c>
      <c r="H16" s="65">
        <v>1</v>
      </c>
      <c r="I16" s="21">
        <f>IF(H20=0, "-", H16/H20)</f>
        <v>1.0526315789473684E-2</v>
      </c>
      <c r="J16" s="20" t="str">
        <f t="shared" si="0"/>
        <v>-</v>
      </c>
      <c r="K16" s="21">
        <f t="shared" si="1"/>
        <v>-1</v>
      </c>
    </row>
    <row r="17" spans="1:11" x14ac:dyDescent="0.2">
      <c r="A17" s="7" t="s">
        <v>71</v>
      </c>
      <c r="B17" s="65">
        <v>0</v>
      </c>
      <c r="C17" s="39">
        <f>IF(B20=0, "-", B17/B20)</f>
        <v>0</v>
      </c>
      <c r="D17" s="65">
        <v>3</v>
      </c>
      <c r="E17" s="21">
        <f>IF(D20=0, "-", D17/D20)</f>
        <v>0.125</v>
      </c>
      <c r="F17" s="81">
        <v>1</v>
      </c>
      <c r="G17" s="39">
        <f>IF(F20=0, "-", F17/F20)</f>
        <v>1.2345679012345678E-2</v>
      </c>
      <c r="H17" s="65">
        <v>3</v>
      </c>
      <c r="I17" s="21">
        <f>IF(H20=0, "-", H17/H20)</f>
        <v>3.1578947368421054E-2</v>
      </c>
      <c r="J17" s="20">
        <f t="shared" si="0"/>
        <v>-1</v>
      </c>
      <c r="K17" s="21">
        <f t="shared" si="1"/>
        <v>-0.66666666666666663</v>
      </c>
    </row>
    <row r="18" spans="1:11" x14ac:dyDescent="0.2">
      <c r="A18" s="7" t="s">
        <v>78</v>
      </c>
      <c r="B18" s="65">
        <v>0</v>
      </c>
      <c r="C18" s="39">
        <f>IF(B20=0, "-", B18/B20)</f>
        <v>0</v>
      </c>
      <c r="D18" s="65">
        <v>2</v>
      </c>
      <c r="E18" s="21">
        <f>IF(D20=0, "-", D18/D20)</f>
        <v>8.3333333333333329E-2</v>
      </c>
      <c r="F18" s="81">
        <v>8</v>
      </c>
      <c r="G18" s="39">
        <f>IF(F20=0, "-", F18/F20)</f>
        <v>9.8765432098765427E-2</v>
      </c>
      <c r="H18" s="65">
        <v>8</v>
      </c>
      <c r="I18" s="21">
        <f>IF(H20=0, "-", H18/H20)</f>
        <v>8.4210526315789472E-2</v>
      </c>
      <c r="J18" s="20">
        <f t="shared" si="0"/>
        <v>-1</v>
      </c>
      <c r="K18" s="21">
        <f t="shared" si="1"/>
        <v>0</v>
      </c>
    </row>
    <row r="19" spans="1:11" x14ac:dyDescent="0.2">
      <c r="A19" s="2"/>
      <c r="B19" s="68"/>
      <c r="C19" s="33"/>
      <c r="D19" s="68"/>
      <c r="E19" s="6"/>
      <c r="F19" s="82"/>
      <c r="G19" s="33"/>
      <c r="H19" s="68"/>
      <c r="I19" s="6"/>
      <c r="J19" s="5"/>
      <c r="K19" s="6"/>
    </row>
    <row r="20" spans="1:11" s="43" customFormat="1" x14ac:dyDescent="0.2">
      <c r="A20" s="162" t="s">
        <v>521</v>
      </c>
      <c r="B20" s="71">
        <f>SUM(B7:B19)</f>
        <v>18</v>
      </c>
      <c r="C20" s="40">
        <v>1</v>
      </c>
      <c r="D20" s="71">
        <f>SUM(D7:D19)</f>
        <v>24</v>
      </c>
      <c r="E20" s="41">
        <v>1</v>
      </c>
      <c r="F20" s="77">
        <f>SUM(F7:F19)</f>
        <v>81</v>
      </c>
      <c r="G20" s="42">
        <v>1</v>
      </c>
      <c r="H20" s="71">
        <f>SUM(H7:H19)</f>
        <v>95</v>
      </c>
      <c r="I20" s="41">
        <v>1</v>
      </c>
      <c r="J20" s="37">
        <f>IF(D20=0, "-", (B20-D20)/D20)</f>
        <v>-0.25</v>
      </c>
      <c r="K20" s="38">
        <f>IF(H20=0, "-", (F20-H20)/H20)</f>
        <v>-0.14736842105263157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52"/>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90</v>
      </c>
      <c r="B2" s="202" t="s">
        <v>81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221</v>
      </c>
      <c r="B8" s="143">
        <v>0</v>
      </c>
      <c r="C8" s="144">
        <v>0</v>
      </c>
      <c r="D8" s="143">
        <v>4</v>
      </c>
      <c r="E8" s="144">
        <v>2</v>
      </c>
      <c r="F8" s="145"/>
      <c r="G8" s="143">
        <f>B8-C8</f>
        <v>0</v>
      </c>
      <c r="H8" s="144">
        <f>D8-E8</f>
        <v>2</v>
      </c>
      <c r="I8" s="151" t="str">
        <f>IF(C8=0, "-", IF(G8/C8&lt;10, G8/C8, "&gt;999%"))</f>
        <v>-</v>
      </c>
      <c r="J8" s="152">
        <f>IF(E8=0, "-", IF(H8/E8&lt;10, H8/E8, "&gt;999%"))</f>
        <v>1</v>
      </c>
    </row>
    <row r="9" spans="1:10" x14ac:dyDescent="0.2">
      <c r="A9" s="158" t="s">
        <v>191</v>
      </c>
      <c r="B9" s="65">
        <v>0</v>
      </c>
      <c r="C9" s="66">
        <v>1</v>
      </c>
      <c r="D9" s="65">
        <v>0</v>
      </c>
      <c r="E9" s="66">
        <v>3</v>
      </c>
      <c r="F9" s="67"/>
      <c r="G9" s="65">
        <f>B9-C9</f>
        <v>-1</v>
      </c>
      <c r="H9" s="66">
        <f>D9-E9</f>
        <v>-3</v>
      </c>
      <c r="I9" s="20">
        <f>IF(C9=0, "-", IF(G9/C9&lt;10, G9/C9, "&gt;999%"))</f>
        <v>-1</v>
      </c>
      <c r="J9" s="21">
        <f>IF(E9=0, "-", IF(H9/E9&lt;10, H9/E9, "&gt;999%"))</f>
        <v>-1</v>
      </c>
    </row>
    <row r="10" spans="1:10" x14ac:dyDescent="0.2">
      <c r="A10" s="158" t="s">
        <v>348</v>
      </c>
      <c r="B10" s="65">
        <v>2</v>
      </c>
      <c r="C10" s="66">
        <v>0</v>
      </c>
      <c r="D10" s="65">
        <v>9</v>
      </c>
      <c r="E10" s="66">
        <v>4</v>
      </c>
      <c r="F10" s="67"/>
      <c r="G10" s="65">
        <f>B10-C10</f>
        <v>2</v>
      </c>
      <c r="H10" s="66">
        <f>D10-E10</f>
        <v>5</v>
      </c>
      <c r="I10" s="20" t="str">
        <f>IF(C10=0, "-", IF(G10/C10&lt;10, G10/C10, "&gt;999%"))</f>
        <v>-</v>
      </c>
      <c r="J10" s="21">
        <f>IF(E10=0, "-", IF(H10/E10&lt;10, H10/E10, "&gt;999%"))</f>
        <v>1.25</v>
      </c>
    </row>
    <row r="11" spans="1:10" s="160" customFormat="1" x14ac:dyDescent="0.2">
      <c r="A11" s="178" t="s">
        <v>527</v>
      </c>
      <c r="B11" s="71">
        <v>2</v>
      </c>
      <c r="C11" s="72">
        <v>1</v>
      </c>
      <c r="D11" s="71">
        <v>13</v>
      </c>
      <c r="E11" s="72">
        <v>9</v>
      </c>
      <c r="F11" s="73"/>
      <c r="G11" s="71">
        <f>B11-C11</f>
        <v>1</v>
      </c>
      <c r="H11" s="72">
        <f>D11-E11</f>
        <v>4</v>
      </c>
      <c r="I11" s="37">
        <f>IF(C11=0, "-", IF(G11/C11&lt;10, G11/C11, "&gt;999%"))</f>
        <v>1</v>
      </c>
      <c r="J11" s="38">
        <f>IF(E11=0, "-", IF(H11/E11&lt;10, H11/E11, "&gt;999%"))</f>
        <v>0.44444444444444442</v>
      </c>
    </row>
    <row r="12" spans="1:10" x14ac:dyDescent="0.2">
      <c r="A12" s="177"/>
      <c r="B12" s="143"/>
      <c r="C12" s="144"/>
      <c r="D12" s="143"/>
      <c r="E12" s="144"/>
      <c r="F12" s="145"/>
      <c r="G12" s="143"/>
      <c r="H12" s="144"/>
      <c r="I12" s="151"/>
      <c r="J12" s="152"/>
    </row>
    <row r="13" spans="1:10" s="139" customFormat="1" x14ac:dyDescent="0.2">
      <c r="A13" s="159" t="s">
        <v>32</v>
      </c>
      <c r="B13" s="65"/>
      <c r="C13" s="66"/>
      <c r="D13" s="65"/>
      <c r="E13" s="66"/>
      <c r="F13" s="67"/>
      <c r="G13" s="65"/>
      <c r="H13" s="66"/>
      <c r="I13" s="20"/>
      <c r="J13" s="21"/>
    </row>
    <row r="14" spans="1:10" x14ac:dyDescent="0.2">
      <c r="A14" s="158" t="s">
        <v>188</v>
      </c>
      <c r="B14" s="65">
        <v>0</v>
      </c>
      <c r="C14" s="66">
        <v>2</v>
      </c>
      <c r="D14" s="65">
        <v>5</v>
      </c>
      <c r="E14" s="66">
        <v>13</v>
      </c>
      <c r="F14" s="67"/>
      <c r="G14" s="65">
        <f t="shared" ref="G14:G29" si="0">B14-C14</f>
        <v>-2</v>
      </c>
      <c r="H14" s="66">
        <f t="shared" ref="H14:H29" si="1">D14-E14</f>
        <v>-8</v>
      </c>
      <c r="I14" s="20">
        <f t="shared" ref="I14:I29" si="2">IF(C14=0, "-", IF(G14/C14&lt;10, G14/C14, "&gt;999%"))</f>
        <v>-1</v>
      </c>
      <c r="J14" s="21">
        <f t="shared" ref="J14:J29" si="3">IF(E14=0, "-", IF(H14/E14&lt;10, H14/E14, "&gt;999%"))</f>
        <v>-0.61538461538461542</v>
      </c>
    </row>
    <row r="15" spans="1:10" x14ac:dyDescent="0.2">
      <c r="A15" s="158" t="s">
        <v>206</v>
      </c>
      <c r="B15" s="65">
        <v>3</v>
      </c>
      <c r="C15" s="66">
        <v>0</v>
      </c>
      <c r="D15" s="65">
        <v>14</v>
      </c>
      <c r="E15" s="66">
        <v>5</v>
      </c>
      <c r="F15" s="67"/>
      <c r="G15" s="65">
        <f t="shared" si="0"/>
        <v>3</v>
      </c>
      <c r="H15" s="66">
        <f t="shared" si="1"/>
        <v>9</v>
      </c>
      <c r="I15" s="20" t="str">
        <f t="shared" si="2"/>
        <v>-</v>
      </c>
      <c r="J15" s="21">
        <f t="shared" si="3"/>
        <v>1.8</v>
      </c>
    </row>
    <row r="16" spans="1:10" x14ac:dyDescent="0.2">
      <c r="A16" s="158" t="s">
        <v>222</v>
      </c>
      <c r="B16" s="65">
        <v>1</v>
      </c>
      <c r="C16" s="66">
        <v>0</v>
      </c>
      <c r="D16" s="65">
        <v>7</v>
      </c>
      <c r="E16" s="66">
        <v>6</v>
      </c>
      <c r="F16" s="67"/>
      <c r="G16" s="65">
        <f t="shared" si="0"/>
        <v>1</v>
      </c>
      <c r="H16" s="66">
        <f t="shared" si="1"/>
        <v>1</v>
      </c>
      <c r="I16" s="20" t="str">
        <f t="shared" si="2"/>
        <v>-</v>
      </c>
      <c r="J16" s="21">
        <f t="shared" si="3"/>
        <v>0.16666666666666666</v>
      </c>
    </row>
    <row r="17" spans="1:10" x14ac:dyDescent="0.2">
      <c r="A17" s="158" t="s">
        <v>271</v>
      </c>
      <c r="B17" s="65">
        <v>0</v>
      </c>
      <c r="C17" s="66">
        <v>0</v>
      </c>
      <c r="D17" s="65">
        <v>3</v>
      </c>
      <c r="E17" s="66">
        <v>1</v>
      </c>
      <c r="F17" s="67"/>
      <c r="G17" s="65">
        <f t="shared" si="0"/>
        <v>0</v>
      </c>
      <c r="H17" s="66">
        <f t="shared" si="1"/>
        <v>2</v>
      </c>
      <c r="I17" s="20" t="str">
        <f t="shared" si="2"/>
        <v>-</v>
      </c>
      <c r="J17" s="21">
        <f t="shared" si="3"/>
        <v>2</v>
      </c>
    </row>
    <row r="18" spans="1:10" x14ac:dyDescent="0.2">
      <c r="A18" s="158" t="s">
        <v>223</v>
      </c>
      <c r="B18" s="65">
        <v>0</v>
      </c>
      <c r="C18" s="66">
        <v>1</v>
      </c>
      <c r="D18" s="65">
        <v>4</v>
      </c>
      <c r="E18" s="66">
        <v>8</v>
      </c>
      <c r="F18" s="67"/>
      <c r="G18" s="65">
        <f t="shared" si="0"/>
        <v>-1</v>
      </c>
      <c r="H18" s="66">
        <f t="shared" si="1"/>
        <v>-4</v>
      </c>
      <c r="I18" s="20">
        <f t="shared" si="2"/>
        <v>-1</v>
      </c>
      <c r="J18" s="21">
        <f t="shared" si="3"/>
        <v>-0.5</v>
      </c>
    </row>
    <row r="19" spans="1:10" x14ac:dyDescent="0.2">
      <c r="A19" s="158" t="s">
        <v>240</v>
      </c>
      <c r="B19" s="65">
        <v>0</v>
      </c>
      <c r="C19" s="66">
        <v>0</v>
      </c>
      <c r="D19" s="65">
        <v>1</v>
      </c>
      <c r="E19" s="66">
        <v>3</v>
      </c>
      <c r="F19" s="67"/>
      <c r="G19" s="65">
        <f t="shared" si="0"/>
        <v>0</v>
      </c>
      <c r="H19" s="66">
        <f t="shared" si="1"/>
        <v>-2</v>
      </c>
      <c r="I19" s="20" t="str">
        <f t="shared" si="2"/>
        <v>-</v>
      </c>
      <c r="J19" s="21">
        <f t="shared" si="3"/>
        <v>-0.66666666666666663</v>
      </c>
    </row>
    <row r="20" spans="1:10" x14ac:dyDescent="0.2">
      <c r="A20" s="158" t="s">
        <v>241</v>
      </c>
      <c r="B20" s="65">
        <v>0</v>
      </c>
      <c r="C20" s="66">
        <v>0</v>
      </c>
      <c r="D20" s="65">
        <v>0</v>
      </c>
      <c r="E20" s="66">
        <v>1</v>
      </c>
      <c r="F20" s="67"/>
      <c r="G20" s="65">
        <f t="shared" si="0"/>
        <v>0</v>
      </c>
      <c r="H20" s="66">
        <f t="shared" si="1"/>
        <v>-1</v>
      </c>
      <c r="I20" s="20" t="str">
        <f t="shared" si="2"/>
        <v>-</v>
      </c>
      <c r="J20" s="21">
        <f t="shared" si="3"/>
        <v>-1</v>
      </c>
    </row>
    <row r="21" spans="1:10" x14ac:dyDescent="0.2">
      <c r="A21" s="158" t="s">
        <v>385</v>
      </c>
      <c r="B21" s="65">
        <v>0</v>
      </c>
      <c r="C21" s="66">
        <v>0</v>
      </c>
      <c r="D21" s="65">
        <v>1</v>
      </c>
      <c r="E21" s="66">
        <v>0</v>
      </c>
      <c r="F21" s="67"/>
      <c r="G21" s="65">
        <f t="shared" si="0"/>
        <v>0</v>
      </c>
      <c r="H21" s="66">
        <f t="shared" si="1"/>
        <v>1</v>
      </c>
      <c r="I21" s="20" t="str">
        <f t="shared" si="2"/>
        <v>-</v>
      </c>
      <c r="J21" s="21" t="str">
        <f t="shared" si="3"/>
        <v>-</v>
      </c>
    </row>
    <row r="22" spans="1:10" x14ac:dyDescent="0.2">
      <c r="A22" s="158" t="s">
        <v>319</v>
      </c>
      <c r="B22" s="65">
        <v>2</v>
      </c>
      <c r="C22" s="66">
        <v>1</v>
      </c>
      <c r="D22" s="65">
        <v>5</v>
      </c>
      <c r="E22" s="66">
        <v>20</v>
      </c>
      <c r="F22" s="67"/>
      <c r="G22" s="65">
        <f t="shared" si="0"/>
        <v>1</v>
      </c>
      <c r="H22" s="66">
        <f t="shared" si="1"/>
        <v>-15</v>
      </c>
      <c r="I22" s="20">
        <f t="shared" si="2"/>
        <v>1</v>
      </c>
      <c r="J22" s="21">
        <f t="shared" si="3"/>
        <v>-0.75</v>
      </c>
    </row>
    <row r="23" spans="1:10" x14ac:dyDescent="0.2">
      <c r="A23" s="158" t="s">
        <v>320</v>
      </c>
      <c r="B23" s="65">
        <v>4</v>
      </c>
      <c r="C23" s="66">
        <v>2</v>
      </c>
      <c r="D23" s="65">
        <v>36</v>
      </c>
      <c r="E23" s="66">
        <v>50</v>
      </c>
      <c r="F23" s="67"/>
      <c r="G23" s="65">
        <f t="shared" si="0"/>
        <v>2</v>
      </c>
      <c r="H23" s="66">
        <f t="shared" si="1"/>
        <v>-14</v>
      </c>
      <c r="I23" s="20">
        <f t="shared" si="2"/>
        <v>1</v>
      </c>
      <c r="J23" s="21">
        <f t="shared" si="3"/>
        <v>-0.28000000000000003</v>
      </c>
    </row>
    <row r="24" spans="1:10" x14ac:dyDescent="0.2">
      <c r="A24" s="158" t="s">
        <v>349</v>
      </c>
      <c r="B24" s="65">
        <v>5</v>
      </c>
      <c r="C24" s="66">
        <v>10</v>
      </c>
      <c r="D24" s="65">
        <v>40</v>
      </c>
      <c r="E24" s="66">
        <v>39</v>
      </c>
      <c r="F24" s="67"/>
      <c r="G24" s="65">
        <f t="shared" si="0"/>
        <v>-5</v>
      </c>
      <c r="H24" s="66">
        <f t="shared" si="1"/>
        <v>1</v>
      </c>
      <c r="I24" s="20">
        <f t="shared" si="2"/>
        <v>-0.5</v>
      </c>
      <c r="J24" s="21">
        <f t="shared" si="3"/>
        <v>2.564102564102564E-2</v>
      </c>
    </row>
    <row r="25" spans="1:10" x14ac:dyDescent="0.2">
      <c r="A25" s="158" t="s">
        <v>386</v>
      </c>
      <c r="B25" s="65">
        <v>0</v>
      </c>
      <c r="C25" s="66">
        <v>4</v>
      </c>
      <c r="D25" s="65">
        <v>4</v>
      </c>
      <c r="E25" s="66">
        <v>8</v>
      </c>
      <c r="F25" s="67"/>
      <c r="G25" s="65">
        <f t="shared" si="0"/>
        <v>-4</v>
      </c>
      <c r="H25" s="66">
        <f t="shared" si="1"/>
        <v>-4</v>
      </c>
      <c r="I25" s="20">
        <f t="shared" si="2"/>
        <v>-1</v>
      </c>
      <c r="J25" s="21">
        <f t="shared" si="3"/>
        <v>-0.5</v>
      </c>
    </row>
    <row r="26" spans="1:10" x14ac:dyDescent="0.2">
      <c r="A26" s="158" t="s">
        <v>407</v>
      </c>
      <c r="B26" s="65">
        <v>1</v>
      </c>
      <c r="C26" s="66">
        <v>0</v>
      </c>
      <c r="D26" s="65">
        <v>2</v>
      </c>
      <c r="E26" s="66">
        <v>3</v>
      </c>
      <c r="F26" s="67"/>
      <c r="G26" s="65">
        <f t="shared" si="0"/>
        <v>1</v>
      </c>
      <c r="H26" s="66">
        <f t="shared" si="1"/>
        <v>-1</v>
      </c>
      <c r="I26" s="20" t="str">
        <f t="shared" si="2"/>
        <v>-</v>
      </c>
      <c r="J26" s="21">
        <f t="shared" si="3"/>
        <v>-0.33333333333333331</v>
      </c>
    </row>
    <row r="27" spans="1:10" x14ac:dyDescent="0.2">
      <c r="A27" s="158" t="s">
        <v>284</v>
      </c>
      <c r="B27" s="65">
        <v>0</v>
      </c>
      <c r="C27" s="66">
        <v>0</v>
      </c>
      <c r="D27" s="65">
        <v>0</v>
      </c>
      <c r="E27" s="66">
        <v>1</v>
      </c>
      <c r="F27" s="67"/>
      <c r="G27" s="65">
        <f t="shared" si="0"/>
        <v>0</v>
      </c>
      <c r="H27" s="66">
        <f t="shared" si="1"/>
        <v>-1</v>
      </c>
      <c r="I27" s="20" t="str">
        <f t="shared" si="2"/>
        <v>-</v>
      </c>
      <c r="J27" s="21">
        <f t="shared" si="3"/>
        <v>-1</v>
      </c>
    </row>
    <row r="28" spans="1:10" x14ac:dyDescent="0.2">
      <c r="A28" s="158" t="s">
        <v>272</v>
      </c>
      <c r="B28" s="65">
        <v>0</v>
      </c>
      <c r="C28" s="66">
        <v>0</v>
      </c>
      <c r="D28" s="65">
        <v>1</v>
      </c>
      <c r="E28" s="66">
        <v>0</v>
      </c>
      <c r="F28" s="67"/>
      <c r="G28" s="65">
        <f t="shared" si="0"/>
        <v>0</v>
      </c>
      <c r="H28" s="66">
        <f t="shared" si="1"/>
        <v>1</v>
      </c>
      <c r="I28" s="20" t="str">
        <f t="shared" si="2"/>
        <v>-</v>
      </c>
      <c r="J28" s="21" t="str">
        <f t="shared" si="3"/>
        <v>-</v>
      </c>
    </row>
    <row r="29" spans="1:10" s="160" customFormat="1" x14ac:dyDescent="0.2">
      <c r="A29" s="178" t="s">
        <v>528</v>
      </c>
      <c r="B29" s="71">
        <v>16</v>
      </c>
      <c r="C29" s="72">
        <v>20</v>
      </c>
      <c r="D29" s="71">
        <v>123</v>
      </c>
      <c r="E29" s="72">
        <v>158</v>
      </c>
      <c r="F29" s="73"/>
      <c r="G29" s="71">
        <f t="shared" si="0"/>
        <v>-4</v>
      </c>
      <c r="H29" s="72">
        <f t="shared" si="1"/>
        <v>-35</v>
      </c>
      <c r="I29" s="37">
        <f t="shared" si="2"/>
        <v>-0.2</v>
      </c>
      <c r="J29" s="38">
        <f t="shared" si="3"/>
        <v>-0.22151898734177214</v>
      </c>
    </row>
    <row r="30" spans="1:10" x14ac:dyDescent="0.2">
      <c r="A30" s="177"/>
      <c r="B30" s="143"/>
      <c r="C30" s="144"/>
      <c r="D30" s="143"/>
      <c r="E30" s="144"/>
      <c r="F30" s="145"/>
      <c r="G30" s="143"/>
      <c r="H30" s="144"/>
      <c r="I30" s="151"/>
      <c r="J30" s="152"/>
    </row>
    <row r="31" spans="1:10" s="139" customFormat="1" x14ac:dyDescent="0.2">
      <c r="A31" s="159" t="s">
        <v>33</v>
      </c>
      <c r="B31" s="65"/>
      <c r="C31" s="66"/>
      <c r="D31" s="65"/>
      <c r="E31" s="66"/>
      <c r="F31" s="67"/>
      <c r="G31" s="65"/>
      <c r="H31" s="66"/>
      <c r="I31" s="20"/>
      <c r="J31" s="21"/>
    </row>
    <row r="32" spans="1:10" x14ac:dyDescent="0.2">
      <c r="A32" s="158" t="s">
        <v>408</v>
      </c>
      <c r="B32" s="65">
        <v>1</v>
      </c>
      <c r="C32" s="66">
        <v>0</v>
      </c>
      <c r="D32" s="65">
        <v>1</v>
      </c>
      <c r="E32" s="66">
        <v>0</v>
      </c>
      <c r="F32" s="67"/>
      <c r="G32" s="65">
        <f>B32-C32</f>
        <v>1</v>
      </c>
      <c r="H32" s="66">
        <f>D32-E32</f>
        <v>1</v>
      </c>
      <c r="I32" s="20" t="str">
        <f>IF(C32=0, "-", IF(G32/C32&lt;10, G32/C32, "&gt;999%"))</f>
        <v>-</v>
      </c>
      <c r="J32" s="21" t="str">
        <f>IF(E32=0, "-", IF(H32/E32&lt;10, H32/E32, "&gt;999%"))</f>
        <v>-</v>
      </c>
    </row>
    <row r="33" spans="1:10" s="160" customFormat="1" x14ac:dyDescent="0.2">
      <c r="A33" s="178" t="s">
        <v>529</v>
      </c>
      <c r="B33" s="71">
        <v>1</v>
      </c>
      <c r="C33" s="72">
        <v>0</v>
      </c>
      <c r="D33" s="71">
        <v>1</v>
      </c>
      <c r="E33" s="72">
        <v>0</v>
      </c>
      <c r="F33" s="73"/>
      <c r="G33" s="71">
        <f>B33-C33</f>
        <v>1</v>
      </c>
      <c r="H33" s="72">
        <f>D33-E33</f>
        <v>1</v>
      </c>
      <c r="I33" s="37" t="str">
        <f>IF(C33=0, "-", IF(G33/C33&lt;10, G33/C33, "&gt;999%"))</f>
        <v>-</v>
      </c>
      <c r="J33" s="38" t="str">
        <f>IF(E33=0, "-", IF(H33/E33&lt;10, H33/E33, "&gt;999%"))</f>
        <v>-</v>
      </c>
    </row>
    <row r="34" spans="1:10" x14ac:dyDescent="0.2">
      <c r="A34" s="177"/>
      <c r="B34" s="143"/>
      <c r="C34" s="144"/>
      <c r="D34" s="143"/>
      <c r="E34" s="144"/>
      <c r="F34" s="145"/>
      <c r="G34" s="143"/>
      <c r="H34" s="144"/>
      <c r="I34" s="151"/>
      <c r="J34" s="152"/>
    </row>
    <row r="35" spans="1:10" s="139" customFormat="1" x14ac:dyDescent="0.2">
      <c r="A35" s="159" t="s">
        <v>34</v>
      </c>
      <c r="B35" s="65"/>
      <c r="C35" s="66"/>
      <c r="D35" s="65"/>
      <c r="E35" s="66"/>
      <c r="F35" s="67"/>
      <c r="G35" s="65"/>
      <c r="H35" s="66"/>
      <c r="I35" s="20"/>
      <c r="J35" s="21"/>
    </row>
    <row r="36" spans="1:10" x14ac:dyDescent="0.2">
      <c r="A36" s="158" t="s">
        <v>207</v>
      </c>
      <c r="B36" s="65">
        <v>3</v>
      </c>
      <c r="C36" s="66">
        <v>8</v>
      </c>
      <c r="D36" s="65">
        <v>16</v>
      </c>
      <c r="E36" s="66">
        <v>34</v>
      </c>
      <c r="F36" s="67"/>
      <c r="G36" s="65">
        <f t="shared" ref="G36:G55" si="4">B36-C36</f>
        <v>-5</v>
      </c>
      <c r="H36" s="66">
        <f t="shared" ref="H36:H55" si="5">D36-E36</f>
        <v>-18</v>
      </c>
      <c r="I36" s="20">
        <f t="shared" ref="I36:I55" si="6">IF(C36=0, "-", IF(G36/C36&lt;10, G36/C36, "&gt;999%"))</f>
        <v>-0.625</v>
      </c>
      <c r="J36" s="21">
        <f t="shared" ref="J36:J55" si="7">IF(E36=0, "-", IF(H36/E36&lt;10, H36/E36, "&gt;999%"))</f>
        <v>-0.52941176470588236</v>
      </c>
    </row>
    <row r="37" spans="1:10" x14ac:dyDescent="0.2">
      <c r="A37" s="158" t="s">
        <v>264</v>
      </c>
      <c r="B37" s="65">
        <v>0</v>
      </c>
      <c r="C37" s="66">
        <v>0</v>
      </c>
      <c r="D37" s="65">
        <v>4</v>
      </c>
      <c r="E37" s="66">
        <v>5</v>
      </c>
      <c r="F37" s="67"/>
      <c r="G37" s="65">
        <f t="shared" si="4"/>
        <v>0</v>
      </c>
      <c r="H37" s="66">
        <f t="shared" si="5"/>
        <v>-1</v>
      </c>
      <c r="I37" s="20" t="str">
        <f t="shared" si="6"/>
        <v>-</v>
      </c>
      <c r="J37" s="21">
        <f t="shared" si="7"/>
        <v>-0.2</v>
      </c>
    </row>
    <row r="38" spans="1:10" x14ac:dyDescent="0.2">
      <c r="A38" s="158" t="s">
        <v>208</v>
      </c>
      <c r="B38" s="65">
        <v>2</v>
      </c>
      <c r="C38" s="66">
        <v>4</v>
      </c>
      <c r="D38" s="65">
        <v>9</v>
      </c>
      <c r="E38" s="66">
        <v>19</v>
      </c>
      <c r="F38" s="67"/>
      <c r="G38" s="65">
        <f t="shared" si="4"/>
        <v>-2</v>
      </c>
      <c r="H38" s="66">
        <f t="shared" si="5"/>
        <v>-10</v>
      </c>
      <c r="I38" s="20">
        <f t="shared" si="6"/>
        <v>-0.5</v>
      </c>
      <c r="J38" s="21">
        <f t="shared" si="7"/>
        <v>-0.52631578947368418</v>
      </c>
    </row>
    <row r="39" spans="1:10" x14ac:dyDescent="0.2">
      <c r="A39" s="158" t="s">
        <v>224</v>
      </c>
      <c r="B39" s="65">
        <v>2</v>
      </c>
      <c r="C39" s="66">
        <v>12</v>
      </c>
      <c r="D39" s="65">
        <v>26</v>
      </c>
      <c r="E39" s="66">
        <v>40</v>
      </c>
      <c r="F39" s="67"/>
      <c r="G39" s="65">
        <f t="shared" si="4"/>
        <v>-10</v>
      </c>
      <c r="H39" s="66">
        <f t="shared" si="5"/>
        <v>-14</v>
      </c>
      <c r="I39" s="20">
        <f t="shared" si="6"/>
        <v>-0.83333333333333337</v>
      </c>
      <c r="J39" s="21">
        <f t="shared" si="7"/>
        <v>-0.35</v>
      </c>
    </row>
    <row r="40" spans="1:10" x14ac:dyDescent="0.2">
      <c r="A40" s="158" t="s">
        <v>273</v>
      </c>
      <c r="B40" s="65">
        <v>0</v>
      </c>
      <c r="C40" s="66">
        <v>3</v>
      </c>
      <c r="D40" s="65">
        <v>10</v>
      </c>
      <c r="E40" s="66">
        <v>10</v>
      </c>
      <c r="F40" s="67"/>
      <c r="G40" s="65">
        <f t="shared" si="4"/>
        <v>-3</v>
      </c>
      <c r="H40" s="66">
        <f t="shared" si="5"/>
        <v>0</v>
      </c>
      <c r="I40" s="20">
        <f t="shared" si="6"/>
        <v>-1</v>
      </c>
      <c r="J40" s="21">
        <f t="shared" si="7"/>
        <v>0</v>
      </c>
    </row>
    <row r="41" spans="1:10" x14ac:dyDescent="0.2">
      <c r="A41" s="158" t="s">
        <v>225</v>
      </c>
      <c r="B41" s="65">
        <v>2</v>
      </c>
      <c r="C41" s="66">
        <v>0</v>
      </c>
      <c r="D41" s="65">
        <v>8</v>
      </c>
      <c r="E41" s="66">
        <v>0</v>
      </c>
      <c r="F41" s="67"/>
      <c r="G41" s="65">
        <f t="shared" si="4"/>
        <v>2</v>
      </c>
      <c r="H41" s="66">
        <f t="shared" si="5"/>
        <v>8</v>
      </c>
      <c r="I41" s="20" t="str">
        <f t="shared" si="6"/>
        <v>-</v>
      </c>
      <c r="J41" s="21" t="str">
        <f t="shared" si="7"/>
        <v>-</v>
      </c>
    </row>
    <row r="42" spans="1:10" x14ac:dyDescent="0.2">
      <c r="A42" s="158" t="s">
        <v>242</v>
      </c>
      <c r="B42" s="65">
        <v>0</v>
      </c>
      <c r="C42" s="66">
        <v>0</v>
      </c>
      <c r="D42" s="65">
        <v>2</v>
      </c>
      <c r="E42" s="66">
        <v>5</v>
      </c>
      <c r="F42" s="67"/>
      <c r="G42" s="65">
        <f t="shared" si="4"/>
        <v>0</v>
      </c>
      <c r="H42" s="66">
        <f t="shared" si="5"/>
        <v>-3</v>
      </c>
      <c r="I42" s="20" t="str">
        <f t="shared" si="6"/>
        <v>-</v>
      </c>
      <c r="J42" s="21">
        <f t="shared" si="7"/>
        <v>-0.6</v>
      </c>
    </row>
    <row r="43" spans="1:10" x14ac:dyDescent="0.2">
      <c r="A43" s="158" t="s">
        <v>248</v>
      </c>
      <c r="B43" s="65">
        <v>0</v>
      </c>
      <c r="C43" s="66">
        <v>13</v>
      </c>
      <c r="D43" s="65">
        <v>0</v>
      </c>
      <c r="E43" s="66">
        <v>13</v>
      </c>
      <c r="F43" s="67"/>
      <c r="G43" s="65">
        <f t="shared" si="4"/>
        <v>-13</v>
      </c>
      <c r="H43" s="66">
        <f t="shared" si="5"/>
        <v>-13</v>
      </c>
      <c r="I43" s="20">
        <f t="shared" si="6"/>
        <v>-1</v>
      </c>
      <c r="J43" s="21">
        <f t="shared" si="7"/>
        <v>-1</v>
      </c>
    </row>
    <row r="44" spans="1:10" x14ac:dyDescent="0.2">
      <c r="A44" s="158" t="s">
        <v>249</v>
      </c>
      <c r="B44" s="65">
        <v>0</v>
      </c>
      <c r="C44" s="66">
        <v>0</v>
      </c>
      <c r="D44" s="65">
        <v>1</v>
      </c>
      <c r="E44" s="66">
        <v>0</v>
      </c>
      <c r="F44" s="67"/>
      <c r="G44" s="65">
        <f t="shared" si="4"/>
        <v>0</v>
      </c>
      <c r="H44" s="66">
        <f t="shared" si="5"/>
        <v>1</v>
      </c>
      <c r="I44" s="20" t="str">
        <f t="shared" si="6"/>
        <v>-</v>
      </c>
      <c r="J44" s="21" t="str">
        <f t="shared" si="7"/>
        <v>-</v>
      </c>
    </row>
    <row r="45" spans="1:10" x14ac:dyDescent="0.2">
      <c r="A45" s="158" t="s">
        <v>285</v>
      </c>
      <c r="B45" s="65">
        <v>1</v>
      </c>
      <c r="C45" s="66">
        <v>0</v>
      </c>
      <c r="D45" s="65">
        <v>1</v>
      </c>
      <c r="E45" s="66">
        <v>0</v>
      </c>
      <c r="F45" s="67"/>
      <c r="G45" s="65">
        <f t="shared" si="4"/>
        <v>1</v>
      </c>
      <c r="H45" s="66">
        <f t="shared" si="5"/>
        <v>1</v>
      </c>
      <c r="I45" s="20" t="str">
        <f t="shared" si="6"/>
        <v>-</v>
      </c>
      <c r="J45" s="21" t="str">
        <f t="shared" si="7"/>
        <v>-</v>
      </c>
    </row>
    <row r="46" spans="1:10" x14ac:dyDescent="0.2">
      <c r="A46" s="158" t="s">
        <v>226</v>
      </c>
      <c r="B46" s="65">
        <v>1</v>
      </c>
      <c r="C46" s="66">
        <v>0</v>
      </c>
      <c r="D46" s="65">
        <v>8</v>
      </c>
      <c r="E46" s="66">
        <v>0</v>
      </c>
      <c r="F46" s="67"/>
      <c r="G46" s="65">
        <f t="shared" si="4"/>
        <v>1</v>
      </c>
      <c r="H46" s="66">
        <f t="shared" si="5"/>
        <v>8</v>
      </c>
      <c r="I46" s="20" t="str">
        <f t="shared" si="6"/>
        <v>-</v>
      </c>
      <c r="J46" s="21" t="str">
        <f t="shared" si="7"/>
        <v>-</v>
      </c>
    </row>
    <row r="47" spans="1:10" x14ac:dyDescent="0.2">
      <c r="A47" s="158" t="s">
        <v>387</v>
      </c>
      <c r="B47" s="65">
        <v>1</v>
      </c>
      <c r="C47" s="66">
        <v>0</v>
      </c>
      <c r="D47" s="65">
        <v>5</v>
      </c>
      <c r="E47" s="66">
        <v>0</v>
      </c>
      <c r="F47" s="67"/>
      <c r="G47" s="65">
        <f t="shared" si="4"/>
        <v>1</v>
      </c>
      <c r="H47" s="66">
        <f t="shared" si="5"/>
        <v>5</v>
      </c>
      <c r="I47" s="20" t="str">
        <f t="shared" si="6"/>
        <v>-</v>
      </c>
      <c r="J47" s="21" t="str">
        <f t="shared" si="7"/>
        <v>-</v>
      </c>
    </row>
    <row r="48" spans="1:10" x14ac:dyDescent="0.2">
      <c r="A48" s="158" t="s">
        <v>321</v>
      </c>
      <c r="B48" s="65">
        <v>6</v>
      </c>
      <c r="C48" s="66">
        <v>4</v>
      </c>
      <c r="D48" s="65">
        <v>25</v>
      </c>
      <c r="E48" s="66">
        <v>29</v>
      </c>
      <c r="F48" s="67"/>
      <c r="G48" s="65">
        <f t="shared" si="4"/>
        <v>2</v>
      </c>
      <c r="H48" s="66">
        <f t="shared" si="5"/>
        <v>-4</v>
      </c>
      <c r="I48" s="20">
        <f t="shared" si="6"/>
        <v>0.5</v>
      </c>
      <c r="J48" s="21">
        <f t="shared" si="7"/>
        <v>-0.13793103448275862</v>
      </c>
    </row>
    <row r="49" spans="1:10" x14ac:dyDescent="0.2">
      <c r="A49" s="158" t="s">
        <v>322</v>
      </c>
      <c r="B49" s="65">
        <v>1</v>
      </c>
      <c r="C49" s="66">
        <v>0</v>
      </c>
      <c r="D49" s="65">
        <v>7</v>
      </c>
      <c r="E49" s="66">
        <v>9</v>
      </c>
      <c r="F49" s="67"/>
      <c r="G49" s="65">
        <f t="shared" si="4"/>
        <v>1</v>
      </c>
      <c r="H49" s="66">
        <f t="shared" si="5"/>
        <v>-2</v>
      </c>
      <c r="I49" s="20" t="str">
        <f t="shared" si="6"/>
        <v>-</v>
      </c>
      <c r="J49" s="21">
        <f t="shared" si="7"/>
        <v>-0.22222222222222221</v>
      </c>
    </row>
    <row r="50" spans="1:10" x14ac:dyDescent="0.2">
      <c r="A50" s="158" t="s">
        <v>350</v>
      </c>
      <c r="B50" s="65">
        <v>10</v>
      </c>
      <c r="C50" s="66">
        <v>8</v>
      </c>
      <c r="D50" s="65">
        <v>42</v>
      </c>
      <c r="E50" s="66">
        <v>49</v>
      </c>
      <c r="F50" s="67"/>
      <c r="G50" s="65">
        <f t="shared" si="4"/>
        <v>2</v>
      </c>
      <c r="H50" s="66">
        <f t="shared" si="5"/>
        <v>-7</v>
      </c>
      <c r="I50" s="20">
        <f t="shared" si="6"/>
        <v>0.25</v>
      </c>
      <c r="J50" s="21">
        <f t="shared" si="7"/>
        <v>-0.14285714285714285</v>
      </c>
    </row>
    <row r="51" spans="1:10" x14ac:dyDescent="0.2">
      <c r="A51" s="158" t="s">
        <v>351</v>
      </c>
      <c r="B51" s="65">
        <v>0</v>
      </c>
      <c r="C51" s="66">
        <v>1</v>
      </c>
      <c r="D51" s="65">
        <v>4</v>
      </c>
      <c r="E51" s="66">
        <v>4</v>
      </c>
      <c r="F51" s="67"/>
      <c r="G51" s="65">
        <f t="shared" si="4"/>
        <v>-1</v>
      </c>
      <c r="H51" s="66">
        <f t="shared" si="5"/>
        <v>0</v>
      </c>
      <c r="I51" s="20">
        <f t="shared" si="6"/>
        <v>-1</v>
      </c>
      <c r="J51" s="21">
        <f t="shared" si="7"/>
        <v>0</v>
      </c>
    </row>
    <row r="52" spans="1:10" x14ac:dyDescent="0.2">
      <c r="A52" s="158" t="s">
        <v>388</v>
      </c>
      <c r="B52" s="65">
        <v>9</v>
      </c>
      <c r="C52" s="66">
        <v>9</v>
      </c>
      <c r="D52" s="65">
        <v>31</v>
      </c>
      <c r="E52" s="66">
        <v>32</v>
      </c>
      <c r="F52" s="67"/>
      <c r="G52" s="65">
        <f t="shared" si="4"/>
        <v>0</v>
      </c>
      <c r="H52" s="66">
        <f t="shared" si="5"/>
        <v>-1</v>
      </c>
      <c r="I52" s="20">
        <f t="shared" si="6"/>
        <v>0</v>
      </c>
      <c r="J52" s="21">
        <f t="shared" si="7"/>
        <v>-3.125E-2</v>
      </c>
    </row>
    <row r="53" spans="1:10" x14ac:dyDescent="0.2">
      <c r="A53" s="158" t="s">
        <v>389</v>
      </c>
      <c r="B53" s="65">
        <v>0</v>
      </c>
      <c r="C53" s="66">
        <v>1</v>
      </c>
      <c r="D53" s="65">
        <v>3</v>
      </c>
      <c r="E53" s="66">
        <v>3</v>
      </c>
      <c r="F53" s="67"/>
      <c r="G53" s="65">
        <f t="shared" si="4"/>
        <v>-1</v>
      </c>
      <c r="H53" s="66">
        <f t="shared" si="5"/>
        <v>0</v>
      </c>
      <c r="I53" s="20">
        <f t="shared" si="6"/>
        <v>-1</v>
      </c>
      <c r="J53" s="21">
        <f t="shared" si="7"/>
        <v>0</v>
      </c>
    </row>
    <row r="54" spans="1:10" x14ac:dyDescent="0.2">
      <c r="A54" s="158" t="s">
        <v>409</v>
      </c>
      <c r="B54" s="65">
        <v>1</v>
      </c>
      <c r="C54" s="66">
        <v>2</v>
      </c>
      <c r="D54" s="65">
        <v>11</v>
      </c>
      <c r="E54" s="66">
        <v>5</v>
      </c>
      <c r="F54" s="67"/>
      <c r="G54" s="65">
        <f t="shared" si="4"/>
        <v>-1</v>
      </c>
      <c r="H54" s="66">
        <f t="shared" si="5"/>
        <v>6</v>
      </c>
      <c r="I54" s="20">
        <f t="shared" si="6"/>
        <v>-0.5</v>
      </c>
      <c r="J54" s="21">
        <f t="shared" si="7"/>
        <v>1.2</v>
      </c>
    </row>
    <row r="55" spans="1:10" s="160" customFormat="1" x14ac:dyDescent="0.2">
      <c r="A55" s="178" t="s">
        <v>530</v>
      </c>
      <c r="B55" s="71">
        <v>39</v>
      </c>
      <c r="C55" s="72">
        <v>65</v>
      </c>
      <c r="D55" s="71">
        <v>213</v>
      </c>
      <c r="E55" s="72">
        <v>257</v>
      </c>
      <c r="F55" s="73"/>
      <c r="G55" s="71">
        <f t="shared" si="4"/>
        <v>-26</v>
      </c>
      <c r="H55" s="72">
        <f t="shared" si="5"/>
        <v>-44</v>
      </c>
      <c r="I55" s="37">
        <f t="shared" si="6"/>
        <v>-0.4</v>
      </c>
      <c r="J55" s="38">
        <f t="shared" si="7"/>
        <v>-0.17120622568093385</v>
      </c>
    </row>
    <row r="56" spans="1:10" x14ac:dyDescent="0.2">
      <c r="A56" s="177"/>
      <c r="B56" s="143"/>
      <c r="C56" s="144"/>
      <c r="D56" s="143"/>
      <c r="E56" s="144"/>
      <c r="F56" s="145"/>
      <c r="G56" s="143"/>
      <c r="H56" s="144"/>
      <c r="I56" s="151"/>
      <c r="J56" s="152"/>
    </row>
    <row r="57" spans="1:10" s="139" customFormat="1" x14ac:dyDescent="0.2">
      <c r="A57" s="159" t="s">
        <v>35</v>
      </c>
      <c r="B57" s="65"/>
      <c r="C57" s="66"/>
      <c r="D57" s="65"/>
      <c r="E57" s="66"/>
      <c r="F57" s="67"/>
      <c r="G57" s="65"/>
      <c r="H57" s="66"/>
      <c r="I57" s="20"/>
      <c r="J57" s="21"/>
    </row>
    <row r="58" spans="1:10" x14ac:dyDescent="0.2">
      <c r="A58" s="158" t="s">
        <v>274</v>
      </c>
      <c r="B58" s="65">
        <v>0</v>
      </c>
      <c r="C58" s="66">
        <v>0</v>
      </c>
      <c r="D58" s="65">
        <v>2</v>
      </c>
      <c r="E58" s="66">
        <v>0</v>
      </c>
      <c r="F58" s="67"/>
      <c r="G58" s="65">
        <f>B58-C58</f>
        <v>0</v>
      </c>
      <c r="H58" s="66">
        <f>D58-E58</f>
        <v>2</v>
      </c>
      <c r="I58" s="20" t="str">
        <f>IF(C58=0, "-", IF(G58/C58&lt;10, G58/C58, "&gt;999%"))</f>
        <v>-</v>
      </c>
      <c r="J58" s="21" t="str">
        <f>IF(E58=0, "-", IF(H58/E58&lt;10, H58/E58, "&gt;999%"))</f>
        <v>-</v>
      </c>
    </row>
    <row r="59" spans="1:10" x14ac:dyDescent="0.2">
      <c r="A59" s="158" t="s">
        <v>442</v>
      </c>
      <c r="B59" s="65">
        <v>0</v>
      </c>
      <c r="C59" s="66">
        <v>4</v>
      </c>
      <c r="D59" s="65">
        <v>6</v>
      </c>
      <c r="E59" s="66">
        <v>17</v>
      </c>
      <c r="F59" s="67"/>
      <c r="G59" s="65">
        <f>B59-C59</f>
        <v>-4</v>
      </c>
      <c r="H59" s="66">
        <f>D59-E59</f>
        <v>-11</v>
      </c>
      <c r="I59" s="20">
        <f>IF(C59=0, "-", IF(G59/C59&lt;10, G59/C59, "&gt;999%"))</f>
        <v>-1</v>
      </c>
      <c r="J59" s="21">
        <f>IF(E59=0, "-", IF(H59/E59&lt;10, H59/E59, "&gt;999%"))</f>
        <v>-0.6470588235294118</v>
      </c>
    </row>
    <row r="60" spans="1:10" x14ac:dyDescent="0.2">
      <c r="A60" s="158" t="s">
        <v>443</v>
      </c>
      <c r="B60" s="65">
        <v>1</v>
      </c>
      <c r="C60" s="66">
        <v>0</v>
      </c>
      <c r="D60" s="65">
        <v>2</v>
      </c>
      <c r="E60" s="66">
        <v>0</v>
      </c>
      <c r="F60" s="67"/>
      <c r="G60" s="65">
        <f>B60-C60</f>
        <v>1</v>
      </c>
      <c r="H60" s="66">
        <f>D60-E60</f>
        <v>2</v>
      </c>
      <c r="I60" s="20" t="str">
        <f>IF(C60=0, "-", IF(G60/C60&lt;10, G60/C60, "&gt;999%"))</f>
        <v>-</v>
      </c>
      <c r="J60" s="21" t="str">
        <f>IF(E60=0, "-", IF(H60/E60&lt;10, H60/E60, "&gt;999%"))</f>
        <v>-</v>
      </c>
    </row>
    <row r="61" spans="1:10" s="160" customFormat="1" x14ac:dyDescent="0.2">
      <c r="A61" s="178" t="s">
        <v>531</v>
      </c>
      <c r="B61" s="71">
        <v>1</v>
      </c>
      <c r="C61" s="72">
        <v>4</v>
      </c>
      <c r="D61" s="71">
        <v>10</v>
      </c>
      <c r="E61" s="72">
        <v>17</v>
      </c>
      <c r="F61" s="73"/>
      <c r="G61" s="71">
        <f>B61-C61</f>
        <v>-3</v>
      </c>
      <c r="H61" s="72">
        <f>D61-E61</f>
        <v>-7</v>
      </c>
      <c r="I61" s="37">
        <f>IF(C61=0, "-", IF(G61/C61&lt;10, G61/C61, "&gt;999%"))</f>
        <v>-0.75</v>
      </c>
      <c r="J61" s="38">
        <f>IF(E61=0, "-", IF(H61/E61&lt;10, H61/E61, "&gt;999%"))</f>
        <v>-0.41176470588235292</v>
      </c>
    </row>
    <row r="62" spans="1:10" x14ac:dyDescent="0.2">
      <c r="A62" s="177"/>
      <c r="B62" s="143"/>
      <c r="C62" s="144"/>
      <c r="D62" s="143"/>
      <c r="E62" s="144"/>
      <c r="F62" s="145"/>
      <c r="G62" s="143"/>
      <c r="H62" s="144"/>
      <c r="I62" s="151"/>
      <c r="J62" s="152"/>
    </row>
    <row r="63" spans="1:10" s="139" customFormat="1" x14ac:dyDescent="0.2">
      <c r="A63" s="159" t="s">
        <v>36</v>
      </c>
      <c r="B63" s="65"/>
      <c r="C63" s="66"/>
      <c r="D63" s="65"/>
      <c r="E63" s="66"/>
      <c r="F63" s="67"/>
      <c r="G63" s="65"/>
      <c r="H63" s="66"/>
      <c r="I63" s="20"/>
      <c r="J63" s="21"/>
    </row>
    <row r="64" spans="1:10" x14ac:dyDescent="0.2">
      <c r="A64" s="158" t="s">
        <v>247</v>
      </c>
      <c r="B64" s="65">
        <v>0</v>
      </c>
      <c r="C64" s="66">
        <v>0</v>
      </c>
      <c r="D64" s="65">
        <v>0</v>
      </c>
      <c r="E64" s="66">
        <v>2</v>
      </c>
      <c r="F64" s="67"/>
      <c r="G64" s="65">
        <f>B64-C64</f>
        <v>0</v>
      </c>
      <c r="H64" s="66">
        <f>D64-E64</f>
        <v>-2</v>
      </c>
      <c r="I64" s="20" t="str">
        <f>IF(C64=0, "-", IF(G64/C64&lt;10, G64/C64, "&gt;999%"))</f>
        <v>-</v>
      </c>
      <c r="J64" s="21">
        <f>IF(E64=0, "-", IF(H64/E64&lt;10, H64/E64, "&gt;999%"))</f>
        <v>-1</v>
      </c>
    </row>
    <row r="65" spans="1:10" s="160" customFormat="1" x14ac:dyDescent="0.2">
      <c r="A65" s="178" t="s">
        <v>532</v>
      </c>
      <c r="B65" s="71">
        <v>0</v>
      </c>
      <c r="C65" s="72">
        <v>0</v>
      </c>
      <c r="D65" s="71">
        <v>0</v>
      </c>
      <c r="E65" s="72">
        <v>2</v>
      </c>
      <c r="F65" s="73"/>
      <c r="G65" s="71">
        <f>B65-C65</f>
        <v>0</v>
      </c>
      <c r="H65" s="72">
        <f>D65-E65</f>
        <v>-2</v>
      </c>
      <c r="I65" s="37" t="str">
        <f>IF(C65=0, "-", IF(G65/C65&lt;10, G65/C65, "&gt;999%"))</f>
        <v>-</v>
      </c>
      <c r="J65" s="38">
        <f>IF(E65=0, "-", IF(H65/E65&lt;10, H65/E65, "&gt;999%"))</f>
        <v>-1</v>
      </c>
    </row>
    <row r="66" spans="1:10" x14ac:dyDescent="0.2">
      <c r="A66" s="177"/>
      <c r="B66" s="143"/>
      <c r="C66" s="144"/>
      <c r="D66" s="143"/>
      <c r="E66" s="144"/>
      <c r="F66" s="145"/>
      <c r="G66" s="143"/>
      <c r="H66" s="144"/>
      <c r="I66" s="151"/>
      <c r="J66" s="152"/>
    </row>
    <row r="67" spans="1:10" s="139" customFormat="1" x14ac:dyDescent="0.2">
      <c r="A67" s="159" t="s">
        <v>37</v>
      </c>
      <c r="B67" s="65"/>
      <c r="C67" s="66"/>
      <c r="D67" s="65"/>
      <c r="E67" s="66"/>
      <c r="F67" s="67"/>
      <c r="G67" s="65"/>
      <c r="H67" s="66"/>
      <c r="I67" s="20"/>
      <c r="J67" s="21"/>
    </row>
    <row r="68" spans="1:10" x14ac:dyDescent="0.2">
      <c r="A68" s="158" t="s">
        <v>189</v>
      </c>
      <c r="B68" s="65">
        <v>0</v>
      </c>
      <c r="C68" s="66">
        <v>0</v>
      </c>
      <c r="D68" s="65">
        <v>3</v>
      </c>
      <c r="E68" s="66">
        <v>2</v>
      </c>
      <c r="F68" s="67"/>
      <c r="G68" s="65">
        <f>B68-C68</f>
        <v>0</v>
      </c>
      <c r="H68" s="66">
        <f>D68-E68</f>
        <v>1</v>
      </c>
      <c r="I68" s="20" t="str">
        <f>IF(C68=0, "-", IF(G68/C68&lt;10, G68/C68, "&gt;999%"))</f>
        <v>-</v>
      </c>
      <c r="J68" s="21">
        <f>IF(E68=0, "-", IF(H68/E68&lt;10, H68/E68, "&gt;999%"))</f>
        <v>0.5</v>
      </c>
    </row>
    <row r="69" spans="1:10" x14ac:dyDescent="0.2">
      <c r="A69" s="158" t="s">
        <v>297</v>
      </c>
      <c r="B69" s="65">
        <v>0</v>
      </c>
      <c r="C69" s="66">
        <v>0</v>
      </c>
      <c r="D69" s="65">
        <v>7</v>
      </c>
      <c r="E69" s="66">
        <v>0</v>
      </c>
      <c r="F69" s="67"/>
      <c r="G69" s="65">
        <f>B69-C69</f>
        <v>0</v>
      </c>
      <c r="H69" s="66">
        <f>D69-E69</f>
        <v>7</v>
      </c>
      <c r="I69" s="20" t="str">
        <f>IF(C69=0, "-", IF(G69/C69&lt;10, G69/C69, "&gt;999%"))</f>
        <v>-</v>
      </c>
      <c r="J69" s="21" t="str">
        <f>IF(E69=0, "-", IF(H69/E69&lt;10, H69/E69, "&gt;999%"))</f>
        <v>-</v>
      </c>
    </row>
    <row r="70" spans="1:10" x14ac:dyDescent="0.2">
      <c r="A70" s="158" t="s">
        <v>329</v>
      </c>
      <c r="B70" s="65">
        <v>0</v>
      </c>
      <c r="C70" s="66">
        <v>0</v>
      </c>
      <c r="D70" s="65">
        <v>1</v>
      </c>
      <c r="E70" s="66">
        <v>0</v>
      </c>
      <c r="F70" s="67"/>
      <c r="G70" s="65">
        <f>B70-C70</f>
        <v>0</v>
      </c>
      <c r="H70" s="66">
        <f>D70-E70</f>
        <v>1</v>
      </c>
      <c r="I70" s="20" t="str">
        <f>IF(C70=0, "-", IF(G70/C70&lt;10, G70/C70, "&gt;999%"))</f>
        <v>-</v>
      </c>
      <c r="J70" s="21" t="str">
        <f>IF(E70=0, "-", IF(H70/E70&lt;10, H70/E70, "&gt;999%"))</f>
        <v>-</v>
      </c>
    </row>
    <row r="71" spans="1:10" s="160" customFormat="1" x14ac:dyDescent="0.2">
      <c r="A71" s="178" t="s">
        <v>533</v>
      </c>
      <c r="B71" s="71">
        <v>0</v>
      </c>
      <c r="C71" s="72">
        <v>0</v>
      </c>
      <c r="D71" s="71">
        <v>11</v>
      </c>
      <c r="E71" s="72">
        <v>2</v>
      </c>
      <c r="F71" s="73"/>
      <c r="G71" s="71">
        <f>B71-C71</f>
        <v>0</v>
      </c>
      <c r="H71" s="72">
        <f>D71-E71</f>
        <v>9</v>
      </c>
      <c r="I71" s="37" t="str">
        <f>IF(C71=0, "-", IF(G71/C71&lt;10, G71/C71, "&gt;999%"))</f>
        <v>-</v>
      </c>
      <c r="J71" s="38">
        <f>IF(E71=0, "-", IF(H71/E71&lt;10, H71/E71, "&gt;999%"))</f>
        <v>4.5</v>
      </c>
    </row>
    <row r="72" spans="1:10" x14ac:dyDescent="0.2">
      <c r="A72" s="177"/>
      <c r="B72" s="143"/>
      <c r="C72" s="144"/>
      <c r="D72" s="143"/>
      <c r="E72" s="144"/>
      <c r="F72" s="145"/>
      <c r="G72" s="143"/>
      <c r="H72" s="144"/>
      <c r="I72" s="151"/>
      <c r="J72" s="152"/>
    </row>
    <row r="73" spans="1:10" s="139" customFormat="1" x14ac:dyDescent="0.2">
      <c r="A73" s="159" t="s">
        <v>38</v>
      </c>
      <c r="B73" s="65"/>
      <c r="C73" s="66"/>
      <c r="D73" s="65"/>
      <c r="E73" s="66"/>
      <c r="F73" s="67"/>
      <c r="G73" s="65"/>
      <c r="H73" s="66"/>
      <c r="I73" s="20"/>
      <c r="J73" s="21"/>
    </row>
    <row r="74" spans="1:10" x14ac:dyDescent="0.2">
      <c r="A74" s="158" t="s">
        <v>174</v>
      </c>
      <c r="B74" s="65">
        <v>0</v>
      </c>
      <c r="C74" s="66">
        <v>1</v>
      </c>
      <c r="D74" s="65">
        <v>13</v>
      </c>
      <c r="E74" s="66">
        <v>12</v>
      </c>
      <c r="F74" s="67"/>
      <c r="G74" s="65">
        <f>B74-C74</f>
        <v>-1</v>
      </c>
      <c r="H74" s="66">
        <f>D74-E74</f>
        <v>1</v>
      </c>
      <c r="I74" s="20">
        <f>IF(C74=0, "-", IF(G74/C74&lt;10, G74/C74, "&gt;999%"))</f>
        <v>-1</v>
      </c>
      <c r="J74" s="21">
        <f>IF(E74=0, "-", IF(H74/E74&lt;10, H74/E74, "&gt;999%"))</f>
        <v>8.3333333333333329E-2</v>
      </c>
    </row>
    <row r="75" spans="1:10" s="160" customFormat="1" x14ac:dyDescent="0.2">
      <c r="A75" s="178" t="s">
        <v>534</v>
      </c>
      <c r="B75" s="71">
        <v>0</v>
      </c>
      <c r="C75" s="72">
        <v>1</v>
      </c>
      <c r="D75" s="71">
        <v>13</v>
      </c>
      <c r="E75" s="72">
        <v>12</v>
      </c>
      <c r="F75" s="73"/>
      <c r="G75" s="71">
        <f>B75-C75</f>
        <v>-1</v>
      </c>
      <c r="H75" s="72">
        <f>D75-E75</f>
        <v>1</v>
      </c>
      <c r="I75" s="37">
        <f>IF(C75=0, "-", IF(G75/C75&lt;10, G75/C75, "&gt;999%"))</f>
        <v>-1</v>
      </c>
      <c r="J75" s="38">
        <f>IF(E75=0, "-", IF(H75/E75&lt;10, H75/E75, "&gt;999%"))</f>
        <v>8.3333333333333329E-2</v>
      </c>
    </row>
    <row r="76" spans="1:10" x14ac:dyDescent="0.2">
      <c r="A76" s="177"/>
      <c r="B76" s="143"/>
      <c r="C76" s="144"/>
      <c r="D76" s="143"/>
      <c r="E76" s="144"/>
      <c r="F76" s="145"/>
      <c r="G76" s="143"/>
      <c r="H76" s="144"/>
      <c r="I76" s="151"/>
      <c r="J76" s="152"/>
    </row>
    <row r="77" spans="1:10" s="139" customFormat="1" x14ac:dyDescent="0.2">
      <c r="A77" s="159" t="s">
        <v>39</v>
      </c>
      <c r="B77" s="65"/>
      <c r="C77" s="66"/>
      <c r="D77" s="65"/>
      <c r="E77" s="66"/>
      <c r="F77" s="67"/>
      <c r="G77" s="65"/>
      <c r="H77" s="66"/>
      <c r="I77" s="20"/>
      <c r="J77" s="21"/>
    </row>
    <row r="78" spans="1:10" x14ac:dyDescent="0.2">
      <c r="A78" s="158" t="s">
        <v>460</v>
      </c>
      <c r="B78" s="65">
        <v>0</v>
      </c>
      <c r="C78" s="66">
        <v>0</v>
      </c>
      <c r="D78" s="65">
        <v>3</v>
      </c>
      <c r="E78" s="66">
        <v>5</v>
      </c>
      <c r="F78" s="67"/>
      <c r="G78" s="65">
        <f>B78-C78</f>
        <v>0</v>
      </c>
      <c r="H78" s="66">
        <f>D78-E78</f>
        <v>-2</v>
      </c>
      <c r="I78" s="20" t="str">
        <f>IF(C78=0, "-", IF(G78/C78&lt;10, G78/C78, "&gt;999%"))</f>
        <v>-</v>
      </c>
      <c r="J78" s="21">
        <f>IF(E78=0, "-", IF(H78/E78&lt;10, H78/E78, "&gt;999%"))</f>
        <v>-0.4</v>
      </c>
    </row>
    <row r="79" spans="1:10" s="160" customFormat="1" x14ac:dyDescent="0.2">
      <c r="A79" s="178" t="s">
        <v>535</v>
      </c>
      <c r="B79" s="71">
        <v>0</v>
      </c>
      <c r="C79" s="72">
        <v>0</v>
      </c>
      <c r="D79" s="71">
        <v>3</v>
      </c>
      <c r="E79" s="72">
        <v>5</v>
      </c>
      <c r="F79" s="73"/>
      <c r="G79" s="71">
        <f>B79-C79</f>
        <v>0</v>
      </c>
      <c r="H79" s="72">
        <f>D79-E79</f>
        <v>-2</v>
      </c>
      <c r="I79" s="37" t="str">
        <f>IF(C79=0, "-", IF(G79/C79&lt;10, G79/C79, "&gt;999%"))</f>
        <v>-</v>
      </c>
      <c r="J79" s="38">
        <f>IF(E79=0, "-", IF(H79/E79&lt;10, H79/E79, "&gt;999%"))</f>
        <v>-0.4</v>
      </c>
    </row>
    <row r="80" spans="1:10" x14ac:dyDescent="0.2">
      <c r="A80" s="177"/>
      <c r="B80" s="143"/>
      <c r="C80" s="144"/>
      <c r="D80" s="143"/>
      <c r="E80" s="144"/>
      <c r="F80" s="145"/>
      <c r="G80" s="143"/>
      <c r="H80" s="144"/>
      <c r="I80" s="151"/>
      <c r="J80" s="152"/>
    </row>
    <row r="81" spans="1:10" s="139" customFormat="1" x14ac:dyDescent="0.2">
      <c r="A81" s="159" t="s">
        <v>40</v>
      </c>
      <c r="B81" s="65"/>
      <c r="C81" s="66"/>
      <c r="D81" s="65"/>
      <c r="E81" s="66"/>
      <c r="F81" s="67"/>
      <c r="G81" s="65"/>
      <c r="H81" s="66"/>
      <c r="I81" s="20"/>
      <c r="J81" s="21"/>
    </row>
    <row r="82" spans="1:10" x14ac:dyDescent="0.2">
      <c r="A82" s="158" t="s">
        <v>330</v>
      </c>
      <c r="B82" s="65">
        <v>6</v>
      </c>
      <c r="C82" s="66">
        <v>0</v>
      </c>
      <c r="D82" s="65">
        <v>10</v>
      </c>
      <c r="E82" s="66">
        <v>26</v>
      </c>
      <c r="F82" s="67"/>
      <c r="G82" s="65">
        <f t="shared" ref="G82:G93" si="8">B82-C82</f>
        <v>6</v>
      </c>
      <c r="H82" s="66">
        <f t="shared" ref="H82:H93" si="9">D82-E82</f>
        <v>-16</v>
      </c>
      <c r="I82" s="20" t="str">
        <f t="shared" ref="I82:I93" si="10">IF(C82=0, "-", IF(G82/C82&lt;10, G82/C82, "&gt;999%"))</f>
        <v>-</v>
      </c>
      <c r="J82" s="21">
        <f t="shared" ref="J82:J93" si="11">IF(E82=0, "-", IF(H82/E82&lt;10, H82/E82, "&gt;999%"))</f>
        <v>-0.61538461538461542</v>
      </c>
    </row>
    <row r="83" spans="1:10" x14ac:dyDescent="0.2">
      <c r="A83" s="158" t="s">
        <v>363</v>
      </c>
      <c r="B83" s="65">
        <v>11</v>
      </c>
      <c r="C83" s="66">
        <v>12</v>
      </c>
      <c r="D83" s="65">
        <v>53</v>
      </c>
      <c r="E83" s="66">
        <v>46</v>
      </c>
      <c r="F83" s="67"/>
      <c r="G83" s="65">
        <f t="shared" si="8"/>
        <v>-1</v>
      </c>
      <c r="H83" s="66">
        <f t="shared" si="9"/>
        <v>7</v>
      </c>
      <c r="I83" s="20">
        <f t="shared" si="10"/>
        <v>-8.3333333333333329E-2</v>
      </c>
      <c r="J83" s="21">
        <f t="shared" si="11"/>
        <v>0.15217391304347827</v>
      </c>
    </row>
    <row r="84" spans="1:10" x14ac:dyDescent="0.2">
      <c r="A84" s="158" t="s">
        <v>177</v>
      </c>
      <c r="B84" s="65">
        <v>1</v>
      </c>
      <c r="C84" s="66">
        <v>0</v>
      </c>
      <c r="D84" s="65">
        <v>1</v>
      </c>
      <c r="E84" s="66">
        <v>9</v>
      </c>
      <c r="F84" s="67"/>
      <c r="G84" s="65">
        <f t="shared" si="8"/>
        <v>1</v>
      </c>
      <c r="H84" s="66">
        <f t="shared" si="9"/>
        <v>-8</v>
      </c>
      <c r="I84" s="20" t="str">
        <f t="shared" si="10"/>
        <v>-</v>
      </c>
      <c r="J84" s="21">
        <f t="shared" si="11"/>
        <v>-0.88888888888888884</v>
      </c>
    </row>
    <row r="85" spans="1:10" x14ac:dyDescent="0.2">
      <c r="A85" s="158" t="s">
        <v>192</v>
      </c>
      <c r="B85" s="65">
        <v>0</v>
      </c>
      <c r="C85" s="66">
        <v>0</v>
      </c>
      <c r="D85" s="65">
        <v>2</v>
      </c>
      <c r="E85" s="66">
        <v>24</v>
      </c>
      <c r="F85" s="67"/>
      <c r="G85" s="65">
        <f t="shared" si="8"/>
        <v>0</v>
      </c>
      <c r="H85" s="66">
        <f t="shared" si="9"/>
        <v>-22</v>
      </c>
      <c r="I85" s="20" t="str">
        <f t="shared" si="10"/>
        <v>-</v>
      </c>
      <c r="J85" s="21">
        <f t="shared" si="11"/>
        <v>-0.91666666666666663</v>
      </c>
    </row>
    <row r="86" spans="1:10" x14ac:dyDescent="0.2">
      <c r="A86" s="158" t="s">
        <v>265</v>
      </c>
      <c r="B86" s="65">
        <v>2</v>
      </c>
      <c r="C86" s="66">
        <v>5</v>
      </c>
      <c r="D86" s="65">
        <v>3</v>
      </c>
      <c r="E86" s="66">
        <v>22</v>
      </c>
      <c r="F86" s="67"/>
      <c r="G86" s="65">
        <f t="shared" si="8"/>
        <v>-3</v>
      </c>
      <c r="H86" s="66">
        <f t="shared" si="9"/>
        <v>-19</v>
      </c>
      <c r="I86" s="20">
        <f t="shared" si="10"/>
        <v>-0.6</v>
      </c>
      <c r="J86" s="21">
        <f t="shared" si="11"/>
        <v>-0.86363636363636365</v>
      </c>
    </row>
    <row r="87" spans="1:10" x14ac:dyDescent="0.2">
      <c r="A87" s="158" t="s">
        <v>287</v>
      </c>
      <c r="B87" s="65">
        <v>3</v>
      </c>
      <c r="C87" s="66">
        <v>3</v>
      </c>
      <c r="D87" s="65">
        <v>9</v>
      </c>
      <c r="E87" s="66">
        <v>26</v>
      </c>
      <c r="F87" s="67"/>
      <c r="G87" s="65">
        <f t="shared" si="8"/>
        <v>0</v>
      </c>
      <c r="H87" s="66">
        <f t="shared" si="9"/>
        <v>-17</v>
      </c>
      <c r="I87" s="20">
        <f t="shared" si="10"/>
        <v>0</v>
      </c>
      <c r="J87" s="21">
        <f t="shared" si="11"/>
        <v>-0.65384615384615385</v>
      </c>
    </row>
    <row r="88" spans="1:10" x14ac:dyDescent="0.2">
      <c r="A88" s="158" t="s">
        <v>435</v>
      </c>
      <c r="B88" s="65">
        <v>2</v>
      </c>
      <c r="C88" s="66">
        <v>0</v>
      </c>
      <c r="D88" s="65">
        <v>15</v>
      </c>
      <c r="E88" s="66">
        <v>9</v>
      </c>
      <c r="F88" s="67"/>
      <c r="G88" s="65">
        <f t="shared" si="8"/>
        <v>2</v>
      </c>
      <c r="H88" s="66">
        <f t="shared" si="9"/>
        <v>6</v>
      </c>
      <c r="I88" s="20" t="str">
        <f t="shared" si="10"/>
        <v>-</v>
      </c>
      <c r="J88" s="21">
        <f t="shared" si="11"/>
        <v>0.66666666666666663</v>
      </c>
    </row>
    <row r="89" spans="1:10" x14ac:dyDescent="0.2">
      <c r="A89" s="158" t="s">
        <v>444</v>
      </c>
      <c r="B89" s="65">
        <v>14</v>
      </c>
      <c r="C89" s="66">
        <v>82</v>
      </c>
      <c r="D89" s="65">
        <v>203</v>
      </c>
      <c r="E89" s="66">
        <v>313</v>
      </c>
      <c r="F89" s="67"/>
      <c r="G89" s="65">
        <f t="shared" si="8"/>
        <v>-68</v>
      </c>
      <c r="H89" s="66">
        <f t="shared" si="9"/>
        <v>-110</v>
      </c>
      <c r="I89" s="20">
        <f t="shared" si="10"/>
        <v>-0.82926829268292679</v>
      </c>
      <c r="J89" s="21">
        <f t="shared" si="11"/>
        <v>-0.3514376996805112</v>
      </c>
    </row>
    <row r="90" spans="1:10" x14ac:dyDescent="0.2">
      <c r="A90" s="158" t="s">
        <v>415</v>
      </c>
      <c r="B90" s="65">
        <v>0</v>
      </c>
      <c r="C90" s="66">
        <v>0</v>
      </c>
      <c r="D90" s="65">
        <v>0</v>
      </c>
      <c r="E90" s="66">
        <v>2</v>
      </c>
      <c r="F90" s="67"/>
      <c r="G90" s="65">
        <f t="shared" si="8"/>
        <v>0</v>
      </c>
      <c r="H90" s="66">
        <f t="shared" si="9"/>
        <v>-2</v>
      </c>
      <c r="I90" s="20" t="str">
        <f t="shared" si="10"/>
        <v>-</v>
      </c>
      <c r="J90" s="21">
        <f t="shared" si="11"/>
        <v>-1</v>
      </c>
    </row>
    <row r="91" spans="1:10" x14ac:dyDescent="0.2">
      <c r="A91" s="158" t="s">
        <v>424</v>
      </c>
      <c r="B91" s="65">
        <v>0</v>
      </c>
      <c r="C91" s="66">
        <v>9</v>
      </c>
      <c r="D91" s="65">
        <v>9</v>
      </c>
      <c r="E91" s="66">
        <v>32</v>
      </c>
      <c r="F91" s="67"/>
      <c r="G91" s="65">
        <f t="shared" si="8"/>
        <v>-9</v>
      </c>
      <c r="H91" s="66">
        <f t="shared" si="9"/>
        <v>-23</v>
      </c>
      <c r="I91" s="20">
        <f t="shared" si="10"/>
        <v>-1</v>
      </c>
      <c r="J91" s="21">
        <f t="shared" si="11"/>
        <v>-0.71875</v>
      </c>
    </row>
    <row r="92" spans="1:10" x14ac:dyDescent="0.2">
      <c r="A92" s="158" t="s">
        <v>461</v>
      </c>
      <c r="B92" s="65">
        <v>0</v>
      </c>
      <c r="C92" s="66">
        <v>1</v>
      </c>
      <c r="D92" s="65">
        <v>3</v>
      </c>
      <c r="E92" s="66">
        <v>6</v>
      </c>
      <c r="F92" s="67"/>
      <c r="G92" s="65">
        <f t="shared" si="8"/>
        <v>-1</v>
      </c>
      <c r="H92" s="66">
        <f t="shared" si="9"/>
        <v>-3</v>
      </c>
      <c r="I92" s="20">
        <f t="shared" si="10"/>
        <v>-1</v>
      </c>
      <c r="J92" s="21">
        <f t="shared" si="11"/>
        <v>-0.5</v>
      </c>
    </row>
    <row r="93" spans="1:10" s="160" customFormat="1" x14ac:dyDescent="0.2">
      <c r="A93" s="178" t="s">
        <v>536</v>
      </c>
      <c r="B93" s="71">
        <v>39</v>
      </c>
      <c r="C93" s="72">
        <v>112</v>
      </c>
      <c r="D93" s="71">
        <v>308</v>
      </c>
      <c r="E93" s="72">
        <v>515</v>
      </c>
      <c r="F93" s="73"/>
      <c r="G93" s="71">
        <f t="shared" si="8"/>
        <v>-73</v>
      </c>
      <c r="H93" s="72">
        <f t="shared" si="9"/>
        <v>-207</v>
      </c>
      <c r="I93" s="37">
        <f t="shared" si="10"/>
        <v>-0.6517857142857143</v>
      </c>
      <c r="J93" s="38">
        <f t="shared" si="11"/>
        <v>-0.40194174757281553</v>
      </c>
    </row>
    <row r="94" spans="1:10" x14ac:dyDescent="0.2">
      <c r="A94" s="177"/>
      <c r="B94" s="143"/>
      <c r="C94" s="144"/>
      <c r="D94" s="143"/>
      <c r="E94" s="144"/>
      <c r="F94" s="145"/>
      <c r="G94" s="143"/>
      <c r="H94" s="144"/>
      <c r="I94" s="151"/>
      <c r="J94" s="152"/>
    </row>
    <row r="95" spans="1:10" s="139" customFormat="1" x14ac:dyDescent="0.2">
      <c r="A95" s="159" t="s">
        <v>41</v>
      </c>
      <c r="B95" s="65"/>
      <c r="C95" s="66"/>
      <c r="D95" s="65"/>
      <c r="E95" s="66"/>
      <c r="F95" s="67"/>
      <c r="G95" s="65"/>
      <c r="H95" s="66"/>
      <c r="I95" s="20"/>
      <c r="J95" s="21"/>
    </row>
    <row r="96" spans="1:10" x14ac:dyDescent="0.2">
      <c r="A96" s="158" t="s">
        <v>462</v>
      </c>
      <c r="B96" s="65">
        <v>0</v>
      </c>
      <c r="C96" s="66">
        <v>1</v>
      </c>
      <c r="D96" s="65">
        <v>8</v>
      </c>
      <c r="E96" s="66">
        <v>3</v>
      </c>
      <c r="F96" s="67"/>
      <c r="G96" s="65">
        <f>B96-C96</f>
        <v>-1</v>
      </c>
      <c r="H96" s="66">
        <f>D96-E96</f>
        <v>5</v>
      </c>
      <c r="I96" s="20">
        <f>IF(C96=0, "-", IF(G96/C96&lt;10, G96/C96, "&gt;999%"))</f>
        <v>-1</v>
      </c>
      <c r="J96" s="21">
        <f>IF(E96=0, "-", IF(H96/E96&lt;10, H96/E96, "&gt;999%"))</f>
        <v>1.6666666666666667</v>
      </c>
    </row>
    <row r="97" spans="1:10" s="160" customFormat="1" x14ac:dyDescent="0.2">
      <c r="A97" s="178" t="s">
        <v>537</v>
      </c>
      <c r="B97" s="71">
        <v>0</v>
      </c>
      <c r="C97" s="72">
        <v>1</v>
      </c>
      <c r="D97" s="71">
        <v>8</v>
      </c>
      <c r="E97" s="72">
        <v>3</v>
      </c>
      <c r="F97" s="73"/>
      <c r="G97" s="71">
        <f>B97-C97</f>
        <v>-1</v>
      </c>
      <c r="H97" s="72">
        <f>D97-E97</f>
        <v>5</v>
      </c>
      <c r="I97" s="37">
        <f>IF(C97=0, "-", IF(G97/C97&lt;10, G97/C97, "&gt;999%"))</f>
        <v>-1</v>
      </c>
      <c r="J97" s="38">
        <f>IF(E97=0, "-", IF(H97/E97&lt;10, H97/E97, "&gt;999%"))</f>
        <v>1.6666666666666667</v>
      </c>
    </row>
    <row r="98" spans="1:10" x14ac:dyDescent="0.2">
      <c r="A98" s="177"/>
      <c r="B98" s="143"/>
      <c r="C98" s="144"/>
      <c r="D98" s="143"/>
      <c r="E98" s="144"/>
      <c r="F98" s="145"/>
      <c r="G98" s="143"/>
      <c r="H98" s="144"/>
      <c r="I98" s="151"/>
      <c r="J98" s="152"/>
    </row>
    <row r="99" spans="1:10" s="139" customFormat="1" x14ac:dyDescent="0.2">
      <c r="A99" s="159" t="s">
        <v>42</v>
      </c>
      <c r="B99" s="65"/>
      <c r="C99" s="66"/>
      <c r="D99" s="65"/>
      <c r="E99" s="66"/>
      <c r="F99" s="67"/>
      <c r="G99" s="65"/>
      <c r="H99" s="66"/>
      <c r="I99" s="20"/>
      <c r="J99" s="21"/>
    </row>
    <row r="100" spans="1:10" x14ac:dyDescent="0.2">
      <c r="A100" s="158" t="s">
        <v>227</v>
      </c>
      <c r="B100" s="65">
        <v>0</v>
      </c>
      <c r="C100" s="66">
        <v>0</v>
      </c>
      <c r="D100" s="65">
        <v>1</v>
      </c>
      <c r="E100" s="66">
        <v>0</v>
      </c>
      <c r="F100" s="67"/>
      <c r="G100" s="65">
        <f>B100-C100</f>
        <v>0</v>
      </c>
      <c r="H100" s="66">
        <f>D100-E100</f>
        <v>1</v>
      </c>
      <c r="I100" s="20" t="str">
        <f>IF(C100=0, "-", IF(G100/C100&lt;10, G100/C100, "&gt;999%"))</f>
        <v>-</v>
      </c>
      <c r="J100" s="21" t="str">
        <f>IF(E100=0, "-", IF(H100/E100&lt;10, H100/E100, "&gt;999%"))</f>
        <v>-</v>
      </c>
    </row>
    <row r="101" spans="1:10" x14ac:dyDescent="0.2">
      <c r="A101" s="158" t="s">
        <v>352</v>
      </c>
      <c r="B101" s="65">
        <v>0</v>
      </c>
      <c r="C101" s="66">
        <v>0</v>
      </c>
      <c r="D101" s="65">
        <v>2</v>
      </c>
      <c r="E101" s="66">
        <v>0</v>
      </c>
      <c r="F101" s="67"/>
      <c r="G101" s="65">
        <f>B101-C101</f>
        <v>0</v>
      </c>
      <c r="H101" s="66">
        <f>D101-E101</f>
        <v>2</v>
      </c>
      <c r="I101" s="20" t="str">
        <f>IF(C101=0, "-", IF(G101/C101&lt;10, G101/C101, "&gt;999%"))</f>
        <v>-</v>
      </c>
      <c r="J101" s="21" t="str">
        <f>IF(E101=0, "-", IF(H101/E101&lt;10, H101/E101, "&gt;999%"))</f>
        <v>-</v>
      </c>
    </row>
    <row r="102" spans="1:10" x14ac:dyDescent="0.2">
      <c r="A102" s="158" t="s">
        <v>390</v>
      </c>
      <c r="B102" s="65">
        <v>0</v>
      </c>
      <c r="C102" s="66">
        <v>1</v>
      </c>
      <c r="D102" s="65">
        <v>0</v>
      </c>
      <c r="E102" s="66">
        <v>2</v>
      </c>
      <c r="F102" s="67"/>
      <c r="G102" s="65">
        <f>B102-C102</f>
        <v>-1</v>
      </c>
      <c r="H102" s="66">
        <f>D102-E102</f>
        <v>-2</v>
      </c>
      <c r="I102" s="20">
        <f>IF(C102=0, "-", IF(G102/C102&lt;10, G102/C102, "&gt;999%"))</f>
        <v>-1</v>
      </c>
      <c r="J102" s="21">
        <f>IF(E102=0, "-", IF(H102/E102&lt;10, H102/E102, "&gt;999%"))</f>
        <v>-1</v>
      </c>
    </row>
    <row r="103" spans="1:10" s="160" customFormat="1" x14ac:dyDescent="0.2">
      <c r="A103" s="178" t="s">
        <v>538</v>
      </c>
      <c r="B103" s="71">
        <v>0</v>
      </c>
      <c r="C103" s="72">
        <v>1</v>
      </c>
      <c r="D103" s="71">
        <v>3</v>
      </c>
      <c r="E103" s="72">
        <v>2</v>
      </c>
      <c r="F103" s="73"/>
      <c r="G103" s="71">
        <f>B103-C103</f>
        <v>-1</v>
      </c>
      <c r="H103" s="72">
        <f>D103-E103</f>
        <v>1</v>
      </c>
      <c r="I103" s="37">
        <f>IF(C103=0, "-", IF(G103/C103&lt;10, G103/C103, "&gt;999%"))</f>
        <v>-1</v>
      </c>
      <c r="J103" s="38">
        <f>IF(E103=0, "-", IF(H103/E103&lt;10, H103/E103, "&gt;999%"))</f>
        <v>0.5</v>
      </c>
    </row>
    <row r="104" spans="1:10" x14ac:dyDescent="0.2">
      <c r="A104" s="177"/>
      <c r="B104" s="143"/>
      <c r="C104" s="144"/>
      <c r="D104" s="143"/>
      <c r="E104" s="144"/>
      <c r="F104" s="145"/>
      <c r="G104" s="143"/>
      <c r="H104" s="144"/>
      <c r="I104" s="151"/>
      <c r="J104" s="152"/>
    </row>
    <row r="105" spans="1:10" s="139" customFormat="1" x14ac:dyDescent="0.2">
      <c r="A105" s="159" t="s">
        <v>43</v>
      </c>
      <c r="B105" s="65"/>
      <c r="C105" s="66"/>
      <c r="D105" s="65"/>
      <c r="E105" s="66"/>
      <c r="F105" s="67"/>
      <c r="G105" s="65"/>
      <c r="H105" s="66"/>
      <c r="I105" s="20"/>
      <c r="J105" s="21"/>
    </row>
    <row r="106" spans="1:10" x14ac:dyDescent="0.2">
      <c r="A106" s="158" t="s">
        <v>298</v>
      </c>
      <c r="B106" s="65">
        <v>0</v>
      </c>
      <c r="C106" s="66">
        <v>3</v>
      </c>
      <c r="D106" s="65">
        <v>0</v>
      </c>
      <c r="E106" s="66">
        <v>27</v>
      </c>
      <c r="F106" s="67"/>
      <c r="G106" s="65">
        <f t="shared" ref="G106:G113" si="12">B106-C106</f>
        <v>-3</v>
      </c>
      <c r="H106" s="66">
        <f t="shared" ref="H106:H113" si="13">D106-E106</f>
        <v>-27</v>
      </c>
      <c r="I106" s="20">
        <f t="shared" ref="I106:I113" si="14">IF(C106=0, "-", IF(G106/C106&lt;10, G106/C106, "&gt;999%"))</f>
        <v>-1</v>
      </c>
      <c r="J106" s="21">
        <f t="shared" ref="J106:J113" si="15">IF(E106=0, "-", IF(H106/E106&lt;10, H106/E106, "&gt;999%"))</f>
        <v>-1</v>
      </c>
    </row>
    <row r="107" spans="1:10" x14ac:dyDescent="0.2">
      <c r="A107" s="158" t="s">
        <v>331</v>
      </c>
      <c r="B107" s="65">
        <v>10</v>
      </c>
      <c r="C107" s="66">
        <v>4</v>
      </c>
      <c r="D107" s="65">
        <v>33</v>
      </c>
      <c r="E107" s="66">
        <v>12</v>
      </c>
      <c r="F107" s="67"/>
      <c r="G107" s="65">
        <f t="shared" si="12"/>
        <v>6</v>
      </c>
      <c r="H107" s="66">
        <f t="shared" si="13"/>
        <v>21</v>
      </c>
      <c r="I107" s="20">
        <f t="shared" si="14"/>
        <v>1.5</v>
      </c>
      <c r="J107" s="21">
        <f t="shared" si="15"/>
        <v>1.75</v>
      </c>
    </row>
    <row r="108" spans="1:10" x14ac:dyDescent="0.2">
      <c r="A108" s="158" t="s">
        <v>364</v>
      </c>
      <c r="B108" s="65">
        <v>0</v>
      </c>
      <c r="C108" s="66">
        <v>1</v>
      </c>
      <c r="D108" s="65">
        <v>0</v>
      </c>
      <c r="E108" s="66">
        <v>3</v>
      </c>
      <c r="F108" s="67"/>
      <c r="G108" s="65">
        <f t="shared" si="12"/>
        <v>-1</v>
      </c>
      <c r="H108" s="66">
        <f t="shared" si="13"/>
        <v>-3</v>
      </c>
      <c r="I108" s="20">
        <f t="shared" si="14"/>
        <v>-1</v>
      </c>
      <c r="J108" s="21">
        <f t="shared" si="15"/>
        <v>-1</v>
      </c>
    </row>
    <row r="109" spans="1:10" x14ac:dyDescent="0.2">
      <c r="A109" s="158" t="s">
        <v>299</v>
      </c>
      <c r="B109" s="65">
        <v>10</v>
      </c>
      <c r="C109" s="66">
        <v>12</v>
      </c>
      <c r="D109" s="65">
        <v>44</v>
      </c>
      <c r="E109" s="66">
        <v>19</v>
      </c>
      <c r="F109" s="67"/>
      <c r="G109" s="65">
        <f t="shared" si="12"/>
        <v>-2</v>
      </c>
      <c r="H109" s="66">
        <f t="shared" si="13"/>
        <v>25</v>
      </c>
      <c r="I109" s="20">
        <f t="shared" si="14"/>
        <v>-0.16666666666666666</v>
      </c>
      <c r="J109" s="21">
        <f t="shared" si="15"/>
        <v>1.3157894736842106</v>
      </c>
    </row>
    <row r="110" spans="1:10" x14ac:dyDescent="0.2">
      <c r="A110" s="158" t="s">
        <v>436</v>
      </c>
      <c r="B110" s="65">
        <v>0</v>
      </c>
      <c r="C110" s="66">
        <v>2</v>
      </c>
      <c r="D110" s="65">
        <v>0</v>
      </c>
      <c r="E110" s="66">
        <v>4</v>
      </c>
      <c r="F110" s="67"/>
      <c r="G110" s="65">
        <f t="shared" si="12"/>
        <v>-2</v>
      </c>
      <c r="H110" s="66">
        <f t="shared" si="13"/>
        <v>-4</v>
      </c>
      <c r="I110" s="20">
        <f t="shared" si="14"/>
        <v>-1</v>
      </c>
      <c r="J110" s="21">
        <f t="shared" si="15"/>
        <v>-1</v>
      </c>
    </row>
    <row r="111" spans="1:10" x14ac:dyDescent="0.2">
      <c r="A111" s="158" t="s">
        <v>445</v>
      </c>
      <c r="B111" s="65">
        <v>0</v>
      </c>
      <c r="C111" s="66">
        <v>0</v>
      </c>
      <c r="D111" s="65">
        <v>0</v>
      </c>
      <c r="E111" s="66">
        <v>3</v>
      </c>
      <c r="F111" s="67"/>
      <c r="G111" s="65">
        <f t="shared" si="12"/>
        <v>0</v>
      </c>
      <c r="H111" s="66">
        <f t="shared" si="13"/>
        <v>-3</v>
      </c>
      <c r="I111" s="20" t="str">
        <f t="shared" si="14"/>
        <v>-</v>
      </c>
      <c r="J111" s="21">
        <f t="shared" si="15"/>
        <v>-1</v>
      </c>
    </row>
    <row r="112" spans="1:10" x14ac:dyDescent="0.2">
      <c r="A112" s="158" t="s">
        <v>446</v>
      </c>
      <c r="B112" s="65">
        <v>19</v>
      </c>
      <c r="C112" s="66">
        <v>14</v>
      </c>
      <c r="D112" s="65">
        <v>36</v>
      </c>
      <c r="E112" s="66">
        <v>54</v>
      </c>
      <c r="F112" s="67"/>
      <c r="G112" s="65">
        <f t="shared" si="12"/>
        <v>5</v>
      </c>
      <c r="H112" s="66">
        <f t="shared" si="13"/>
        <v>-18</v>
      </c>
      <c r="I112" s="20">
        <f t="shared" si="14"/>
        <v>0.35714285714285715</v>
      </c>
      <c r="J112" s="21">
        <f t="shared" si="15"/>
        <v>-0.33333333333333331</v>
      </c>
    </row>
    <row r="113" spans="1:10" s="160" customFormat="1" x14ac:dyDescent="0.2">
      <c r="A113" s="178" t="s">
        <v>539</v>
      </c>
      <c r="B113" s="71">
        <v>39</v>
      </c>
      <c r="C113" s="72">
        <v>36</v>
      </c>
      <c r="D113" s="71">
        <v>113</v>
      </c>
      <c r="E113" s="72">
        <v>122</v>
      </c>
      <c r="F113" s="73"/>
      <c r="G113" s="71">
        <f t="shared" si="12"/>
        <v>3</v>
      </c>
      <c r="H113" s="72">
        <f t="shared" si="13"/>
        <v>-9</v>
      </c>
      <c r="I113" s="37">
        <f t="shared" si="14"/>
        <v>8.3333333333333329E-2</v>
      </c>
      <c r="J113" s="38">
        <f t="shared" si="15"/>
        <v>-7.3770491803278687E-2</v>
      </c>
    </row>
    <row r="114" spans="1:10" x14ac:dyDescent="0.2">
      <c r="A114" s="177"/>
      <c r="B114" s="143"/>
      <c r="C114" s="144"/>
      <c r="D114" s="143"/>
      <c r="E114" s="144"/>
      <c r="F114" s="145"/>
      <c r="G114" s="143"/>
      <c r="H114" s="144"/>
      <c r="I114" s="151"/>
      <c r="J114" s="152"/>
    </row>
    <row r="115" spans="1:10" s="139" customFormat="1" x14ac:dyDescent="0.2">
      <c r="A115" s="159" t="s">
        <v>44</v>
      </c>
      <c r="B115" s="65"/>
      <c r="C115" s="66"/>
      <c r="D115" s="65"/>
      <c r="E115" s="66"/>
      <c r="F115" s="67"/>
      <c r="G115" s="65"/>
      <c r="H115" s="66"/>
      <c r="I115" s="20"/>
      <c r="J115" s="21"/>
    </row>
    <row r="116" spans="1:10" x14ac:dyDescent="0.2">
      <c r="A116" s="158" t="s">
        <v>463</v>
      </c>
      <c r="B116" s="65">
        <v>3</v>
      </c>
      <c r="C116" s="66">
        <v>1</v>
      </c>
      <c r="D116" s="65">
        <v>5</v>
      </c>
      <c r="E116" s="66">
        <v>6</v>
      </c>
      <c r="F116" s="67"/>
      <c r="G116" s="65">
        <f>B116-C116</f>
        <v>2</v>
      </c>
      <c r="H116" s="66">
        <f>D116-E116</f>
        <v>-1</v>
      </c>
      <c r="I116" s="20">
        <f>IF(C116=0, "-", IF(G116/C116&lt;10, G116/C116, "&gt;999%"))</f>
        <v>2</v>
      </c>
      <c r="J116" s="21">
        <f>IF(E116=0, "-", IF(H116/E116&lt;10, H116/E116, "&gt;999%"))</f>
        <v>-0.16666666666666666</v>
      </c>
    </row>
    <row r="117" spans="1:10" s="160" customFormat="1" x14ac:dyDescent="0.2">
      <c r="A117" s="178" t="s">
        <v>540</v>
      </c>
      <c r="B117" s="71">
        <v>3</v>
      </c>
      <c r="C117" s="72">
        <v>1</v>
      </c>
      <c r="D117" s="71">
        <v>5</v>
      </c>
      <c r="E117" s="72">
        <v>6</v>
      </c>
      <c r="F117" s="73"/>
      <c r="G117" s="71">
        <f>B117-C117</f>
        <v>2</v>
      </c>
      <c r="H117" s="72">
        <f>D117-E117</f>
        <v>-1</v>
      </c>
      <c r="I117" s="37">
        <f>IF(C117=0, "-", IF(G117/C117&lt;10, G117/C117, "&gt;999%"))</f>
        <v>2</v>
      </c>
      <c r="J117" s="38">
        <f>IF(E117=0, "-", IF(H117/E117&lt;10, H117/E117, "&gt;999%"))</f>
        <v>-0.16666666666666666</v>
      </c>
    </row>
    <row r="118" spans="1:10" x14ac:dyDescent="0.2">
      <c r="A118" s="177"/>
      <c r="B118" s="143"/>
      <c r="C118" s="144"/>
      <c r="D118" s="143"/>
      <c r="E118" s="144"/>
      <c r="F118" s="145"/>
      <c r="G118" s="143"/>
      <c r="H118" s="144"/>
      <c r="I118" s="151"/>
      <c r="J118" s="152"/>
    </row>
    <row r="119" spans="1:10" s="139" customFormat="1" x14ac:dyDescent="0.2">
      <c r="A119" s="159" t="s">
        <v>45</v>
      </c>
      <c r="B119" s="65"/>
      <c r="C119" s="66"/>
      <c r="D119" s="65"/>
      <c r="E119" s="66"/>
      <c r="F119" s="67"/>
      <c r="G119" s="65"/>
      <c r="H119" s="66"/>
      <c r="I119" s="20"/>
      <c r="J119" s="21"/>
    </row>
    <row r="120" spans="1:10" x14ac:dyDescent="0.2">
      <c r="A120" s="158" t="s">
        <v>213</v>
      </c>
      <c r="B120" s="65">
        <v>0</v>
      </c>
      <c r="C120" s="66">
        <v>1</v>
      </c>
      <c r="D120" s="65">
        <v>0</v>
      </c>
      <c r="E120" s="66">
        <v>5</v>
      </c>
      <c r="F120" s="67"/>
      <c r="G120" s="65">
        <f t="shared" ref="G120:G126" si="16">B120-C120</f>
        <v>-1</v>
      </c>
      <c r="H120" s="66">
        <f t="shared" ref="H120:H126" si="17">D120-E120</f>
        <v>-5</v>
      </c>
      <c r="I120" s="20">
        <f t="shared" ref="I120:I126" si="18">IF(C120=0, "-", IF(G120/C120&lt;10, G120/C120, "&gt;999%"))</f>
        <v>-1</v>
      </c>
      <c r="J120" s="21">
        <f t="shared" ref="J120:J126" si="19">IF(E120=0, "-", IF(H120/E120&lt;10, H120/E120, "&gt;999%"))</f>
        <v>-1</v>
      </c>
    </row>
    <row r="121" spans="1:10" x14ac:dyDescent="0.2">
      <c r="A121" s="158" t="s">
        <v>193</v>
      </c>
      <c r="B121" s="65">
        <v>0</v>
      </c>
      <c r="C121" s="66">
        <v>5</v>
      </c>
      <c r="D121" s="65">
        <v>2</v>
      </c>
      <c r="E121" s="66">
        <v>61</v>
      </c>
      <c r="F121" s="67"/>
      <c r="G121" s="65">
        <f t="shared" si="16"/>
        <v>-5</v>
      </c>
      <c r="H121" s="66">
        <f t="shared" si="17"/>
        <v>-59</v>
      </c>
      <c r="I121" s="20">
        <f t="shared" si="18"/>
        <v>-1</v>
      </c>
      <c r="J121" s="21">
        <f t="shared" si="19"/>
        <v>-0.96721311475409832</v>
      </c>
    </row>
    <row r="122" spans="1:10" x14ac:dyDescent="0.2">
      <c r="A122" s="158" t="s">
        <v>332</v>
      </c>
      <c r="B122" s="65">
        <v>6</v>
      </c>
      <c r="C122" s="66">
        <v>8</v>
      </c>
      <c r="D122" s="65">
        <v>56</v>
      </c>
      <c r="E122" s="66">
        <v>118</v>
      </c>
      <c r="F122" s="67"/>
      <c r="G122" s="65">
        <f t="shared" si="16"/>
        <v>-2</v>
      </c>
      <c r="H122" s="66">
        <f t="shared" si="17"/>
        <v>-62</v>
      </c>
      <c r="I122" s="20">
        <f t="shared" si="18"/>
        <v>-0.25</v>
      </c>
      <c r="J122" s="21">
        <f t="shared" si="19"/>
        <v>-0.52542372881355937</v>
      </c>
    </row>
    <row r="123" spans="1:10" x14ac:dyDescent="0.2">
      <c r="A123" s="158" t="s">
        <v>300</v>
      </c>
      <c r="B123" s="65">
        <v>3</v>
      </c>
      <c r="C123" s="66">
        <v>20</v>
      </c>
      <c r="D123" s="65">
        <v>29</v>
      </c>
      <c r="E123" s="66">
        <v>107</v>
      </c>
      <c r="F123" s="67"/>
      <c r="G123" s="65">
        <f t="shared" si="16"/>
        <v>-17</v>
      </c>
      <c r="H123" s="66">
        <f t="shared" si="17"/>
        <v>-78</v>
      </c>
      <c r="I123" s="20">
        <f t="shared" si="18"/>
        <v>-0.85</v>
      </c>
      <c r="J123" s="21">
        <f t="shared" si="19"/>
        <v>-0.7289719626168224</v>
      </c>
    </row>
    <row r="124" spans="1:10" x14ac:dyDescent="0.2">
      <c r="A124" s="158" t="s">
        <v>178</v>
      </c>
      <c r="B124" s="65">
        <v>0</v>
      </c>
      <c r="C124" s="66">
        <v>0</v>
      </c>
      <c r="D124" s="65">
        <v>0</v>
      </c>
      <c r="E124" s="66">
        <v>18</v>
      </c>
      <c r="F124" s="67"/>
      <c r="G124" s="65">
        <f t="shared" si="16"/>
        <v>0</v>
      </c>
      <c r="H124" s="66">
        <f t="shared" si="17"/>
        <v>-18</v>
      </c>
      <c r="I124" s="20" t="str">
        <f t="shared" si="18"/>
        <v>-</v>
      </c>
      <c r="J124" s="21">
        <f t="shared" si="19"/>
        <v>-1</v>
      </c>
    </row>
    <row r="125" spans="1:10" x14ac:dyDescent="0.2">
      <c r="A125" s="158" t="s">
        <v>251</v>
      </c>
      <c r="B125" s="65">
        <v>1</v>
      </c>
      <c r="C125" s="66">
        <v>4</v>
      </c>
      <c r="D125" s="65">
        <v>9</v>
      </c>
      <c r="E125" s="66">
        <v>24</v>
      </c>
      <c r="F125" s="67"/>
      <c r="G125" s="65">
        <f t="shared" si="16"/>
        <v>-3</v>
      </c>
      <c r="H125" s="66">
        <f t="shared" si="17"/>
        <v>-15</v>
      </c>
      <c r="I125" s="20">
        <f t="shared" si="18"/>
        <v>-0.75</v>
      </c>
      <c r="J125" s="21">
        <f t="shared" si="19"/>
        <v>-0.625</v>
      </c>
    </row>
    <row r="126" spans="1:10" s="160" customFormat="1" x14ac:dyDescent="0.2">
      <c r="A126" s="178" t="s">
        <v>541</v>
      </c>
      <c r="B126" s="71">
        <v>10</v>
      </c>
      <c r="C126" s="72">
        <v>38</v>
      </c>
      <c r="D126" s="71">
        <v>96</v>
      </c>
      <c r="E126" s="72">
        <v>333</v>
      </c>
      <c r="F126" s="73"/>
      <c r="G126" s="71">
        <f t="shared" si="16"/>
        <v>-28</v>
      </c>
      <c r="H126" s="72">
        <f t="shared" si="17"/>
        <v>-237</v>
      </c>
      <c r="I126" s="37">
        <f t="shared" si="18"/>
        <v>-0.73684210526315785</v>
      </c>
      <c r="J126" s="38">
        <f t="shared" si="19"/>
        <v>-0.71171171171171166</v>
      </c>
    </row>
    <row r="127" spans="1:10" x14ac:dyDescent="0.2">
      <c r="A127" s="177"/>
      <c r="B127" s="143"/>
      <c r="C127" s="144"/>
      <c r="D127" s="143"/>
      <c r="E127" s="144"/>
      <c r="F127" s="145"/>
      <c r="G127" s="143"/>
      <c r="H127" s="144"/>
      <c r="I127" s="151"/>
      <c r="J127" s="152"/>
    </row>
    <row r="128" spans="1:10" s="139" customFormat="1" x14ac:dyDescent="0.2">
      <c r="A128" s="159" t="s">
        <v>46</v>
      </c>
      <c r="B128" s="65"/>
      <c r="C128" s="66"/>
      <c r="D128" s="65"/>
      <c r="E128" s="66"/>
      <c r="F128" s="67"/>
      <c r="G128" s="65"/>
      <c r="H128" s="66"/>
      <c r="I128" s="20"/>
      <c r="J128" s="21"/>
    </row>
    <row r="129" spans="1:10" x14ac:dyDescent="0.2">
      <c r="A129" s="158" t="s">
        <v>179</v>
      </c>
      <c r="B129" s="65">
        <v>0</v>
      </c>
      <c r="C129" s="66">
        <v>0</v>
      </c>
      <c r="D129" s="65">
        <v>6</v>
      </c>
      <c r="E129" s="66">
        <v>0</v>
      </c>
      <c r="F129" s="67"/>
      <c r="G129" s="65">
        <f t="shared" ref="G129:G144" si="20">B129-C129</f>
        <v>0</v>
      </c>
      <c r="H129" s="66">
        <f t="shared" ref="H129:H144" si="21">D129-E129</f>
        <v>6</v>
      </c>
      <c r="I129" s="20" t="str">
        <f t="shared" ref="I129:I144" si="22">IF(C129=0, "-", IF(G129/C129&lt;10, G129/C129, "&gt;999%"))</f>
        <v>-</v>
      </c>
      <c r="J129" s="21" t="str">
        <f t="shared" ref="J129:J144" si="23">IF(E129=0, "-", IF(H129/E129&lt;10, H129/E129, "&gt;999%"))</f>
        <v>-</v>
      </c>
    </row>
    <row r="130" spans="1:10" x14ac:dyDescent="0.2">
      <c r="A130" s="158" t="s">
        <v>194</v>
      </c>
      <c r="B130" s="65">
        <v>28</v>
      </c>
      <c r="C130" s="66">
        <v>49</v>
      </c>
      <c r="D130" s="65">
        <v>186</v>
      </c>
      <c r="E130" s="66">
        <v>268</v>
      </c>
      <c r="F130" s="67"/>
      <c r="G130" s="65">
        <f t="shared" si="20"/>
        <v>-21</v>
      </c>
      <c r="H130" s="66">
        <f t="shared" si="21"/>
        <v>-82</v>
      </c>
      <c r="I130" s="20">
        <f t="shared" si="22"/>
        <v>-0.42857142857142855</v>
      </c>
      <c r="J130" s="21">
        <f t="shared" si="23"/>
        <v>-0.30597014925373134</v>
      </c>
    </row>
    <row r="131" spans="1:10" x14ac:dyDescent="0.2">
      <c r="A131" s="158" t="s">
        <v>425</v>
      </c>
      <c r="B131" s="65">
        <v>0</v>
      </c>
      <c r="C131" s="66">
        <v>7</v>
      </c>
      <c r="D131" s="65">
        <v>0</v>
      </c>
      <c r="E131" s="66">
        <v>56</v>
      </c>
      <c r="F131" s="67"/>
      <c r="G131" s="65">
        <f t="shared" si="20"/>
        <v>-7</v>
      </c>
      <c r="H131" s="66">
        <f t="shared" si="21"/>
        <v>-56</v>
      </c>
      <c r="I131" s="20">
        <f t="shared" si="22"/>
        <v>-1</v>
      </c>
      <c r="J131" s="21">
        <f t="shared" si="23"/>
        <v>-1</v>
      </c>
    </row>
    <row r="132" spans="1:10" x14ac:dyDescent="0.2">
      <c r="A132" s="158" t="s">
        <v>252</v>
      </c>
      <c r="B132" s="65">
        <v>0</v>
      </c>
      <c r="C132" s="66">
        <v>0</v>
      </c>
      <c r="D132" s="65">
        <v>0</v>
      </c>
      <c r="E132" s="66">
        <v>5</v>
      </c>
      <c r="F132" s="67"/>
      <c r="G132" s="65">
        <f t="shared" si="20"/>
        <v>0</v>
      </c>
      <c r="H132" s="66">
        <f t="shared" si="21"/>
        <v>-5</v>
      </c>
      <c r="I132" s="20" t="str">
        <f t="shared" si="22"/>
        <v>-</v>
      </c>
      <c r="J132" s="21">
        <f t="shared" si="23"/>
        <v>-1</v>
      </c>
    </row>
    <row r="133" spans="1:10" x14ac:dyDescent="0.2">
      <c r="A133" s="158" t="s">
        <v>195</v>
      </c>
      <c r="B133" s="65">
        <v>13</v>
      </c>
      <c r="C133" s="66">
        <v>6</v>
      </c>
      <c r="D133" s="65">
        <v>43</v>
      </c>
      <c r="E133" s="66">
        <v>17</v>
      </c>
      <c r="F133" s="67"/>
      <c r="G133" s="65">
        <f t="shared" si="20"/>
        <v>7</v>
      </c>
      <c r="H133" s="66">
        <f t="shared" si="21"/>
        <v>26</v>
      </c>
      <c r="I133" s="20">
        <f t="shared" si="22"/>
        <v>1.1666666666666667</v>
      </c>
      <c r="J133" s="21">
        <f t="shared" si="23"/>
        <v>1.5294117647058822</v>
      </c>
    </row>
    <row r="134" spans="1:10" x14ac:dyDescent="0.2">
      <c r="A134" s="158" t="s">
        <v>353</v>
      </c>
      <c r="B134" s="65">
        <v>4</v>
      </c>
      <c r="C134" s="66">
        <v>0</v>
      </c>
      <c r="D134" s="65">
        <v>22</v>
      </c>
      <c r="E134" s="66">
        <v>0</v>
      </c>
      <c r="F134" s="67"/>
      <c r="G134" s="65">
        <f t="shared" si="20"/>
        <v>4</v>
      </c>
      <c r="H134" s="66">
        <f t="shared" si="21"/>
        <v>22</v>
      </c>
      <c r="I134" s="20" t="str">
        <f t="shared" si="22"/>
        <v>-</v>
      </c>
      <c r="J134" s="21" t="str">
        <f t="shared" si="23"/>
        <v>-</v>
      </c>
    </row>
    <row r="135" spans="1:10" x14ac:dyDescent="0.2">
      <c r="A135" s="158" t="s">
        <v>301</v>
      </c>
      <c r="B135" s="65">
        <v>25</v>
      </c>
      <c r="C135" s="66">
        <v>36</v>
      </c>
      <c r="D135" s="65">
        <v>125</v>
      </c>
      <c r="E135" s="66">
        <v>163</v>
      </c>
      <c r="F135" s="67"/>
      <c r="G135" s="65">
        <f t="shared" si="20"/>
        <v>-11</v>
      </c>
      <c r="H135" s="66">
        <f t="shared" si="21"/>
        <v>-38</v>
      </c>
      <c r="I135" s="20">
        <f t="shared" si="22"/>
        <v>-0.30555555555555558</v>
      </c>
      <c r="J135" s="21">
        <f t="shared" si="23"/>
        <v>-0.23312883435582821</v>
      </c>
    </row>
    <row r="136" spans="1:10" x14ac:dyDescent="0.2">
      <c r="A136" s="158" t="s">
        <v>365</v>
      </c>
      <c r="B136" s="65">
        <v>6</v>
      </c>
      <c r="C136" s="66">
        <v>14</v>
      </c>
      <c r="D136" s="65">
        <v>52</v>
      </c>
      <c r="E136" s="66">
        <v>35</v>
      </c>
      <c r="F136" s="67"/>
      <c r="G136" s="65">
        <f t="shared" si="20"/>
        <v>-8</v>
      </c>
      <c r="H136" s="66">
        <f t="shared" si="21"/>
        <v>17</v>
      </c>
      <c r="I136" s="20">
        <f t="shared" si="22"/>
        <v>-0.5714285714285714</v>
      </c>
      <c r="J136" s="21">
        <f t="shared" si="23"/>
        <v>0.48571428571428571</v>
      </c>
    </row>
    <row r="137" spans="1:10" x14ac:dyDescent="0.2">
      <c r="A137" s="158" t="s">
        <v>366</v>
      </c>
      <c r="B137" s="65">
        <v>6</v>
      </c>
      <c r="C137" s="66">
        <v>26</v>
      </c>
      <c r="D137" s="65">
        <v>44</v>
      </c>
      <c r="E137" s="66">
        <v>114</v>
      </c>
      <c r="F137" s="67"/>
      <c r="G137" s="65">
        <f t="shared" si="20"/>
        <v>-20</v>
      </c>
      <c r="H137" s="66">
        <f t="shared" si="21"/>
        <v>-70</v>
      </c>
      <c r="I137" s="20">
        <f t="shared" si="22"/>
        <v>-0.76923076923076927</v>
      </c>
      <c r="J137" s="21">
        <f t="shared" si="23"/>
        <v>-0.61403508771929827</v>
      </c>
    </row>
    <row r="138" spans="1:10" x14ac:dyDescent="0.2">
      <c r="A138" s="158" t="s">
        <v>214</v>
      </c>
      <c r="B138" s="65">
        <v>0</v>
      </c>
      <c r="C138" s="66">
        <v>2</v>
      </c>
      <c r="D138" s="65">
        <v>8</v>
      </c>
      <c r="E138" s="66">
        <v>2</v>
      </c>
      <c r="F138" s="67"/>
      <c r="G138" s="65">
        <f t="shared" si="20"/>
        <v>-2</v>
      </c>
      <c r="H138" s="66">
        <f t="shared" si="21"/>
        <v>6</v>
      </c>
      <c r="I138" s="20">
        <f t="shared" si="22"/>
        <v>-1</v>
      </c>
      <c r="J138" s="21">
        <f t="shared" si="23"/>
        <v>3</v>
      </c>
    </row>
    <row r="139" spans="1:10" x14ac:dyDescent="0.2">
      <c r="A139" s="158" t="s">
        <v>253</v>
      </c>
      <c r="B139" s="65">
        <v>1</v>
      </c>
      <c r="C139" s="66">
        <v>0</v>
      </c>
      <c r="D139" s="65">
        <v>10</v>
      </c>
      <c r="E139" s="66">
        <v>0</v>
      </c>
      <c r="F139" s="67"/>
      <c r="G139" s="65">
        <f t="shared" si="20"/>
        <v>1</v>
      </c>
      <c r="H139" s="66">
        <f t="shared" si="21"/>
        <v>10</v>
      </c>
      <c r="I139" s="20" t="str">
        <f t="shared" si="22"/>
        <v>-</v>
      </c>
      <c r="J139" s="21" t="str">
        <f t="shared" si="23"/>
        <v>-</v>
      </c>
    </row>
    <row r="140" spans="1:10" x14ac:dyDescent="0.2">
      <c r="A140" s="158" t="s">
        <v>426</v>
      </c>
      <c r="B140" s="65">
        <v>12</v>
      </c>
      <c r="C140" s="66">
        <v>0</v>
      </c>
      <c r="D140" s="65">
        <v>28</v>
      </c>
      <c r="E140" s="66">
        <v>0</v>
      </c>
      <c r="F140" s="67"/>
      <c r="G140" s="65">
        <f t="shared" si="20"/>
        <v>12</v>
      </c>
      <c r="H140" s="66">
        <f t="shared" si="21"/>
        <v>28</v>
      </c>
      <c r="I140" s="20" t="str">
        <f t="shared" si="22"/>
        <v>-</v>
      </c>
      <c r="J140" s="21" t="str">
        <f t="shared" si="23"/>
        <v>-</v>
      </c>
    </row>
    <row r="141" spans="1:10" x14ac:dyDescent="0.2">
      <c r="A141" s="158" t="s">
        <v>333</v>
      </c>
      <c r="B141" s="65">
        <v>37</v>
      </c>
      <c r="C141" s="66">
        <v>15</v>
      </c>
      <c r="D141" s="65">
        <v>125</v>
      </c>
      <c r="E141" s="66">
        <v>55</v>
      </c>
      <c r="F141" s="67"/>
      <c r="G141" s="65">
        <f t="shared" si="20"/>
        <v>22</v>
      </c>
      <c r="H141" s="66">
        <f t="shared" si="21"/>
        <v>70</v>
      </c>
      <c r="I141" s="20">
        <f t="shared" si="22"/>
        <v>1.4666666666666666</v>
      </c>
      <c r="J141" s="21">
        <f t="shared" si="23"/>
        <v>1.2727272727272727</v>
      </c>
    </row>
    <row r="142" spans="1:10" x14ac:dyDescent="0.2">
      <c r="A142" s="158" t="s">
        <v>266</v>
      </c>
      <c r="B142" s="65">
        <v>0</v>
      </c>
      <c r="C142" s="66">
        <v>0</v>
      </c>
      <c r="D142" s="65">
        <v>0</v>
      </c>
      <c r="E142" s="66">
        <v>1</v>
      </c>
      <c r="F142" s="67"/>
      <c r="G142" s="65">
        <f t="shared" si="20"/>
        <v>0</v>
      </c>
      <c r="H142" s="66">
        <f t="shared" si="21"/>
        <v>-1</v>
      </c>
      <c r="I142" s="20" t="str">
        <f t="shared" si="22"/>
        <v>-</v>
      </c>
      <c r="J142" s="21">
        <f t="shared" si="23"/>
        <v>-1</v>
      </c>
    </row>
    <row r="143" spans="1:10" x14ac:dyDescent="0.2">
      <c r="A143" s="158" t="s">
        <v>288</v>
      </c>
      <c r="B143" s="65">
        <v>7</v>
      </c>
      <c r="C143" s="66">
        <v>18</v>
      </c>
      <c r="D143" s="65">
        <v>42</v>
      </c>
      <c r="E143" s="66">
        <v>54</v>
      </c>
      <c r="F143" s="67"/>
      <c r="G143" s="65">
        <f t="shared" si="20"/>
        <v>-11</v>
      </c>
      <c r="H143" s="66">
        <f t="shared" si="21"/>
        <v>-12</v>
      </c>
      <c r="I143" s="20">
        <f t="shared" si="22"/>
        <v>-0.61111111111111116</v>
      </c>
      <c r="J143" s="21">
        <f t="shared" si="23"/>
        <v>-0.22222222222222221</v>
      </c>
    </row>
    <row r="144" spans="1:10" s="160" customFormat="1" x14ac:dyDescent="0.2">
      <c r="A144" s="178" t="s">
        <v>542</v>
      </c>
      <c r="B144" s="71">
        <v>139</v>
      </c>
      <c r="C144" s="72">
        <v>173</v>
      </c>
      <c r="D144" s="71">
        <v>691</v>
      </c>
      <c r="E144" s="72">
        <v>770</v>
      </c>
      <c r="F144" s="73"/>
      <c r="G144" s="71">
        <f t="shared" si="20"/>
        <v>-34</v>
      </c>
      <c r="H144" s="72">
        <f t="shared" si="21"/>
        <v>-79</v>
      </c>
      <c r="I144" s="37">
        <f t="shared" si="22"/>
        <v>-0.19653179190751446</v>
      </c>
      <c r="J144" s="38">
        <f t="shared" si="23"/>
        <v>-0.1025974025974026</v>
      </c>
    </row>
    <row r="145" spans="1:10" x14ac:dyDescent="0.2">
      <c r="A145" s="177"/>
      <c r="B145" s="143"/>
      <c r="C145" s="144"/>
      <c r="D145" s="143"/>
      <c r="E145" s="144"/>
      <c r="F145" s="145"/>
      <c r="G145" s="143"/>
      <c r="H145" s="144"/>
      <c r="I145" s="151"/>
      <c r="J145" s="152"/>
    </row>
    <row r="146" spans="1:10" s="139" customFormat="1" x14ac:dyDescent="0.2">
      <c r="A146" s="159" t="s">
        <v>47</v>
      </c>
      <c r="B146" s="65"/>
      <c r="C146" s="66"/>
      <c r="D146" s="65"/>
      <c r="E146" s="66"/>
      <c r="F146" s="67"/>
      <c r="G146" s="65"/>
      <c r="H146" s="66"/>
      <c r="I146" s="20"/>
      <c r="J146" s="21"/>
    </row>
    <row r="147" spans="1:10" x14ac:dyDescent="0.2">
      <c r="A147" s="158" t="s">
        <v>464</v>
      </c>
      <c r="B147" s="65">
        <v>0</v>
      </c>
      <c r="C147" s="66">
        <v>1</v>
      </c>
      <c r="D147" s="65">
        <v>0</v>
      </c>
      <c r="E147" s="66">
        <v>1</v>
      </c>
      <c r="F147" s="67"/>
      <c r="G147" s="65">
        <f>B147-C147</f>
        <v>-1</v>
      </c>
      <c r="H147" s="66">
        <f>D147-E147</f>
        <v>-1</v>
      </c>
      <c r="I147" s="20">
        <f>IF(C147=0, "-", IF(G147/C147&lt;10, G147/C147, "&gt;999%"))</f>
        <v>-1</v>
      </c>
      <c r="J147" s="21">
        <f>IF(E147=0, "-", IF(H147/E147&lt;10, H147/E147, "&gt;999%"))</f>
        <v>-1</v>
      </c>
    </row>
    <row r="148" spans="1:10" s="160" customFormat="1" x14ac:dyDescent="0.2">
      <c r="A148" s="178" t="s">
        <v>543</v>
      </c>
      <c r="B148" s="71">
        <v>0</v>
      </c>
      <c r="C148" s="72">
        <v>1</v>
      </c>
      <c r="D148" s="71">
        <v>0</v>
      </c>
      <c r="E148" s="72">
        <v>1</v>
      </c>
      <c r="F148" s="73"/>
      <c r="G148" s="71">
        <f>B148-C148</f>
        <v>-1</v>
      </c>
      <c r="H148" s="72">
        <f>D148-E148</f>
        <v>-1</v>
      </c>
      <c r="I148" s="37">
        <f>IF(C148=0, "-", IF(G148/C148&lt;10, G148/C148, "&gt;999%"))</f>
        <v>-1</v>
      </c>
      <c r="J148" s="38">
        <f>IF(E148=0, "-", IF(H148/E148&lt;10, H148/E148, "&gt;999%"))</f>
        <v>-1</v>
      </c>
    </row>
    <row r="149" spans="1:10" x14ac:dyDescent="0.2">
      <c r="A149" s="177"/>
      <c r="B149" s="143"/>
      <c r="C149" s="144"/>
      <c r="D149" s="143"/>
      <c r="E149" s="144"/>
      <c r="F149" s="145"/>
      <c r="G149" s="143"/>
      <c r="H149" s="144"/>
      <c r="I149" s="151"/>
      <c r="J149" s="152"/>
    </row>
    <row r="150" spans="1:10" s="139" customFormat="1" x14ac:dyDescent="0.2">
      <c r="A150" s="159" t="s">
        <v>48</v>
      </c>
      <c r="B150" s="65"/>
      <c r="C150" s="66"/>
      <c r="D150" s="65"/>
      <c r="E150" s="66"/>
      <c r="F150" s="67"/>
      <c r="G150" s="65"/>
      <c r="H150" s="66"/>
      <c r="I150" s="20"/>
      <c r="J150" s="21"/>
    </row>
    <row r="151" spans="1:10" x14ac:dyDescent="0.2">
      <c r="A151" s="158" t="s">
        <v>465</v>
      </c>
      <c r="B151" s="65">
        <v>12</v>
      </c>
      <c r="C151" s="66">
        <v>12</v>
      </c>
      <c r="D151" s="65">
        <v>37</v>
      </c>
      <c r="E151" s="66">
        <v>42</v>
      </c>
      <c r="F151" s="67"/>
      <c r="G151" s="65">
        <f>B151-C151</f>
        <v>0</v>
      </c>
      <c r="H151" s="66">
        <f>D151-E151</f>
        <v>-5</v>
      </c>
      <c r="I151" s="20">
        <f>IF(C151=0, "-", IF(G151/C151&lt;10, G151/C151, "&gt;999%"))</f>
        <v>0</v>
      </c>
      <c r="J151" s="21">
        <f>IF(E151=0, "-", IF(H151/E151&lt;10, H151/E151, "&gt;999%"))</f>
        <v>-0.11904761904761904</v>
      </c>
    </row>
    <row r="152" spans="1:10" s="160" customFormat="1" x14ac:dyDescent="0.2">
      <c r="A152" s="178" t="s">
        <v>544</v>
      </c>
      <c r="B152" s="71">
        <v>12</v>
      </c>
      <c r="C152" s="72">
        <v>12</v>
      </c>
      <c r="D152" s="71">
        <v>37</v>
      </c>
      <c r="E152" s="72">
        <v>42</v>
      </c>
      <c r="F152" s="73"/>
      <c r="G152" s="71">
        <f>B152-C152</f>
        <v>0</v>
      </c>
      <c r="H152" s="72">
        <f>D152-E152</f>
        <v>-5</v>
      </c>
      <c r="I152" s="37">
        <f>IF(C152=0, "-", IF(G152/C152&lt;10, G152/C152, "&gt;999%"))</f>
        <v>0</v>
      </c>
      <c r="J152" s="38">
        <f>IF(E152=0, "-", IF(H152/E152&lt;10, H152/E152, "&gt;999%"))</f>
        <v>-0.11904761904761904</v>
      </c>
    </row>
    <row r="153" spans="1:10" x14ac:dyDescent="0.2">
      <c r="A153" s="177"/>
      <c r="B153" s="143"/>
      <c r="C153" s="144"/>
      <c r="D153" s="143"/>
      <c r="E153" s="144"/>
      <c r="F153" s="145"/>
      <c r="G153" s="143"/>
      <c r="H153" s="144"/>
      <c r="I153" s="151"/>
      <c r="J153" s="152"/>
    </row>
    <row r="154" spans="1:10" s="139" customFormat="1" x14ac:dyDescent="0.2">
      <c r="A154" s="159" t="s">
        <v>49</v>
      </c>
      <c r="B154" s="65"/>
      <c r="C154" s="66"/>
      <c r="D154" s="65"/>
      <c r="E154" s="66"/>
      <c r="F154" s="67"/>
      <c r="G154" s="65"/>
      <c r="H154" s="66"/>
      <c r="I154" s="20"/>
      <c r="J154" s="21"/>
    </row>
    <row r="155" spans="1:10" x14ac:dyDescent="0.2">
      <c r="A155" s="158" t="s">
        <v>437</v>
      </c>
      <c r="B155" s="65">
        <v>6</v>
      </c>
      <c r="C155" s="66">
        <v>9</v>
      </c>
      <c r="D155" s="65">
        <v>25</v>
      </c>
      <c r="E155" s="66">
        <v>24</v>
      </c>
      <c r="F155" s="67"/>
      <c r="G155" s="65">
        <f>B155-C155</f>
        <v>-3</v>
      </c>
      <c r="H155" s="66">
        <f>D155-E155</f>
        <v>1</v>
      </c>
      <c r="I155" s="20">
        <f>IF(C155=0, "-", IF(G155/C155&lt;10, G155/C155, "&gt;999%"))</f>
        <v>-0.33333333333333331</v>
      </c>
      <c r="J155" s="21">
        <f>IF(E155=0, "-", IF(H155/E155&lt;10, H155/E155, "&gt;999%"))</f>
        <v>4.1666666666666664E-2</v>
      </c>
    </row>
    <row r="156" spans="1:10" x14ac:dyDescent="0.2">
      <c r="A156" s="158" t="s">
        <v>447</v>
      </c>
      <c r="B156" s="65">
        <v>31</v>
      </c>
      <c r="C156" s="66">
        <v>16</v>
      </c>
      <c r="D156" s="65">
        <v>143</v>
      </c>
      <c r="E156" s="66">
        <v>94</v>
      </c>
      <c r="F156" s="67"/>
      <c r="G156" s="65">
        <f>B156-C156</f>
        <v>15</v>
      </c>
      <c r="H156" s="66">
        <f>D156-E156</f>
        <v>49</v>
      </c>
      <c r="I156" s="20">
        <f>IF(C156=0, "-", IF(G156/C156&lt;10, G156/C156, "&gt;999%"))</f>
        <v>0.9375</v>
      </c>
      <c r="J156" s="21">
        <f>IF(E156=0, "-", IF(H156/E156&lt;10, H156/E156, "&gt;999%"))</f>
        <v>0.52127659574468088</v>
      </c>
    </row>
    <row r="157" spans="1:10" x14ac:dyDescent="0.2">
      <c r="A157" s="158" t="s">
        <v>367</v>
      </c>
      <c r="B157" s="65">
        <v>14</v>
      </c>
      <c r="C157" s="66">
        <v>2</v>
      </c>
      <c r="D157" s="65">
        <v>69</v>
      </c>
      <c r="E157" s="66">
        <v>30</v>
      </c>
      <c r="F157" s="67"/>
      <c r="G157" s="65">
        <f>B157-C157</f>
        <v>12</v>
      </c>
      <c r="H157" s="66">
        <f>D157-E157</f>
        <v>39</v>
      </c>
      <c r="I157" s="20">
        <f>IF(C157=0, "-", IF(G157/C157&lt;10, G157/C157, "&gt;999%"))</f>
        <v>6</v>
      </c>
      <c r="J157" s="21">
        <f>IF(E157=0, "-", IF(H157/E157&lt;10, H157/E157, "&gt;999%"))</f>
        <v>1.3</v>
      </c>
    </row>
    <row r="158" spans="1:10" s="160" customFormat="1" x14ac:dyDescent="0.2">
      <c r="A158" s="178" t="s">
        <v>545</v>
      </c>
      <c r="B158" s="71">
        <v>51</v>
      </c>
      <c r="C158" s="72">
        <v>27</v>
      </c>
      <c r="D158" s="71">
        <v>237</v>
      </c>
      <c r="E158" s="72">
        <v>148</v>
      </c>
      <c r="F158" s="73"/>
      <c r="G158" s="71">
        <f>B158-C158</f>
        <v>24</v>
      </c>
      <c r="H158" s="72">
        <f>D158-E158</f>
        <v>89</v>
      </c>
      <c r="I158" s="37">
        <f>IF(C158=0, "-", IF(G158/C158&lt;10, G158/C158, "&gt;999%"))</f>
        <v>0.88888888888888884</v>
      </c>
      <c r="J158" s="38">
        <f>IF(E158=0, "-", IF(H158/E158&lt;10, H158/E158, "&gt;999%"))</f>
        <v>0.60135135135135132</v>
      </c>
    </row>
    <row r="159" spans="1:10" x14ac:dyDescent="0.2">
      <c r="A159" s="177"/>
      <c r="B159" s="143"/>
      <c r="C159" s="144"/>
      <c r="D159" s="143"/>
      <c r="E159" s="144"/>
      <c r="F159" s="145"/>
      <c r="G159" s="143"/>
      <c r="H159" s="144"/>
      <c r="I159" s="151"/>
      <c r="J159" s="152"/>
    </row>
    <row r="160" spans="1:10" s="139" customFormat="1" x14ac:dyDescent="0.2">
      <c r="A160" s="159" t="s">
        <v>50</v>
      </c>
      <c r="B160" s="65"/>
      <c r="C160" s="66"/>
      <c r="D160" s="65"/>
      <c r="E160" s="66"/>
      <c r="F160" s="67"/>
      <c r="G160" s="65"/>
      <c r="H160" s="66"/>
      <c r="I160" s="20"/>
      <c r="J160" s="21"/>
    </row>
    <row r="161" spans="1:10" x14ac:dyDescent="0.2">
      <c r="A161" s="158" t="s">
        <v>466</v>
      </c>
      <c r="B161" s="65">
        <v>0</v>
      </c>
      <c r="C161" s="66">
        <v>0</v>
      </c>
      <c r="D161" s="65">
        <v>0</v>
      </c>
      <c r="E161" s="66">
        <v>1</v>
      </c>
      <c r="F161" s="67"/>
      <c r="G161" s="65">
        <f>B161-C161</f>
        <v>0</v>
      </c>
      <c r="H161" s="66">
        <f>D161-E161</f>
        <v>-1</v>
      </c>
      <c r="I161" s="20" t="str">
        <f>IF(C161=0, "-", IF(G161/C161&lt;10, G161/C161, "&gt;999%"))</f>
        <v>-</v>
      </c>
      <c r="J161" s="21">
        <f>IF(E161=0, "-", IF(H161/E161&lt;10, H161/E161, "&gt;999%"))</f>
        <v>-1</v>
      </c>
    </row>
    <row r="162" spans="1:10" s="160" customFormat="1" x14ac:dyDescent="0.2">
      <c r="A162" s="178" t="s">
        <v>546</v>
      </c>
      <c r="B162" s="71">
        <v>0</v>
      </c>
      <c r="C162" s="72">
        <v>0</v>
      </c>
      <c r="D162" s="71">
        <v>0</v>
      </c>
      <c r="E162" s="72">
        <v>1</v>
      </c>
      <c r="F162" s="73"/>
      <c r="G162" s="71">
        <f>B162-C162</f>
        <v>0</v>
      </c>
      <c r="H162" s="72">
        <f>D162-E162</f>
        <v>-1</v>
      </c>
      <c r="I162" s="37" t="str">
        <f>IF(C162=0, "-", IF(G162/C162&lt;10, G162/C162, "&gt;999%"))</f>
        <v>-</v>
      </c>
      <c r="J162" s="38">
        <f>IF(E162=0, "-", IF(H162/E162&lt;10, H162/E162, "&gt;999%"))</f>
        <v>-1</v>
      </c>
    </row>
    <row r="163" spans="1:10" x14ac:dyDescent="0.2">
      <c r="A163" s="177"/>
      <c r="B163" s="143"/>
      <c r="C163" s="144"/>
      <c r="D163" s="143"/>
      <c r="E163" s="144"/>
      <c r="F163" s="145"/>
      <c r="G163" s="143"/>
      <c r="H163" s="144"/>
      <c r="I163" s="151"/>
      <c r="J163" s="152"/>
    </row>
    <row r="164" spans="1:10" s="139" customFormat="1" x14ac:dyDescent="0.2">
      <c r="A164" s="159" t="s">
        <v>51</v>
      </c>
      <c r="B164" s="65"/>
      <c r="C164" s="66"/>
      <c r="D164" s="65"/>
      <c r="E164" s="66"/>
      <c r="F164" s="67"/>
      <c r="G164" s="65"/>
      <c r="H164" s="66"/>
      <c r="I164" s="20"/>
      <c r="J164" s="21"/>
    </row>
    <row r="165" spans="1:10" x14ac:dyDescent="0.2">
      <c r="A165" s="158" t="s">
        <v>323</v>
      </c>
      <c r="B165" s="65">
        <v>2</v>
      </c>
      <c r="C165" s="66">
        <v>8</v>
      </c>
      <c r="D165" s="65">
        <v>6</v>
      </c>
      <c r="E165" s="66">
        <v>21</v>
      </c>
      <c r="F165" s="67"/>
      <c r="G165" s="65">
        <f t="shared" ref="G165:G171" si="24">B165-C165</f>
        <v>-6</v>
      </c>
      <c r="H165" s="66">
        <f t="shared" ref="H165:H171" si="25">D165-E165</f>
        <v>-15</v>
      </c>
      <c r="I165" s="20">
        <f t="shared" ref="I165:I171" si="26">IF(C165=0, "-", IF(G165/C165&lt;10, G165/C165, "&gt;999%"))</f>
        <v>-0.75</v>
      </c>
      <c r="J165" s="21">
        <f t="shared" ref="J165:J171" si="27">IF(E165=0, "-", IF(H165/E165&lt;10, H165/E165, "&gt;999%"))</f>
        <v>-0.7142857142857143</v>
      </c>
    </row>
    <row r="166" spans="1:10" x14ac:dyDescent="0.2">
      <c r="A166" s="158" t="s">
        <v>391</v>
      </c>
      <c r="B166" s="65">
        <v>2</v>
      </c>
      <c r="C166" s="66">
        <v>0</v>
      </c>
      <c r="D166" s="65">
        <v>7</v>
      </c>
      <c r="E166" s="66">
        <v>2</v>
      </c>
      <c r="F166" s="67"/>
      <c r="G166" s="65">
        <f t="shared" si="24"/>
        <v>2</v>
      </c>
      <c r="H166" s="66">
        <f t="shared" si="25"/>
        <v>5</v>
      </c>
      <c r="I166" s="20" t="str">
        <f t="shared" si="26"/>
        <v>-</v>
      </c>
      <c r="J166" s="21">
        <f t="shared" si="27"/>
        <v>2.5</v>
      </c>
    </row>
    <row r="167" spans="1:10" x14ac:dyDescent="0.2">
      <c r="A167" s="158" t="s">
        <v>275</v>
      </c>
      <c r="B167" s="65">
        <v>0</v>
      </c>
      <c r="C167" s="66">
        <v>0</v>
      </c>
      <c r="D167" s="65">
        <v>0</v>
      </c>
      <c r="E167" s="66">
        <v>1</v>
      </c>
      <c r="F167" s="67"/>
      <c r="G167" s="65">
        <f t="shared" si="24"/>
        <v>0</v>
      </c>
      <c r="H167" s="66">
        <f t="shared" si="25"/>
        <v>-1</v>
      </c>
      <c r="I167" s="20" t="str">
        <f t="shared" si="26"/>
        <v>-</v>
      </c>
      <c r="J167" s="21">
        <f t="shared" si="27"/>
        <v>-1</v>
      </c>
    </row>
    <row r="168" spans="1:10" x14ac:dyDescent="0.2">
      <c r="A168" s="158" t="s">
        <v>392</v>
      </c>
      <c r="B168" s="65">
        <v>0</v>
      </c>
      <c r="C168" s="66">
        <v>0</v>
      </c>
      <c r="D168" s="65">
        <v>0</v>
      </c>
      <c r="E168" s="66">
        <v>1</v>
      </c>
      <c r="F168" s="67"/>
      <c r="G168" s="65">
        <f t="shared" si="24"/>
        <v>0</v>
      </c>
      <c r="H168" s="66">
        <f t="shared" si="25"/>
        <v>-1</v>
      </c>
      <c r="I168" s="20" t="str">
        <f t="shared" si="26"/>
        <v>-</v>
      </c>
      <c r="J168" s="21">
        <f t="shared" si="27"/>
        <v>-1</v>
      </c>
    </row>
    <row r="169" spans="1:10" x14ac:dyDescent="0.2">
      <c r="A169" s="158" t="s">
        <v>228</v>
      </c>
      <c r="B169" s="65">
        <v>1</v>
      </c>
      <c r="C169" s="66">
        <v>2</v>
      </c>
      <c r="D169" s="65">
        <v>1</v>
      </c>
      <c r="E169" s="66">
        <v>3</v>
      </c>
      <c r="F169" s="67"/>
      <c r="G169" s="65">
        <f t="shared" si="24"/>
        <v>-1</v>
      </c>
      <c r="H169" s="66">
        <f t="shared" si="25"/>
        <v>-2</v>
      </c>
      <c r="I169" s="20">
        <f t="shared" si="26"/>
        <v>-0.5</v>
      </c>
      <c r="J169" s="21">
        <f t="shared" si="27"/>
        <v>-0.66666666666666663</v>
      </c>
    </row>
    <row r="170" spans="1:10" x14ac:dyDescent="0.2">
      <c r="A170" s="158" t="s">
        <v>243</v>
      </c>
      <c r="B170" s="65">
        <v>0</v>
      </c>
      <c r="C170" s="66">
        <v>0</v>
      </c>
      <c r="D170" s="65">
        <v>0</v>
      </c>
      <c r="E170" s="66">
        <v>2</v>
      </c>
      <c r="F170" s="67"/>
      <c r="G170" s="65">
        <f t="shared" si="24"/>
        <v>0</v>
      </c>
      <c r="H170" s="66">
        <f t="shared" si="25"/>
        <v>-2</v>
      </c>
      <c r="I170" s="20" t="str">
        <f t="shared" si="26"/>
        <v>-</v>
      </c>
      <c r="J170" s="21">
        <f t="shared" si="27"/>
        <v>-1</v>
      </c>
    </row>
    <row r="171" spans="1:10" s="160" customFormat="1" x14ac:dyDescent="0.2">
      <c r="A171" s="178" t="s">
        <v>547</v>
      </c>
      <c r="B171" s="71">
        <v>5</v>
      </c>
      <c r="C171" s="72">
        <v>10</v>
      </c>
      <c r="D171" s="71">
        <v>14</v>
      </c>
      <c r="E171" s="72">
        <v>30</v>
      </c>
      <c r="F171" s="73"/>
      <c r="G171" s="71">
        <f t="shared" si="24"/>
        <v>-5</v>
      </c>
      <c r="H171" s="72">
        <f t="shared" si="25"/>
        <v>-16</v>
      </c>
      <c r="I171" s="37">
        <f t="shared" si="26"/>
        <v>-0.5</v>
      </c>
      <c r="J171" s="38">
        <f t="shared" si="27"/>
        <v>-0.53333333333333333</v>
      </c>
    </row>
    <row r="172" spans="1:10" x14ac:dyDescent="0.2">
      <c r="A172" s="177"/>
      <c r="B172" s="143"/>
      <c r="C172" s="144"/>
      <c r="D172" s="143"/>
      <c r="E172" s="144"/>
      <c r="F172" s="145"/>
      <c r="G172" s="143"/>
      <c r="H172" s="144"/>
      <c r="I172" s="151"/>
      <c r="J172" s="152"/>
    </row>
    <row r="173" spans="1:10" s="139" customFormat="1" x14ac:dyDescent="0.2">
      <c r="A173" s="159" t="s">
        <v>52</v>
      </c>
      <c r="B173" s="65"/>
      <c r="C173" s="66"/>
      <c r="D173" s="65"/>
      <c r="E173" s="66"/>
      <c r="F173" s="67"/>
      <c r="G173" s="65"/>
      <c r="H173" s="66"/>
      <c r="I173" s="20"/>
      <c r="J173" s="21"/>
    </row>
    <row r="174" spans="1:10" x14ac:dyDescent="0.2">
      <c r="A174" s="158" t="s">
        <v>334</v>
      </c>
      <c r="B174" s="65">
        <v>4</v>
      </c>
      <c r="C174" s="66">
        <v>1</v>
      </c>
      <c r="D174" s="65">
        <v>7</v>
      </c>
      <c r="E174" s="66">
        <v>5</v>
      </c>
      <c r="F174" s="67"/>
      <c r="G174" s="65">
        <f t="shared" ref="G174:G179" si="28">B174-C174</f>
        <v>3</v>
      </c>
      <c r="H174" s="66">
        <f t="shared" ref="H174:H179" si="29">D174-E174</f>
        <v>2</v>
      </c>
      <c r="I174" s="20">
        <f t="shared" ref="I174:I179" si="30">IF(C174=0, "-", IF(G174/C174&lt;10, G174/C174, "&gt;999%"))</f>
        <v>3</v>
      </c>
      <c r="J174" s="21">
        <f t="shared" ref="J174:J179" si="31">IF(E174=0, "-", IF(H174/E174&lt;10, H174/E174, "&gt;999%"))</f>
        <v>0.4</v>
      </c>
    </row>
    <row r="175" spans="1:10" x14ac:dyDescent="0.2">
      <c r="A175" s="158" t="s">
        <v>302</v>
      </c>
      <c r="B175" s="65">
        <v>2</v>
      </c>
      <c r="C175" s="66">
        <v>0</v>
      </c>
      <c r="D175" s="65">
        <v>10</v>
      </c>
      <c r="E175" s="66">
        <v>8</v>
      </c>
      <c r="F175" s="67"/>
      <c r="G175" s="65">
        <f t="shared" si="28"/>
        <v>2</v>
      </c>
      <c r="H175" s="66">
        <f t="shared" si="29"/>
        <v>2</v>
      </c>
      <c r="I175" s="20" t="str">
        <f t="shared" si="30"/>
        <v>-</v>
      </c>
      <c r="J175" s="21">
        <f t="shared" si="31"/>
        <v>0.25</v>
      </c>
    </row>
    <row r="176" spans="1:10" x14ac:dyDescent="0.2">
      <c r="A176" s="158" t="s">
        <v>448</v>
      </c>
      <c r="B176" s="65">
        <v>1</v>
      </c>
      <c r="C176" s="66">
        <v>0</v>
      </c>
      <c r="D176" s="65">
        <v>9</v>
      </c>
      <c r="E176" s="66">
        <v>6</v>
      </c>
      <c r="F176" s="67"/>
      <c r="G176" s="65">
        <f t="shared" si="28"/>
        <v>1</v>
      </c>
      <c r="H176" s="66">
        <f t="shared" si="29"/>
        <v>3</v>
      </c>
      <c r="I176" s="20" t="str">
        <f t="shared" si="30"/>
        <v>-</v>
      </c>
      <c r="J176" s="21">
        <f t="shared" si="31"/>
        <v>0.5</v>
      </c>
    </row>
    <row r="177" spans="1:10" x14ac:dyDescent="0.2">
      <c r="A177" s="158" t="s">
        <v>368</v>
      </c>
      <c r="B177" s="65">
        <v>0</v>
      </c>
      <c r="C177" s="66">
        <v>4</v>
      </c>
      <c r="D177" s="65">
        <v>17</v>
      </c>
      <c r="E177" s="66">
        <v>21</v>
      </c>
      <c r="F177" s="67"/>
      <c r="G177" s="65">
        <f t="shared" si="28"/>
        <v>-4</v>
      </c>
      <c r="H177" s="66">
        <f t="shared" si="29"/>
        <v>-4</v>
      </c>
      <c r="I177" s="20">
        <f t="shared" si="30"/>
        <v>-1</v>
      </c>
      <c r="J177" s="21">
        <f t="shared" si="31"/>
        <v>-0.19047619047619047</v>
      </c>
    </row>
    <row r="178" spans="1:10" x14ac:dyDescent="0.2">
      <c r="A178" s="158" t="s">
        <v>369</v>
      </c>
      <c r="B178" s="65">
        <v>1</v>
      </c>
      <c r="C178" s="66">
        <v>4</v>
      </c>
      <c r="D178" s="65">
        <v>10</v>
      </c>
      <c r="E178" s="66">
        <v>17</v>
      </c>
      <c r="F178" s="67"/>
      <c r="G178" s="65">
        <f t="shared" si="28"/>
        <v>-3</v>
      </c>
      <c r="H178" s="66">
        <f t="shared" si="29"/>
        <v>-7</v>
      </c>
      <c r="I178" s="20">
        <f t="shared" si="30"/>
        <v>-0.75</v>
      </c>
      <c r="J178" s="21">
        <f t="shared" si="31"/>
        <v>-0.41176470588235292</v>
      </c>
    </row>
    <row r="179" spans="1:10" s="160" customFormat="1" x14ac:dyDescent="0.2">
      <c r="A179" s="178" t="s">
        <v>548</v>
      </c>
      <c r="B179" s="71">
        <v>8</v>
      </c>
      <c r="C179" s="72">
        <v>9</v>
      </c>
      <c r="D179" s="71">
        <v>53</v>
      </c>
      <c r="E179" s="72">
        <v>57</v>
      </c>
      <c r="F179" s="73"/>
      <c r="G179" s="71">
        <f t="shared" si="28"/>
        <v>-1</v>
      </c>
      <c r="H179" s="72">
        <f t="shared" si="29"/>
        <v>-4</v>
      </c>
      <c r="I179" s="37">
        <f t="shared" si="30"/>
        <v>-0.1111111111111111</v>
      </c>
      <c r="J179" s="38">
        <f t="shared" si="31"/>
        <v>-7.0175438596491224E-2</v>
      </c>
    </row>
    <row r="180" spans="1:10" x14ac:dyDescent="0.2">
      <c r="A180" s="177"/>
      <c r="B180" s="143"/>
      <c r="C180" s="144"/>
      <c r="D180" s="143"/>
      <c r="E180" s="144"/>
      <c r="F180" s="145"/>
      <c r="G180" s="143"/>
      <c r="H180" s="144"/>
      <c r="I180" s="151"/>
      <c r="J180" s="152"/>
    </row>
    <row r="181" spans="1:10" s="139" customFormat="1" x14ac:dyDescent="0.2">
      <c r="A181" s="159" t="s">
        <v>53</v>
      </c>
      <c r="B181" s="65"/>
      <c r="C181" s="66"/>
      <c r="D181" s="65"/>
      <c r="E181" s="66"/>
      <c r="F181" s="67"/>
      <c r="G181" s="65"/>
      <c r="H181" s="66"/>
      <c r="I181" s="20"/>
      <c r="J181" s="21"/>
    </row>
    <row r="182" spans="1:10" x14ac:dyDescent="0.2">
      <c r="A182" s="158" t="s">
        <v>254</v>
      </c>
      <c r="B182" s="65">
        <v>8</v>
      </c>
      <c r="C182" s="66">
        <v>4</v>
      </c>
      <c r="D182" s="65">
        <v>42</v>
      </c>
      <c r="E182" s="66">
        <v>36</v>
      </c>
      <c r="F182" s="67"/>
      <c r="G182" s="65">
        <f t="shared" ref="G182:G193" si="32">B182-C182</f>
        <v>4</v>
      </c>
      <c r="H182" s="66">
        <f t="shared" ref="H182:H193" si="33">D182-E182</f>
        <v>6</v>
      </c>
      <c r="I182" s="20">
        <f t="shared" ref="I182:I193" si="34">IF(C182=0, "-", IF(G182/C182&lt;10, G182/C182, "&gt;999%"))</f>
        <v>1</v>
      </c>
      <c r="J182" s="21">
        <f t="shared" ref="J182:J193" si="35">IF(E182=0, "-", IF(H182/E182&lt;10, H182/E182, "&gt;999%"))</f>
        <v>0.16666666666666666</v>
      </c>
    </row>
    <row r="183" spans="1:10" x14ac:dyDescent="0.2">
      <c r="A183" s="158" t="s">
        <v>196</v>
      </c>
      <c r="B183" s="65">
        <v>35</v>
      </c>
      <c r="C183" s="66">
        <v>48</v>
      </c>
      <c r="D183" s="65">
        <v>146</v>
      </c>
      <c r="E183" s="66">
        <v>167</v>
      </c>
      <c r="F183" s="67"/>
      <c r="G183" s="65">
        <f t="shared" si="32"/>
        <v>-13</v>
      </c>
      <c r="H183" s="66">
        <f t="shared" si="33"/>
        <v>-21</v>
      </c>
      <c r="I183" s="20">
        <f t="shared" si="34"/>
        <v>-0.27083333333333331</v>
      </c>
      <c r="J183" s="21">
        <f t="shared" si="35"/>
        <v>-0.12574850299401197</v>
      </c>
    </row>
    <row r="184" spans="1:10" x14ac:dyDescent="0.2">
      <c r="A184" s="158" t="s">
        <v>393</v>
      </c>
      <c r="B184" s="65">
        <v>1</v>
      </c>
      <c r="C184" s="66">
        <v>0</v>
      </c>
      <c r="D184" s="65">
        <v>4</v>
      </c>
      <c r="E184" s="66">
        <v>0</v>
      </c>
      <c r="F184" s="67"/>
      <c r="G184" s="65">
        <f t="shared" si="32"/>
        <v>1</v>
      </c>
      <c r="H184" s="66">
        <f t="shared" si="33"/>
        <v>4</v>
      </c>
      <c r="I184" s="20" t="str">
        <f t="shared" si="34"/>
        <v>-</v>
      </c>
      <c r="J184" s="21" t="str">
        <f t="shared" si="35"/>
        <v>-</v>
      </c>
    </row>
    <row r="185" spans="1:10" x14ac:dyDescent="0.2">
      <c r="A185" s="158" t="s">
        <v>303</v>
      </c>
      <c r="B185" s="65">
        <v>0</v>
      </c>
      <c r="C185" s="66">
        <v>4</v>
      </c>
      <c r="D185" s="65">
        <v>7</v>
      </c>
      <c r="E185" s="66">
        <v>4</v>
      </c>
      <c r="F185" s="67"/>
      <c r="G185" s="65">
        <f t="shared" si="32"/>
        <v>-4</v>
      </c>
      <c r="H185" s="66">
        <f t="shared" si="33"/>
        <v>3</v>
      </c>
      <c r="I185" s="20">
        <f t="shared" si="34"/>
        <v>-1</v>
      </c>
      <c r="J185" s="21">
        <f t="shared" si="35"/>
        <v>0.75</v>
      </c>
    </row>
    <row r="186" spans="1:10" x14ac:dyDescent="0.2">
      <c r="A186" s="158" t="s">
        <v>175</v>
      </c>
      <c r="B186" s="65">
        <v>2</v>
      </c>
      <c r="C186" s="66">
        <v>19</v>
      </c>
      <c r="D186" s="65">
        <v>38</v>
      </c>
      <c r="E186" s="66">
        <v>70</v>
      </c>
      <c r="F186" s="67"/>
      <c r="G186" s="65">
        <f t="shared" si="32"/>
        <v>-17</v>
      </c>
      <c r="H186" s="66">
        <f t="shared" si="33"/>
        <v>-32</v>
      </c>
      <c r="I186" s="20">
        <f t="shared" si="34"/>
        <v>-0.89473684210526316</v>
      </c>
      <c r="J186" s="21">
        <f t="shared" si="35"/>
        <v>-0.45714285714285713</v>
      </c>
    </row>
    <row r="187" spans="1:10" x14ac:dyDescent="0.2">
      <c r="A187" s="158" t="s">
        <v>180</v>
      </c>
      <c r="B187" s="65">
        <v>18</v>
      </c>
      <c r="C187" s="66">
        <v>10</v>
      </c>
      <c r="D187" s="65">
        <v>49</v>
      </c>
      <c r="E187" s="66">
        <v>57</v>
      </c>
      <c r="F187" s="67"/>
      <c r="G187" s="65">
        <f t="shared" si="32"/>
        <v>8</v>
      </c>
      <c r="H187" s="66">
        <f t="shared" si="33"/>
        <v>-8</v>
      </c>
      <c r="I187" s="20">
        <f t="shared" si="34"/>
        <v>0.8</v>
      </c>
      <c r="J187" s="21">
        <f t="shared" si="35"/>
        <v>-0.14035087719298245</v>
      </c>
    </row>
    <row r="188" spans="1:10" x14ac:dyDescent="0.2">
      <c r="A188" s="158" t="s">
        <v>304</v>
      </c>
      <c r="B188" s="65">
        <v>12</v>
      </c>
      <c r="C188" s="66">
        <v>24</v>
      </c>
      <c r="D188" s="65">
        <v>84</v>
      </c>
      <c r="E188" s="66">
        <v>92</v>
      </c>
      <c r="F188" s="67"/>
      <c r="G188" s="65">
        <f t="shared" si="32"/>
        <v>-12</v>
      </c>
      <c r="H188" s="66">
        <f t="shared" si="33"/>
        <v>-8</v>
      </c>
      <c r="I188" s="20">
        <f t="shared" si="34"/>
        <v>-0.5</v>
      </c>
      <c r="J188" s="21">
        <f t="shared" si="35"/>
        <v>-8.6956521739130432E-2</v>
      </c>
    </row>
    <row r="189" spans="1:10" x14ac:dyDescent="0.2">
      <c r="A189" s="158" t="s">
        <v>370</v>
      </c>
      <c r="B189" s="65">
        <v>16</v>
      </c>
      <c r="C189" s="66">
        <v>5</v>
      </c>
      <c r="D189" s="65">
        <v>57</v>
      </c>
      <c r="E189" s="66">
        <v>36</v>
      </c>
      <c r="F189" s="67"/>
      <c r="G189" s="65">
        <f t="shared" si="32"/>
        <v>11</v>
      </c>
      <c r="H189" s="66">
        <f t="shared" si="33"/>
        <v>21</v>
      </c>
      <c r="I189" s="20">
        <f t="shared" si="34"/>
        <v>2.2000000000000002</v>
      </c>
      <c r="J189" s="21">
        <f t="shared" si="35"/>
        <v>0.58333333333333337</v>
      </c>
    </row>
    <row r="190" spans="1:10" x14ac:dyDescent="0.2">
      <c r="A190" s="158" t="s">
        <v>335</v>
      </c>
      <c r="B190" s="65">
        <v>29</v>
      </c>
      <c r="C190" s="66">
        <v>9</v>
      </c>
      <c r="D190" s="65">
        <v>125</v>
      </c>
      <c r="E190" s="66">
        <v>29</v>
      </c>
      <c r="F190" s="67"/>
      <c r="G190" s="65">
        <f t="shared" si="32"/>
        <v>20</v>
      </c>
      <c r="H190" s="66">
        <f t="shared" si="33"/>
        <v>96</v>
      </c>
      <c r="I190" s="20">
        <f t="shared" si="34"/>
        <v>2.2222222222222223</v>
      </c>
      <c r="J190" s="21">
        <f t="shared" si="35"/>
        <v>3.3103448275862069</v>
      </c>
    </row>
    <row r="191" spans="1:10" x14ac:dyDescent="0.2">
      <c r="A191" s="158" t="s">
        <v>238</v>
      </c>
      <c r="B191" s="65">
        <v>7</v>
      </c>
      <c r="C191" s="66">
        <v>6</v>
      </c>
      <c r="D191" s="65">
        <v>42</v>
      </c>
      <c r="E191" s="66">
        <v>18</v>
      </c>
      <c r="F191" s="67"/>
      <c r="G191" s="65">
        <f t="shared" si="32"/>
        <v>1</v>
      </c>
      <c r="H191" s="66">
        <f t="shared" si="33"/>
        <v>24</v>
      </c>
      <c r="I191" s="20">
        <f t="shared" si="34"/>
        <v>0.16666666666666666</v>
      </c>
      <c r="J191" s="21">
        <f t="shared" si="35"/>
        <v>1.3333333333333333</v>
      </c>
    </row>
    <row r="192" spans="1:10" x14ac:dyDescent="0.2">
      <c r="A192" s="158" t="s">
        <v>289</v>
      </c>
      <c r="B192" s="65">
        <v>14</v>
      </c>
      <c r="C192" s="66">
        <v>16</v>
      </c>
      <c r="D192" s="65">
        <v>83</v>
      </c>
      <c r="E192" s="66">
        <v>50</v>
      </c>
      <c r="F192" s="67"/>
      <c r="G192" s="65">
        <f t="shared" si="32"/>
        <v>-2</v>
      </c>
      <c r="H192" s="66">
        <f t="shared" si="33"/>
        <v>33</v>
      </c>
      <c r="I192" s="20">
        <f t="shared" si="34"/>
        <v>-0.125</v>
      </c>
      <c r="J192" s="21">
        <f t="shared" si="35"/>
        <v>0.66</v>
      </c>
    </row>
    <row r="193" spans="1:10" s="160" customFormat="1" x14ac:dyDescent="0.2">
      <c r="A193" s="178" t="s">
        <v>549</v>
      </c>
      <c r="B193" s="71">
        <v>142</v>
      </c>
      <c r="C193" s="72">
        <v>145</v>
      </c>
      <c r="D193" s="71">
        <v>677</v>
      </c>
      <c r="E193" s="72">
        <v>559</v>
      </c>
      <c r="F193" s="73"/>
      <c r="G193" s="71">
        <f t="shared" si="32"/>
        <v>-3</v>
      </c>
      <c r="H193" s="72">
        <f t="shared" si="33"/>
        <v>118</v>
      </c>
      <c r="I193" s="37">
        <f t="shared" si="34"/>
        <v>-2.0689655172413793E-2</v>
      </c>
      <c r="J193" s="38">
        <f t="shared" si="35"/>
        <v>0.2110912343470483</v>
      </c>
    </row>
    <row r="194" spans="1:10" x14ac:dyDescent="0.2">
      <c r="A194" s="177"/>
      <c r="B194" s="143"/>
      <c r="C194" s="144"/>
      <c r="D194" s="143"/>
      <c r="E194" s="144"/>
      <c r="F194" s="145"/>
      <c r="G194" s="143"/>
      <c r="H194" s="144"/>
      <c r="I194" s="151"/>
      <c r="J194" s="152"/>
    </row>
    <row r="195" spans="1:10" s="139" customFormat="1" x14ac:dyDescent="0.2">
      <c r="A195" s="159" t="s">
        <v>54</v>
      </c>
      <c r="B195" s="65"/>
      <c r="C195" s="66"/>
      <c r="D195" s="65"/>
      <c r="E195" s="66"/>
      <c r="F195" s="67"/>
      <c r="G195" s="65"/>
      <c r="H195" s="66"/>
      <c r="I195" s="20"/>
      <c r="J195" s="21"/>
    </row>
    <row r="196" spans="1:10" x14ac:dyDescent="0.2">
      <c r="A196" s="158" t="s">
        <v>410</v>
      </c>
      <c r="B196" s="65">
        <v>0</v>
      </c>
      <c r="C196" s="66">
        <v>1</v>
      </c>
      <c r="D196" s="65">
        <v>0</v>
      </c>
      <c r="E196" s="66">
        <v>2</v>
      </c>
      <c r="F196" s="67"/>
      <c r="G196" s="65">
        <f>B196-C196</f>
        <v>-1</v>
      </c>
      <c r="H196" s="66">
        <f>D196-E196</f>
        <v>-2</v>
      </c>
      <c r="I196" s="20">
        <f>IF(C196=0, "-", IF(G196/C196&lt;10, G196/C196, "&gt;999%"))</f>
        <v>-1</v>
      </c>
      <c r="J196" s="21">
        <f>IF(E196=0, "-", IF(H196/E196&lt;10, H196/E196, "&gt;999%"))</f>
        <v>-1</v>
      </c>
    </row>
    <row r="197" spans="1:10" s="160" customFormat="1" x14ac:dyDescent="0.2">
      <c r="A197" s="178" t="s">
        <v>550</v>
      </c>
      <c r="B197" s="71">
        <v>0</v>
      </c>
      <c r="C197" s="72">
        <v>1</v>
      </c>
      <c r="D197" s="71">
        <v>0</v>
      </c>
      <c r="E197" s="72">
        <v>2</v>
      </c>
      <c r="F197" s="73"/>
      <c r="G197" s="71">
        <f>B197-C197</f>
        <v>-1</v>
      </c>
      <c r="H197" s="72">
        <f>D197-E197</f>
        <v>-2</v>
      </c>
      <c r="I197" s="37">
        <f>IF(C197=0, "-", IF(G197/C197&lt;10, G197/C197, "&gt;999%"))</f>
        <v>-1</v>
      </c>
      <c r="J197" s="38">
        <f>IF(E197=0, "-", IF(H197/E197&lt;10, H197/E197, "&gt;999%"))</f>
        <v>-1</v>
      </c>
    </row>
    <row r="198" spans="1:10" x14ac:dyDescent="0.2">
      <c r="A198" s="177"/>
      <c r="B198" s="143"/>
      <c r="C198" s="144"/>
      <c r="D198" s="143"/>
      <c r="E198" s="144"/>
      <c r="F198" s="145"/>
      <c r="G198" s="143"/>
      <c r="H198" s="144"/>
      <c r="I198" s="151"/>
      <c r="J198" s="152"/>
    </row>
    <row r="199" spans="1:10" s="139" customFormat="1" x14ac:dyDescent="0.2">
      <c r="A199" s="159" t="s">
        <v>55</v>
      </c>
      <c r="B199" s="65"/>
      <c r="C199" s="66"/>
      <c r="D199" s="65"/>
      <c r="E199" s="66"/>
      <c r="F199" s="67"/>
      <c r="G199" s="65"/>
      <c r="H199" s="66"/>
      <c r="I199" s="20"/>
      <c r="J199" s="21"/>
    </row>
    <row r="200" spans="1:10" x14ac:dyDescent="0.2">
      <c r="A200" s="158" t="s">
        <v>394</v>
      </c>
      <c r="B200" s="65">
        <v>4</v>
      </c>
      <c r="C200" s="66">
        <v>3</v>
      </c>
      <c r="D200" s="65">
        <v>18</v>
      </c>
      <c r="E200" s="66">
        <v>13</v>
      </c>
      <c r="F200" s="67"/>
      <c r="G200" s="65">
        <f t="shared" ref="G200:G206" si="36">B200-C200</f>
        <v>1</v>
      </c>
      <c r="H200" s="66">
        <f t="shared" ref="H200:H206" si="37">D200-E200</f>
        <v>5</v>
      </c>
      <c r="I200" s="20">
        <f t="shared" ref="I200:I206" si="38">IF(C200=0, "-", IF(G200/C200&lt;10, G200/C200, "&gt;999%"))</f>
        <v>0.33333333333333331</v>
      </c>
      <c r="J200" s="21">
        <f t="shared" ref="J200:J206" si="39">IF(E200=0, "-", IF(H200/E200&lt;10, H200/E200, "&gt;999%"))</f>
        <v>0.38461538461538464</v>
      </c>
    </row>
    <row r="201" spans="1:10" x14ac:dyDescent="0.2">
      <c r="A201" s="158" t="s">
        <v>411</v>
      </c>
      <c r="B201" s="65">
        <v>0</v>
      </c>
      <c r="C201" s="66">
        <v>0</v>
      </c>
      <c r="D201" s="65">
        <v>0</v>
      </c>
      <c r="E201" s="66">
        <v>2</v>
      </c>
      <c r="F201" s="67"/>
      <c r="G201" s="65">
        <f t="shared" si="36"/>
        <v>0</v>
      </c>
      <c r="H201" s="66">
        <f t="shared" si="37"/>
        <v>-2</v>
      </c>
      <c r="I201" s="20" t="str">
        <f t="shared" si="38"/>
        <v>-</v>
      </c>
      <c r="J201" s="21">
        <f t="shared" si="39"/>
        <v>-1</v>
      </c>
    </row>
    <row r="202" spans="1:10" x14ac:dyDescent="0.2">
      <c r="A202" s="158" t="s">
        <v>354</v>
      </c>
      <c r="B202" s="65">
        <v>2</v>
      </c>
      <c r="C202" s="66">
        <v>0</v>
      </c>
      <c r="D202" s="65">
        <v>13</v>
      </c>
      <c r="E202" s="66">
        <v>19</v>
      </c>
      <c r="F202" s="67"/>
      <c r="G202" s="65">
        <f t="shared" si="36"/>
        <v>2</v>
      </c>
      <c r="H202" s="66">
        <f t="shared" si="37"/>
        <v>-6</v>
      </c>
      <c r="I202" s="20" t="str">
        <f t="shared" si="38"/>
        <v>-</v>
      </c>
      <c r="J202" s="21">
        <f t="shared" si="39"/>
        <v>-0.31578947368421051</v>
      </c>
    </row>
    <row r="203" spans="1:10" x14ac:dyDescent="0.2">
      <c r="A203" s="158" t="s">
        <v>355</v>
      </c>
      <c r="B203" s="65">
        <v>0</v>
      </c>
      <c r="C203" s="66">
        <v>2</v>
      </c>
      <c r="D203" s="65">
        <v>12</v>
      </c>
      <c r="E203" s="66">
        <v>22</v>
      </c>
      <c r="F203" s="67"/>
      <c r="G203" s="65">
        <f t="shared" si="36"/>
        <v>-2</v>
      </c>
      <c r="H203" s="66">
        <f t="shared" si="37"/>
        <v>-10</v>
      </c>
      <c r="I203" s="20">
        <f t="shared" si="38"/>
        <v>-1</v>
      </c>
      <c r="J203" s="21">
        <f t="shared" si="39"/>
        <v>-0.45454545454545453</v>
      </c>
    </row>
    <row r="204" spans="1:10" x14ac:dyDescent="0.2">
      <c r="A204" s="158" t="s">
        <v>395</v>
      </c>
      <c r="B204" s="65">
        <v>4</v>
      </c>
      <c r="C204" s="66">
        <v>3</v>
      </c>
      <c r="D204" s="65">
        <v>22</v>
      </c>
      <c r="E204" s="66">
        <v>36</v>
      </c>
      <c r="F204" s="67"/>
      <c r="G204" s="65">
        <f t="shared" si="36"/>
        <v>1</v>
      </c>
      <c r="H204" s="66">
        <f t="shared" si="37"/>
        <v>-14</v>
      </c>
      <c r="I204" s="20">
        <f t="shared" si="38"/>
        <v>0.33333333333333331</v>
      </c>
      <c r="J204" s="21">
        <f t="shared" si="39"/>
        <v>-0.3888888888888889</v>
      </c>
    </row>
    <row r="205" spans="1:10" x14ac:dyDescent="0.2">
      <c r="A205" s="158" t="s">
        <v>396</v>
      </c>
      <c r="B205" s="65">
        <v>1</v>
      </c>
      <c r="C205" s="66">
        <v>6</v>
      </c>
      <c r="D205" s="65">
        <v>4</v>
      </c>
      <c r="E205" s="66">
        <v>9</v>
      </c>
      <c r="F205" s="67"/>
      <c r="G205" s="65">
        <f t="shared" si="36"/>
        <v>-5</v>
      </c>
      <c r="H205" s="66">
        <f t="shared" si="37"/>
        <v>-5</v>
      </c>
      <c r="I205" s="20">
        <f t="shared" si="38"/>
        <v>-0.83333333333333337</v>
      </c>
      <c r="J205" s="21">
        <f t="shared" si="39"/>
        <v>-0.55555555555555558</v>
      </c>
    </row>
    <row r="206" spans="1:10" s="160" customFormat="1" x14ac:dyDescent="0.2">
      <c r="A206" s="178" t="s">
        <v>551</v>
      </c>
      <c r="B206" s="71">
        <v>11</v>
      </c>
      <c r="C206" s="72">
        <v>14</v>
      </c>
      <c r="D206" s="71">
        <v>69</v>
      </c>
      <c r="E206" s="72">
        <v>101</v>
      </c>
      <c r="F206" s="73"/>
      <c r="G206" s="71">
        <f t="shared" si="36"/>
        <v>-3</v>
      </c>
      <c r="H206" s="72">
        <f t="shared" si="37"/>
        <v>-32</v>
      </c>
      <c r="I206" s="37">
        <f t="shared" si="38"/>
        <v>-0.21428571428571427</v>
      </c>
      <c r="J206" s="38">
        <f t="shared" si="39"/>
        <v>-0.31683168316831684</v>
      </c>
    </row>
    <row r="207" spans="1:10" x14ac:dyDescent="0.2">
      <c r="A207" s="177"/>
      <c r="B207" s="143"/>
      <c r="C207" s="144"/>
      <c r="D207" s="143"/>
      <c r="E207" s="144"/>
      <c r="F207" s="145"/>
      <c r="G207" s="143"/>
      <c r="H207" s="144"/>
      <c r="I207" s="151"/>
      <c r="J207" s="152"/>
    </row>
    <row r="208" spans="1:10" s="139" customFormat="1" x14ac:dyDescent="0.2">
      <c r="A208" s="159" t="s">
        <v>56</v>
      </c>
      <c r="B208" s="65"/>
      <c r="C208" s="66"/>
      <c r="D208" s="65"/>
      <c r="E208" s="66"/>
      <c r="F208" s="67"/>
      <c r="G208" s="65"/>
      <c r="H208" s="66"/>
      <c r="I208" s="20"/>
      <c r="J208" s="21"/>
    </row>
    <row r="209" spans="1:10" x14ac:dyDescent="0.2">
      <c r="A209" s="158" t="s">
        <v>371</v>
      </c>
      <c r="B209" s="65">
        <v>3</v>
      </c>
      <c r="C209" s="66">
        <v>1</v>
      </c>
      <c r="D209" s="65">
        <v>24</v>
      </c>
      <c r="E209" s="66">
        <v>6</v>
      </c>
      <c r="F209" s="67"/>
      <c r="G209" s="65">
        <f t="shared" ref="G209:G216" si="40">B209-C209</f>
        <v>2</v>
      </c>
      <c r="H209" s="66">
        <f t="shared" ref="H209:H216" si="41">D209-E209</f>
        <v>18</v>
      </c>
      <c r="I209" s="20">
        <f t="shared" ref="I209:I216" si="42">IF(C209=0, "-", IF(G209/C209&lt;10, G209/C209, "&gt;999%"))</f>
        <v>2</v>
      </c>
      <c r="J209" s="21">
        <f t="shared" ref="J209:J216" si="43">IF(E209=0, "-", IF(H209/E209&lt;10, H209/E209, "&gt;999%"))</f>
        <v>3</v>
      </c>
    </row>
    <row r="210" spans="1:10" x14ac:dyDescent="0.2">
      <c r="A210" s="158" t="s">
        <v>467</v>
      </c>
      <c r="B210" s="65">
        <v>3</v>
      </c>
      <c r="C210" s="66">
        <v>1</v>
      </c>
      <c r="D210" s="65">
        <v>15</v>
      </c>
      <c r="E210" s="66">
        <v>8</v>
      </c>
      <c r="F210" s="67"/>
      <c r="G210" s="65">
        <f t="shared" si="40"/>
        <v>2</v>
      </c>
      <c r="H210" s="66">
        <f t="shared" si="41"/>
        <v>7</v>
      </c>
      <c r="I210" s="20">
        <f t="shared" si="42"/>
        <v>2</v>
      </c>
      <c r="J210" s="21">
        <f t="shared" si="43"/>
        <v>0.875</v>
      </c>
    </row>
    <row r="211" spans="1:10" x14ac:dyDescent="0.2">
      <c r="A211" s="158" t="s">
        <v>416</v>
      </c>
      <c r="B211" s="65">
        <v>1</v>
      </c>
      <c r="C211" s="66">
        <v>0</v>
      </c>
      <c r="D211" s="65">
        <v>2</v>
      </c>
      <c r="E211" s="66">
        <v>1</v>
      </c>
      <c r="F211" s="67"/>
      <c r="G211" s="65">
        <f t="shared" si="40"/>
        <v>1</v>
      </c>
      <c r="H211" s="66">
        <f t="shared" si="41"/>
        <v>1</v>
      </c>
      <c r="I211" s="20" t="str">
        <f t="shared" si="42"/>
        <v>-</v>
      </c>
      <c r="J211" s="21">
        <f t="shared" si="43"/>
        <v>1</v>
      </c>
    </row>
    <row r="212" spans="1:10" x14ac:dyDescent="0.2">
      <c r="A212" s="158" t="s">
        <v>255</v>
      </c>
      <c r="B212" s="65">
        <v>0</v>
      </c>
      <c r="C212" s="66">
        <v>1</v>
      </c>
      <c r="D212" s="65">
        <v>2</v>
      </c>
      <c r="E212" s="66">
        <v>5</v>
      </c>
      <c r="F212" s="67"/>
      <c r="G212" s="65">
        <f t="shared" si="40"/>
        <v>-1</v>
      </c>
      <c r="H212" s="66">
        <f t="shared" si="41"/>
        <v>-3</v>
      </c>
      <c r="I212" s="20">
        <f t="shared" si="42"/>
        <v>-1</v>
      </c>
      <c r="J212" s="21">
        <f t="shared" si="43"/>
        <v>-0.6</v>
      </c>
    </row>
    <row r="213" spans="1:10" x14ac:dyDescent="0.2">
      <c r="A213" s="158" t="s">
        <v>427</v>
      </c>
      <c r="B213" s="65">
        <v>1</v>
      </c>
      <c r="C213" s="66">
        <v>2</v>
      </c>
      <c r="D213" s="65">
        <v>11</v>
      </c>
      <c r="E213" s="66">
        <v>9</v>
      </c>
      <c r="F213" s="67"/>
      <c r="G213" s="65">
        <f t="shared" si="40"/>
        <v>-1</v>
      </c>
      <c r="H213" s="66">
        <f t="shared" si="41"/>
        <v>2</v>
      </c>
      <c r="I213" s="20">
        <f t="shared" si="42"/>
        <v>-0.5</v>
      </c>
      <c r="J213" s="21">
        <f t="shared" si="43"/>
        <v>0.22222222222222221</v>
      </c>
    </row>
    <row r="214" spans="1:10" x14ac:dyDescent="0.2">
      <c r="A214" s="158" t="s">
        <v>449</v>
      </c>
      <c r="B214" s="65">
        <v>0</v>
      </c>
      <c r="C214" s="66">
        <v>3</v>
      </c>
      <c r="D214" s="65">
        <v>7</v>
      </c>
      <c r="E214" s="66">
        <v>30</v>
      </c>
      <c r="F214" s="67"/>
      <c r="G214" s="65">
        <f t="shared" si="40"/>
        <v>-3</v>
      </c>
      <c r="H214" s="66">
        <f t="shared" si="41"/>
        <v>-23</v>
      </c>
      <c r="I214" s="20">
        <f t="shared" si="42"/>
        <v>-1</v>
      </c>
      <c r="J214" s="21">
        <f t="shared" si="43"/>
        <v>-0.76666666666666672</v>
      </c>
    </row>
    <row r="215" spans="1:10" x14ac:dyDescent="0.2">
      <c r="A215" s="158" t="s">
        <v>428</v>
      </c>
      <c r="B215" s="65">
        <v>3</v>
      </c>
      <c r="C215" s="66">
        <v>1</v>
      </c>
      <c r="D215" s="65">
        <v>4</v>
      </c>
      <c r="E215" s="66">
        <v>3</v>
      </c>
      <c r="F215" s="67"/>
      <c r="G215" s="65">
        <f t="shared" si="40"/>
        <v>2</v>
      </c>
      <c r="H215" s="66">
        <f t="shared" si="41"/>
        <v>1</v>
      </c>
      <c r="I215" s="20">
        <f t="shared" si="42"/>
        <v>2</v>
      </c>
      <c r="J215" s="21">
        <f t="shared" si="43"/>
        <v>0.33333333333333331</v>
      </c>
    </row>
    <row r="216" spans="1:10" s="160" customFormat="1" x14ac:dyDescent="0.2">
      <c r="A216" s="178" t="s">
        <v>552</v>
      </c>
      <c r="B216" s="71">
        <v>11</v>
      </c>
      <c r="C216" s="72">
        <v>9</v>
      </c>
      <c r="D216" s="71">
        <v>65</v>
      </c>
      <c r="E216" s="72">
        <v>62</v>
      </c>
      <c r="F216" s="73"/>
      <c r="G216" s="71">
        <f t="shared" si="40"/>
        <v>2</v>
      </c>
      <c r="H216" s="72">
        <f t="shared" si="41"/>
        <v>3</v>
      </c>
      <c r="I216" s="37">
        <f t="shared" si="42"/>
        <v>0.22222222222222221</v>
      </c>
      <c r="J216" s="38">
        <f t="shared" si="43"/>
        <v>4.8387096774193547E-2</v>
      </c>
    </row>
    <row r="217" spans="1:10" x14ac:dyDescent="0.2">
      <c r="A217" s="177"/>
      <c r="B217" s="143"/>
      <c r="C217" s="144"/>
      <c r="D217" s="143"/>
      <c r="E217" s="144"/>
      <c r="F217" s="145"/>
      <c r="G217" s="143"/>
      <c r="H217" s="144"/>
      <c r="I217" s="151"/>
      <c r="J217" s="152"/>
    </row>
    <row r="218" spans="1:10" s="139" customFormat="1" x14ac:dyDescent="0.2">
      <c r="A218" s="159" t="s">
        <v>57</v>
      </c>
      <c r="B218" s="65"/>
      <c r="C218" s="66"/>
      <c r="D218" s="65"/>
      <c r="E218" s="66"/>
      <c r="F218" s="67"/>
      <c r="G218" s="65"/>
      <c r="H218" s="66"/>
      <c r="I218" s="20"/>
      <c r="J218" s="21"/>
    </row>
    <row r="219" spans="1:10" x14ac:dyDescent="0.2">
      <c r="A219" s="158" t="s">
        <v>209</v>
      </c>
      <c r="B219" s="65">
        <v>0</v>
      </c>
      <c r="C219" s="66">
        <v>0</v>
      </c>
      <c r="D219" s="65">
        <v>0</v>
      </c>
      <c r="E219" s="66">
        <v>1</v>
      </c>
      <c r="F219" s="67"/>
      <c r="G219" s="65">
        <f t="shared" ref="G219:G229" si="44">B219-C219</f>
        <v>0</v>
      </c>
      <c r="H219" s="66">
        <f t="shared" ref="H219:H229" si="45">D219-E219</f>
        <v>-1</v>
      </c>
      <c r="I219" s="20" t="str">
        <f t="shared" ref="I219:I229" si="46">IF(C219=0, "-", IF(G219/C219&lt;10, G219/C219, "&gt;999%"))</f>
        <v>-</v>
      </c>
      <c r="J219" s="21">
        <f t="shared" ref="J219:J229" si="47">IF(E219=0, "-", IF(H219/E219&lt;10, H219/E219, "&gt;999%"))</f>
        <v>-1</v>
      </c>
    </row>
    <row r="220" spans="1:10" x14ac:dyDescent="0.2">
      <c r="A220" s="158" t="s">
        <v>229</v>
      </c>
      <c r="B220" s="65">
        <v>3</v>
      </c>
      <c r="C220" s="66">
        <v>0</v>
      </c>
      <c r="D220" s="65">
        <v>13</v>
      </c>
      <c r="E220" s="66">
        <v>8</v>
      </c>
      <c r="F220" s="67"/>
      <c r="G220" s="65">
        <f t="shared" si="44"/>
        <v>3</v>
      </c>
      <c r="H220" s="66">
        <f t="shared" si="45"/>
        <v>5</v>
      </c>
      <c r="I220" s="20" t="str">
        <f t="shared" si="46"/>
        <v>-</v>
      </c>
      <c r="J220" s="21">
        <f t="shared" si="47"/>
        <v>0.625</v>
      </c>
    </row>
    <row r="221" spans="1:10" x14ac:dyDescent="0.2">
      <c r="A221" s="158" t="s">
        <v>230</v>
      </c>
      <c r="B221" s="65">
        <v>0</v>
      </c>
      <c r="C221" s="66">
        <v>3</v>
      </c>
      <c r="D221" s="65">
        <v>0</v>
      </c>
      <c r="E221" s="66">
        <v>13</v>
      </c>
      <c r="F221" s="67"/>
      <c r="G221" s="65">
        <f t="shared" si="44"/>
        <v>-3</v>
      </c>
      <c r="H221" s="66">
        <f t="shared" si="45"/>
        <v>-13</v>
      </c>
      <c r="I221" s="20">
        <f t="shared" si="46"/>
        <v>-1</v>
      </c>
      <c r="J221" s="21">
        <f t="shared" si="47"/>
        <v>-1</v>
      </c>
    </row>
    <row r="222" spans="1:10" x14ac:dyDescent="0.2">
      <c r="A222" s="158" t="s">
        <v>276</v>
      </c>
      <c r="B222" s="65">
        <v>0</v>
      </c>
      <c r="C222" s="66">
        <v>1</v>
      </c>
      <c r="D222" s="65">
        <v>1</v>
      </c>
      <c r="E222" s="66">
        <v>1</v>
      </c>
      <c r="F222" s="67"/>
      <c r="G222" s="65">
        <f t="shared" si="44"/>
        <v>-1</v>
      </c>
      <c r="H222" s="66">
        <f t="shared" si="45"/>
        <v>0</v>
      </c>
      <c r="I222" s="20">
        <f t="shared" si="46"/>
        <v>-1</v>
      </c>
      <c r="J222" s="21">
        <f t="shared" si="47"/>
        <v>0</v>
      </c>
    </row>
    <row r="223" spans="1:10" x14ac:dyDescent="0.2">
      <c r="A223" s="158" t="s">
        <v>250</v>
      </c>
      <c r="B223" s="65">
        <v>0</v>
      </c>
      <c r="C223" s="66">
        <v>0</v>
      </c>
      <c r="D223" s="65">
        <v>1</v>
      </c>
      <c r="E223" s="66">
        <v>0</v>
      </c>
      <c r="F223" s="67"/>
      <c r="G223" s="65">
        <f t="shared" si="44"/>
        <v>0</v>
      </c>
      <c r="H223" s="66">
        <f t="shared" si="45"/>
        <v>1</v>
      </c>
      <c r="I223" s="20" t="str">
        <f t="shared" si="46"/>
        <v>-</v>
      </c>
      <c r="J223" s="21" t="str">
        <f t="shared" si="47"/>
        <v>-</v>
      </c>
    </row>
    <row r="224" spans="1:10" x14ac:dyDescent="0.2">
      <c r="A224" s="158" t="s">
        <v>412</v>
      </c>
      <c r="B224" s="65">
        <v>2</v>
      </c>
      <c r="C224" s="66">
        <v>0</v>
      </c>
      <c r="D224" s="65">
        <v>3</v>
      </c>
      <c r="E224" s="66">
        <v>0</v>
      </c>
      <c r="F224" s="67"/>
      <c r="G224" s="65">
        <f t="shared" si="44"/>
        <v>2</v>
      </c>
      <c r="H224" s="66">
        <f t="shared" si="45"/>
        <v>3</v>
      </c>
      <c r="I224" s="20" t="str">
        <f t="shared" si="46"/>
        <v>-</v>
      </c>
      <c r="J224" s="21" t="str">
        <f t="shared" si="47"/>
        <v>-</v>
      </c>
    </row>
    <row r="225" spans="1:10" x14ac:dyDescent="0.2">
      <c r="A225" s="158" t="s">
        <v>356</v>
      </c>
      <c r="B225" s="65">
        <v>7</v>
      </c>
      <c r="C225" s="66">
        <v>4</v>
      </c>
      <c r="D225" s="65">
        <v>39</v>
      </c>
      <c r="E225" s="66">
        <v>32</v>
      </c>
      <c r="F225" s="67"/>
      <c r="G225" s="65">
        <f t="shared" si="44"/>
        <v>3</v>
      </c>
      <c r="H225" s="66">
        <f t="shared" si="45"/>
        <v>7</v>
      </c>
      <c r="I225" s="20">
        <f t="shared" si="46"/>
        <v>0.75</v>
      </c>
      <c r="J225" s="21">
        <f t="shared" si="47"/>
        <v>0.21875</v>
      </c>
    </row>
    <row r="226" spans="1:10" x14ac:dyDescent="0.2">
      <c r="A226" s="158" t="s">
        <v>277</v>
      </c>
      <c r="B226" s="65">
        <v>0</v>
      </c>
      <c r="C226" s="66">
        <v>1</v>
      </c>
      <c r="D226" s="65">
        <v>0</v>
      </c>
      <c r="E226" s="66">
        <v>2</v>
      </c>
      <c r="F226" s="67"/>
      <c r="G226" s="65">
        <f t="shared" si="44"/>
        <v>-1</v>
      </c>
      <c r="H226" s="66">
        <f t="shared" si="45"/>
        <v>-2</v>
      </c>
      <c r="I226" s="20">
        <f t="shared" si="46"/>
        <v>-1</v>
      </c>
      <c r="J226" s="21">
        <f t="shared" si="47"/>
        <v>-1</v>
      </c>
    </row>
    <row r="227" spans="1:10" x14ac:dyDescent="0.2">
      <c r="A227" s="158" t="s">
        <v>397</v>
      </c>
      <c r="B227" s="65">
        <v>1</v>
      </c>
      <c r="C227" s="66">
        <v>3</v>
      </c>
      <c r="D227" s="65">
        <v>15</v>
      </c>
      <c r="E227" s="66">
        <v>19</v>
      </c>
      <c r="F227" s="67"/>
      <c r="G227" s="65">
        <f t="shared" si="44"/>
        <v>-2</v>
      </c>
      <c r="H227" s="66">
        <f t="shared" si="45"/>
        <v>-4</v>
      </c>
      <c r="I227" s="20">
        <f t="shared" si="46"/>
        <v>-0.66666666666666663</v>
      </c>
      <c r="J227" s="21">
        <f t="shared" si="47"/>
        <v>-0.21052631578947367</v>
      </c>
    </row>
    <row r="228" spans="1:10" x14ac:dyDescent="0.2">
      <c r="A228" s="158" t="s">
        <v>324</v>
      </c>
      <c r="B228" s="65">
        <v>0</v>
      </c>
      <c r="C228" s="66">
        <v>1</v>
      </c>
      <c r="D228" s="65">
        <v>15</v>
      </c>
      <c r="E228" s="66">
        <v>15</v>
      </c>
      <c r="F228" s="67"/>
      <c r="G228" s="65">
        <f t="shared" si="44"/>
        <v>-1</v>
      </c>
      <c r="H228" s="66">
        <f t="shared" si="45"/>
        <v>0</v>
      </c>
      <c r="I228" s="20">
        <f t="shared" si="46"/>
        <v>-1</v>
      </c>
      <c r="J228" s="21">
        <f t="shared" si="47"/>
        <v>0</v>
      </c>
    </row>
    <row r="229" spans="1:10" s="160" customFormat="1" x14ac:dyDescent="0.2">
      <c r="A229" s="178" t="s">
        <v>553</v>
      </c>
      <c r="B229" s="71">
        <v>13</v>
      </c>
      <c r="C229" s="72">
        <v>13</v>
      </c>
      <c r="D229" s="71">
        <v>87</v>
      </c>
      <c r="E229" s="72">
        <v>91</v>
      </c>
      <c r="F229" s="73"/>
      <c r="G229" s="71">
        <f t="shared" si="44"/>
        <v>0</v>
      </c>
      <c r="H229" s="72">
        <f t="shared" si="45"/>
        <v>-4</v>
      </c>
      <c r="I229" s="37">
        <f t="shared" si="46"/>
        <v>0</v>
      </c>
      <c r="J229" s="38">
        <f t="shared" si="47"/>
        <v>-4.3956043956043959E-2</v>
      </c>
    </row>
    <row r="230" spans="1:10" x14ac:dyDescent="0.2">
      <c r="A230" s="177"/>
      <c r="B230" s="143"/>
      <c r="C230" s="144"/>
      <c r="D230" s="143"/>
      <c r="E230" s="144"/>
      <c r="F230" s="145"/>
      <c r="G230" s="143"/>
      <c r="H230" s="144"/>
      <c r="I230" s="151"/>
      <c r="J230" s="152"/>
    </row>
    <row r="231" spans="1:10" s="139" customFormat="1" x14ac:dyDescent="0.2">
      <c r="A231" s="159" t="s">
        <v>58</v>
      </c>
      <c r="B231" s="65"/>
      <c r="C231" s="66"/>
      <c r="D231" s="65"/>
      <c r="E231" s="66"/>
      <c r="F231" s="67"/>
      <c r="G231" s="65"/>
      <c r="H231" s="66"/>
      <c r="I231" s="20"/>
      <c r="J231" s="21"/>
    </row>
    <row r="232" spans="1:10" x14ac:dyDescent="0.2">
      <c r="A232" s="158" t="s">
        <v>278</v>
      </c>
      <c r="B232" s="65">
        <v>0</v>
      </c>
      <c r="C232" s="66">
        <v>0</v>
      </c>
      <c r="D232" s="65">
        <v>1</v>
      </c>
      <c r="E232" s="66">
        <v>1</v>
      </c>
      <c r="F232" s="67"/>
      <c r="G232" s="65">
        <f>B232-C232</f>
        <v>0</v>
      </c>
      <c r="H232" s="66">
        <f>D232-E232</f>
        <v>0</v>
      </c>
      <c r="I232" s="20" t="str">
        <f>IF(C232=0, "-", IF(G232/C232&lt;10, G232/C232, "&gt;999%"))</f>
        <v>-</v>
      </c>
      <c r="J232" s="21">
        <f>IF(E232=0, "-", IF(H232/E232&lt;10, H232/E232, "&gt;999%"))</f>
        <v>0</v>
      </c>
    </row>
    <row r="233" spans="1:10" s="160" customFormat="1" x14ac:dyDescent="0.2">
      <c r="A233" s="178" t="s">
        <v>554</v>
      </c>
      <c r="B233" s="71">
        <v>0</v>
      </c>
      <c r="C233" s="72">
        <v>0</v>
      </c>
      <c r="D233" s="71">
        <v>1</v>
      </c>
      <c r="E233" s="72">
        <v>1</v>
      </c>
      <c r="F233" s="73"/>
      <c r="G233" s="71">
        <f>B233-C233</f>
        <v>0</v>
      </c>
      <c r="H233" s="72">
        <f>D233-E233</f>
        <v>0</v>
      </c>
      <c r="I233" s="37" t="str">
        <f>IF(C233=0, "-", IF(G233/C233&lt;10, G233/C233, "&gt;999%"))</f>
        <v>-</v>
      </c>
      <c r="J233" s="38">
        <f>IF(E233=0, "-", IF(H233/E233&lt;10, H233/E233, "&gt;999%"))</f>
        <v>0</v>
      </c>
    </row>
    <row r="234" spans="1:10" x14ac:dyDescent="0.2">
      <c r="A234" s="177"/>
      <c r="B234" s="143"/>
      <c r="C234" s="144"/>
      <c r="D234" s="143"/>
      <c r="E234" s="144"/>
      <c r="F234" s="145"/>
      <c r="G234" s="143"/>
      <c r="H234" s="144"/>
      <c r="I234" s="151"/>
      <c r="J234" s="152"/>
    </row>
    <row r="235" spans="1:10" s="139" customFormat="1" x14ac:dyDescent="0.2">
      <c r="A235" s="159" t="s">
        <v>59</v>
      </c>
      <c r="B235" s="65"/>
      <c r="C235" s="66"/>
      <c r="D235" s="65"/>
      <c r="E235" s="66"/>
      <c r="F235" s="67"/>
      <c r="G235" s="65"/>
      <c r="H235" s="66"/>
      <c r="I235" s="20"/>
      <c r="J235" s="21"/>
    </row>
    <row r="236" spans="1:10" x14ac:dyDescent="0.2">
      <c r="A236" s="158" t="s">
        <v>244</v>
      </c>
      <c r="B236" s="65">
        <v>0</v>
      </c>
      <c r="C236" s="66">
        <v>0</v>
      </c>
      <c r="D236" s="65">
        <v>1</v>
      </c>
      <c r="E236" s="66">
        <v>1</v>
      </c>
      <c r="F236" s="67"/>
      <c r="G236" s="65">
        <f>B236-C236</f>
        <v>0</v>
      </c>
      <c r="H236" s="66">
        <f>D236-E236</f>
        <v>0</v>
      </c>
      <c r="I236" s="20" t="str">
        <f>IF(C236=0, "-", IF(G236/C236&lt;10, G236/C236, "&gt;999%"))</f>
        <v>-</v>
      </c>
      <c r="J236" s="21">
        <f>IF(E236=0, "-", IF(H236/E236&lt;10, H236/E236, "&gt;999%"))</f>
        <v>0</v>
      </c>
    </row>
    <row r="237" spans="1:10" x14ac:dyDescent="0.2">
      <c r="A237" s="158" t="s">
        <v>398</v>
      </c>
      <c r="B237" s="65">
        <v>3</v>
      </c>
      <c r="C237" s="66">
        <v>0</v>
      </c>
      <c r="D237" s="65">
        <v>4</v>
      </c>
      <c r="E237" s="66">
        <v>4</v>
      </c>
      <c r="F237" s="67"/>
      <c r="G237" s="65">
        <f>B237-C237</f>
        <v>3</v>
      </c>
      <c r="H237" s="66">
        <f>D237-E237</f>
        <v>0</v>
      </c>
      <c r="I237" s="20" t="str">
        <f>IF(C237=0, "-", IF(G237/C237&lt;10, G237/C237, "&gt;999%"))</f>
        <v>-</v>
      </c>
      <c r="J237" s="21">
        <f>IF(E237=0, "-", IF(H237/E237&lt;10, H237/E237, "&gt;999%"))</f>
        <v>0</v>
      </c>
    </row>
    <row r="238" spans="1:10" s="160" customFormat="1" x14ac:dyDescent="0.2">
      <c r="A238" s="178" t="s">
        <v>555</v>
      </c>
      <c r="B238" s="71">
        <v>3</v>
      </c>
      <c r="C238" s="72">
        <v>0</v>
      </c>
      <c r="D238" s="71">
        <v>5</v>
      </c>
      <c r="E238" s="72">
        <v>5</v>
      </c>
      <c r="F238" s="73"/>
      <c r="G238" s="71">
        <f>B238-C238</f>
        <v>3</v>
      </c>
      <c r="H238" s="72">
        <f>D238-E238</f>
        <v>0</v>
      </c>
      <c r="I238" s="37" t="str">
        <f>IF(C238=0, "-", IF(G238/C238&lt;10, G238/C238, "&gt;999%"))</f>
        <v>-</v>
      </c>
      <c r="J238" s="38">
        <f>IF(E238=0, "-", IF(H238/E238&lt;10, H238/E238, "&gt;999%"))</f>
        <v>0</v>
      </c>
    </row>
    <row r="239" spans="1:10" x14ac:dyDescent="0.2">
      <c r="A239" s="177"/>
      <c r="B239" s="143"/>
      <c r="C239" s="144"/>
      <c r="D239" s="143"/>
      <c r="E239" s="144"/>
      <c r="F239" s="145"/>
      <c r="G239" s="143"/>
      <c r="H239" s="144"/>
      <c r="I239" s="151"/>
      <c r="J239" s="152"/>
    </row>
    <row r="240" spans="1:10" s="139" customFormat="1" x14ac:dyDescent="0.2">
      <c r="A240" s="159" t="s">
        <v>60</v>
      </c>
      <c r="B240" s="65"/>
      <c r="C240" s="66"/>
      <c r="D240" s="65"/>
      <c r="E240" s="66"/>
      <c r="F240" s="67"/>
      <c r="G240" s="65"/>
      <c r="H240" s="66"/>
      <c r="I240" s="20"/>
      <c r="J240" s="21"/>
    </row>
    <row r="241" spans="1:10" x14ac:dyDescent="0.2">
      <c r="A241" s="158" t="s">
        <v>438</v>
      </c>
      <c r="B241" s="65">
        <v>0</v>
      </c>
      <c r="C241" s="66">
        <v>2</v>
      </c>
      <c r="D241" s="65">
        <v>12</v>
      </c>
      <c r="E241" s="66">
        <v>8</v>
      </c>
      <c r="F241" s="67"/>
      <c r="G241" s="65">
        <f t="shared" ref="G241:G253" si="48">B241-C241</f>
        <v>-2</v>
      </c>
      <c r="H241" s="66">
        <f t="shared" ref="H241:H253" si="49">D241-E241</f>
        <v>4</v>
      </c>
      <c r="I241" s="20">
        <f t="shared" ref="I241:I253" si="50">IF(C241=0, "-", IF(G241/C241&lt;10, G241/C241, "&gt;999%"))</f>
        <v>-1</v>
      </c>
      <c r="J241" s="21">
        <f t="shared" ref="J241:J253" si="51">IF(E241=0, "-", IF(H241/E241&lt;10, H241/E241, "&gt;999%"))</f>
        <v>0.5</v>
      </c>
    </row>
    <row r="242" spans="1:10" x14ac:dyDescent="0.2">
      <c r="A242" s="158" t="s">
        <v>450</v>
      </c>
      <c r="B242" s="65">
        <v>9</v>
      </c>
      <c r="C242" s="66">
        <v>9</v>
      </c>
      <c r="D242" s="65">
        <v>43</v>
      </c>
      <c r="E242" s="66">
        <v>66</v>
      </c>
      <c r="F242" s="67"/>
      <c r="G242" s="65">
        <f t="shared" si="48"/>
        <v>0</v>
      </c>
      <c r="H242" s="66">
        <f t="shared" si="49"/>
        <v>-23</v>
      </c>
      <c r="I242" s="20">
        <f t="shared" si="50"/>
        <v>0</v>
      </c>
      <c r="J242" s="21">
        <f t="shared" si="51"/>
        <v>-0.34848484848484851</v>
      </c>
    </row>
    <row r="243" spans="1:10" x14ac:dyDescent="0.2">
      <c r="A243" s="158" t="s">
        <v>290</v>
      </c>
      <c r="B243" s="65">
        <v>24</v>
      </c>
      <c r="C243" s="66">
        <v>28</v>
      </c>
      <c r="D243" s="65">
        <v>80</v>
      </c>
      <c r="E243" s="66">
        <v>145</v>
      </c>
      <c r="F243" s="67"/>
      <c r="G243" s="65">
        <f t="shared" si="48"/>
        <v>-4</v>
      </c>
      <c r="H243" s="66">
        <f t="shared" si="49"/>
        <v>-65</v>
      </c>
      <c r="I243" s="20">
        <f t="shared" si="50"/>
        <v>-0.14285714285714285</v>
      </c>
      <c r="J243" s="21">
        <f t="shared" si="51"/>
        <v>-0.44827586206896552</v>
      </c>
    </row>
    <row r="244" spans="1:10" x14ac:dyDescent="0.2">
      <c r="A244" s="158" t="s">
        <v>305</v>
      </c>
      <c r="B244" s="65">
        <v>23</v>
      </c>
      <c r="C244" s="66">
        <v>49</v>
      </c>
      <c r="D244" s="65">
        <v>212</v>
      </c>
      <c r="E244" s="66">
        <v>196</v>
      </c>
      <c r="F244" s="67"/>
      <c r="G244" s="65">
        <f t="shared" si="48"/>
        <v>-26</v>
      </c>
      <c r="H244" s="66">
        <f t="shared" si="49"/>
        <v>16</v>
      </c>
      <c r="I244" s="20">
        <f t="shared" si="50"/>
        <v>-0.53061224489795922</v>
      </c>
      <c r="J244" s="21">
        <f t="shared" si="51"/>
        <v>8.1632653061224483E-2</v>
      </c>
    </row>
    <row r="245" spans="1:10" x14ac:dyDescent="0.2">
      <c r="A245" s="158" t="s">
        <v>336</v>
      </c>
      <c r="B245" s="65">
        <v>21</v>
      </c>
      <c r="C245" s="66">
        <v>58</v>
      </c>
      <c r="D245" s="65">
        <v>236</v>
      </c>
      <c r="E245" s="66">
        <v>275</v>
      </c>
      <c r="F245" s="67"/>
      <c r="G245" s="65">
        <f t="shared" si="48"/>
        <v>-37</v>
      </c>
      <c r="H245" s="66">
        <f t="shared" si="49"/>
        <v>-39</v>
      </c>
      <c r="I245" s="20">
        <f t="shared" si="50"/>
        <v>-0.63793103448275867</v>
      </c>
      <c r="J245" s="21">
        <f t="shared" si="51"/>
        <v>-0.14181818181818182</v>
      </c>
    </row>
    <row r="246" spans="1:10" x14ac:dyDescent="0.2">
      <c r="A246" s="158" t="s">
        <v>372</v>
      </c>
      <c r="B246" s="65">
        <v>6</v>
      </c>
      <c r="C246" s="66">
        <v>10</v>
      </c>
      <c r="D246" s="65">
        <v>38</v>
      </c>
      <c r="E246" s="66">
        <v>47</v>
      </c>
      <c r="F246" s="67"/>
      <c r="G246" s="65">
        <f t="shared" si="48"/>
        <v>-4</v>
      </c>
      <c r="H246" s="66">
        <f t="shared" si="49"/>
        <v>-9</v>
      </c>
      <c r="I246" s="20">
        <f t="shared" si="50"/>
        <v>-0.4</v>
      </c>
      <c r="J246" s="21">
        <f t="shared" si="51"/>
        <v>-0.19148936170212766</v>
      </c>
    </row>
    <row r="247" spans="1:10" x14ac:dyDescent="0.2">
      <c r="A247" s="158" t="s">
        <v>373</v>
      </c>
      <c r="B247" s="65">
        <v>7</v>
      </c>
      <c r="C247" s="66">
        <v>10</v>
      </c>
      <c r="D247" s="65">
        <v>68</v>
      </c>
      <c r="E247" s="66">
        <v>74</v>
      </c>
      <c r="F247" s="67"/>
      <c r="G247" s="65">
        <f t="shared" si="48"/>
        <v>-3</v>
      </c>
      <c r="H247" s="66">
        <f t="shared" si="49"/>
        <v>-6</v>
      </c>
      <c r="I247" s="20">
        <f t="shared" si="50"/>
        <v>-0.3</v>
      </c>
      <c r="J247" s="21">
        <f t="shared" si="51"/>
        <v>-8.1081081081081086E-2</v>
      </c>
    </row>
    <row r="248" spans="1:10" x14ac:dyDescent="0.2">
      <c r="A248" s="158" t="s">
        <v>306</v>
      </c>
      <c r="B248" s="65">
        <v>1</v>
      </c>
      <c r="C248" s="66">
        <v>3</v>
      </c>
      <c r="D248" s="65">
        <v>17</v>
      </c>
      <c r="E248" s="66">
        <v>8</v>
      </c>
      <c r="F248" s="67"/>
      <c r="G248" s="65">
        <f t="shared" si="48"/>
        <v>-2</v>
      </c>
      <c r="H248" s="66">
        <f t="shared" si="49"/>
        <v>9</v>
      </c>
      <c r="I248" s="20">
        <f t="shared" si="50"/>
        <v>-0.66666666666666663</v>
      </c>
      <c r="J248" s="21">
        <f t="shared" si="51"/>
        <v>1.125</v>
      </c>
    </row>
    <row r="249" spans="1:10" x14ac:dyDescent="0.2">
      <c r="A249" s="158" t="s">
        <v>267</v>
      </c>
      <c r="B249" s="65">
        <v>0</v>
      </c>
      <c r="C249" s="66">
        <v>2</v>
      </c>
      <c r="D249" s="65">
        <v>4</v>
      </c>
      <c r="E249" s="66">
        <v>10</v>
      </c>
      <c r="F249" s="67"/>
      <c r="G249" s="65">
        <f t="shared" si="48"/>
        <v>-2</v>
      </c>
      <c r="H249" s="66">
        <f t="shared" si="49"/>
        <v>-6</v>
      </c>
      <c r="I249" s="20">
        <f t="shared" si="50"/>
        <v>-1</v>
      </c>
      <c r="J249" s="21">
        <f t="shared" si="51"/>
        <v>-0.6</v>
      </c>
    </row>
    <row r="250" spans="1:10" x14ac:dyDescent="0.2">
      <c r="A250" s="158" t="s">
        <v>181</v>
      </c>
      <c r="B250" s="65">
        <v>15</v>
      </c>
      <c r="C250" s="66">
        <v>14</v>
      </c>
      <c r="D250" s="65">
        <v>65</v>
      </c>
      <c r="E250" s="66">
        <v>73</v>
      </c>
      <c r="F250" s="67"/>
      <c r="G250" s="65">
        <f t="shared" si="48"/>
        <v>1</v>
      </c>
      <c r="H250" s="66">
        <f t="shared" si="49"/>
        <v>-8</v>
      </c>
      <c r="I250" s="20">
        <f t="shared" si="50"/>
        <v>7.1428571428571425E-2</v>
      </c>
      <c r="J250" s="21">
        <f t="shared" si="51"/>
        <v>-0.1095890410958904</v>
      </c>
    </row>
    <row r="251" spans="1:10" x14ac:dyDescent="0.2">
      <c r="A251" s="158" t="s">
        <v>197</v>
      </c>
      <c r="B251" s="65">
        <v>6</v>
      </c>
      <c r="C251" s="66">
        <v>48</v>
      </c>
      <c r="D251" s="65">
        <v>114</v>
      </c>
      <c r="E251" s="66">
        <v>197</v>
      </c>
      <c r="F251" s="67"/>
      <c r="G251" s="65">
        <f t="shared" si="48"/>
        <v>-42</v>
      </c>
      <c r="H251" s="66">
        <f t="shared" si="49"/>
        <v>-83</v>
      </c>
      <c r="I251" s="20">
        <f t="shared" si="50"/>
        <v>-0.875</v>
      </c>
      <c r="J251" s="21">
        <f t="shared" si="51"/>
        <v>-0.42131979695431471</v>
      </c>
    </row>
    <row r="252" spans="1:10" x14ac:dyDescent="0.2">
      <c r="A252" s="158" t="s">
        <v>215</v>
      </c>
      <c r="B252" s="65">
        <v>0</v>
      </c>
      <c r="C252" s="66">
        <v>6</v>
      </c>
      <c r="D252" s="65">
        <v>11</v>
      </c>
      <c r="E252" s="66">
        <v>24</v>
      </c>
      <c r="F252" s="67"/>
      <c r="G252" s="65">
        <f t="shared" si="48"/>
        <v>-6</v>
      </c>
      <c r="H252" s="66">
        <f t="shared" si="49"/>
        <v>-13</v>
      </c>
      <c r="I252" s="20">
        <f t="shared" si="50"/>
        <v>-1</v>
      </c>
      <c r="J252" s="21">
        <f t="shared" si="51"/>
        <v>-0.54166666666666663</v>
      </c>
    </row>
    <row r="253" spans="1:10" s="160" customFormat="1" x14ac:dyDescent="0.2">
      <c r="A253" s="178" t="s">
        <v>556</v>
      </c>
      <c r="B253" s="71">
        <v>112</v>
      </c>
      <c r="C253" s="72">
        <v>239</v>
      </c>
      <c r="D253" s="71">
        <v>900</v>
      </c>
      <c r="E253" s="72">
        <v>1123</v>
      </c>
      <c r="F253" s="73"/>
      <c r="G253" s="71">
        <f t="shared" si="48"/>
        <v>-127</v>
      </c>
      <c r="H253" s="72">
        <f t="shared" si="49"/>
        <v>-223</v>
      </c>
      <c r="I253" s="37">
        <f t="shared" si="50"/>
        <v>-0.53138075313807531</v>
      </c>
      <c r="J253" s="38">
        <f t="shared" si="51"/>
        <v>-0.19857524487978628</v>
      </c>
    </row>
    <row r="254" spans="1:10" x14ac:dyDescent="0.2">
      <c r="A254" s="177"/>
      <c r="B254" s="143"/>
      <c r="C254" s="144"/>
      <c r="D254" s="143"/>
      <c r="E254" s="144"/>
      <c r="F254" s="145"/>
      <c r="G254" s="143"/>
      <c r="H254" s="144"/>
      <c r="I254" s="151"/>
      <c r="J254" s="152"/>
    </row>
    <row r="255" spans="1:10" s="139" customFormat="1" x14ac:dyDescent="0.2">
      <c r="A255" s="159" t="s">
        <v>61</v>
      </c>
      <c r="B255" s="65"/>
      <c r="C255" s="66"/>
      <c r="D255" s="65"/>
      <c r="E255" s="66"/>
      <c r="F255" s="67"/>
      <c r="G255" s="65"/>
      <c r="H255" s="66"/>
      <c r="I255" s="20"/>
      <c r="J255" s="21"/>
    </row>
    <row r="256" spans="1:10" x14ac:dyDescent="0.2">
      <c r="A256" s="158" t="s">
        <v>210</v>
      </c>
      <c r="B256" s="65">
        <v>8</v>
      </c>
      <c r="C256" s="66">
        <v>9</v>
      </c>
      <c r="D256" s="65">
        <v>24</v>
      </c>
      <c r="E256" s="66">
        <v>38</v>
      </c>
      <c r="F256" s="67"/>
      <c r="G256" s="65">
        <f t="shared" ref="G256:G272" si="52">B256-C256</f>
        <v>-1</v>
      </c>
      <c r="H256" s="66">
        <f t="shared" ref="H256:H272" si="53">D256-E256</f>
        <v>-14</v>
      </c>
      <c r="I256" s="20">
        <f t="shared" ref="I256:I272" si="54">IF(C256=0, "-", IF(G256/C256&lt;10, G256/C256, "&gt;999%"))</f>
        <v>-0.1111111111111111</v>
      </c>
      <c r="J256" s="21">
        <f t="shared" ref="J256:J272" si="55">IF(E256=0, "-", IF(H256/E256&lt;10, H256/E256, "&gt;999%"))</f>
        <v>-0.36842105263157893</v>
      </c>
    </row>
    <row r="257" spans="1:10" x14ac:dyDescent="0.2">
      <c r="A257" s="158" t="s">
        <v>231</v>
      </c>
      <c r="B257" s="65">
        <v>4</v>
      </c>
      <c r="C257" s="66">
        <v>9</v>
      </c>
      <c r="D257" s="65">
        <v>18</v>
      </c>
      <c r="E257" s="66">
        <v>42</v>
      </c>
      <c r="F257" s="67"/>
      <c r="G257" s="65">
        <f t="shared" si="52"/>
        <v>-5</v>
      </c>
      <c r="H257" s="66">
        <f t="shared" si="53"/>
        <v>-24</v>
      </c>
      <c r="I257" s="20">
        <f t="shared" si="54"/>
        <v>-0.55555555555555558</v>
      </c>
      <c r="J257" s="21">
        <f t="shared" si="55"/>
        <v>-0.5714285714285714</v>
      </c>
    </row>
    <row r="258" spans="1:10" x14ac:dyDescent="0.2">
      <c r="A258" s="158" t="s">
        <v>279</v>
      </c>
      <c r="B258" s="65">
        <v>0</v>
      </c>
      <c r="C258" s="66">
        <v>1</v>
      </c>
      <c r="D258" s="65">
        <v>0</v>
      </c>
      <c r="E258" s="66">
        <v>10</v>
      </c>
      <c r="F258" s="67"/>
      <c r="G258" s="65">
        <f t="shared" si="52"/>
        <v>-1</v>
      </c>
      <c r="H258" s="66">
        <f t="shared" si="53"/>
        <v>-10</v>
      </c>
      <c r="I258" s="20">
        <f t="shared" si="54"/>
        <v>-1</v>
      </c>
      <c r="J258" s="21">
        <f t="shared" si="55"/>
        <v>-1</v>
      </c>
    </row>
    <row r="259" spans="1:10" x14ac:dyDescent="0.2">
      <c r="A259" s="158" t="s">
        <v>232</v>
      </c>
      <c r="B259" s="65">
        <v>3</v>
      </c>
      <c r="C259" s="66">
        <v>0</v>
      </c>
      <c r="D259" s="65">
        <v>6</v>
      </c>
      <c r="E259" s="66">
        <v>6</v>
      </c>
      <c r="F259" s="67"/>
      <c r="G259" s="65">
        <f t="shared" si="52"/>
        <v>3</v>
      </c>
      <c r="H259" s="66">
        <f t="shared" si="53"/>
        <v>0</v>
      </c>
      <c r="I259" s="20" t="str">
        <f t="shared" si="54"/>
        <v>-</v>
      </c>
      <c r="J259" s="21">
        <f t="shared" si="55"/>
        <v>0</v>
      </c>
    </row>
    <row r="260" spans="1:10" x14ac:dyDescent="0.2">
      <c r="A260" s="158" t="s">
        <v>245</v>
      </c>
      <c r="B260" s="65">
        <v>0</v>
      </c>
      <c r="C260" s="66">
        <v>1</v>
      </c>
      <c r="D260" s="65">
        <v>4</v>
      </c>
      <c r="E260" s="66">
        <v>4</v>
      </c>
      <c r="F260" s="67"/>
      <c r="G260" s="65">
        <f t="shared" si="52"/>
        <v>-1</v>
      </c>
      <c r="H260" s="66">
        <f t="shared" si="53"/>
        <v>0</v>
      </c>
      <c r="I260" s="20">
        <f t="shared" si="54"/>
        <v>-1</v>
      </c>
      <c r="J260" s="21">
        <f t="shared" si="55"/>
        <v>0</v>
      </c>
    </row>
    <row r="261" spans="1:10" x14ac:dyDescent="0.2">
      <c r="A261" s="158" t="s">
        <v>280</v>
      </c>
      <c r="B261" s="65">
        <v>0</v>
      </c>
      <c r="C261" s="66">
        <v>1</v>
      </c>
      <c r="D261" s="65">
        <v>0</v>
      </c>
      <c r="E261" s="66">
        <v>4</v>
      </c>
      <c r="F261" s="67"/>
      <c r="G261" s="65">
        <f t="shared" si="52"/>
        <v>-1</v>
      </c>
      <c r="H261" s="66">
        <f t="shared" si="53"/>
        <v>-4</v>
      </c>
      <c r="I261" s="20">
        <f t="shared" si="54"/>
        <v>-1</v>
      </c>
      <c r="J261" s="21">
        <f t="shared" si="55"/>
        <v>-1</v>
      </c>
    </row>
    <row r="262" spans="1:10" x14ac:dyDescent="0.2">
      <c r="A262" s="158" t="s">
        <v>325</v>
      </c>
      <c r="B262" s="65">
        <v>1</v>
      </c>
      <c r="C262" s="66">
        <v>0</v>
      </c>
      <c r="D262" s="65">
        <v>9</v>
      </c>
      <c r="E262" s="66">
        <v>0</v>
      </c>
      <c r="F262" s="67"/>
      <c r="G262" s="65">
        <f t="shared" si="52"/>
        <v>1</v>
      </c>
      <c r="H262" s="66">
        <f t="shared" si="53"/>
        <v>9</v>
      </c>
      <c r="I262" s="20" t="str">
        <f t="shared" si="54"/>
        <v>-</v>
      </c>
      <c r="J262" s="21" t="str">
        <f t="shared" si="55"/>
        <v>-</v>
      </c>
    </row>
    <row r="263" spans="1:10" x14ac:dyDescent="0.2">
      <c r="A263" s="158" t="s">
        <v>357</v>
      </c>
      <c r="B263" s="65">
        <v>1</v>
      </c>
      <c r="C263" s="66">
        <v>1</v>
      </c>
      <c r="D263" s="65">
        <v>4</v>
      </c>
      <c r="E263" s="66">
        <v>3</v>
      </c>
      <c r="F263" s="67"/>
      <c r="G263" s="65">
        <f t="shared" si="52"/>
        <v>0</v>
      </c>
      <c r="H263" s="66">
        <f t="shared" si="53"/>
        <v>1</v>
      </c>
      <c r="I263" s="20">
        <f t="shared" si="54"/>
        <v>0</v>
      </c>
      <c r="J263" s="21">
        <f t="shared" si="55"/>
        <v>0.33333333333333331</v>
      </c>
    </row>
    <row r="264" spans="1:10" x14ac:dyDescent="0.2">
      <c r="A264" s="158" t="s">
        <v>413</v>
      </c>
      <c r="B264" s="65">
        <v>2</v>
      </c>
      <c r="C264" s="66">
        <v>2</v>
      </c>
      <c r="D264" s="65">
        <v>3</v>
      </c>
      <c r="E264" s="66">
        <v>4</v>
      </c>
      <c r="F264" s="67"/>
      <c r="G264" s="65">
        <f t="shared" si="52"/>
        <v>0</v>
      </c>
      <c r="H264" s="66">
        <f t="shared" si="53"/>
        <v>-1</v>
      </c>
      <c r="I264" s="20">
        <f t="shared" si="54"/>
        <v>0</v>
      </c>
      <c r="J264" s="21">
        <f t="shared" si="55"/>
        <v>-0.25</v>
      </c>
    </row>
    <row r="265" spans="1:10" x14ac:dyDescent="0.2">
      <c r="A265" s="158" t="s">
        <v>326</v>
      </c>
      <c r="B265" s="65">
        <v>11</v>
      </c>
      <c r="C265" s="66">
        <v>2</v>
      </c>
      <c r="D265" s="65">
        <v>20</v>
      </c>
      <c r="E265" s="66">
        <v>13</v>
      </c>
      <c r="F265" s="67"/>
      <c r="G265" s="65">
        <f t="shared" si="52"/>
        <v>9</v>
      </c>
      <c r="H265" s="66">
        <f t="shared" si="53"/>
        <v>7</v>
      </c>
      <c r="I265" s="20">
        <f t="shared" si="54"/>
        <v>4.5</v>
      </c>
      <c r="J265" s="21">
        <f t="shared" si="55"/>
        <v>0.53846153846153844</v>
      </c>
    </row>
    <row r="266" spans="1:10" x14ac:dyDescent="0.2">
      <c r="A266" s="158" t="s">
        <v>358</v>
      </c>
      <c r="B266" s="65">
        <v>5</v>
      </c>
      <c r="C266" s="66">
        <v>3</v>
      </c>
      <c r="D266" s="65">
        <v>12</v>
      </c>
      <c r="E266" s="66">
        <v>26</v>
      </c>
      <c r="F266" s="67"/>
      <c r="G266" s="65">
        <f t="shared" si="52"/>
        <v>2</v>
      </c>
      <c r="H266" s="66">
        <f t="shared" si="53"/>
        <v>-14</v>
      </c>
      <c r="I266" s="20">
        <f t="shared" si="54"/>
        <v>0.66666666666666663</v>
      </c>
      <c r="J266" s="21">
        <f t="shared" si="55"/>
        <v>-0.53846153846153844</v>
      </c>
    </row>
    <row r="267" spans="1:10" x14ac:dyDescent="0.2">
      <c r="A267" s="158" t="s">
        <v>359</v>
      </c>
      <c r="B267" s="65">
        <v>5</v>
      </c>
      <c r="C267" s="66">
        <v>0</v>
      </c>
      <c r="D267" s="65">
        <v>12</v>
      </c>
      <c r="E267" s="66">
        <v>2</v>
      </c>
      <c r="F267" s="67"/>
      <c r="G267" s="65">
        <f t="shared" si="52"/>
        <v>5</v>
      </c>
      <c r="H267" s="66">
        <f t="shared" si="53"/>
        <v>10</v>
      </c>
      <c r="I267" s="20" t="str">
        <f t="shared" si="54"/>
        <v>-</v>
      </c>
      <c r="J267" s="21">
        <f t="shared" si="55"/>
        <v>5</v>
      </c>
    </row>
    <row r="268" spans="1:10" x14ac:dyDescent="0.2">
      <c r="A268" s="158" t="s">
        <v>360</v>
      </c>
      <c r="B268" s="65">
        <v>18</v>
      </c>
      <c r="C268" s="66">
        <v>1</v>
      </c>
      <c r="D268" s="65">
        <v>40</v>
      </c>
      <c r="E268" s="66">
        <v>17</v>
      </c>
      <c r="F268" s="67"/>
      <c r="G268" s="65">
        <f t="shared" si="52"/>
        <v>17</v>
      </c>
      <c r="H268" s="66">
        <f t="shared" si="53"/>
        <v>23</v>
      </c>
      <c r="I268" s="20" t="str">
        <f t="shared" si="54"/>
        <v>&gt;999%</v>
      </c>
      <c r="J268" s="21">
        <f t="shared" si="55"/>
        <v>1.3529411764705883</v>
      </c>
    </row>
    <row r="269" spans="1:10" x14ac:dyDescent="0.2">
      <c r="A269" s="158" t="s">
        <v>399</v>
      </c>
      <c r="B269" s="65">
        <v>0</v>
      </c>
      <c r="C269" s="66">
        <v>2</v>
      </c>
      <c r="D269" s="65">
        <v>1</v>
      </c>
      <c r="E269" s="66">
        <v>10</v>
      </c>
      <c r="F269" s="67"/>
      <c r="G269" s="65">
        <f t="shared" si="52"/>
        <v>-2</v>
      </c>
      <c r="H269" s="66">
        <f t="shared" si="53"/>
        <v>-9</v>
      </c>
      <c r="I269" s="20">
        <f t="shared" si="54"/>
        <v>-1</v>
      </c>
      <c r="J269" s="21">
        <f t="shared" si="55"/>
        <v>-0.9</v>
      </c>
    </row>
    <row r="270" spans="1:10" x14ac:dyDescent="0.2">
      <c r="A270" s="158" t="s">
        <v>400</v>
      </c>
      <c r="B270" s="65">
        <v>3</v>
      </c>
      <c r="C270" s="66">
        <v>4</v>
      </c>
      <c r="D270" s="65">
        <v>14</v>
      </c>
      <c r="E270" s="66">
        <v>23</v>
      </c>
      <c r="F270" s="67"/>
      <c r="G270" s="65">
        <f t="shared" si="52"/>
        <v>-1</v>
      </c>
      <c r="H270" s="66">
        <f t="shared" si="53"/>
        <v>-9</v>
      </c>
      <c r="I270" s="20">
        <f t="shared" si="54"/>
        <v>-0.25</v>
      </c>
      <c r="J270" s="21">
        <f t="shared" si="55"/>
        <v>-0.39130434782608697</v>
      </c>
    </row>
    <row r="271" spans="1:10" x14ac:dyDescent="0.2">
      <c r="A271" s="158" t="s">
        <v>414</v>
      </c>
      <c r="B271" s="65">
        <v>0</v>
      </c>
      <c r="C271" s="66">
        <v>1</v>
      </c>
      <c r="D271" s="65">
        <v>2</v>
      </c>
      <c r="E271" s="66">
        <v>3</v>
      </c>
      <c r="F271" s="67"/>
      <c r="G271" s="65">
        <f t="shared" si="52"/>
        <v>-1</v>
      </c>
      <c r="H271" s="66">
        <f t="shared" si="53"/>
        <v>-1</v>
      </c>
      <c r="I271" s="20">
        <f t="shared" si="54"/>
        <v>-1</v>
      </c>
      <c r="J271" s="21">
        <f t="shared" si="55"/>
        <v>-0.33333333333333331</v>
      </c>
    </row>
    <row r="272" spans="1:10" s="160" customFormat="1" x14ac:dyDescent="0.2">
      <c r="A272" s="178" t="s">
        <v>557</v>
      </c>
      <c r="B272" s="71">
        <v>61</v>
      </c>
      <c r="C272" s="72">
        <v>37</v>
      </c>
      <c r="D272" s="71">
        <v>169</v>
      </c>
      <c r="E272" s="72">
        <v>205</v>
      </c>
      <c r="F272" s="73"/>
      <c r="G272" s="71">
        <f t="shared" si="52"/>
        <v>24</v>
      </c>
      <c r="H272" s="72">
        <f t="shared" si="53"/>
        <v>-36</v>
      </c>
      <c r="I272" s="37">
        <f t="shared" si="54"/>
        <v>0.64864864864864868</v>
      </c>
      <c r="J272" s="38">
        <f t="shared" si="55"/>
        <v>-0.17560975609756097</v>
      </c>
    </row>
    <row r="273" spans="1:10" x14ac:dyDescent="0.2">
      <c r="A273" s="177"/>
      <c r="B273" s="143"/>
      <c r="C273" s="144"/>
      <c r="D273" s="143"/>
      <c r="E273" s="144"/>
      <c r="F273" s="145"/>
      <c r="G273" s="143"/>
      <c r="H273" s="144"/>
      <c r="I273" s="151"/>
      <c r="J273" s="152"/>
    </row>
    <row r="274" spans="1:10" s="139" customFormat="1" x14ac:dyDescent="0.2">
      <c r="A274" s="159" t="s">
        <v>62</v>
      </c>
      <c r="B274" s="65"/>
      <c r="C274" s="66"/>
      <c r="D274" s="65"/>
      <c r="E274" s="66"/>
      <c r="F274" s="67"/>
      <c r="G274" s="65"/>
      <c r="H274" s="66"/>
      <c r="I274" s="20"/>
      <c r="J274" s="21"/>
    </row>
    <row r="275" spans="1:10" x14ac:dyDescent="0.2">
      <c r="A275" s="158" t="s">
        <v>259</v>
      </c>
      <c r="B275" s="65">
        <v>1</v>
      </c>
      <c r="C275" s="66">
        <v>0</v>
      </c>
      <c r="D275" s="65">
        <v>1</v>
      </c>
      <c r="E275" s="66">
        <v>0</v>
      </c>
      <c r="F275" s="67"/>
      <c r="G275" s="65">
        <f t="shared" ref="G275:G282" si="56">B275-C275</f>
        <v>1</v>
      </c>
      <c r="H275" s="66">
        <f t="shared" ref="H275:H282" si="57">D275-E275</f>
        <v>1</v>
      </c>
      <c r="I275" s="20" t="str">
        <f t="shared" ref="I275:I282" si="58">IF(C275=0, "-", IF(G275/C275&lt;10, G275/C275, "&gt;999%"))</f>
        <v>-</v>
      </c>
      <c r="J275" s="21" t="str">
        <f t="shared" ref="J275:J282" si="59">IF(E275=0, "-", IF(H275/E275&lt;10, H275/E275, "&gt;999%"))</f>
        <v>-</v>
      </c>
    </row>
    <row r="276" spans="1:10" x14ac:dyDescent="0.2">
      <c r="A276" s="158" t="s">
        <v>468</v>
      </c>
      <c r="B276" s="65">
        <v>0</v>
      </c>
      <c r="C276" s="66">
        <v>2</v>
      </c>
      <c r="D276" s="65">
        <v>1</v>
      </c>
      <c r="E276" s="66">
        <v>11</v>
      </c>
      <c r="F276" s="67"/>
      <c r="G276" s="65">
        <f t="shared" si="56"/>
        <v>-2</v>
      </c>
      <c r="H276" s="66">
        <f t="shared" si="57"/>
        <v>-10</v>
      </c>
      <c r="I276" s="20">
        <f t="shared" si="58"/>
        <v>-1</v>
      </c>
      <c r="J276" s="21">
        <f t="shared" si="59"/>
        <v>-0.90909090909090906</v>
      </c>
    </row>
    <row r="277" spans="1:10" x14ac:dyDescent="0.2">
      <c r="A277" s="158" t="s">
        <v>417</v>
      </c>
      <c r="B277" s="65">
        <v>0</v>
      </c>
      <c r="C277" s="66">
        <v>0</v>
      </c>
      <c r="D277" s="65">
        <v>1</v>
      </c>
      <c r="E277" s="66">
        <v>1</v>
      </c>
      <c r="F277" s="67"/>
      <c r="G277" s="65">
        <f t="shared" si="56"/>
        <v>0</v>
      </c>
      <c r="H277" s="66">
        <f t="shared" si="57"/>
        <v>0</v>
      </c>
      <c r="I277" s="20" t="str">
        <f t="shared" si="58"/>
        <v>-</v>
      </c>
      <c r="J277" s="21">
        <f t="shared" si="59"/>
        <v>0</v>
      </c>
    </row>
    <row r="278" spans="1:10" x14ac:dyDescent="0.2">
      <c r="A278" s="158" t="s">
        <v>260</v>
      </c>
      <c r="B278" s="65">
        <v>0</v>
      </c>
      <c r="C278" s="66">
        <v>0</v>
      </c>
      <c r="D278" s="65">
        <v>1</v>
      </c>
      <c r="E278" s="66">
        <v>3</v>
      </c>
      <c r="F278" s="67"/>
      <c r="G278" s="65">
        <f t="shared" si="56"/>
        <v>0</v>
      </c>
      <c r="H278" s="66">
        <f t="shared" si="57"/>
        <v>-2</v>
      </c>
      <c r="I278" s="20" t="str">
        <f t="shared" si="58"/>
        <v>-</v>
      </c>
      <c r="J278" s="21">
        <f t="shared" si="59"/>
        <v>-0.66666666666666663</v>
      </c>
    </row>
    <row r="279" spans="1:10" x14ac:dyDescent="0.2">
      <c r="A279" s="158" t="s">
        <v>261</v>
      </c>
      <c r="B279" s="65">
        <v>0</v>
      </c>
      <c r="C279" s="66">
        <v>0</v>
      </c>
      <c r="D279" s="65">
        <v>3</v>
      </c>
      <c r="E279" s="66">
        <v>4</v>
      </c>
      <c r="F279" s="67"/>
      <c r="G279" s="65">
        <f t="shared" si="56"/>
        <v>0</v>
      </c>
      <c r="H279" s="66">
        <f t="shared" si="57"/>
        <v>-1</v>
      </c>
      <c r="I279" s="20" t="str">
        <f t="shared" si="58"/>
        <v>-</v>
      </c>
      <c r="J279" s="21">
        <f t="shared" si="59"/>
        <v>-0.25</v>
      </c>
    </row>
    <row r="280" spans="1:10" x14ac:dyDescent="0.2">
      <c r="A280" s="158" t="s">
        <v>429</v>
      </c>
      <c r="B280" s="65">
        <v>0</v>
      </c>
      <c r="C280" s="66">
        <v>0</v>
      </c>
      <c r="D280" s="65">
        <v>5</v>
      </c>
      <c r="E280" s="66">
        <v>0</v>
      </c>
      <c r="F280" s="67"/>
      <c r="G280" s="65">
        <f t="shared" si="56"/>
        <v>0</v>
      </c>
      <c r="H280" s="66">
        <f t="shared" si="57"/>
        <v>5</v>
      </c>
      <c r="I280" s="20" t="str">
        <f t="shared" si="58"/>
        <v>-</v>
      </c>
      <c r="J280" s="21" t="str">
        <f t="shared" si="59"/>
        <v>-</v>
      </c>
    </row>
    <row r="281" spans="1:10" x14ac:dyDescent="0.2">
      <c r="A281" s="158" t="s">
        <v>451</v>
      </c>
      <c r="B281" s="65">
        <v>0</v>
      </c>
      <c r="C281" s="66">
        <v>1</v>
      </c>
      <c r="D281" s="65">
        <v>0</v>
      </c>
      <c r="E281" s="66">
        <v>1</v>
      </c>
      <c r="F281" s="67"/>
      <c r="G281" s="65">
        <f t="shared" si="56"/>
        <v>-1</v>
      </c>
      <c r="H281" s="66">
        <f t="shared" si="57"/>
        <v>-1</v>
      </c>
      <c r="I281" s="20">
        <f t="shared" si="58"/>
        <v>-1</v>
      </c>
      <c r="J281" s="21">
        <f t="shared" si="59"/>
        <v>-1</v>
      </c>
    </row>
    <row r="282" spans="1:10" s="160" customFormat="1" x14ac:dyDescent="0.2">
      <c r="A282" s="178" t="s">
        <v>558</v>
      </c>
      <c r="B282" s="71">
        <v>1</v>
      </c>
      <c r="C282" s="72">
        <v>3</v>
      </c>
      <c r="D282" s="71">
        <v>12</v>
      </c>
      <c r="E282" s="72">
        <v>20</v>
      </c>
      <c r="F282" s="73"/>
      <c r="G282" s="71">
        <f t="shared" si="56"/>
        <v>-2</v>
      </c>
      <c r="H282" s="72">
        <f t="shared" si="57"/>
        <v>-8</v>
      </c>
      <c r="I282" s="37">
        <f t="shared" si="58"/>
        <v>-0.66666666666666663</v>
      </c>
      <c r="J282" s="38">
        <f t="shared" si="59"/>
        <v>-0.4</v>
      </c>
    </row>
    <row r="283" spans="1:10" x14ac:dyDescent="0.2">
      <c r="A283" s="177"/>
      <c r="B283" s="143"/>
      <c r="C283" s="144"/>
      <c r="D283" s="143"/>
      <c r="E283" s="144"/>
      <c r="F283" s="145"/>
      <c r="G283" s="143"/>
      <c r="H283" s="144"/>
      <c r="I283" s="151"/>
      <c r="J283" s="152"/>
    </row>
    <row r="284" spans="1:10" s="139" customFormat="1" x14ac:dyDescent="0.2">
      <c r="A284" s="159" t="s">
        <v>63</v>
      </c>
      <c r="B284" s="65"/>
      <c r="C284" s="66"/>
      <c r="D284" s="65"/>
      <c r="E284" s="66"/>
      <c r="F284" s="67"/>
      <c r="G284" s="65"/>
      <c r="H284" s="66"/>
      <c r="I284" s="20"/>
      <c r="J284" s="21"/>
    </row>
    <row r="285" spans="1:10" x14ac:dyDescent="0.2">
      <c r="A285" s="158" t="s">
        <v>337</v>
      </c>
      <c r="B285" s="65">
        <v>8</v>
      </c>
      <c r="C285" s="66">
        <v>8</v>
      </c>
      <c r="D285" s="65">
        <v>64</v>
      </c>
      <c r="E285" s="66">
        <v>28</v>
      </c>
      <c r="F285" s="67"/>
      <c r="G285" s="65">
        <f>B285-C285</f>
        <v>0</v>
      </c>
      <c r="H285" s="66">
        <f>D285-E285</f>
        <v>36</v>
      </c>
      <c r="I285" s="20">
        <f>IF(C285=0, "-", IF(G285/C285&lt;10, G285/C285, "&gt;999%"))</f>
        <v>0</v>
      </c>
      <c r="J285" s="21">
        <f>IF(E285=0, "-", IF(H285/E285&lt;10, H285/E285, "&gt;999%"))</f>
        <v>1.2857142857142858</v>
      </c>
    </row>
    <row r="286" spans="1:10" x14ac:dyDescent="0.2">
      <c r="A286" s="158" t="s">
        <v>182</v>
      </c>
      <c r="B286" s="65">
        <v>17</v>
      </c>
      <c r="C286" s="66">
        <v>14</v>
      </c>
      <c r="D286" s="65">
        <v>130</v>
      </c>
      <c r="E286" s="66">
        <v>109</v>
      </c>
      <c r="F286" s="67"/>
      <c r="G286" s="65">
        <f>B286-C286</f>
        <v>3</v>
      </c>
      <c r="H286" s="66">
        <f>D286-E286</f>
        <v>21</v>
      </c>
      <c r="I286" s="20">
        <f>IF(C286=0, "-", IF(G286/C286&lt;10, G286/C286, "&gt;999%"))</f>
        <v>0.21428571428571427</v>
      </c>
      <c r="J286" s="21">
        <f>IF(E286=0, "-", IF(H286/E286&lt;10, H286/E286, "&gt;999%"))</f>
        <v>0.19266055045871561</v>
      </c>
    </row>
    <row r="287" spans="1:10" x14ac:dyDescent="0.2">
      <c r="A287" s="158" t="s">
        <v>307</v>
      </c>
      <c r="B287" s="65">
        <v>11</v>
      </c>
      <c r="C287" s="66">
        <v>32</v>
      </c>
      <c r="D287" s="65">
        <v>100</v>
      </c>
      <c r="E287" s="66">
        <v>125</v>
      </c>
      <c r="F287" s="67"/>
      <c r="G287" s="65">
        <f>B287-C287</f>
        <v>-21</v>
      </c>
      <c r="H287" s="66">
        <f>D287-E287</f>
        <v>-25</v>
      </c>
      <c r="I287" s="20">
        <f>IF(C287=0, "-", IF(G287/C287&lt;10, G287/C287, "&gt;999%"))</f>
        <v>-0.65625</v>
      </c>
      <c r="J287" s="21">
        <f>IF(E287=0, "-", IF(H287/E287&lt;10, H287/E287, "&gt;999%"))</f>
        <v>-0.2</v>
      </c>
    </row>
    <row r="288" spans="1:10" s="160" customFormat="1" x14ac:dyDescent="0.2">
      <c r="A288" s="178" t="s">
        <v>559</v>
      </c>
      <c r="B288" s="71">
        <v>36</v>
      </c>
      <c r="C288" s="72">
        <v>54</v>
      </c>
      <c r="D288" s="71">
        <v>294</v>
      </c>
      <c r="E288" s="72">
        <v>262</v>
      </c>
      <c r="F288" s="73"/>
      <c r="G288" s="71">
        <f>B288-C288</f>
        <v>-18</v>
      </c>
      <c r="H288" s="72">
        <f>D288-E288</f>
        <v>32</v>
      </c>
      <c r="I288" s="37">
        <f>IF(C288=0, "-", IF(G288/C288&lt;10, G288/C288, "&gt;999%"))</f>
        <v>-0.33333333333333331</v>
      </c>
      <c r="J288" s="38">
        <f>IF(E288=0, "-", IF(H288/E288&lt;10, H288/E288, "&gt;999%"))</f>
        <v>0.12213740458015267</v>
      </c>
    </row>
    <row r="289" spans="1:10" x14ac:dyDescent="0.2">
      <c r="A289" s="177"/>
      <c r="B289" s="143"/>
      <c r="C289" s="144"/>
      <c r="D289" s="143"/>
      <c r="E289" s="144"/>
      <c r="F289" s="145"/>
      <c r="G289" s="143"/>
      <c r="H289" s="144"/>
      <c r="I289" s="151"/>
      <c r="J289" s="152"/>
    </row>
    <row r="290" spans="1:10" s="139" customFormat="1" x14ac:dyDescent="0.2">
      <c r="A290" s="159" t="s">
        <v>64</v>
      </c>
      <c r="B290" s="65"/>
      <c r="C290" s="66"/>
      <c r="D290" s="65"/>
      <c r="E290" s="66"/>
      <c r="F290" s="67"/>
      <c r="G290" s="65"/>
      <c r="H290" s="66"/>
      <c r="I290" s="20"/>
      <c r="J290" s="21"/>
    </row>
    <row r="291" spans="1:10" x14ac:dyDescent="0.2">
      <c r="A291" s="158" t="s">
        <v>268</v>
      </c>
      <c r="B291" s="65">
        <v>0</v>
      </c>
      <c r="C291" s="66">
        <v>0</v>
      </c>
      <c r="D291" s="65">
        <v>2</v>
      </c>
      <c r="E291" s="66">
        <v>3</v>
      </c>
      <c r="F291" s="67"/>
      <c r="G291" s="65">
        <f>B291-C291</f>
        <v>0</v>
      </c>
      <c r="H291" s="66">
        <f>D291-E291</f>
        <v>-1</v>
      </c>
      <c r="I291" s="20" t="str">
        <f>IF(C291=0, "-", IF(G291/C291&lt;10, G291/C291, "&gt;999%"))</f>
        <v>-</v>
      </c>
      <c r="J291" s="21">
        <f>IF(E291=0, "-", IF(H291/E291&lt;10, H291/E291, "&gt;999%"))</f>
        <v>-0.33333333333333331</v>
      </c>
    </row>
    <row r="292" spans="1:10" x14ac:dyDescent="0.2">
      <c r="A292" s="158" t="s">
        <v>211</v>
      </c>
      <c r="B292" s="65">
        <v>1</v>
      </c>
      <c r="C292" s="66">
        <v>1</v>
      </c>
      <c r="D292" s="65">
        <v>3</v>
      </c>
      <c r="E292" s="66">
        <v>4</v>
      </c>
      <c r="F292" s="67"/>
      <c r="G292" s="65">
        <f>B292-C292</f>
        <v>0</v>
      </c>
      <c r="H292" s="66">
        <f>D292-E292</f>
        <v>-1</v>
      </c>
      <c r="I292" s="20">
        <f>IF(C292=0, "-", IF(G292/C292&lt;10, G292/C292, "&gt;999%"))</f>
        <v>0</v>
      </c>
      <c r="J292" s="21">
        <f>IF(E292=0, "-", IF(H292/E292&lt;10, H292/E292, "&gt;999%"))</f>
        <v>-0.25</v>
      </c>
    </row>
    <row r="293" spans="1:10" x14ac:dyDescent="0.2">
      <c r="A293" s="158" t="s">
        <v>327</v>
      </c>
      <c r="B293" s="65">
        <v>1</v>
      </c>
      <c r="C293" s="66">
        <v>2</v>
      </c>
      <c r="D293" s="65">
        <v>7</v>
      </c>
      <c r="E293" s="66">
        <v>9</v>
      </c>
      <c r="F293" s="67"/>
      <c r="G293" s="65">
        <f>B293-C293</f>
        <v>-1</v>
      </c>
      <c r="H293" s="66">
        <f>D293-E293</f>
        <v>-2</v>
      </c>
      <c r="I293" s="20">
        <f>IF(C293=0, "-", IF(G293/C293&lt;10, G293/C293, "&gt;999%"))</f>
        <v>-0.5</v>
      </c>
      <c r="J293" s="21">
        <f>IF(E293=0, "-", IF(H293/E293&lt;10, H293/E293, "&gt;999%"))</f>
        <v>-0.22222222222222221</v>
      </c>
    </row>
    <row r="294" spans="1:10" x14ac:dyDescent="0.2">
      <c r="A294" s="158" t="s">
        <v>190</v>
      </c>
      <c r="B294" s="65">
        <v>6</v>
      </c>
      <c r="C294" s="66">
        <v>7</v>
      </c>
      <c r="D294" s="65">
        <v>22</v>
      </c>
      <c r="E294" s="66">
        <v>23</v>
      </c>
      <c r="F294" s="67"/>
      <c r="G294" s="65">
        <f>B294-C294</f>
        <v>-1</v>
      </c>
      <c r="H294" s="66">
        <f>D294-E294</f>
        <v>-1</v>
      </c>
      <c r="I294" s="20">
        <f>IF(C294=0, "-", IF(G294/C294&lt;10, G294/C294, "&gt;999%"))</f>
        <v>-0.14285714285714285</v>
      </c>
      <c r="J294" s="21">
        <f>IF(E294=0, "-", IF(H294/E294&lt;10, H294/E294, "&gt;999%"))</f>
        <v>-4.3478260869565216E-2</v>
      </c>
    </row>
    <row r="295" spans="1:10" s="160" customFormat="1" x14ac:dyDescent="0.2">
      <c r="A295" s="178" t="s">
        <v>560</v>
      </c>
      <c r="B295" s="71">
        <v>8</v>
      </c>
      <c r="C295" s="72">
        <v>10</v>
      </c>
      <c r="D295" s="71">
        <v>34</v>
      </c>
      <c r="E295" s="72">
        <v>39</v>
      </c>
      <c r="F295" s="73"/>
      <c r="G295" s="71">
        <f>B295-C295</f>
        <v>-2</v>
      </c>
      <c r="H295" s="72">
        <f>D295-E295</f>
        <v>-5</v>
      </c>
      <c r="I295" s="37">
        <f>IF(C295=0, "-", IF(G295/C295&lt;10, G295/C295, "&gt;999%"))</f>
        <v>-0.2</v>
      </c>
      <c r="J295" s="38">
        <f>IF(E295=0, "-", IF(H295/E295&lt;10, H295/E295, "&gt;999%"))</f>
        <v>-0.12820512820512819</v>
      </c>
    </row>
    <row r="296" spans="1:10" x14ac:dyDescent="0.2">
      <c r="A296" s="177"/>
      <c r="B296" s="143"/>
      <c r="C296" s="144"/>
      <c r="D296" s="143"/>
      <c r="E296" s="144"/>
      <c r="F296" s="145"/>
      <c r="G296" s="143"/>
      <c r="H296" s="144"/>
      <c r="I296" s="151"/>
      <c r="J296" s="152"/>
    </row>
    <row r="297" spans="1:10" s="139" customFormat="1" x14ac:dyDescent="0.2">
      <c r="A297" s="159" t="s">
        <v>65</v>
      </c>
      <c r="B297" s="65"/>
      <c r="C297" s="66"/>
      <c r="D297" s="65"/>
      <c r="E297" s="66"/>
      <c r="F297" s="67"/>
      <c r="G297" s="65"/>
      <c r="H297" s="66"/>
      <c r="I297" s="20"/>
      <c r="J297" s="21"/>
    </row>
    <row r="298" spans="1:10" x14ac:dyDescent="0.2">
      <c r="A298" s="158" t="s">
        <v>308</v>
      </c>
      <c r="B298" s="65">
        <v>17</v>
      </c>
      <c r="C298" s="66">
        <v>1</v>
      </c>
      <c r="D298" s="65">
        <v>81</v>
      </c>
      <c r="E298" s="66">
        <v>52</v>
      </c>
      <c r="F298" s="67"/>
      <c r="G298" s="65">
        <f t="shared" ref="G298:G307" si="60">B298-C298</f>
        <v>16</v>
      </c>
      <c r="H298" s="66">
        <f t="shared" ref="H298:H307" si="61">D298-E298</f>
        <v>29</v>
      </c>
      <c r="I298" s="20" t="str">
        <f t="shared" ref="I298:I307" si="62">IF(C298=0, "-", IF(G298/C298&lt;10, G298/C298, "&gt;999%"))</f>
        <v>&gt;999%</v>
      </c>
      <c r="J298" s="21">
        <f t="shared" ref="J298:J307" si="63">IF(E298=0, "-", IF(H298/E298&lt;10, H298/E298, "&gt;999%"))</f>
        <v>0.55769230769230771</v>
      </c>
    </row>
    <row r="299" spans="1:10" x14ac:dyDescent="0.2">
      <c r="A299" s="158" t="s">
        <v>309</v>
      </c>
      <c r="B299" s="65">
        <v>6</v>
      </c>
      <c r="C299" s="66">
        <v>2</v>
      </c>
      <c r="D299" s="65">
        <v>58</v>
      </c>
      <c r="E299" s="66">
        <v>27</v>
      </c>
      <c r="F299" s="67"/>
      <c r="G299" s="65">
        <f t="shared" si="60"/>
        <v>4</v>
      </c>
      <c r="H299" s="66">
        <f t="shared" si="61"/>
        <v>31</v>
      </c>
      <c r="I299" s="20">
        <f t="shared" si="62"/>
        <v>2</v>
      </c>
      <c r="J299" s="21">
        <f t="shared" si="63"/>
        <v>1.1481481481481481</v>
      </c>
    </row>
    <row r="300" spans="1:10" x14ac:dyDescent="0.2">
      <c r="A300" s="158" t="s">
        <v>430</v>
      </c>
      <c r="B300" s="65">
        <v>0</v>
      </c>
      <c r="C300" s="66">
        <v>0</v>
      </c>
      <c r="D300" s="65">
        <v>2</v>
      </c>
      <c r="E300" s="66">
        <v>5</v>
      </c>
      <c r="F300" s="67"/>
      <c r="G300" s="65">
        <f t="shared" si="60"/>
        <v>0</v>
      </c>
      <c r="H300" s="66">
        <f t="shared" si="61"/>
        <v>-3</v>
      </c>
      <c r="I300" s="20" t="str">
        <f t="shared" si="62"/>
        <v>-</v>
      </c>
      <c r="J300" s="21">
        <f t="shared" si="63"/>
        <v>-0.6</v>
      </c>
    </row>
    <row r="301" spans="1:10" x14ac:dyDescent="0.2">
      <c r="A301" s="158" t="s">
        <v>176</v>
      </c>
      <c r="B301" s="65">
        <v>1</v>
      </c>
      <c r="C301" s="66">
        <v>0</v>
      </c>
      <c r="D301" s="65">
        <v>9</v>
      </c>
      <c r="E301" s="66">
        <v>5</v>
      </c>
      <c r="F301" s="67"/>
      <c r="G301" s="65">
        <f t="shared" si="60"/>
        <v>1</v>
      </c>
      <c r="H301" s="66">
        <f t="shared" si="61"/>
        <v>4</v>
      </c>
      <c r="I301" s="20" t="str">
        <f t="shared" si="62"/>
        <v>-</v>
      </c>
      <c r="J301" s="21">
        <f t="shared" si="63"/>
        <v>0.8</v>
      </c>
    </row>
    <row r="302" spans="1:10" x14ac:dyDescent="0.2">
      <c r="A302" s="158" t="s">
        <v>338</v>
      </c>
      <c r="B302" s="65">
        <v>21</v>
      </c>
      <c r="C302" s="66">
        <v>21</v>
      </c>
      <c r="D302" s="65">
        <v>120</v>
      </c>
      <c r="E302" s="66">
        <v>107</v>
      </c>
      <c r="F302" s="67"/>
      <c r="G302" s="65">
        <f t="shared" si="60"/>
        <v>0</v>
      </c>
      <c r="H302" s="66">
        <f t="shared" si="61"/>
        <v>13</v>
      </c>
      <c r="I302" s="20">
        <f t="shared" si="62"/>
        <v>0</v>
      </c>
      <c r="J302" s="21">
        <f t="shared" si="63"/>
        <v>0.12149532710280374</v>
      </c>
    </row>
    <row r="303" spans="1:10" x14ac:dyDescent="0.2">
      <c r="A303" s="158" t="s">
        <v>374</v>
      </c>
      <c r="B303" s="65">
        <v>0</v>
      </c>
      <c r="C303" s="66">
        <v>1</v>
      </c>
      <c r="D303" s="65">
        <v>0</v>
      </c>
      <c r="E303" s="66">
        <v>13</v>
      </c>
      <c r="F303" s="67"/>
      <c r="G303" s="65">
        <f t="shared" si="60"/>
        <v>-1</v>
      </c>
      <c r="H303" s="66">
        <f t="shared" si="61"/>
        <v>-13</v>
      </c>
      <c r="I303" s="20">
        <f t="shared" si="62"/>
        <v>-1</v>
      </c>
      <c r="J303" s="21">
        <f t="shared" si="63"/>
        <v>-1</v>
      </c>
    </row>
    <row r="304" spans="1:10" x14ac:dyDescent="0.2">
      <c r="A304" s="158" t="s">
        <v>375</v>
      </c>
      <c r="B304" s="65">
        <v>4</v>
      </c>
      <c r="C304" s="66">
        <v>13</v>
      </c>
      <c r="D304" s="65">
        <v>42</v>
      </c>
      <c r="E304" s="66">
        <v>43</v>
      </c>
      <c r="F304" s="67"/>
      <c r="G304" s="65">
        <f t="shared" si="60"/>
        <v>-9</v>
      </c>
      <c r="H304" s="66">
        <f t="shared" si="61"/>
        <v>-1</v>
      </c>
      <c r="I304" s="20">
        <f t="shared" si="62"/>
        <v>-0.69230769230769229</v>
      </c>
      <c r="J304" s="21">
        <f t="shared" si="63"/>
        <v>-2.3255813953488372E-2</v>
      </c>
    </row>
    <row r="305" spans="1:10" x14ac:dyDescent="0.2">
      <c r="A305" s="158" t="s">
        <v>439</v>
      </c>
      <c r="B305" s="65">
        <v>4</v>
      </c>
      <c r="C305" s="66">
        <v>0</v>
      </c>
      <c r="D305" s="65">
        <v>22</v>
      </c>
      <c r="E305" s="66">
        <v>7</v>
      </c>
      <c r="F305" s="67"/>
      <c r="G305" s="65">
        <f t="shared" si="60"/>
        <v>4</v>
      </c>
      <c r="H305" s="66">
        <f t="shared" si="61"/>
        <v>15</v>
      </c>
      <c r="I305" s="20" t="str">
        <f t="shared" si="62"/>
        <v>-</v>
      </c>
      <c r="J305" s="21">
        <f t="shared" si="63"/>
        <v>2.1428571428571428</v>
      </c>
    </row>
    <row r="306" spans="1:10" x14ac:dyDescent="0.2">
      <c r="A306" s="158" t="s">
        <v>452</v>
      </c>
      <c r="B306" s="65">
        <v>21</v>
      </c>
      <c r="C306" s="66">
        <v>20</v>
      </c>
      <c r="D306" s="65">
        <v>182</v>
      </c>
      <c r="E306" s="66">
        <v>139</v>
      </c>
      <c r="F306" s="67"/>
      <c r="G306" s="65">
        <f t="shared" si="60"/>
        <v>1</v>
      </c>
      <c r="H306" s="66">
        <f t="shared" si="61"/>
        <v>43</v>
      </c>
      <c r="I306" s="20">
        <f t="shared" si="62"/>
        <v>0.05</v>
      </c>
      <c r="J306" s="21">
        <f t="shared" si="63"/>
        <v>0.30935251798561153</v>
      </c>
    </row>
    <row r="307" spans="1:10" s="160" customFormat="1" x14ac:dyDescent="0.2">
      <c r="A307" s="178" t="s">
        <v>561</v>
      </c>
      <c r="B307" s="71">
        <v>74</v>
      </c>
      <c r="C307" s="72">
        <v>58</v>
      </c>
      <c r="D307" s="71">
        <v>516</v>
      </c>
      <c r="E307" s="72">
        <v>398</v>
      </c>
      <c r="F307" s="73"/>
      <c r="G307" s="71">
        <f t="shared" si="60"/>
        <v>16</v>
      </c>
      <c r="H307" s="72">
        <f t="shared" si="61"/>
        <v>118</v>
      </c>
      <c r="I307" s="37">
        <f t="shared" si="62"/>
        <v>0.27586206896551724</v>
      </c>
      <c r="J307" s="38">
        <f t="shared" si="63"/>
        <v>0.29648241206030151</v>
      </c>
    </row>
    <row r="308" spans="1:10" x14ac:dyDescent="0.2">
      <c r="A308" s="177"/>
      <c r="B308" s="143"/>
      <c r="C308" s="144"/>
      <c r="D308" s="143"/>
      <c r="E308" s="144"/>
      <c r="F308" s="145"/>
      <c r="G308" s="143"/>
      <c r="H308" s="144"/>
      <c r="I308" s="151"/>
      <c r="J308" s="152"/>
    </row>
    <row r="309" spans="1:10" s="139" customFormat="1" x14ac:dyDescent="0.2">
      <c r="A309" s="159" t="s">
        <v>66</v>
      </c>
      <c r="B309" s="65"/>
      <c r="C309" s="66"/>
      <c r="D309" s="65"/>
      <c r="E309" s="66"/>
      <c r="F309" s="67"/>
      <c r="G309" s="65"/>
      <c r="H309" s="66"/>
      <c r="I309" s="20"/>
      <c r="J309" s="21"/>
    </row>
    <row r="310" spans="1:10" x14ac:dyDescent="0.2">
      <c r="A310" s="158" t="s">
        <v>291</v>
      </c>
      <c r="B310" s="65">
        <v>2</v>
      </c>
      <c r="C310" s="66">
        <v>3</v>
      </c>
      <c r="D310" s="65">
        <v>14</v>
      </c>
      <c r="E310" s="66">
        <v>16</v>
      </c>
      <c r="F310" s="67"/>
      <c r="G310" s="65">
        <f t="shared" ref="G310:G318" si="64">B310-C310</f>
        <v>-1</v>
      </c>
      <c r="H310" s="66">
        <f t="shared" ref="H310:H318" si="65">D310-E310</f>
        <v>-2</v>
      </c>
      <c r="I310" s="20">
        <f t="shared" ref="I310:I318" si="66">IF(C310=0, "-", IF(G310/C310&lt;10, G310/C310, "&gt;999%"))</f>
        <v>-0.33333333333333331</v>
      </c>
      <c r="J310" s="21">
        <f t="shared" ref="J310:J318" si="67">IF(E310=0, "-", IF(H310/E310&lt;10, H310/E310, "&gt;999%"))</f>
        <v>-0.125</v>
      </c>
    </row>
    <row r="311" spans="1:10" x14ac:dyDescent="0.2">
      <c r="A311" s="158" t="s">
        <v>212</v>
      </c>
      <c r="B311" s="65">
        <v>4</v>
      </c>
      <c r="C311" s="66">
        <v>13</v>
      </c>
      <c r="D311" s="65">
        <v>21</v>
      </c>
      <c r="E311" s="66">
        <v>37</v>
      </c>
      <c r="F311" s="67"/>
      <c r="G311" s="65">
        <f t="shared" si="64"/>
        <v>-9</v>
      </c>
      <c r="H311" s="66">
        <f t="shared" si="65"/>
        <v>-16</v>
      </c>
      <c r="I311" s="20">
        <f t="shared" si="66"/>
        <v>-0.69230769230769229</v>
      </c>
      <c r="J311" s="21">
        <f t="shared" si="67"/>
        <v>-0.43243243243243246</v>
      </c>
    </row>
    <row r="312" spans="1:10" x14ac:dyDescent="0.2">
      <c r="A312" s="158" t="s">
        <v>440</v>
      </c>
      <c r="B312" s="65">
        <v>0</v>
      </c>
      <c r="C312" s="66">
        <v>1</v>
      </c>
      <c r="D312" s="65">
        <v>8</v>
      </c>
      <c r="E312" s="66">
        <v>6</v>
      </c>
      <c r="F312" s="67"/>
      <c r="G312" s="65">
        <f t="shared" si="64"/>
        <v>-1</v>
      </c>
      <c r="H312" s="66">
        <f t="shared" si="65"/>
        <v>2</v>
      </c>
      <c r="I312" s="20">
        <f t="shared" si="66"/>
        <v>-1</v>
      </c>
      <c r="J312" s="21">
        <f t="shared" si="67"/>
        <v>0.33333333333333331</v>
      </c>
    </row>
    <row r="313" spans="1:10" x14ac:dyDescent="0.2">
      <c r="A313" s="158" t="s">
        <v>453</v>
      </c>
      <c r="B313" s="65">
        <v>5</v>
      </c>
      <c r="C313" s="66">
        <v>17</v>
      </c>
      <c r="D313" s="65">
        <v>68</v>
      </c>
      <c r="E313" s="66">
        <v>74</v>
      </c>
      <c r="F313" s="67"/>
      <c r="G313" s="65">
        <f t="shared" si="64"/>
        <v>-12</v>
      </c>
      <c r="H313" s="66">
        <f t="shared" si="65"/>
        <v>-6</v>
      </c>
      <c r="I313" s="20">
        <f t="shared" si="66"/>
        <v>-0.70588235294117652</v>
      </c>
      <c r="J313" s="21">
        <f t="shared" si="67"/>
        <v>-8.1081081081081086E-2</v>
      </c>
    </row>
    <row r="314" spans="1:10" x14ac:dyDescent="0.2">
      <c r="A314" s="158" t="s">
        <v>376</v>
      </c>
      <c r="B314" s="65">
        <v>0</v>
      </c>
      <c r="C314" s="66">
        <v>0</v>
      </c>
      <c r="D314" s="65">
        <v>0</v>
      </c>
      <c r="E314" s="66">
        <v>1</v>
      </c>
      <c r="F314" s="67"/>
      <c r="G314" s="65">
        <f t="shared" si="64"/>
        <v>0</v>
      </c>
      <c r="H314" s="66">
        <f t="shared" si="65"/>
        <v>-1</v>
      </c>
      <c r="I314" s="20" t="str">
        <f t="shared" si="66"/>
        <v>-</v>
      </c>
      <c r="J314" s="21">
        <f t="shared" si="67"/>
        <v>-1</v>
      </c>
    </row>
    <row r="315" spans="1:10" x14ac:dyDescent="0.2">
      <c r="A315" s="158" t="s">
        <v>405</v>
      </c>
      <c r="B315" s="65">
        <v>1</v>
      </c>
      <c r="C315" s="66">
        <v>0</v>
      </c>
      <c r="D315" s="65">
        <v>24</v>
      </c>
      <c r="E315" s="66">
        <v>12</v>
      </c>
      <c r="F315" s="67"/>
      <c r="G315" s="65">
        <f t="shared" si="64"/>
        <v>1</v>
      </c>
      <c r="H315" s="66">
        <f t="shared" si="65"/>
        <v>12</v>
      </c>
      <c r="I315" s="20" t="str">
        <f t="shared" si="66"/>
        <v>-</v>
      </c>
      <c r="J315" s="21">
        <f t="shared" si="67"/>
        <v>1</v>
      </c>
    </row>
    <row r="316" spans="1:10" x14ac:dyDescent="0.2">
      <c r="A316" s="158" t="s">
        <v>310</v>
      </c>
      <c r="B316" s="65">
        <v>0</v>
      </c>
      <c r="C316" s="66">
        <v>19</v>
      </c>
      <c r="D316" s="65">
        <v>1</v>
      </c>
      <c r="E316" s="66">
        <v>75</v>
      </c>
      <c r="F316" s="67"/>
      <c r="G316" s="65">
        <f t="shared" si="64"/>
        <v>-19</v>
      </c>
      <c r="H316" s="66">
        <f t="shared" si="65"/>
        <v>-74</v>
      </c>
      <c r="I316" s="20">
        <f t="shared" si="66"/>
        <v>-1</v>
      </c>
      <c r="J316" s="21">
        <f t="shared" si="67"/>
        <v>-0.98666666666666669</v>
      </c>
    </row>
    <row r="317" spans="1:10" x14ac:dyDescent="0.2">
      <c r="A317" s="158" t="s">
        <v>339</v>
      </c>
      <c r="B317" s="65">
        <v>7</v>
      </c>
      <c r="C317" s="66">
        <v>11</v>
      </c>
      <c r="D317" s="65">
        <v>57</v>
      </c>
      <c r="E317" s="66">
        <v>101</v>
      </c>
      <c r="F317" s="67"/>
      <c r="G317" s="65">
        <f t="shared" si="64"/>
        <v>-4</v>
      </c>
      <c r="H317" s="66">
        <f t="shared" si="65"/>
        <v>-44</v>
      </c>
      <c r="I317" s="20">
        <f t="shared" si="66"/>
        <v>-0.36363636363636365</v>
      </c>
      <c r="J317" s="21">
        <f t="shared" si="67"/>
        <v>-0.43564356435643564</v>
      </c>
    </row>
    <row r="318" spans="1:10" s="160" customFormat="1" x14ac:dyDescent="0.2">
      <c r="A318" s="178" t="s">
        <v>562</v>
      </c>
      <c r="B318" s="71">
        <v>19</v>
      </c>
      <c r="C318" s="72">
        <v>64</v>
      </c>
      <c r="D318" s="71">
        <v>193</v>
      </c>
      <c r="E318" s="72">
        <v>322</v>
      </c>
      <c r="F318" s="73"/>
      <c r="G318" s="71">
        <f t="shared" si="64"/>
        <v>-45</v>
      </c>
      <c r="H318" s="72">
        <f t="shared" si="65"/>
        <v>-129</v>
      </c>
      <c r="I318" s="37">
        <f t="shared" si="66"/>
        <v>-0.703125</v>
      </c>
      <c r="J318" s="38">
        <f t="shared" si="67"/>
        <v>-0.40062111801242234</v>
      </c>
    </row>
    <row r="319" spans="1:10" x14ac:dyDescent="0.2">
      <c r="A319" s="177"/>
      <c r="B319" s="143"/>
      <c r="C319" s="144"/>
      <c r="D319" s="143"/>
      <c r="E319" s="144"/>
      <c r="F319" s="145"/>
      <c r="G319" s="143"/>
      <c r="H319" s="144"/>
      <c r="I319" s="151"/>
      <c r="J319" s="152"/>
    </row>
    <row r="320" spans="1:10" s="139" customFormat="1" x14ac:dyDescent="0.2">
      <c r="A320" s="159" t="s">
        <v>67</v>
      </c>
      <c r="B320" s="65"/>
      <c r="C320" s="66"/>
      <c r="D320" s="65"/>
      <c r="E320" s="66"/>
      <c r="F320" s="67"/>
      <c r="G320" s="65"/>
      <c r="H320" s="66"/>
      <c r="I320" s="20"/>
      <c r="J320" s="21"/>
    </row>
    <row r="321" spans="1:10" x14ac:dyDescent="0.2">
      <c r="A321" s="158" t="s">
        <v>311</v>
      </c>
      <c r="B321" s="65">
        <v>2</v>
      </c>
      <c r="C321" s="66">
        <v>0</v>
      </c>
      <c r="D321" s="65">
        <v>5</v>
      </c>
      <c r="E321" s="66">
        <v>8</v>
      </c>
      <c r="F321" s="67"/>
      <c r="G321" s="65">
        <f t="shared" ref="G321:G328" si="68">B321-C321</f>
        <v>2</v>
      </c>
      <c r="H321" s="66">
        <f t="shared" ref="H321:H328" si="69">D321-E321</f>
        <v>-3</v>
      </c>
      <c r="I321" s="20" t="str">
        <f t="shared" ref="I321:I328" si="70">IF(C321=0, "-", IF(G321/C321&lt;10, G321/C321, "&gt;999%"))</f>
        <v>-</v>
      </c>
      <c r="J321" s="21">
        <f t="shared" ref="J321:J328" si="71">IF(E321=0, "-", IF(H321/E321&lt;10, H321/E321, "&gt;999%"))</f>
        <v>-0.375</v>
      </c>
    </row>
    <row r="322" spans="1:10" x14ac:dyDescent="0.2">
      <c r="A322" s="158" t="s">
        <v>340</v>
      </c>
      <c r="B322" s="65">
        <v>2</v>
      </c>
      <c r="C322" s="66">
        <v>1</v>
      </c>
      <c r="D322" s="65">
        <v>9</v>
      </c>
      <c r="E322" s="66">
        <v>3</v>
      </c>
      <c r="F322" s="67"/>
      <c r="G322" s="65">
        <f t="shared" si="68"/>
        <v>1</v>
      </c>
      <c r="H322" s="66">
        <f t="shared" si="69"/>
        <v>6</v>
      </c>
      <c r="I322" s="20">
        <f t="shared" si="70"/>
        <v>1</v>
      </c>
      <c r="J322" s="21">
        <f t="shared" si="71"/>
        <v>2</v>
      </c>
    </row>
    <row r="323" spans="1:10" x14ac:dyDescent="0.2">
      <c r="A323" s="158" t="s">
        <v>341</v>
      </c>
      <c r="B323" s="65">
        <v>1</v>
      </c>
      <c r="C323" s="66">
        <v>0</v>
      </c>
      <c r="D323" s="65">
        <v>2</v>
      </c>
      <c r="E323" s="66">
        <v>1</v>
      </c>
      <c r="F323" s="67"/>
      <c r="G323" s="65">
        <f t="shared" si="68"/>
        <v>1</v>
      </c>
      <c r="H323" s="66">
        <f t="shared" si="69"/>
        <v>1</v>
      </c>
      <c r="I323" s="20" t="str">
        <f t="shared" si="70"/>
        <v>-</v>
      </c>
      <c r="J323" s="21">
        <f t="shared" si="71"/>
        <v>1</v>
      </c>
    </row>
    <row r="324" spans="1:10" x14ac:dyDescent="0.2">
      <c r="A324" s="158" t="s">
        <v>216</v>
      </c>
      <c r="B324" s="65">
        <v>1</v>
      </c>
      <c r="C324" s="66">
        <v>0</v>
      </c>
      <c r="D324" s="65">
        <v>2</v>
      </c>
      <c r="E324" s="66">
        <v>1</v>
      </c>
      <c r="F324" s="67"/>
      <c r="G324" s="65">
        <f t="shared" si="68"/>
        <v>1</v>
      </c>
      <c r="H324" s="66">
        <f t="shared" si="69"/>
        <v>1</v>
      </c>
      <c r="I324" s="20" t="str">
        <f t="shared" si="70"/>
        <v>-</v>
      </c>
      <c r="J324" s="21">
        <f t="shared" si="71"/>
        <v>1</v>
      </c>
    </row>
    <row r="325" spans="1:10" x14ac:dyDescent="0.2">
      <c r="A325" s="158" t="s">
        <v>469</v>
      </c>
      <c r="B325" s="65">
        <v>0</v>
      </c>
      <c r="C325" s="66">
        <v>0</v>
      </c>
      <c r="D325" s="65">
        <v>0</v>
      </c>
      <c r="E325" s="66">
        <v>1</v>
      </c>
      <c r="F325" s="67"/>
      <c r="G325" s="65">
        <f t="shared" si="68"/>
        <v>0</v>
      </c>
      <c r="H325" s="66">
        <f t="shared" si="69"/>
        <v>-1</v>
      </c>
      <c r="I325" s="20" t="str">
        <f t="shared" si="70"/>
        <v>-</v>
      </c>
      <c r="J325" s="21">
        <f t="shared" si="71"/>
        <v>-1</v>
      </c>
    </row>
    <row r="326" spans="1:10" x14ac:dyDescent="0.2">
      <c r="A326" s="158" t="s">
        <v>431</v>
      </c>
      <c r="B326" s="65">
        <v>0</v>
      </c>
      <c r="C326" s="66">
        <v>0</v>
      </c>
      <c r="D326" s="65">
        <v>5</v>
      </c>
      <c r="E326" s="66">
        <v>1</v>
      </c>
      <c r="F326" s="67"/>
      <c r="G326" s="65">
        <f t="shared" si="68"/>
        <v>0</v>
      </c>
      <c r="H326" s="66">
        <f t="shared" si="69"/>
        <v>4</v>
      </c>
      <c r="I326" s="20" t="str">
        <f t="shared" si="70"/>
        <v>-</v>
      </c>
      <c r="J326" s="21">
        <f t="shared" si="71"/>
        <v>4</v>
      </c>
    </row>
    <row r="327" spans="1:10" x14ac:dyDescent="0.2">
      <c r="A327" s="158" t="s">
        <v>421</v>
      </c>
      <c r="B327" s="65">
        <v>0</v>
      </c>
      <c r="C327" s="66">
        <v>0</v>
      </c>
      <c r="D327" s="65">
        <v>2</v>
      </c>
      <c r="E327" s="66">
        <v>0</v>
      </c>
      <c r="F327" s="67"/>
      <c r="G327" s="65">
        <f t="shared" si="68"/>
        <v>0</v>
      </c>
      <c r="H327" s="66">
        <f t="shared" si="69"/>
        <v>2</v>
      </c>
      <c r="I327" s="20" t="str">
        <f t="shared" si="70"/>
        <v>-</v>
      </c>
      <c r="J327" s="21" t="str">
        <f t="shared" si="71"/>
        <v>-</v>
      </c>
    </row>
    <row r="328" spans="1:10" s="160" customFormat="1" x14ac:dyDescent="0.2">
      <c r="A328" s="178" t="s">
        <v>563</v>
      </c>
      <c r="B328" s="71">
        <v>6</v>
      </c>
      <c r="C328" s="72">
        <v>1</v>
      </c>
      <c r="D328" s="71">
        <v>25</v>
      </c>
      <c r="E328" s="72">
        <v>15</v>
      </c>
      <c r="F328" s="73"/>
      <c r="G328" s="71">
        <f t="shared" si="68"/>
        <v>5</v>
      </c>
      <c r="H328" s="72">
        <f t="shared" si="69"/>
        <v>10</v>
      </c>
      <c r="I328" s="37">
        <f t="shared" si="70"/>
        <v>5</v>
      </c>
      <c r="J328" s="38">
        <f t="shared" si="71"/>
        <v>0.66666666666666663</v>
      </c>
    </row>
    <row r="329" spans="1:10" x14ac:dyDescent="0.2">
      <c r="A329" s="177"/>
      <c r="B329" s="143"/>
      <c r="C329" s="144"/>
      <c r="D329" s="143"/>
      <c r="E329" s="144"/>
      <c r="F329" s="145"/>
      <c r="G329" s="143"/>
      <c r="H329" s="144"/>
      <c r="I329" s="151"/>
      <c r="J329" s="152"/>
    </row>
    <row r="330" spans="1:10" s="139" customFormat="1" x14ac:dyDescent="0.2">
      <c r="A330" s="159" t="s">
        <v>68</v>
      </c>
      <c r="B330" s="65"/>
      <c r="C330" s="66"/>
      <c r="D330" s="65"/>
      <c r="E330" s="66"/>
      <c r="F330" s="67"/>
      <c r="G330" s="65"/>
      <c r="H330" s="66"/>
      <c r="I330" s="20"/>
      <c r="J330" s="21"/>
    </row>
    <row r="331" spans="1:10" x14ac:dyDescent="0.2">
      <c r="A331" s="158" t="s">
        <v>233</v>
      </c>
      <c r="B331" s="65">
        <v>19</v>
      </c>
      <c r="C331" s="66">
        <v>0</v>
      </c>
      <c r="D331" s="65">
        <v>34</v>
      </c>
      <c r="E331" s="66">
        <v>0</v>
      </c>
      <c r="F331" s="67"/>
      <c r="G331" s="65">
        <f>B331-C331</f>
        <v>19</v>
      </c>
      <c r="H331" s="66">
        <f>D331-E331</f>
        <v>34</v>
      </c>
      <c r="I331" s="20" t="str">
        <f>IF(C331=0, "-", IF(G331/C331&lt;10, G331/C331, "&gt;999%"))</f>
        <v>-</v>
      </c>
      <c r="J331" s="21" t="str">
        <f>IF(E331=0, "-", IF(H331/E331&lt;10, H331/E331, "&gt;999%"))</f>
        <v>-</v>
      </c>
    </row>
    <row r="332" spans="1:10" s="160" customFormat="1" x14ac:dyDescent="0.2">
      <c r="A332" s="178" t="s">
        <v>564</v>
      </c>
      <c r="B332" s="71">
        <v>19</v>
      </c>
      <c r="C332" s="72">
        <v>0</v>
      </c>
      <c r="D332" s="71">
        <v>34</v>
      </c>
      <c r="E332" s="72">
        <v>0</v>
      </c>
      <c r="F332" s="73"/>
      <c r="G332" s="71">
        <f>B332-C332</f>
        <v>19</v>
      </c>
      <c r="H332" s="72">
        <f>D332-E332</f>
        <v>34</v>
      </c>
      <c r="I332" s="37" t="str">
        <f>IF(C332=0, "-", IF(G332/C332&lt;10, G332/C332, "&gt;999%"))</f>
        <v>-</v>
      </c>
      <c r="J332" s="38" t="str">
        <f>IF(E332=0, "-", IF(H332/E332&lt;10, H332/E332, "&gt;999%"))</f>
        <v>-</v>
      </c>
    </row>
    <row r="333" spans="1:10" x14ac:dyDescent="0.2">
      <c r="A333" s="177"/>
      <c r="B333" s="143"/>
      <c r="C333" s="144"/>
      <c r="D333" s="143"/>
      <c r="E333" s="144"/>
      <c r="F333" s="145"/>
      <c r="G333" s="143"/>
      <c r="H333" s="144"/>
      <c r="I333" s="151"/>
      <c r="J333" s="152"/>
    </row>
    <row r="334" spans="1:10" s="139" customFormat="1" x14ac:dyDescent="0.2">
      <c r="A334" s="159" t="s">
        <v>69</v>
      </c>
      <c r="B334" s="65"/>
      <c r="C334" s="66"/>
      <c r="D334" s="65"/>
      <c r="E334" s="66"/>
      <c r="F334" s="67"/>
      <c r="G334" s="65"/>
      <c r="H334" s="66"/>
      <c r="I334" s="20"/>
      <c r="J334" s="21"/>
    </row>
    <row r="335" spans="1:10" x14ac:dyDescent="0.2">
      <c r="A335" s="158" t="s">
        <v>286</v>
      </c>
      <c r="B335" s="65">
        <v>6</v>
      </c>
      <c r="C335" s="66">
        <v>1</v>
      </c>
      <c r="D335" s="65">
        <v>9</v>
      </c>
      <c r="E335" s="66">
        <v>1</v>
      </c>
      <c r="F335" s="67"/>
      <c r="G335" s="65">
        <f t="shared" ref="G335:G342" si="72">B335-C335</f>
        <v>5</v>
      </c>
      <c r="H335" s="66">
        <f t="shared" ref="H335:H342" si="73">D335-E335</f>
        <v>8</v>
      </c>
      <c r="I335" s="20">
        <f t="shared" ref="I335:I342" si="74">IF(C335=0, "-", IF(G335/C335&lt;10, G335/C335, "&gt;999%"))</f>
        <v>5</v>
      </c>
      <c r="J335" s="21">
        <f t="shared" ref="J335:J342" si="75">IF(E335=0, "-", IF(H335/E335&lt;10, H335/E335, "&gt;999%"))</f>
        <v>8</v>
      </c>
    </row>
    <row r="336" spans="1:10" x14ac:dyDescent="0.2">
      <c r="A336" s="158" t="s">
        <v>281</v>
      </c>
      <c r="B336" s="65">
        <v>0</v>
      </c>
      <c r="C336" s="66">
        <v>0</v>
      </c>
      <c r="D336" s="65">
        <v>0</v>
      </c>
      <c r="E336" s="66">
        <v>1</v>
      </c>
      <c r="F336" s="67"/>
      <c r="G336" s="65">
        <f t="shared" si="72"/>
        <v>0</v>
      </c>
      <c r="H336" s="66">
        <f t="shared" si="73"/>
        <v>-1</v>
      </c>
      <c r="I336" s="20" t="str">
        <f t="shared" si="74"/>
        <v>-</v>
      </c>
      <c r="J336" s="21">
        <f t="shared" si="75"/>
        <v>-1</v>
      </c>
    </row>
    <row r="337" spans="1:10" x14ac:dyDescent="0.2">
      <c r="A337" s="158" t="s">
        <v>401</v>
      </c>
      <c r="B337" s="65">
        <v>2</v>
      </c>
      <c r="C337" s="66">
        <v>1</v>
      </c>
      <c r="D337" s="65">
        <v>7</v>
      </c>
      <c r="E337" s="66">
        <v>5</v>
      </c>
      <c r="F337" s="67"/>
      <c r="G337" s="65">
        <f t="shared" si="72"/>
        <v>1</v>
      </c>
      <c r="H337" s="66">
        <f t="shared" si="73"/>
        <v>2</v>
      </c>
      <c r="I337" s="20">
        <f t="shared" si="74"/>
        <v>1</v>
      </c>
      <c r="J337" s="21">
        <f t="shared" si="75"/>
        <v>0.4</v>
      </c>
    </row>
    <row r="338" spans="1:10" x14ac:dyDescent="0.2">
      <c r="A338" s="158" t="s">
        <v>402</v>
      </c>
      <c r="B338" s="65">
        <v>2</v>
      </c>
      <c r="C338" s="66">
        <v>1</v>
      </c>
      <c r="D338" s="65">
        <v>11</v>
      </c>
      <c r="E338" s="66">
        <v>3</v>
      </c>
      <c r="F338" s="67"/>
      <c r="G338" s="65">
        <f t="shared" si="72"/>
        <v>1</v>
      </c>
      <c r="H338" s="66">
        <f t="shared" si="73"/>
        <v>8</v>
      </c>
      <c r="I338" s="20">
        <f t="shared" si="74"/>
        <v>1</v>
      </c>
      <c r="J338" s="21">
        <f t="shared" si="75"/>
        <v>2.6666666666666665</v>
      </c>
    </row>
    <row r="339" spans="1:10" x14ac:dyDescent="0.2">
      <c r="A339" s="158" t="s">
        <v>282</v>
      </c>
      <c r="B339" s="65">
        <v>0</v>
      </c>
      <c r="C339" s="66">
        <v>0</v>
      </c>
      <c r="D339" s="65">
        <v>2</v>
      </c>
      <c r="E339" s="66">
        <v>3</v>
      </c>
      <c r="F339" s="67"/>
      <c r="G339" s="65">
        <f t="shared" si="72"/>
        <v>0</v>
      </c>
      <c r="H339" s="66">
        <f t="shared" si="73"/>
        <v>-1</v>
      </c>
      <c r="I339" s="20" t="str">
        <f t="shared" si="74"/>
        <v>-</v>
      </c>
      <c r="J339" s="21">
        <f t="shared" si="75"/>
        <v>-0.33333333333333331</v>
      </c>
    </row>
    <row r="340" spans="1:10" x14ac:dyDescent="0.2">
      <c r="A340" s="158" t="s">
        <v>361</v>
      </c>
      <c r="B340" s="65">
        <v>5</v>
      </c>
      <c r="C340" s="66">
        <v>0</v>
      </c>
      <c r="D340" s="65">
        <v>30</v>
      </c>
      <c r="E340" s="66">
        <v>32</v>
      </c>
      <c r="F340" s="67"/>
      <c r="G340" s="65">
        <f t="shared" si="72"/>
        <v>5</v>
      </c>
      <c r="H340" s="66">
        <f t="shared" si="73"/>
        <v>-2</v>
      </c>
      <c r="I340" s="20" t="str">
        <f t="shared" si="74"/>
        <v>-</v>
      </c>
      <c r="J340" s="21">
        <f t="shared" si="75"/>
        <v>-6.25E-2</v>
      </c>
    </row>
    <row r="341" spans="1:10" x14ac:dyDescent="0.2">
      <c r="A341" s="158" t="s">
        <v>246</v>
      </c>
      <c r="B341" s="65">
        <v>2</v>
      </c>
      <c r="C341" s="66">
        <v>1</v>
      </c>
      <c r="D341" s="65">
        <v>6</v>
      </c>
      <c r="E341" s="66">
        <v>10</v>
      </c>
      <c r="F341" s="67"/>
      <c r="G341" s="65">
        <f t="shared" si="72"/>
        <v>1</v>
      </c>
      <c r="H341" s="66">
        <f t="shared" si="73"/>
        <v>-4</v>
      </c>
      <c r="I341" s="20">
        <f t="shared" si="74"/>
        <v>1</v>
      </c>
      <c r="J341" s="21">
        <f t="shared" si="75"/>
        <v>-0.4</v>
      </c>
    </row>
    <row r="342" spans="1:10" s="160" customFormat="1" x14ac:dyDescent="0.2">
      <c r="A342" s="178" t="s">
        <v>565</v>
      </c>
      <c r="B342" s="71">
        <v>17</v>
      </c>
      <c r="C342" s="72">
        <v>4</v>
      </c>
      <c r="D342" s="71">
        <v>65</v>
      </c>
      <c r="E342" s="72">
        <v>55</v>
      </c>
      <c r="F342" s="73"/>
      <c r="G342" s="71">
        <f t="shared" si="72"/>
        <v>13</v>
      </c>
      <c r="H342" s="72">
        <f t="shared" si="73"/>
        <v>10</v>
      </c>
      <c r="I342" s="37">
        <f t="shared" si="74"/>
        <v>3.25</v>
      </c>
      <c r="J342" s="38">
        <f t="shared" si="75"/>
        <v>0.18181818181818182</v>
      </c>
    </row>
    <row r="343" spans="1:10" x14ac:dyDescent="0.2">
      <c r="A343" s="177"/>
      <c r="B343" s="143"/>
      <c r="C343" s="144"/>
      <c r="D343" s="143"/>
      <c r="E343" s="144"/>
      <c r="F343" s="145"/>
      <c r="G343" s="143"/>
      <c r="H343" s="144"/>
      <c r="I343" s="151"/>
      <c r="J343" s="152"/>
    </row>
    <row r="344" spans="1:10" s="139" customFormat="1" x14ac:dyDescent="0.2">
      <c r="A344" s="159" t="s">
        <v>70</v>
      </c>
      <c r="B344" s="65"/>
      <c r="C344" s="66"/>
      <c r="D344" s="65"/>
      <c r="E344" s="66"/>
      <c r="F344" s="67"/>
      <c r="G344" s="65"/>
      <c r="H344" s="66"/>
      <c r="I344" s="20"/>
      <c r="J344" s="21"/>
    </row>
    <row r="345" spans="1:10" x14ac:dyDescent="0.2">
      <c r="A345" s="158" t="s">
        <v>454</v>
      </c>
      <c r="B345" s="65">
        <v>4</v>
      </c>
      <c r="C345" s="66">
        <v>6</v>
      </c>
      <c r="D345" s="65">
        <v>23</v>
      </c>
      <c r="E345" s="66">
        <v>16</v>
      </c>
      <c r="F345" s="67"/>
      <c r="G345" s="65">
        <f>B345-C345</f>
        <v>-2</v>
      </c>
      <c r="H345" s="66">
        <f>D345-E345</f>
        <v>7</v>
      </c>
      <c r="I345" s="20">
        <f>IF(C345=0, "-", IF(G345/C345&lt;10, G345/C345, "&gt;999%"))</f>
        <v>-0.33333333333333331</v>
      </c>
      <c r="J345" s="21">
        <f>IF(E345=0, "-", IF(H345/E345&lt;10, H345/E345, "&gt;999%"))</f>
        <v>0.4375</v>
      </c>
    </row>
    <row r="346" spans="1:10" x14ac:dyDescent="0.2">
      <c r="A346" s="158" t="s">
        <v>455</v>
      </c>
      <c r="B346" s="65">
        <v>1</v>
      </c>
      <c r="C346" s="66">
        <v>0</v>
      </c>
      <c r="D346" s="65">
        <v>3</v>
      </c>
      <c r="E346" s="66">
        <v>0</v>
      </c>
      <c r="F346" s="67"/>
      <c r="G346" s="65">
        <f>B346-C346</f>
        <v>1</v>
      </c>
      <c r="H346" s="66">
        <f>D346-E346</f>
        <v>3</v>
      </c>
      <c r="I346" s="20" t="str">
        <f>IF(C346=0, "-", IF(G346/C346&lt;10, G346/C346, "&gt;999%"))</f>
        <v>-</v>
      </c>
      <c r="J346" s="21" t="str">
        <f>IF(E346=0, "-", IF(H346/E346&lt;10, H346/E346, "&gt;999%"))</f>
        <v>-</v>
      </c>
    </row>
    <row r="347" spans="1:10" s="160" customFormat="1" x14ac:dyDescent="0.2">
      <c r="A347" s="178" t="s">
        <v>566</v>
      </c>
      <c r="B347" s="71">
        <v>5</v>
      </c>
      <c r="C347" s="72">
        <v>6</v>
      </c>
      <c r="D347" s="71">
        <v>26</v>
      </c>
      <c r="E347" s="72">
        <v>16</v>
      </c>
      <c r="F347" s="73"/>
      <c r="G347" s="71">
        <f>B347-C347</f>
        <v>-1</v>
      </c>
      <c r="H347" s="72">
        <f>D347-E347</f>
        <v>10</v>
      </c>
      <c r="I347" s="37">
        <f>IF(C347=0, "-", IF(G347/C347&lt;10, G347/C347, "&gt;999%"))</f>
        <v>-0.16666666666666666</v>
      </c>
      <c r="J347" s="38">
        <f>IF(E347=0, "-", IF(H347/E347&lt;10, H347/E347, "&gt;999%"))</f>
        <v>0.625</v>
      </c>
    </row>
    <row r="348" spans="1:10" x14ac:dyDescent="0.2">
      <c r="A348" s="177"/>
      <c r="B348" s="143"/>
      <c r="C348" s="144"/>
      <c r="D348" s="143"/>
      <c r="E348" s="144"/>
      <c r="F348" s="145"/>
      <c r="G348" s="143"/>
      <c r="H348" s="144"/>
      <c r="I348" s="151"/>
      <c r="J348" s="152"/>
    </row>
    <row r="349" spans="1:10" s="139" customFormat="1" x14ac:dyDescent="0.2">
      <c r="A349" s="159" t="s">
        <v>71</v>
      </c>
      <c r="B349" s="65"/>
      <c r="C349" s="66"/>
      <c r="D349" s="65"/>
      <c r="E349" s="66"/>
      <c r="F349" s="67"/>
      <c r="G349" s="65"/>
      <c r="H349" s="66"/>
      <c r="I349" s="20"/>
      <c r="J349" s="21"/>
    </row>
    <row r="350" spans="1:10" x14ac:dyDescent="0.2">
      <c r="A350" s="158" t="s">
        <v>312</v>
      </c>
      <c r="B350" s="65">
        <v>0</v>
      </c>
      <c r="C350" s="66">
        <v>0</v>
      </c>
      <c r="D350" s="65">
        <v>2</v>
      </c>
      <c r="E350" s="66">
        <v>0</v>
      </c>
      <c r="F350" s="67"/>
      <c r="G350" s="65">
        <f t="shared" ref="G350:G357" si="76">B350-C350</f>
        <v>0</v>
      </c>
      <c r="H350" s="66">
        <f t="shared" ref="H350:H357" si="77">D350-E350</f>
        <v>2</v>
      </c>
      <c r="I350" s="20" t="str">
        <f t="shared" ref="I350:I357" si="78">IF(C350=0, "-", IF(G350/C350&lt;10, G350/C350, "&gt;999%"))</f>
        <v>-</v>
      </c>
      <c r="J350" s="21" t="str">
        <f t="shared" ref="J350:J357" si="79">IF(E350=0, "-", IF(H350/E350&lt;10, H350/E350, "&gt;999%"))</f>
        <v>-</v>
      </c>
    </row>
    <row r="351" spans="1:10" x14ac:dyDescent="0.2">
      <c r="A351" s="158" t="s">
        <v>292</v>
      </c>
      <c r="B351" s="65">
        <v>0</v>
      </c>
      <c r="C351" s="66">
        <v>3</v>
      </c>
      <c r="D351" s="65">
        <v>6</v>
      </c>
      <c r="E351" s="66">
        <v>3</v>
      </c>
      <c r="F351" s="67"/>
      <c r="G351" s="65">
        <f t="shared" si="76"/>
        <v>-3</v>
      </c>
      <c r="H351" s="66">
        <f t="shared" si="77"/>
        <v>3</v>
      </c>
      <c r="I351" s="20">
        <f t="shared" si="78"/>
        <v>-1</v>
      </c>
      <c r="J351" s="21">
        <f t="shared" si="79"/>
        <v>1</v>
      </c>
    </row>
    <row r="352" spans="1:10" x14ac:dyDescent="0.2">
      <c r="A352" s="158" t="s">
        <v>422</v>
      </c>
      <c r="B352" s="65">
        <v>0</v>
      </c>
      <c r="C352" s="66">
        <v>1</v>
      </c>
      <c r="D352" s="65">
        <v>4</v>
      </c>
      <c r="E352" s="66">
        <v>3</v>
      </c>
      <c r="F352" s="67"/>
      <c r="G352" s="65">
        <f t="shared" si="76"/>
        <v>-1</v>
      </c>
      <c r="H352" s="66">
        <f t="shared" si="77"/>
        <v>1</v>
      </c>
      <c r="I352" s="20">
        <f t="shared" si="78"/>
        <v>-1</v>
      </c>
      <c r="J352" s="21">
        <f t="shared" si="79"/>
        <v>0.33333333333333331</v>
      </c>
    </row>
    <row r="353" spans="1:10" x14ac:dyDescent="0.2">
      <c r="A353" s="158" t="s">
        <v>342</v>
      </c>
      <c r="B353" s="65">
        <v>3</v>
      </c>
      <c r="C353" s="66">
        <v>2</v>
      </c>
      <c r="D353" s="65">
        <v>6</v>
      </c>
      <c r="E353" s="66">
        <v>6</v>
      </c>
      <c r="F353" s="67"/>
      <c r="G353" s="65">
        <f t="shared" si="76"/>
        <v>1</v>
      </c>
      <c r="H353" s="66">
        <f t="shared" si="77"/>
        <v>0</v>
      </c>
      <c r="I353" s="20">
        <f t="shared" si="78"/>
        <v>0.5</v>
      </c>
      <c r="J353" s="21">
        <f t="shared" si="79"/>
        <v>0</v>
      </c>
    </row>
    <row r="354" spans="1:10" x14ac:dyDescent="0.2">
      <c r="A354" s="158" t="s">
        <v>470</v>
      </c>
      <c r="B354" s="65">
        <v>0</v>
      </c>
      <c r="C354" s="66">
        <v>3</v>
      </c>
      <c r="D354" s="65">
        <v>1</v>
      </c>
      <c r="E354" s="66">
        <v>3</v>
      </c>
      <c r="F354" s="67"/>
      <c r="G354" s="65">
        <f t="shared" si="76"/>
        <v>-3</v>
      </c>
      <c r="H354" s="66">
        <f t="shared" si="77"/>
        <v>-2</v>
      </c>
      <c r="I354" s="20">
        <f t="shared" si="78"/>
        <v>-1</v>
      </c>
      <c r="J354" s="21">
        <f t="shared" si="79"/>
        <v>-0.66666666666666663</v>
      </c>
    </row>
    <row r="355" spans="1:10" x14ac:dyDescent="0.2">
      <c r="A355" s="158" t="s">
        <v>198</v>
      </c>
      <c r="B355" s="65">
        <v>0</v>
      </c>
      <c r="C355" s="66">
        <v>0</v>
      </c>
      <c r="D355" s="65">
        <v>4</v>
      </c>
      <c r="E355" s="66">
        <v>0</v>
      </c>
      <c r="F355" s="67"/>
      <c r="G355" s="65">
        <f t="shared" si="76"/>
        <v>0</v>
      </c>
      <c r="H355" s="66">
        <f t="shared" si="77"/>
        <v>4</v>
      </c>
      <c r="I355" s="20" t="str">
        <f t="shared" si="78"/>
        <v>-</v>
      </c>
      <c r="J355" s="21" t="str">
        <f t="shared" si="79"/>
        <v>-</v>
      </c>
    </row>
    <row r="356" spans="1:10" x14ac:dyDescent="0.2">
      <c r="A356" s="158" t="s">
        <v>432</v>
      </c>
      <c r="B356" s="65">
        <v>2</v>
      </c>
      <c r="C356" s="66">
        <v>1</v>
      </c>
      <c r="D356" s="65">
        <v>11</v>
      </c>
      <c r="E356" s="66">
        <v>12</v>
      </c>
      <c r="F356" s="67"/>
      <c r="G356" s="65">
        <f t="shared" si="76"/>
        <v>1</v>
      </c>
      <c r="H356" s="66">
        <f t="shared" si="77"/>
        <v>-1</v>
      </c>
      <c r="I356" s="20">
        <f t="shared" si="78"/>
        <v>1</v>
      </c>
      <c r="J356" s="21">
        <f t="shared" si="79"/>
        <v>-8.3333333333333329E-2</v>
      </c>
    </row>
    <row r="357" spans="1:10" s="160" customFormat="1" x14ac:dyDescent="0.2">
      <c r="A357" s="178" t="s">
        <v>567</v>
      </c>
      <c r="B357" s="71">
        <v>5</v>
      </c>
      <c r="C357" s="72">
        <v>10</v>
      </c>
      <c r="D357" s="71">
        <v>34</v>
      </c>
      <c r="E357" s="72">
        <v>27</v>
      </c>
      <c r="F357" s="73"/>
      <c r="G357" s="71">
        <f t="shared" si="76"/>
        <v>-5</v>
      </c>
      <c r="H357" s="72">
        <f t="shared" si="77"/>
        <v>7</v>
      </c>
      <c r="I357" s="37">
        <f t="shared" si="78"/>
        <v>-0.5</v>
      </c>
      <c r="J357" s="38">
        <f t="shared" si="79"/>
        <v>0.25925925925925924</v>
      </c>
    </row>
    <row r="358" spans="1:10" x14ac:dyDescent="0.2">
      <c r="A358" s="177"/>
      <c r="B358" s="143"/>
      <c r="C358" s="144"/>
      <c r="D358" s="143"/>
      <c r="E358" s="144"/>
      <c r="F358" s="145"/>
      <c r="G358" s="143"/>
      <c r="H358" s="144"/>
      <c r="I358" s="151"/>
      <c r="J358" s="152"/>
    </row>
    <row r="359" spans="1:10" s="139" customFormat="1" x14ac:dyDescent="0.2">
      <c r="A359" s="159" t="s">
        <v>72</v>
      </c>
      <c r="B359" s="65"/>
      <c r="C359" s="66"/>
      <c r="D359" s="65"/>
      <c r="E359" s="66"/>
      <c r="F359" s="67"/>
      <c r="G359" s="65"/>
      <c r="H359" s="66"/>
      <c r="I359" s="20"/>
      <c r="J359" s="21"/>
    </row>
    <row r="360" spans="1:10" x14ac:dyDescent="0.2">
      <c r="A360" s="158" t="s">
        <v>183</v>
      </c>
      <c r="B360" s="65">
        <v>0</v>
      </c>
      <c r="C360" s="66">
        <v>4</v>
      </c>
      <c r="D360" s="65">
        <v>4</v>
      </c>
      <c r="E360" s="66">
        <v>32</v>
      </c>
      <c r="F360" s="67"/>
      <c r="G360" s="65">
        <f t="shared" ref="G360:G367" si="80">B360-C360</f>
        <v>-4</v>
      </c>
      <c r="H360" s="66">
        <f t="shared" ref="H360:H367" si="81">D360-E360</f>
        <v>-28</v>
      </c>
      <c r="I360" s="20">
        <f t="shared" ref="I360:I367" si="82">IF(C360=0, "-", IF(G360/C360&lt;10, G360/C360, "&gt;999%"))</f>
        <v>-1</v>
      </c>
      <c r="J360" s="21">
        <f t="shared" ref="J360:J367" si="83">IF(E360=0, "-", IF(H360/E360&lt;10, H360/E360, "&gt;999%"))</f>
        <v>-0.875</v>
      </c>
    </row>
    <row r="361" spans="1:10" x14ac:dyDescent="0.2">
      <c r="A361" s="158" t="s">
        <v>313</v>
      </c>
      <c r="B361" s="65">
        <v>19</v>
      </c>
      <c r="C361" s="66">
        <v>9</v>
      </c>
      <c r="D361" s="65">
        <v>36</v>
      </c>
      <c r="E361" s="66">
        <v>55</v>
      </c>
      <c r="F361" s="67"/>
      <c r="G361" s="65">
        <f t="shared" si="80"/>
        <v>10</v>
      </c>
      <c r="H361" s="66">
        <f t="shared" si="81"/>
        <v>-19</v>
      </c>
      <c r="I361" s="20">
        <f t="shared" si="82"/>
        <v>1.1111111111111112</v>
      </c>
      <c r="J361" s="21">
        <f t="shared" si="83"/>
        <v>-0.34545454545454546</v>
      </c>
    </row>
    <row r="362" spans="1:10" x14ac:dyDescent="0.2">
      <c r="A362" s="158" t="s">
        <v>343</v>
      </c>
      <c r="B362" s="65">
        <v>4</v>
      </c>
      <c r="C362" s="66">
        <v>7</v>
      </c>
      <c r="D362" s="65">
        <v>13</v>
      </c>
      <c r="E362" s="66">
        <v>54</v>
      </c>
      <c r="F362" s="67"/>
      <c r="G362" s="65">
        <f t="shared" si="80"/>
        <v>-3</v>
      </c>
      <c r="H362" s="66">
        <f t="shared" si="81"/>
        <v>-41</v>
      </c>
      <c r="I362" s="20">
        <f t="shared" si="82"/>
        <v>-0.42857142857142855</v>
      </c>
      <c r="J362" s="21">
        <f t="shared" si="83"/>
        <v>-0.7592592592592593</v>
      </c>
    </row>
    <row r="363" spans="1:10" x14ac:dyDescent="0.2">
      <c r="A363" s="158" t="s">
        <v>377</v>
      </c>
      <c r="B363" s="65">
        <v>7</v>
      </c>
      <c r="C363" s="66">
        <v>7</v>
      </c>
      <c r="D363" s="65">
        <v>33</v>
      </c>
      <c r="E363" s="66">
        <v>48</v>
      </c>
      <c r="F363" s="67"/>
      <c r="G363" s="65">
        <f t="shared" si="80"/>
        <v>0</v>
      </c>
      <c r="H363" s="66">
        <f t="shared" si="81"/>
        <v>-15</v>
      </c>
      <c r="I363" s="20">
        <f t="shared" si="82"/>
        <v>0</v>
      </c>
      <c r="J363" s="21">
        <f t="shared" si="83"/>
        <v>-0.3125</v>
      </c>
    </row>
    <row r="364" spans="1:10" x14ac:dyDescent="0.2">
      <c r="A364" s="158" t="s">
        <v>217</v>
      </c>
      <c r="B364" s="65">
        <v>3</v>
      </c>
      <c r="C364" s="66">
        <v>5</v>
      </c>
      <c r="D364" s="65">
        <v>30</v>
      </c>
      <c r="E364" s="66">
        <v>41</v>
      </c>
      <c r="F364" s="67"/>
      <c r="G364" s="65">
        <f t="shared" si="80"/>
        <v>-2</v>
      </c>
      <c r="H364" s="66">
        <f t="shared" si="81"/>
        <v>-11</v>
      </c>
      <c r="I364" s="20">
        <f t="shared" si="82"/>
        <v>-0.4</v>
      </c>
      <c r="J364" s="21">
        <f t="shared" si="83"/>
        <v>-0.26829268292682928</v>
      </c>
    </row>
    <row r="365" spans="1:10" x14ac:dyDescent="0.2">
      <c r="A365" s="158" t="s">
        <v>199</v>
      </c>
      <c r="B365" s="65">
        <v>0</v>
      </c>
      <c r="C365" s="66">
        <v>12</v>
      </c>
      <c r="D365" s="65">
        <v>14</v>
      </c>
      <c r="E365" s="66">
        <v>48</v>
      </c>
      <c r="F365" s="67"/>
      <c r="G365" s="65">
        <f t="shared" si="80"/>
        <v>-12</v>
      </c>
      <c r="H365" s="66">
        <f t="shared" si="81"/>
        <v>-34</v>
      </c>
      <c r="I365" s="20">
        <f t="shared" si="82"/>
        <v>-1</v>
      </c>
      <c r="J365" s="21">
        <f t="shared" si="83"/>
        <v>-0.70833333333333337</v>
      </c>
    </row>
    <row r="366" spans="1:10" x14ac:dyDescent="0.2">
      <c r="A366" s="158" t="s">
        <v>239</v>
      </c>
      <c r="B366" s="65">
        <v>3</v>
      </c>
      <c r="C366" s="66">
        <v>5</v>
      </c>
      <c r="D366" s="65">
        <v>13</v>
      </c>
      <c r="E366" s="66">
        <v>14</v>
      </c>
      <c r="F366" s="67"/>
      <c r="G366" s="65">
        <f t="shared" si="80"/>
        <v>-2</v>
      </c>
      <c r="H366" s="66">
        <f t="shared" si="81"/>
        <v>-1</v>
      </c>
      <c r="I366" s="20">
        <f t="shared" si="82"/>
        <v>-0.4</v>
      </c>
      <c r="J366" s="21">
        <f t="shared" si="83"/>
        <v>-7.1428571428571425E-2</v>
      </c>
    </row>
    <row r="367" spans="1:10" s="160" customFormat="1" x14ac:dyDescent="0.2">
      <c r="A367" s="178" t="s">
        <v>568</v>
      </c>
      <c r="B367" s="71">
        <v>36</v>
      </c>
      <c r="C367" s="72">
        <v>49</v>
      </c>
      <c r="D367" s="71">
        <v>143</v>
      </c>
      <c r="E367" s="72">
        <v>292</v>
      </c>
      <c r="F367" s="73"/>
      <c r="G367" s="71">
        <f t="shared" si="80"/>
        <v>-13</v>
      </c>
      <c r="H367" s="72">
        <f t="shared" si="81"/>
        <v>-149</v>
      </c>
      <c r="I367" s="37">
        <f t="shared" si="82"/>
        <v>-0.26530612244897961</v>
      </c>
      <c r="J367" s="38">
        <f t="shared" si="83"/>
        <v>-0.51027397260273977</v>
      </c>
    </row>
    <row r="368" spans="1:10" x14ac:dyDescent="0.2">
      <c r="A368" s="177"/>
      <c r="B368" s="143"/>
      <c r="C368" s="144"/>
      <c r="D368" s="143"/>
      <c r="E368" s="144"/>
      <c r="F368" s="145"/>
      <c r="G368" s="143"/>
      <c r="H368" s="144"/>
      <c r="I368" s="151"/>
      <c r="J368" s="152"/>
    </row>
    <row r="369" spans="1:10" s="139" customFormat="1" x14ac:dyDescent="0.2">
      <c r="A369" s="159" t="s">
        <v>73</v>
      </c>
      <c r="B369" s="65"/>
      <c r="C369" s="66"/>
      <c r="D369" s="65"/>
      <c r="E369" s="66"/>
      <c r="F369" s="67"/>
      <c r="G369" s="65"/>
      <c r="H369" s="66"/>
      <c r="I369" s="20"/>
      <c r="J369" s="21"/>
    </row>
    <row r="370" spans="1:10" x14ac:dyDescent="0.2">
      <c r="A370" s="158" t="s">
        <v>344</v>
      </c>
      <c r="B370" s="65">
        <v>0</v>
      </c>
      <c r="C370" s="66">
        <v>0</v>
      </c>
      <c r="D370" s="65">
        <v>0</v>
      </c>
      <c r="E370" s="66">
        <v>1</v>
      </c>
      <c r="F370" s="67"/>
      <c r="G370" s="65">
        <f>B370-C370</f>
        <v>0</v>
      </c>
      <c r="H370" s="66">
        <f>D370-E370</f>
        <v>-1</v>
      </c>
      <c r="I370" s="20" t="str">
        <f>IF(C370=0, "-", IF(G370/C370&lt;10, G370/C370, "&gt;999%"))</f>
        <v>-</v>
      </c>
      <c r="J370" s="21">
        <f>IF(E370=0, "-", IF(H370/E370&lt;10, H370/E370, "&gt;999%"))</f>
        <v>-1</v>
      </c>
    </row>
    <row r="371" spans="1:10" x14ac:dyDescent="0.2">
      <c r="A371" s="158" t="s">
        <v>456</v>
      </c>
      <c r="B371" s="65">
        <v>2</v>
      </c>
      <c r="C371" s="66">
        <v>1</v>
      </c>
      <c r="D371" s="65">
        <v>4</v>
      </c>
      <c r="E371" s="66">
        <v>4</v>
      </c>
      <c r="F371" s="67"/>
      <c r="G371" s="65">
        <f>B371-C371</f>
        <v>1</v>
      </c>
      <c r="H371" s="66">
        <f>D371-E371</f>
        <v>0</v>
      </c>
      <c r="I371" s="20">
        <f>IF(C371=0, "-", IF(G371/C371&lt;10, G371/C371, "&gt;999%"))</f>
        <v>1</v>
      </c>
      <c r="J371" s="21">
        <f>IF(E371=0, "-", IF(H371/E371&lt;10, H371/E371, "&gt;999%"))</f>
        <v>0</v>
      </c>
    </row>
    <row r="372" spans="1:10" x14ac:dyDescent="0.2">
      <c r="A372" s="158" t="s">
        <v>378</v>
      </c>
      <c r="B372" s="65">
        <v>1</v>
      </c>
      <c r="C372" s="66">
        <v>0</v>
      </c>
      <c r="D372" s="65">
        <v>3</v>
      </c>
      <c r="E372" s="66">
        <v>1</v>
      </c>
      <c r="F372" s="67"/>
      <c r="G372" s="65">
        <f>B372-C372</f>
        <v>1</v>
      </c>
      <c r="H372" s="66">
        <f>D372-E372</f>
        <v>2</v>
      </c>
      <c r="I372" s="20" t="str">
        <f>IF(C372=0, "-", IF(G372/C372&lt;10, G372/C372, "&gt;999%"))</f>
        <v>-</v>
      </c>
      <c r="J372" s="21">
        <f>IF(E372=0, "-", IF(H372/E372&lt;10, H372/E372, "&gt;999%"))</f>
        <v>2</v>
      </c>
    </row>
    <row r="373" spans="1:10" s="160" customFormat="1" x14ac:dyDescent="0.2">
      <c r="A373" s="178" t="s">
        <v>569</v>
      </c>
      <c r="B373" s="71">
        <v>3</v>
      </c>
      <c r="C373" s="72">
        <v>1</v>
      </c>
      <c r="D373" s="71">
        <v>7</v>
      </c>
      <c r="E373" s="72">
        <v>6</v>
      </c>
      <c r="F373" s="73"/>
      <c r="G373" s="71">
        <f>B373-C373</f>
        <v>2</v>
      </c>
      <c r="H373" s="72">
        <f>D373-E373</f>
        <v>1</v>
      </c>
      <c r="I373" s="37">
        <f>IF(C373=0, "-", IF(G373/C373&lt;10, G373/C373, "&gt;999%"))</f>
        <v>2</v>
      </c>
      <c r="J373" s="38">
        <f>IF(E373=0, "-", IF(H373/E373&lt;10, H373/E373, "&gt;999%"))</f>
        <v>0.16666666666666666</v>
      </c>
    </row>
    <row r="374" spans="1:10" x14ac:dyDescent="0.2">
      <c r="A374" s="177"/>
      <c r="B374" s="143"/>
      <c r="C374" s="144"/>
      <c r="D374" s="143"/>
      <c r="E374" s="144"/>
      <c r="F374" s="145"/>
      <c r="G374" s="143"/>
      <c r="H374" s="144"/>
      <c r="I374" s="151"/>
      <c r="J374" s="152"/>
    </row>
    <row r="375" spans="1:10" s="139" customFormat="1" x14ac:dyDescent="0.2">
      <c r="A375" s="159" t="s">
        <v>74</v>
      </c>
      <c r="B375" s="65"/>
      <c r="C375" s="66"/>
      <c r="D375" s="65"/>
      <c r="E375" s="66"/>
      <c r="F375" s="67"/>
      <c r="G375" s="65"/>
      <c r="H375" s="66"/>
      <c r="I375" s="20"/>
      <c r="J375" s="21"/>
    </row>
    <row r="376" spans="1:10" x14ac:dyDescent="0.2">
      <c r="A376" s="158" t="s">
        <v>269</v>
      </c>
      <c r="B376" s="65">
        <v>5</v>
      </c>
      <c r="C376" s="66">
        <v>0</v>
      </c>
      <c r="D376" s="65">
        <v>15</v>
      </c>
      <c r="E376" s="66">
        <v>1</v>
      </c>
      <c r="F376" s="67"/>
      <c r="G376" s="65">
        <f t="shared" ref="G376:G383" si="84">B376-C376</f>
        <v>5</v>
      </c>
      <c r="H376" s="66">
        <f t="shared" ref="H376:H383" si="85">D376-E376</f>
        <v>14</v>
      </c>
      <c r="I376" s="20" t="str">
        <f t="shared" ref="I376:I383" si="86">IF(C376=0, "-", IF(G376/C376&lt;10, G376/C376, "&gt;999%"))</f>
        <v>-</v>
      </c>
      <c r="J376" s="21" t="str">
        <f t="shared" ref="J376:J383" si="87">IF(E376=0, "-", IF(H376/E376&lt;10, H376/E376, "&gt;999%"))</f>
        <v>&gt;999%</v>
      </c>
    </row>
    <row r="377" spans="1:10" x14ac:dyDescent="0.2">
      <c r="A377" s="158" t="s">
        <v>345</v>
      </c>
      <c r="B377" s="65">
        <v>18</v>
      </c>
      <c r="C377" s="66">
        <v>26</v>
      </c>
      <c r="D377" s="65">
        <v>129</v>
      </c>
      <c r="E377" s="66">
        <v>182</v>
      </c>
      <c r="F377" s="67"/>
      <c r="G377" s="65">
        <f t="shared" si="84"/>
        <v>-8</v>
      </c>
      <c r="H377" s="66">
        <f t="shared" si="85"/>
        <v>-53</v>
      </c>
      <c r="I377" s="20">
        <f t="shared" si="86"/>
        <v>-0.30769230769230771</v>
      </c>
      <c r="J377" s="21">
        <f t="shared" si="87"/>
        <v>-0.29120879120879123</v>
      </c>
    </row>
    <row r="378" spans="1:10" x14ac:dyDescent="0.2">
      <c r="A378" s="158" t="s">
        <v>200</v>
      </c>
      <c r="B378" s="65">
        <v>4</v>
      </c>
      <c r="C378" s="66">
        <v>10</v>
      </c>
      <c r="D378" s="65">
        <v>24</v>
      </c>
      <c r="E378" s="66">
        <v>46</v>
      </c>
      <c r="F378" s="67"/>
      <c r="G378" s="65">
        <f t="shared" si="84"/>
        <v>-6</v>
      </c>
      <c r="H378" s="66">
        <f t="shared" si="85"/>
        <v>-22</v>
      </c>
      <c r="I378" s="20">
        <f t="shared" si="86"/>
        <v>-0.6</v>
      </c>
      <c r="J378" s="21">
        <f t="shared" si="87"/>
        <v>-0.47826086956521741</v>
      </c>
    </row>
    <row r="379" spans="1:10" x14ac:dyDescent="0.2">
      <c r="A379" s="158" t="s">
        <v>218</v>
      </c>
      <c r="B379" s="65">
        <v>0</v>
      </c>
      <c r="C379" s="66">
        <v>0</v>
      </c>
      <c r="D379" s="65">
        <v>0</v>
      </c>
      <c r="E379" s="66">
        <v>4</v>
      </c>
      <c r="F379" s="67"/>
      <c r="G379" s="65">
        <f t="shared" si="84"/>
        <v>0</v>
      </c>
      <c r="H379" s="66">
        <f t="shared" si="85"/>
        <v>-4</v>
      </c>
      <c r="I379" s="20" t="str">
        <f t="shared" si="86"/>
        <v>-</v>
      </c>
      <c r="J379" s="21">
        <f t="shared" si="87"/>
        <v>-1</v>
      </c>
    </row>
    <row r="380" spans="1:10" x14ac:dyDescent="0.2">
      <c r="A380" s="158" t="s">
        <v>379</v>
      </c>
      <c r="B380" s="65">
        <v>18</v>
      </c>
      <c r="C380" s="66">
        <v>4</v>
      </c>
      <c r="D380" s="65">
        <v>120</v>
      </c>
      <c r="E380" s="66">
        <v>115</v>
      </c>
      <c r="F380" s="67"/>
      <c r="G380" s="65">
        <f t="shared" si="84"/>
        <v>14</v>
      </c>
      <c r="H380" s="66">
        <f t="shared" si="85"/>
        <v>5</v>
      </c>
      <c r="I380" s="20">
        <f t="shared" si="86"/>
        <v>3.5</v>
      </c>
      <c r="J380" s="21">
        <f t="shared" si="87"/>
        <v>4.3478260869565216E-2</v>
      </c>
    </row>
    <row r="381" spans="1:10" x14ac:dyDescent="0.2">
      <c r="A381" s="158" t="s">
        <v>201</v>
      </c>
      <c r="B381" s="65">
        <v>10</v>
      </c>
      <c r="C381" s="66">
        <v>2</v>
      </c>
      <c r="D381" s="65">
        <v>14</v>
      </c>
      <c r="E381" s="66">
        <v>17</v>
      </c>
      <c r="F381" s="67"/>
      <c r="G381" s="65">
        <f t="shared" si="84"/>
        <v>8</v>
      </c>
      <c r="H381" s="66">
        <f t="shared" si="85"/>
        <v>-3</v>
      </c>
      <c r="I381" s="20">
        <f t="shared" si="86"/>
        <v>4</v>
      </c>
      <c r="J381" s="21">
        <f t="shared" si="87"/>
        <v>-0.17647058823529413</v>
      </c>
    </row>
    <row r="382" spans="1:10" x14ac:dyDescent="0.2">
      <c r="A382" s="158" t="s">
        <v>314</v>
      </c>
      <c r="B382" s="65">
        <v>9</v>
      </c>
      <c r="C382" s="66">
        <v>36</v>
      </c>
      <c r="D382" s="65">
        <v>79</v>
      </c>
      <c r="E382" s="66">
        <v>128</v>
      </c>
      <c r="F382" s="67"/>
      <c r="G382" s="65">
        <f t="shared" si="84"/>
        <v>-27</v>
      </c>
      <c r="H382" s="66">
        <f t="shared" si="85"/>
        <v>-49</v>
      </c>
      <c r="I382" s="20">
        <f t="shared" si="86"/>
        <v>-0.75</v>
      </c>
      <c r="J382" s="21">
        <f t="shared" si="87"/>
        <v>-0.3828125</v>
      </c>
    </row>
    <row r="383" spans="1:10" s="160" customFormat="1" x14ac:dyDescent="0.2">
      <c r="A383" s="178" t="s">
        <v>570</v>
      </c>
      <c r="B383" s="71">
        <v>64</v>
      </c>
      <c r="C383" s="72">
        <v>78</v>
      </c>
      <c r="D383" s="71">
        <v>381</v>
      </c>
      <c r="E383" s="72">
        <v>493</v>
      </c>
      <c r="F383" s="73"/>
      <c r="G383" s="71">
        <f t="shared" si="84"/>
        <v>-14</v>
      </c>
      <c r="H383" s="72">
        <f t="shared" si="85"/>
        <v>-112</v>
      </c>
      <c r="I383" s="37">
        <f t="shared" si="86"/>
        <v>-0.17948717948717949</v>
      </c>
      <c r="J383" s="38">
        <f t="shared" si="87"/>
        <v>-0.22718052738336714</v>
      </c>
    </row>
    <row r="384" spans="1:10" x14ac:dyDescent="0.2">
      <c r="A384" s="177"/>
      <c r="B384" s="143"/>
      <c r="C384" s="144"/>
      <c r="D384" s="143"/>
      <c r="E384" s="144"/>
      <c r="F384" s="145"/>
      <c r="G384" s="143"/>
      <c r="H384" s="144"/>
      <c r="I384" s="151"/>
      <c r="J384" s="152"/>
    </row>
    <row r="385" spans="1:10" s="139" customFormat="1" x14ac:dyDescent="0.2">
      <c r="A385" s="159" t="s">
        <v>75</v>
      </c>
      <c r="B385" s="65"/>
      <c r="C385" s="66"/>
      <c r="D385" s="65"/>
      <c r="E385" s="66"/>
      <c r="F385" s="67"/>
      <c r="G385" s="65"/>
      <c r="H385" s="66"/>
      <c r="I385" s="20"/>
      <c r="J385" s="21"/>
    </row>
    <row r="386" spans="1:10" x14ac:dyDescent="0.2">
      <c r="A386" s="158" t="s">
        <v>184</v>
      </c>
      <c r="B386" s="65">
        <v>21</v>
      </c>
      <c r="C386" s="66">
        <v>5</v>
      </c>
      <c r="D386" s="65">
        <v>57</v>
      </c>
      <c r="E386" s="66">
        <v>49</v>
      </c>
      <c r="F386" s="67"/>
      <c r="G386" s="65">
        <f t="shared" ref="G386:G392" si="88">B386-C386</f>
        <v>16</v>
      </c>
      <c r="H386" s="66">
        <f t="shared" ref="H386:H392" si="89">D386-E386</f>
        <v>8</v>
      </c>
      <c r="I386" s="20">
        <f t="shared" ref="I386:I392" si="90">IF(C386=0, "-", IF(G386/C386&lt;10, G386/C386, "&gt;999%"))</f>
        <v>3.2</v>
      </c>
      <c r="J386" s="21">
        <f t="shared" ref="J386:J392" si="91">IF(E386=0, "-", IF(H386/E386&lt;10, H386/E386, "&gt;999%"))</f>
        <v>0.16326530612244897</v>
      </c>
    </row>
    <row r="387" spans="1:10" x14ac:dyDescent="0.2">
      <c r="A387" s="158" t="s">
        <v>293</v>
      </c>
      <c r="B387" s="65">
        <v>5</v>
      </c>
      <c r="C387" s="66">
        <v>3</v>
      </c>
      <c r="D387" s="65">
        <v>22</v>
      </c>
      <c r="E387" s="66">
        <v>19</v>
      </c>
      <c r="F387" s="67"/>
      <c r="G387" s="65">
        <f t="shared" si="88"/>
        <v>2</v>
      </c>
      <c r="H387" s="66">
        <f t="shared" si="89"/>
        <v>3</v>
      </c>
      <c r="I387" s="20">
        <f t="shared" si="90"/>
        <v>0.66666666666666663</v>
      </c>
      <c r="J387" s="21">
        <f t="shared" si="91"/>
        <v>0.15789473684210525</v>
      </c>
    </row>
    <row r="388" spans="1:10" x14ac:dyDescent="0.2">
      <c r="A388" s="158" t="s">
        <v>294</v>
      </c>
      <c r="B388" s="65">
        <v>9</v>
      </c>
      <c r="C388" s="66">
        <v>7</v>
      </c>
      <c r="D388" s="65">
        <v>46</v>
      </c>
      <c r="E388" s="66">
        <v>18</v>
      </c>
      <c r="F388" s="67"/>
      <c r="G388" s="65">
        <f t="shared" si="88"/>
        <v>2</v>
      </c>
      <c r="H388" s="66">
        <f t="shared" si="89"/>
        <v>28</v>
      </c>
      <c r="I388" s="20">
        <f t="shared" si="90"/>
        <v>0.2857142857142857</v>
      </c>
      <c r="J388" s="21">
        <f t="shared" si="91"/>
        <v>1.5555555555555556</v>
      </c>
    </row>
    <row r="389" spans="1:10" x14ac:dyDescent="0.2">
      <c r="A389" s="158" t="s">
        <v>315</v>
      </c>
      <c r="B389" s="65">
        <v>0</v>
      </c>
      <c r="C389" s="66">
        <v>0</v>
      </c>
      <c r="D389" s="65">
        <v>2</v>
      </c>
      <c r="E389" s="66">
        <v>1</v>
      </c>
      <c r="F389" s="67"/>
      <c r="G389" s="65">
        <f t="shared" si="88"/>
        <v>0</v>
      </c>
      <c r="H389" s="66">
        <f t="shared" si="89"/>
        <v>1</v>
      </c>
      <c r="I389" s="20" t="str">
        <f t="shared" si="90"/>
        <v>-</v>
      </c>
      <c r="J389" s="21">
        <f t="shared" si="91"/>
        <v>1</v>
      </c>
    </row>
    <row r="390" spans="1:10" x14ac:dyDescent="0.2">
      <c r="A390" s="158" t="s">
        <v>185</v>
      </c>
      <c r="B390" s="65">
        <v>8</v>
      </c>
      <c r="C390" s="66">
        <v>5</v>
      </c>
      <c r="D390" s="65">
        <v>29</v>
      </c>
      <c r="E390" s="66">
        <v>48</v>
      </c>
      <c r="F390" s="67"/>
      <c r="G390" s="65">
        <f t="shared" si="88"/>
        <v>3</v>
      </c>
      <c r="H390" s="66">
        <f t="shared" si="89"/>
        <v>-19</v>
      </c>
      <c r="I390" s="20">
        <f t="shared" si="90"/>
        <v>0.6</v>
      </c>
      <c r="J390" s="21">
        <f t="shared" si="91"/>
        <v>-0.39583333333333331</v>
      </c>
    </row>
    <row r="391" spans="1:10" x14ac:dyDescent="0.2">
      <c r="A391" s="158" t="s">
        <v>316</v>
      </c>
      <c r="B391" s="65">
        <v>4</v>
      </c>
      <c r="C391" s="66">
        <v>3</v>
      </c>
      <c r="D391" s="65">
        <v>13</v>
      </c>
      <c r="E391" s="66">
        <v>14</v>
      </c>
      <c r="F391" s="67"/>
      <c r="G391" s="65">
        <f t="shared" si="88"/>
        <v>1</v>
      </c>
      <c r="H391" s="66">
        <f t="shared" si="89"/>
        <v>-1</v>
      </c>
      <c r="I391" s="20">
        <f t="shared" si="90"/>
        <v>0.33333333333333331</v>
      </c>
      <c r="J391" s="21">
        <f t="shared" si="91"/>
        <v>-7.1428571428571425E-2</v>
      </c>
    </row>
    <row r="392" spans="1:10" s="160" customFormat="1" x14ac:dyDescent="0.2">
      <c r="A392" s="178" t="s">
        <v>571</v>
      </c>
      <c r="B392" s="71">
        <v>47</v>
      </c>
      <c r="C392" s="72">
        <v>23</v>
      </c>
      <c r="D392" s="71">
        <v>169</v>
      </c>
      <c r="E392" s="72">
        <v>149</v>
      </c>
      <c r="F392" s="73"/>
      <c r="G392" s="71">
        <f t="shared" si="88"/>
        <v>24</v>
      </c>
      <c r="H392" s="72">
        <f t="shared" si="89"/>
        <v>20</v>
      </c>
      <c r="I392" s="37">
        <f t="shared" si="90"/>
        <v>1.0434782608695652</v>
      </c>
      <c r="J392" s="38">
        <f t="shared" si="91"/>
        <v>0.13422818791946309</v>
      </c>
    </row>
    <row r="393" spans="1:10" x14ac:dyDescent="0.2">
      <c r="A393" s="177"/>
      <c r="B393" s="143"/>
      <c r="C393" s="144"/>
      <c r="D393" s="143"/>
      <c r="E393" s="144"/>
      <c r="F393" s="145"/>
      <c r="G393" s="143"/>
      <c r="H393" s="144"/>
      <c r="I393" s="151"/>
      <c r="J393" s="152"/>
    </row>
    <row r="394" spans="1:10" s="139" customFormat="1" x14ac:dyDescent="0.2">
      <c r="A394" s="159" t="s">
        <v>76</v>
      </c>
      <c r="B394" s="65"/>
      <c r="C394" s="66"/>
      <c r="D394" s="65"/>
      <c r="E394" s="66"/>
      <c r="F394" s="67"/>
      <c r="G394" s="65"/>
      <c r="H394" s="66"/>
      <c r="I394" s="20"/>
      <c r="J394" s="21"/>
    </row>
    <row r="395" spans="1:10" x14ac:dyDescent="0.2">
      <c r="A395" s="158" t="s">
        <v>234</v>
      </c>
      <c r="B395" s="65">
        <v>13</v>
      </c>
      <c r="C395" s="66">
        <v>0</v>
      </c>
      <c r="D395" s="65">
        <v>190</v>
      </c>
      <c r="E395" s="66">
        <v>0</v>
      </c>
      <c r="F395" s="67"/>
      <c r="G395" s="65">
        <f>B395-C395</f>
        <v>13</v>
      </c>
      <c r="H395" s="66">
        <f>D395-E395</f>
        <v>190</v>
      </c>
      <c r="I395" s="20" t="str">
        <f>IF(C395=0, "-", IF(G395/C395&lt;10, G395/C395, "&gt;999%"))</f>
        <v>-</v>
      </c>
      <c r="J395" s="21" t="str">
        <f>IF(E395=0, "-", IF(H395/E395&lt;10, H395/E395, "&gt;999%"))</f>
        <v>-</v>
      </c>
    </row>
    <row r="396" spans="1:10" s="160" customFormat="1" x14ac:dyDescent="0.2">
      <c r="A396" s="178" t="s">
        <v>572</v>
      </c>
      <c r="B396" s="71">
        <v>13</v>
      </c>
      <c r="C396" s="72">
        <v>0</v>
      </c>
      <c r="D396" s="71">
        <v>190</v>
      </c>
      <c r="E396" s="72">
        <v>0</v>
      </c>
      <c r="F396" s="73"/>
      <c r="G396" s="71">
        <f>B396-C396</f>
        <v>13</v>
      </c>
      <c r="H396" s="72">
        <f>D396-E396</f>
        <v>190</v>
      </c>
      <c r="I396" s="37" t="str">
        <f>IF(C396=0, "-", IF(G396/C396&lt;10, G396/C396, "&gt;999%"))</f>
        <v>-</v>
      </c>
      <c r="J396" s="38" t="str">
        <f>IF(E396=0, "-", IF(H396/E396&lt;10, H396/E396, "&gt;999%"))</f>
        <v>-</v>
      </c>
    </row>
    <row r="397" spans="1:10" x14ac:dyDescent="0.2">
      <c r="A397" s="177"/>
      <c r="B397" s="143"/>
      <c r="C397" s="144"/>
      <c r="D397" s="143"/>
      <c r="E397" s="144"/>
      <c r="F397" s="145"/>
      <c r="G397" s="143"/>
      <c r="H397" s="144"/>
      <c r="I397" s="151"/>
      <c r="J397" s="152"/>
    </row>
    <row r="398" spans="1:10" s="139" customFormat="1" x14ac:dyDescent="0.2">
      <c r="A398" s="159" t="s">
        <v>77</v>
      </c>
      <c r="B398" s="65"/>
      <c r="C398" s="66"/>
      <c r="D398" s="65"/>
      <c r="E398" s="66"/>
      <c r="F398" s="67"/>
      <c r="G398" s="65"/>
      <c r="H398" s="66"/>
      <c r="I398" s="20"/>
      <c r="J398" s="21"/>
    </row>
    <row r="399" spans="1:10" x14ac:dyDescent="0.2">
      <c r="A399" s="158" t="s">
        <v>270</v>
      </c>
      <c r="B399" s="65">
        <v>0</v>
      </c>
      <c r="C399" s="66">
        <v>0</v>
      </c>
      <c r="D399" s="65">
        <v>0</v>
      </c>
      <c r="E399" s="66">
        <v>2</v>
      </c>
      <c r="F399" s="67"/>
      <c r="G399" s="65">
        <f t="shared" ref="G399:G420" si="92">B399-C399</f>
        <v>0</v>
      </c>
      <c r="H399" s="66">
        <f t="shared" ref="H399:H420" si="93">D399-E399</f>
        <v>-2</v>
      </c>
      <c r="I399" s="20" t="str">
        <f t="shared" ref="I399:I420" si="94">IF(C399=0, "-", IF(G399/C399&lt;10, G399/C399, "&gt;999%"))</f>
        <v>-</v>
      </c>
      <c r="J399" s="21">
        <f t="shared" ref="J399:J420" si="95">IF(E399=0, "-", IF(H399/E399&lt;10, H399/E399, "&gt;999%"))</f>
        <v>-1</v>
      </c>
    </row>
    <row r="400" spans="1:10" x14ac:dyDescent="0.2">
      <c r="A400" s="158" t="s">
        <v>219</v>
      </c>
      <c r="B400" s="65">
        <v>6</v>
      </c>
      <c r="C400" s="66">
        <v>13</v>
      </c>
      <c r="D400" s="65">
        <v>69</v>
      </c>
      <c r="E400" s="66">
        <v>94</v>
      </c>
      <c r="F400" s="67"/>
      <c r="G400" s="65">
        <f t="shared" si="92"/>
        <v>-7</v>
      </c>
      <c r="H400" s="66">
        <f t="shared" si="93"/>
        <v>-25</v>
      </c>
      <c r="I400" s="20">
        <f t="shared" si="94"/>
        <v>-0.53846153846153844</v>
      </c>
      <c r="J400" s="21">
        <f t="shared" si="95"/>
        <v>-0.26595744680851063</v>
      </c>
    </row>
    <row r="401" spans="1:10" x14ac:dyDescent="0.2">
      <c r="A401" s="158" t="s">
        <v>317</v>
      </c>
      <c r="B401" s="65">
        <v>8</v>
      </c>
      <c r="C401" s="66">
        <v>13</v>
      </c>
      <c r="D401" s="65">
        <v>66</v>
      </c>
      <c r="E401" s="66">
        <v>88</v>
      </c>
      <c r="F401" s="67"/>
      <c r="G401" s="65">
        <f t="shared" si="92"/>
        <v>-5</v>
      </c>
      <c r="H401" s="66">
        <f t="shared" si="93"/>
        <v>-22</v>
      </c>
      <c r="I401" s="20">
        <f t="shared" si="94"/>
        <v>-0.38461538461538464</v>
      </c>
      <c r="J401" s="21">
        <f t="shared" si="95"/>
        <v>-0.25</v>
      </c>
    </row>
    <row r="402" spans="1:10" x14ac:dyDescent="0.2">
      <c r="A402" s="158" t="s">
        <v>420</v>
      </c>
      <c r="B402" s="65">
        <v>0</v>
      </c>
      <c r="C402" s="66">
        <v>0</v>
      </c>
      <c r="D402" s="65">
        <v>0</v>
      </c>
      <c r="E402" s="66">
        <v>2</v>
      </c>
      <c r="F402" s="67"/>
      <c r="G402" s="65">
        <f t="shared" si="92"/>
        <v>0</v>
      </c>
      <c r="H402" s="66">
        <f t="shared" si="93"/>
        <v>-2</v>
      </c>
      <c r="I402" s="20" t="str">
        <f t="shared" si="94"/>
        <v>-</v>
      </c>
      <c r="J402" s="21">
        <f t="shared" si="95"/>
        <v>-1</v>
      </c>
    </row>
    <row r="403" spans="1:10" x14ac:dyDescent="0.2">
      <c r="A403" s="158" t="s">
        <v>202</v>
      </c>
      <c r="B403" s="65">
        <v>74</v>
      </c>
      <c r="C403" s="66">
        <v>31</v>
      </c>
      <c r="D403" s="65">
        <v>237</v>
      </c>
      <c r="E403" s="66">
        <v>260</v>
      </c>
      <c r="F403" s="67"/>
      <c r="G403" s="65">
        <f t="shared" si="92"/>
        <v>43</v>
      </c>
      <c r="H403" s="66">
        <f t="shared" si="93"/>
        <v>-23</v>
      </c>
      <c r="I403" s="20">
        <f t="shared" si="94"/>
        <v>1.3870967741935485</v>
      </c>
      <c r="J403" s="21">
        <f t="shared" si="95"/>
        <v>-8.8461538461538466E-2</v>
      </c>
    </row>
    <row r="404" spans="1:10" x14ac:dyDescent="0.2">
      <c r="A404" s="158" t="s">
        <v>380</v>
      </c>
      <c r="B404" s="65">
        <v>5</v>
      </c>
      <c r="C404" s="66">
        <v>2</v>
      </c>
      <c r="D404" s="65">
        <v>22</v>
      </c>
      <c r="E404" s="66">
        <v>14</v>
      </c>
      <c r="F404" s="67"/>
      <c r="G404" s="65">
        <f t="shared" si="92"/>
        <v>3</v>
      </c>
      <c r="H404" s="66">
        <f t="shared" si="93"/>
        <v>8</v>
      </c>
      <c r="I404" s="20">
        <f t="shared" si="94"/>
        <v>1.5</v>
      </c>
      <c r="J404" s="21">
        <f t="shared" si="95"/>
        <v>0.5714285714285714</v>
      </c>
    </row>
    <row r="405" spans="1:10" x14ac:dyDescent="0.2">
      <c r="A405" s="158" t="s">
        <v>262</v>
      </c>
      <c r="B405" s="65">
        <v>0</v>
      </c>
      <c r="C405" s="66">
        <v>0</v>
      </c>
      <c r="D405" s="65">
        <v>2</v>
      </c>
      <c r="E405" s="66">
        <v>8</v>
      </c>
      <c r="F405" s="67"/>
      <c r="G405" s="65">
        <f t="shared" si="92"/>
        <v>0</v>
      </c>
      <c r="H405" s="66">
        <f t="shared" si="93"/>
        <v>-6</v>
      </c>
      <c r="I405" s="20" t="str">
        <f t="shared" si="94"/>
        <v>-</v>
      </c>
      <c r="J405" s="21">
        <f t="shared" si="95"/>
        <v>-0.75</v>
      </c>
    </row>
    <row r="406" spans="1:10" x14ac:dyDescent="0.2">
      <c r="A406" s="158" t="s">
        <v>418</v>
      </c>
      <c r="B406" s="65">
        <v>0</v>
      </c>
      <c r="C406" s="66">
        <v>1</v>
      </c>
      <c r="D406" s="65">
        <v>6</v>
      </c>
      <c r="E406" s="66">
        <v>11</v>
      </c>
      <c r="F406" s="67"/>
      <c r="G406" s="65">
        <f t="shared" si="92"/>
        <v>-1</v>
      </c>
      <c r="H406" s="66">
        <f t="shared" si="93"/>
        <v>-5</v>
      </c>
      <c r="I406" s="20">
        <f t="shared" si="94"/>
        <v>-1</v>
      </c>
      <c r="J406" s="21">
        <f t="shared" si="95"/>
        <v>-0.45454545454545453</v>
      </c>
    </row>
    <row r="407" spans="1:10" x14ac:dyDescent="0.2">
      <c r="A407" s="158" t="s">
        <v>433</v>
      </c>
      <c r="B407" s="65">
        <v>16</v>
      </c>
      <c r="C407" s="66">
        <v>16</v>
      </c>
      <c r="D407" s="65">
        <v>79</v>
      </c>
      <c r="E407" s="66">
        <v>90</v>
      </c>
      <c r="F407" s="67"/>
      <c r="G407" s="65">
        <f t="shared" si="92"/>
        <v>0</v>
      </c>
      <c r="H407" s="66">
        <f t="shared" si="93"/>
        <v>-11</v>
      </c>
      <c r="I407" s="20">
        <f t="shared" si="94"/>
        <v>0</v>
      </c>
      <c r="J407" s="21">
        <f t="shared" si="95"/>
        <v>-0.12222222222222222</v>
      </c>
    </row>
    <row r="408" spans="1:10" x14ac:dyDescent="0.2">
      <c r="A408" s="158" t="s">
        <v>441</v>
      </c>
      <c r="B408" s="65">
        <v>15</v>
      </c>
      <c r="C408" s="66">
        <v>10</v>
      </c>
      <c r="D408" s="65">
        <v>109</v>
      </c>
      <c r="E408" s="66">
        <v>70</v>
      </c>
      <c r="F408" s="67"/>
      <c r="G408" s="65">
        <f t="shared" si="92"/>
        <v>5</v>
      </c>
      <c r="H408" s="66">
        <f t="shared" si="93"/>
        <v>39</v>
      </c>
      <c r="I408" s="20">
        <f t="shared" si="94"/>
        <v>0.5</v>
      </c>
      <c r="J408" s="21">
        <f t="shared" si="95"/>
        <v>0.55714285714285716</v>
      </c>
    </row>
    <row r="409" spans="1:10" x14ac:dyDescent="0.2">
      <c r="A409" s="158" t="s">
        <v>457</v>
      </c>
      <c r="B409" s="65">
        <v>64</v>
      </c>
      <c r="C409" s="66">
        <v>20</v>
      </c>
      <c r="D409" s="65">
        <v>249</v>
      </c>
      <c r="E409" s="66">
        <v>203</v>
      </c>
      <c r="F409" s="67"/>
      <c r="G409" s="65">
        <f t="shared" si="92"/>
        <v>44</v>
      </c>
      <c r="H409" s="66">
        <f t="shared" si="93"/>
        <v>46</v>
      </c>
      <c r="I409" s="20">
        <f t="shared" si="94"/>
        <v>2.2000000000000002</v>
      </c>
      <c r="J409" s="21">
        <f t="shared" si="95"/>
        <v>0.22660098522167488</v>
      </c>
    </row>
    <row r="410" spans="1:10" x14ac:dyDescent="0.2">
      <c r="A410" s="158" t="s">
        <v>381</v>
      </c>
      <c r="B410" s="65">
        <v>19</v>
      </c>
      <c r="C410" s="66">
        <v>27</v>
      </c>
      <c r="D410" s="65">
        <v>113</v>
      </c>
      <c r="E410" s="66">
        <v>45</v>
      </c>
      <c r="F410" s="67"/>
      <c r="G410" s="65">
        <f t="shared" si="92"/>
        <v>-8</v>
      </c>
      <c r="H410" s="66">
        <f t="shared" si="93"/>
        <v>68</v>
      </c>
      <c r="I410" s="20">
        <f t="shared" si="94"/>
        <v>-0.29629629629629628</v>
      </c>
      <c r="J410" s="21">
        <f t="shared" si="95"/>
        <v>1.5111111111111111</v>
      </c>
    </row>
    <row r="411" spans="1:10" x14ac:dyDescent="0.2">
      <c r="A411" s="158" t="s">
        <v>458</v>
      </c>
      <c r="B411" s="65">
        <v>3</v>
      </c>
      <c r="C411" s="66">
        <v>6</v>
      </c>
      <c r="D411" s="65">
        <v>28</v>
      </c>
      <c r="E411" s="66">
        <v>29</v>
      </c>
      <c r="F411" s="67"/>
      <c r="G411" s="65">
        <f t="shared" si="92"/>
        <v>-3</v>
      </c>
      <c r="H411" s="66">
        <f t="shared" si="93"/>
        <v>-1</v>
      </c>
      <c r="I411" s="20">
        <f t="shared" si="94"/>
        <v>-0.5</v>
      </c>
      <c r="J411" s="21">
        <f t="shared" si="95"/>
        <v>-3.4482758620689655E-2</v>
      </c>
    </row>
    <row r="412" spans="1:10" x14ac:dyDescent="0.2">
      <c r="A412" s="158" t="s">
        <v>406</v>
      </c>
      <c r="B412" s="65">
        <v>18</v>
      </c>
      <c r="C412" s="66">
        <v>12</v>
      </c>
      <c r="D412" s="65">
        <v>50</v>
      </c>
      <c r="E412" s="66">
        <v>76</v>
      </c>
      <c r="F412" s="67"/>
      <c r="G412" s="65">
        <f t="shared" si="92"/>
        <v>6</v>
      </c>
      <c r="H412" s="66">
        <f t="shared" si="93"/>
        <v>-26</v>
      </c>
      <c r="I412" s="20">
        <f t="shared" si="94"/>
        <v>0.5</v>
      </c>
      <c r="J412" s="21">
        <f t="shared" si="95"/>
        <v>-0.34210526315789475</v>
      </c>
    </row>
    <row r="413" spans="1:10" x14ac:dyDescent="0.2">
      <c r="A413" s="158" t="s">
        <v>382</v>
      </c>
      <c r="B413" s="65">
        <v>13</v>
      </c>
      <c r="C413" s="66">
        <v>18</v>
      </c>
      <c r="D413" s="65">
        <v>100</v>
      </c>
      <c r="E413" s="66">
        <v>82</v>
      </c>
      <c r="F413" s="67"/>
      <c r="G413" s="65">
        <f t="shared" si="92"/>
        <v>-5</v>
      </c>
      <c r="H413" s="66">
        <f t="shared" si="93"/>
        <v>18</v>
      </c>
      <c r="I413" s="20">
        <f t="shared" si="94"/>
        <v>-0.27777777777777779</v>
      </c>
      <c r="J413" s="21">
        <f t="shared" si="95"/>
        <v>0.21951219512195122</v>
      </c>
    </row>
    <row r="414" spans="1:10" x14ac:dyDescent="0.2">
      <c r="A414" s="158" t="s">
        <v>203</v>
      </c>
      <c r="B414" s="65">
        <v>0</v>
      </c>
      <c r="C414" s="66">
        <v>0</v>
      </c>
      <c r="D414" s="65">
        <v>1</v>
      </c>
      <c r="E414" s="66">
        <v>2</v>
      </c>
      <c r="F414" s="67"/>
      <c r="G414" s="65">
        <f t="shared" si="92"/>
        <v>0</v>
      </c>
      <c r="H414" s="66">
        <f t="shared" si="93"/>
        <v>-1</v>
      </c>
      <c r="I414" s="20" t="str">
        <f t="shared" si="94"/>
        <v>-</v>
      </c>
      <c r="J414" s="21">
        <f t="shared" si="95"/>
        <v>-0.5</v>
      </c>
    </row>
    <row r="415" spans="1:10" x14ac:dyDescent="0.2">
      <c r="A415" s="158" t="s">
        <v>204</v>
      </c>
      <c r="B415" s="65">
        <v>0</v>
      </c>
      <c r="C415" s="66">
        <v>1</v>
      </c>
      <c r="D415" s="65">
        <v>0</v>
      </c>
      <c r="E415" s="66">
        <v>4</v>
      </c>
      <c r="F415" s="67"/>
      <c r="G415" s="65">
        <f t="shared" si="92"/>
        <v>-1</v>
      </c>
      <c r="H415" s="66">
        <f t="shared" si="93"/>
        <v>-4</v>
      </c>
      <c r="I415" s="20">
        <f t="shared" si="94"/>
        <v>-1</v>
      </c>
      <c r="J415" s="21">
        <f t="shared" si="95"/>
        <v>-1</v>
      </c>
    </row>
    <row r="416" spans="1:10" x14ac:dyDescent="0.2">
      <c r="A416" s="158" t="s">
        <v>346</v>
      </c>
      <c r="B416" s="65">
        <v>41</v>
      </c>
      <c r="C416" s="66">
        <v>45</v>
      </c>
      <c r="D416" s="65">
        <v>344</v>
      </c>
      <c r="E416" s="66">
        <v>367</v>
      </c>
      <c r="F416" s="67"/>
      <c r="G416" s="65">
        <f t="shared" si="92"/>
        <v>-4</v>
      </c>
      <c r="H416" s="66">
        <f t="shared" si="93"/>
        <v>-23</v>
      </c>
      <c r="I416" s="20">
        <f t="shared" si="94"/>
        <v>-8.8888888888888892E-2</v>
      </c>
      <c r="J416" s="21">
        <f t="shared" si="95"/>
        <v>-6.2670299727520432E-2</v>
      </c>
    </row>
    <row r="417" spans="1:10" x14ac:dyDescent="0.2">
      <c r="A417" s="158" t="s">
        <v>283</v>
      </c>
      <c r="B417" s="65">
        <v>1</v>
      </c>
      <c r="C417" s="66">
        <v>0</v>
      </c>
      <c r="D417" s="65">
        <v>4</v>
      </c>
      <c r="E417" s="66">
        <v>0</v>
      </c>
      <c r="F417" s="67"/>
      <c r="G417" s="65">
        <f t="shared" si="92"/>
        <v>1</v>
      </c>
      <c r="H417" s="66">
        <f t="shared" si="93"/>
        <v>4</v>
      </c>
      <c r="I417" s="20" t="str">
        <f t="shared" si="94"/>
        <v>-</v>
      </c>
      <c r="J417" s="21" t="str">
        <f t="shared" si="95"/>
        <v>-</v>
      </c>
    </row>
    <row r="418" spans="1:10" x14ac:dyDescent="0.2">
      <c r="A418" s="158" t="s">
        <v>186</v>
      </c>
      <c r="B418" s="65">
        <v>4</v>
      </c>
      <c r="C418" s="66">
        <v>4</v>
      </c>
      <c r="D418" s="65">
        <v>16</v>
      </c>
      <c r="E418" s="66">
        <v>64</v>
      </c>
      <c r="F418" s="67"/>
      <c r="G418" s="65">
        <f t="shared" si="92"/>
        <v>0</v>
      </c>
      <c r="H418" s="66">
        <f t="shared" si="93"/>
        <v>-48</v>
      </c>
      <c r="I418" s="20">
        <f t="shared" si="94"/>
        <v>0</v>
      </c>
      <c r="J418" s="21">
        <f t="shared" si="95"/>
        <v>-0.75</v>
      </c>
    </row>
    <row r="419" spans="1:10" x14ac:dyDescent="0.2">
      <c r="A419" s="158" t="s">
        <v>295</v>
      </c>
      <c r="B419" s="65">
        <v>12</v>
      </c>
      <c r="C419" s="66">
        <v>12</v>
      </c>
      <c r="D419" s="65">
        <v>80</v>
      </c>
      <c r="E419" s="66">
        <v>68</v>
      </c>
      <c r="F419" s="67"/>
      <c r="G419" s="65">
        <f t="shared" si="92"/>
        <v>0</v>
      </c>
      <c r="H419" s="66">
        <f t="shared" si="93"/>
        <v>12</v>
      </c>
      <c r="I419" s="20">
        <f t="shared" si="94"/>
        <v>0</v>
      </c>
      <c r="J419" s="21">
        <f t="shared" si="95"/>
        <v>0.17647058823529413</v>
      </c>
    </row>
    <row r="420" spans="1:10" s="160" customFormat="1" x14ac:dyDescent="0.2">
      <c r="A420" s="178" t="s">
        <v>573</v>
      </c>
      <c r="B420" s="71">
        <v>299</v>
      </c>
      <c r="C420" s="72">
        <v>231</v>
      </c>
      <c r="D420" s="71">
        <v>1575</v>
      </c>
      <c r="E420" s="72">
        <v>1579</v>
      </c>
      <c r="F420" s="73"/>
      <c r="G420" s="71">
        <f t="shared" si="92"/>
        <v>68</v>
      </c>
      <c r="H420" s="72">
        <f t="shared" si="93"/>
        <v>-4</v>
      </c>
      <c r="I420" s="37">
        <f t="shared" si="94"/>
        <v>0.2943722943722944</v>
      </c>
      <c r="J420" s="38">
        <f t="shared" si="95"/>
        <v>-2.5332488917036099E-3</v>
      </c>
    </row>
    <row r="421" spans="1:10" x14ac:dyDescent="0.2">
      <c r="A421" s="177"/>
      <c r="B421" s="143"/>
      <c r="C421" s="144"/>
      <c r="D421" s="143"/>
      <c r="E421" s="144"/>
      <c r="F421" s="145"/>
      <c r="G421" s="143"/>
      <c r="H421" s="144"/>
      <c r="I421" s="151"/>
      <c r="J421" s="152"/>
    </row>
    <row r="422" spans="1:10" s="139" customFormat="1" x14ac:dyDescent="0.2">
      <c r="A422" s="159" t="s">
        <v>78</v>
      </c>
      <c r="B422" s="65"/>
      <c r="C422" s="66"/>
      <c r="D422" s="65"/>
      <c r="E422" s="66"/>
      <c r="F422" s="67"/>
      <c r="G422" s="65"/>
      <c r="H422" s="66"/>
      <c r="I422" s="20"/>
      <c r="J422" s="21"/>
    </row>
    <row r="423" spans="1:10" x14ac:dyDescent="0.2">
      <c r="A423" s="158" t="s">
        <v>459</v>
      </c>
      <c r="B423" s="65">
        <v>4</v>
      </c>
      <c r="C423" s="66">
        <v>3</v>
      </c>
      <c r="D423" s="65">
        <v>48</v>
      </c>
      <c r="E423" s="66">
        <v>82</v>
      </c>
      <c r="F423" s="67"/>
      <c r="G423" s="65">
        <f t="shared" ref="G423:G442" si="96">B423-C423</f>
        <v>1</v>
      </c>
      <c r="H423" s="66">
        <f t="shared" ref="H423:H442" si="97">D423-E423</f>
        <v>-34</v>
      </c>
      <c r="I423" s="20">
        <f t="shared" ref="I423:I442" si="98">IF(C423=0, "-", IF(G423/C423&lt;10, G423/C423, "&gt;999%"))</f>
        <v>0.33333333333333331</v>
      </c>
      <c r="J423" s="21">
        <f t="shared" ref="J423:J442" si="99">IF(E423=0, "-", IF(H423/E423&lt;10, H423/E423, "&gt;999%"))</f>
        <v>-0.41463414634146339</v>
      </c>
    </row>
    <row r="424" spans="1:10" x14ac:dyDescent="0.2">
      <c r="A424" s="158" t="s">
        <v>235</v>
      </c>
      <c r="B424" s="65">
        <v>5</v>
      </c>
      <c r="C424" s="66">
        <v>0</v>
      </c>
      <c r="D424" s="65">
        <v>11</v>
      </c>
      <c r="E424" s="66">
        <v>0</v>
      </c>
      <c r="F424" s="67"/>
      <c r="G424" s="65">
        <f t="shared" si="96"/>
        <v>5</v>
      </c>
      <c r="H424" s="66">
        <f t="shared" si="97"/>
        <v>11</v>
      </c>
      <c r="I424" s="20" t="str">
        <f t="shared" si="98"/>
        <v>-</v>
      </c>
      <c r="J424" s="21" t="str">
        <f t="shared" si="99"/>
        <v>-</v>
      </c>
    </row>
    <row r="425" spans="1:10" x14ac:dyDescent="0.2">
      <c r="A425" s="158" t="s">
        <v>256</v>
      </c>
      <c r="B425" s="65">
        <v>0</v>
      </c>
      <c r="C425" s="66">
        <v>0</v>
      </c>
      <c r="D425" s="65">
        <v>3</v>
      </c>
      <c r="E425" s="66">
        <v>1</v>
      </c>
      <c r="F425" s="67"/>
      <c r="G425" s="65">
        <f t="shared" si="96"/>
        <v>0</v>
      </c>
      <c r="H425" s="66">
        <f t="shared" si="97"/>
        <v>2</v>
      </c>
      <c r="I425" s="20" t="str">
        <f t="shared" si="98"/>
        <v>-</v>
      </c>
      <c r="J425" s="21">
        <f t="shared" si="99"/>
        <v>2</v>
      </c>
    </row>
    <row r="426" spans="1:10" x14ac:dyDescent="0.2">
      <c r="A426" s="158" t="s">
        <v>423</v>
      </c>
      <c r="B426" s="65">
        <v>3</v>
      </c>
      <c r="C426" s="66">
        <v>0</v>
      </c>
      <c r="D426" s="65">
        <v>7</v>
      </c>
      <c r="E426" s="66">
        <v>4</v>
      </c>
      <c r="F426" s="67"/>
      <c r="G426" s="65">
        <f t="shared" si="96"/>
        <v>3</v>
      </c>
      <c r="H426" s="66">
        <f t="shared" si="97"/>
        <v>3</v>
      </c>
      <c r="I426" s="20" t="str">
        <f t="shared" si="98"/>
        <v>-</v>
      </c>
      <c r="J426" s="21">
        <f t="shared" si="99"/>
        <v>0.75</v>
      </c>
    </row>
    <row r="427" spans="1:10" x14ac:dyDescent="0.2">
      <c r="A427" s="158" t="s">
        <v>263</v>
      </c>
      <c r="B427" s="65">
        <v>0</v>
      </c>
      <c r="C427" s="66">
        <v>0</v>
      </c>
      <c r="D427" s="65">
        <v>0</v>
      </c>
      <c r="E427" s="66">
        <v>2</v>
      </c>
      <c r="F427" s="67"/>
      <c r="G427" s="65">
        <f t="shared" si="96"/>
        <v>0</v>
      </c>
      <c r="H427" s="66">
        <f t="shared" si="97"/>
        <v>-2</v>
      </c>
      <c r="I427" s="20" t="str">
        <f t="shared" si="98"/>
        <v>-</v>
      </c>
      <c r="J427" s="21">
        <f t="shared" si="99"/>
        <v>-1</v>
      </c>
    </row>
    <row r="428" spans="1:10" x14ac:dyDescent="0.2">
      <c r="A428" s="158" t="s">
        <v>257</v>
      </c>
      <c r="B428" s="65">
        <v>0</v>
      </c>
      <c r="C428" s="66">
        <v>0</v>
      </c>
      <c r="D428" s="65">
        <v>1</v>
      </c>
      <c r="E428" s="66">
        <v>1</v>
      </c>
      <c r="F428" s="67"/>
      <c r="G428" s="65">
        <f t="shared" si="96"/>
        <v>0</v>
      </c>
      <c r="H428" s="66">
        <f t="shared" si="97"/>
        <v>0</v>
      </c>
      <c r="I428" s="20" t="str">
        <f t="shared" si="98"/>
        <v>-</v>
      </c>
      <c r="J428" s="21">
        <f t="shared" si="99"/>
        <v>0</v>
      </c>
    </row>
    <row r="429" spans="1:10" x14ac:dyDescent="0.2">
      <c r="A429" s="158" t="s">
        <v>471</v>
      </c>
      <c r="B429" s="65">
        <v>0</v>
      </c>
      <c r="C429" s="66">
        <v>2</v>
      </c>
      <c r="D429" s="65">
        <v>8</v>
      </c>
      <c r="E429" s="66">
        <v>8</v>
      </c>
      <c r="F429" s="67"/>
      <c r="G429" s="65">
        <f t="shared" si="96"/>
        <v>-2</v>
      </c>
      <c r="H429" s="66">
        <f t="shared" si="97"/>
        <v>0</v>
      </c>
      <c r="I429" s="20">
        <f t="shared" si="98"/>
        <v>-1</v>
      </c>
      <c r="J429" s="21">
        <f t="shared" si="99"/>
        <v>0</v>
      </c>
    </row>
    <row r="430" spans="1:10" x14ac:dyDescent="0.2">
      <c r="A430" s="158" t="s">
        <v>419</v>
      </c>
      <c r="B430" s="65">
        <v>0</v>
      </c>
      <c r="C430" s="66">
        <v>0</v>
      </c>
      <c r="D430" s="65">
        <v>3</v>
      </c>
      <c r="E430" s="66">
        <v>0</v>
      </c>
      <c r="F430" s="67"/>
      <c r="G430" s="65">
        <f t="shared" si="96"/>
        <v>0</v>
      </c>
      <c r="H430" s="66">
        <f t="shared" si="97"/>
        <v>3</v>
      </c>
      <c r="I430" s="20" t="str">
        <f t="shared" si="98"/>
        <v>-</v>
      </c>
      <c r="J430" s="21" t="str">
        <f t="shared" si="99"/>
        <v>-</v>
      </c>
    </row>
    <row r="431" spans="1:10" x14ac:dyDescent="0.2">
      <c r="A431" s="158" t="s">
        <v>205</v>
      </c>
      <c r="B431" s="65">
        <v>16</v>
      </c>
      <c r="C431" s="66">
        <v>4</v>
      </c>
      <c r="D431" s="65">
        <v>40</v>
      </c>
      <c r="E431" s="66">
        <v>18</v>
      </c>
      <c r="F431" s="67"/>
      <c r="G431" s="65">
        <f t="shared" si="96"/>
        <v>12</v>
      </c>
      <c r="H431" s="66">
        <f t="shared" si="97"/>
        <v>22</v>
      </c>
      <c r="I431" s="20">
        <f t="shared" si="98"/>
        <v>3</v>
      </c>
      <c r="J431" s="21">
        <f t="shared" si="99"/>
        <v>1.2222222222222223</v>
      </c>
    </row>
    <row r="432" spans="1:10" x14ac:dyDescent="0.2">
      <c r="A432" s="158" t="s">
        <v>258</v>
      </c>
      <c r="B432" s="65">
        <v>1</v>
      </c>
      <c r="C432" s="66">
        <v>3</v>
      </c>
      <c r="D432" s="65">
        <v>5</v>
      </c>
      <c r="E432" s="66">
        <v>16</v>
      </c>
      <c r="F432" s="67"/>
      <c r="G432" s="65">
        <f t="shared" si="96"/>
        <v>-2</v>
      </c>
      <c r="H432" s="66">
        <f t="shared" si="97"/>
        <v>-11</v>
      </c>
      <c r="I432" s="20">
        <f t="shared" si="98"/>
        <v>-0.66666666666666663</v>
      </c>
      <c r="J432" s="21">
        <f t="shared" si="99"/>
        <v>-0.6875</v>
      </c>
    </row>
    <row r="433" spans="1:10" x14ac:dyDescent="0.2">
      <c r="A433" s="158" t="s">
        <v>220</v>
      </c>
      <c r="B433" s="65">
        <v>0</v>
      </c>
      <c r="C433" s="66">
        <v>1</v>
      </c>
      <c r="D433" s="65">
        <v>4</v>
      </c>
      <c r="E433" s="66">
        <v>5</v>
      </c>
      <c r="F433" s="67"/>
      <c r="G433" s="65">
        <f t="shared" si="96"/>
        <v>-1</v>
      </c>
      <c r="H433" s="66">
        <f t="shared" si="97"/>
        <v>-1</v>
      </c>
      <c r="I433" s="20">
        <f t="shared" si="98"/>
        <v>-1</v>
      </c>
      <c r="J433" s="21">
        <f t="shared" si="99"/>
        <v>-0.2</v>
      </c>
    </row>
    <row r="434" spans="1:10" x14ac:dyDescent="0.2">
      <c r="A434" s="158" t="s">
        <v>383</v>
      </c>
      <c r="B434" s="65">
        <v>0</v>
      </c>
      <c r="C434" s="66">
        <v>0</v>
      </c>
      <c r="D434" s="65">
        <v>1</v>
      </c>
      <c r="E434" s="66">
        <v>0</v>
      </c>
      <c r="F434" s="67"/>
      <c r="G434" s="65">
        <f t="shared" si="96"/>
        <v>0</v>
      </c>
      <c r="H434" s="66">
        <f t="shared" si="97"/>
        <v>1</v>
      </c>
      <c r="I434" s="20" t="str">
        <f t="shared" si="98"/>
        <v>-</v>
      </c>
      <c r="J434" s="21" t="str">
        <f t="shared" si="99"/>
        <v>-</v>
      </c>
    </row>
    <row r="435" spans="1:10" x14ac:dyDescent="0.2">
      <c r="A435" s="158" t="s">
        <v>187</v>
      </c>
      <c r="B435" s="65">
        <v>2</v>
      </c>
      <c r="C435" s="66">
        <v>16</v>
      </c>
      <c r="D435" s="65">
        <v>41</v>
      </c>
      <c r="E435" s="66">
        <v>95</v>
      </c>
      <c r="F435" s="67"/>
      <c r="G435" s="65">
        <f t="shared" si="96"/>
        <v>-14</v>
      </c>
      <c r="H435" s="66">
        <f t="shared" si="97"/>
        <v>-54</v>
      </c>
      <c r="I435" s="20">
        <f t="shared" si="98"/>
        <v>-0.875</v>
      </c>
      <c r="J435" s="21">
        <f t="shared" si="99"/>
        <v>-0.56842105263157894</v>
      </c>
    </row>
    <row r="436" spans="1:10" x14ac:dyDescent="0.2">
      <c r="A436" s="158" t="s">
        <v>296</v>
      </c>
      <c r="B436" s="65">
        <v>22</v>
      </c>
      <c r="C436" s="66">
        <v>15</v>
      </c>
      <c r="D436" s="65">
        <v>96</v>
      </c>
      <c r="E436" s="66">
        <v>84</v>
      </c>
      <c r="F436" s="67"/>
      <c r="G436" s="65">
        <f t="shared" si="96"/>
        <v>7</v>
      </c>
      <c r="H436" s="66">
        <f t="shared" si="97"/>
        <v>12</v>
      </c>
      <c r="I436" s="20">
        <f t="shared" si="98"/>
        <v>0.46666666666666667</v>
      </c>
      <c r="J436" s="21">
        <f t="shared" si="99"/>
        <v>0.14285714285714285</v>
      </c>
    </row>
    <row r="437" spans="1:10" x14ac:dyDescent="0.2">
      <c r="A437" s="158" t="s">
        <v>347</v>
      </c>
      <c r="B437" s="65">
        <v>8</v>
      </c>
      <c r="C437" s="66">
        <v>9</v>
      </c>
      <c r="D437" s="65">
        <v>25</v>
      </c>
      <c r="E437" s="66">
        <v>34</v>
      </c>
      <c r="F437" s="67"/>
      <c r="G437" s="65">
        <f t="shared" si="96"/>
        <v>-1</v>
      </c>
      <c r="H437" s="66">
        <f t="shared" si="97"/>
        <v>-9</v>
      </c>
      <c r="I437" s="20">
        <f t="shared" si="98"/>
        <v>-0.1111111111111111</v>
      </c>
      <c r="J437" s="21">
        <f t="shared" si="99"/>
        <v>-0.26470588235294118</v>
      </c>
    </row>
    <row r="438" spans="1:10" x14ac:dyDescent="0.2">
      <c r="A438" s="158" t="s">
        <v>384</v>
      </c>
      <c r="B438" s="65">
        <v>15</v>
      </c>
      <c r="C438" s="66">
        <v>12</v>
      </c>
      <c r="D438" s="65">
        <v>28</v>
      </c>
      <c r="E438" s="66">
        <v>69</v>
      </c>
      <c r="F438" s="67"/>
      <c r="G438" s="65">
        <f t="shared" si="96"/>
        <v>3</v>
      </c>
      <c r="H438" s="66">
        <f t="shared" si="97"/>
        <v>-41</v>
      </c>
      <c r="I438" s="20">
        <f t="shared" si="98"/>
        <v>0.25</v>
      </c>
      <c r="J438" s="21">
        <f t="shared" si="99"/>
        <v>-0.59420289855072461</v>
      </c>
    </row>
    <row r="439" spans="1:10" x14ac:dyDescent="0.2">
      <c r="A439" s="158" t="s">
        <v>403</v>
      </c>
      <c r="B439" s="65">
        <v>1</v>
      </c>
      <c r="C439" s="66">
        <v>2</v>
      </c>
      <c r="D439" s="65">
        <v>11</v>
      </c>
      <c r="E439" s="66">
        <v>19</v>
      </c>
      <c r="F439" s="67"/>
      <c r="G439" s="65">
        <f t="shared" si="96"/>
        <v>-1</v>
      </c>
      <c r="H439" s="66">
        <f t="shared" si="97"/>
        <v>-8</v>
      </c>
      <c r="I439" s="20">
        <f t="shared" si="98"/>
        <v>-0.5</v>
      </c>
      <c r="J439" s="21">
        <f t="shared" si="99"/>
        <v>-0.42105263157894735</v>
      </c>
    </row>
    <row r="440" spans="1:10" x14ac:dyDescent="0.2">
      <c r="A440" s="158" t="s">
        <v>434</v>
      </c>
      <c r="B440" s="65">
        <v>0</v>
      </c>
      <c r="C440" s="66">
        <v>8</v>
      </c>
      <c r="D440" s="65">
        <v>10</v>
      </c>
      <c r="E440" s="66">
        <v>25</v>
      </c>
      <c r="F440" s="67"/>
      <c r="G440" s="65">
        <f t="shared" si="96"/>
        <v>-8</v>
      </c>
      <c r="H440" s="66">
        <f t="shared" si="97"/>
        <v>-15</v>
      </c>
      <c r="I440" s="20">
        <f t="shared" si="98"/>
        <v>-1</v>
      </c>
      <c r="J440" s="21">
        <f t="shared" si="99"/>
        <v>-0.6</v>
      </c>
    </row>
    <row r="441" spans="1:10" x14ac:dyDescent="0.2">
      <c r="A441" s="158" t="s">
        <v>318</v>
      </c>
      <c r="B441" s="65">
        <v>0</v>
      </c>
      <c r="C441" s="66">
        <v>15</v>
      </c>
      <c r="D441" s="65">
        <v>29</v>
      </c>
      <c r="E441" s="66">
        <v>63</v>
      </c>
      <c r="F441" s="67"/>
      <c r="G441" s="65">
        <f t="shared" si="96"/>
        <v>-15</v>
      </c>
      <c r="H441" s="66">
        <f t="shared" si="97"/>
        <v>-34</v>
      </c>
      <c r="I441" s="20">
        <f t="shared" si="98"/>
        <v>-1</v>
      </c>
      <c r="J441" s="21">
        <f t="shared" si="99"/>
        <v>-0.53968253968253965</v>
      </c>
    </row>
    <row r="442" spans="1:10" s="160" customFormat="1" x14ac:dyDescent="0.2">
      <c r="A442" s="178" t="s">
        <v>574</v>
      </c>
      <c r="B442" s="71">
        <v>77</v>
      </c>
      <c r="C442" s="72">
        <v>90</v>
      </c>
      <c r="D442" s="71">
        <v>371</v>
      </c>
      <c r="E442" s="72">
        <v>526</v>
      </c>
      <c r="F442" s="73"/>
      <c r="G442" s="71">
        <f t="shared" si="96"/>
        <v>-13</v>
      </c>
      <c r="H442" s="72">
        <f t="shared" si="97"/>
        <v>-155</v>
      </c>
      <c r="I442" s="37">
        <f t="shared" si="98"/>
        <v>-0.14444444444444443</v>
      </c>
      <c r="J442" s="38">
        <f t="shared" si="99"/>
        <v>-0.29467680608365021</v>
      </c>
    </row>
    <row r="443" spans="1:10" x14ac:dyDescent="0.2">
      <c r="A443" s="177"/>
      <c r="B443" s="143"/>
      <c r="C443" s="144"/>
      <c r="D443" s="143"/>
      <c r="E443" s="144"/>
      <c r="F443" s="145"/>
      <c r="G443" s="143"/>
      <c r="H443" s="144"/>
      <c r="I443" s="151"/>
      <c r="J443" s="152"/>
    </row>
    <row r="444" spans="1:10" s="139" customFormat="1" x14ac:dyDescent="0.2">
      <c r="A444" s="159" t="s">
        <v>79</v>
      </c>
      <c r="B444" s="65"/>
      <c r="C444" s="66"/>
      <c r="D444" s="65"/>
      <c r="E444" s="66"/>
      <c r="F444" s="67"/>
      <c r="G444" s="65"/>
      <c r="H444" s="66"/>
      <c r="I444" s="20"/>
      <c r="J444" s="21"/>
    </row>
    <row r="445" spans="1:10" x14ac:dyDescent="0.2">
      <c r="A445" s="158" t="s">
        <v>236</v>
      </c>
      <c r="B445" s="65">
        <v>0</v>
      </c>
      <c r="C445" s="66">
        <v>1</v>
      </c>
      <c r="D445" s="65">
        <v>3</v>
      </c>
      <c r="E445" s="66">
        <v>6</v>
      </c>
      <c r="F445" s="67"/>
      <c r="G445" s="65">
        <f t="shared" ref="G445:G450" si="100">B445-C445</f>
        <v>-1</v>
      </c>
      <c r="H445" s="66">
        <f t="shared" ref="H445:H450" si="101">D445-E445</f>
        <v>-3</v>
      </c>
      <c r="I445" s="20">
        <f t="shared" ref="I445:I450" si="102">IF(C445=0, "-", IF(G445/C445&lt;10, G445/C445, "&gt;999%"))</f>
        <v>-1</v>
      </c>
      <c r="J445" s="21">
        <f t="shared" ref="J445:J450" si="103">IF(E445=0, "-", IF(H445/E445&lt;10, H445/E445, "&gt;999%"))</f>
        <v>-0.5</v>
      </c>
    </row>
    <row r="446" spans="1:10" x14ac:dyDescent="0.2">
      <c r="A446" s="158" t="s">
        <v>237</v>
      </c>
      <c r="B446" s="65">
        <v>2</v>
      </c>
      <c r="C446" s="66">
        <v>0</v>
      </c>
      <c r="D446" s="65">
        <v>3</v>
      </c>
      <c r="E446" s="66">
        <v>0</v>
      </c>
      <c r="F446" s="67"/>
      <c r="G446" s="65">
        <f t="shared" si="100"/>
        <v>2</v>
      </c>
      <c r="H446" s="66">
        <f t="shared" si="101"/>
        <v>3</v>
      </c>
      <c r="I446" s="20" t="str">
        <f t="shared" si="102"/>
        <v>-</v>
      </c>
      <c r="J446" s="21" t="str">
        <f t="shared" si="103"/>
        <v>-</v>
      </c>
    </row>
    <row r="447" spans="1:10" x14ac:dyDescent="0.2">
      <c r="A447" s="158" t="s">
        <v>328</v>
      </c>
      <c r="B447" s="65">
        <v>21</v>
      </c>
      <c r="C447" s="66">
        <v>10</v>
      </c>
      <c r="D447" s="65">
        <v>86</v>
      </c>
      <c r="E447" s="66">
        <v>56</v>
      </c>
      <c r="F447" s="67"/>
      <c r="G447" s="65">
        <f t="shared" si="100"/>
        <v>11</v>
      </c>
      <c r="H447" s="66">
        <f t="shared" si="101"/>
        <v>30</v>
      </c>
      <c r="I447" s="20">
        <f t="shared" si="102"/>
        <v>1.1000000000000001</v>
      </c>
      <c r="J447" s="21">
        <f t="shared" si="103"/>
        <v>0.5357142857142857</v>
      </c>
    </row>
    <row r="448" spans="1:10" x14ac:dyDescent="0.2">
      <c r="A448" s="158" t="s">
        <v>362</v>
      </c>
      <c r="B448" s="65">
        <v>8</v>
      </c>
      <c r="C448" s="66">
        <v>16</v>
      </c>
      <c r="D448" s="65">
        <v>44</v>
      </c>
      <c r="E448" s="66">
        <v>62</v>
      </c>
      <c r="F448" s="67"/>
      <c r="G448" s="65">
        <f t="shared" si="100"/>
        <v>-8</v>
      </c>
      <c r="H448" s="66">
        <f t="shared" si="101"/>
        <v>-18</v>
      </c>
      <c r="I448" s="20">
        <f t="shared" si="102"/>
        <v>-0.5</v>
      </c>
      <c r="J448" s="21">
        <f t="shared" si="103"/>
        <v>-0.29032258064516131</v>
      </c>
    </row>
    <row r="449" spans="1:10" x14ac:dyDescent="0.2">
      <c r="A449" s="158" t="s">
        <v>404</v>
      </c>
      <c r="B449" s="65">
        <v>8</v>
      </c>
      <c r="C449" s="66">
        <v>2</v>
      </c>
      <c r="D449" s="65">
        <v>15</v>
      </c>
      <c r="E449" s="66">
        <v>20</v>
      </c>
      <c r="F449" s="67"/>
      <c r="G449" s="65">
        <f t="shared" si="100"/>
        <v>6</v>
      </c>
      <c r="H449" s="66">
        <f t="shared" si="101"/>
        <v>-5</v>
      </c>
      <c r="I449" s="20">
        <f t="shared" si="102"/>
        <v>3</v>
      </c>
      <c r="J449" s="21">
        <f t="shared" si="103"/>
        <v>-0.25</v>
      </c>
    </row>
    <row r="450" spans="1:10" s="160" customFormat="1" x14ac:dyDescent="0.2">
      <c r="A450" s="165" t="s">
        <v>575</v>
      </c>
      <c r="B450" s="166">
        <v>39</v>
      </c>
      <c r="C450" s="167">
        <v>29</v>
      </c>
      <c r="D450" s="166">
        <v>151</v>
      </c>
      <c r="E450" s="167">
        <v>144</v>
      </c>
      <c r="F450" s="168"/>
      <c r="G450" s="166">
        <f t="shared" si="100"/>
        <v>10</v>
      </c>
      <c r="H450" s="167">
        <f t="shared" si="101"/>
        <v>7</v>
      </c>
      <c r="I450" s="169">
        <f t="shared" si="102"/>
        <v>0.34482758620689657</v>
      </c>
      <c r="J450" s="170">
        <f t="shared" si="103"/>
        <v>4.8611111111111112E-2</v>
      </c>
    </row>
    <row r="451" spans="1:10" x14ac:dyDescent="0.2">
      <c r="A451" s="171"/>
      <c r="B451" s="172"/>
      <c r="C451" s="173"/>
      <c r="D451" s="172"/>
      <c r="E451" s="173"/>
      <c r="F451" s="174"/>
      <c r="G451" s="172"/>
      <c r="H451" s="173"/>
      <c r="I451" s="175"/>
      <c r="J451" s="176"/>
    </row>
    <row r="452" spans="1:10" x14ac:dyDescent="0.2">
      <c r="A452" s="27" t="s">
        <v>16</v>
      </c>
      <c r="B452" s="71">
        <f>SUM(B7:B451)/2</f>
        <v>1486</v>
      </c>
      <c r="C452" s="77">
        <f>SUM(C7:C451)/2</f>
        <v>1681</v>
      </c>
      <c r="D452" s="71">
        <f>SUM(D7:D451)/2</f>
        <v>8145</v>
      </c>
      <c r="E452" s="77">
        <f>SUM(E7:E451)/2</f>
        <v>8984</v>
      </c>
      <c r="F452" s="73"/>
      <c r="G452" s="71">
        <f>B452-C452</f>
        <v>-195</v>
      </c>
      <c r="H452" s="72">
        <f>D452-E452</f>
        <v>-839</v>
      </c>
      <c r="I452" s="37">
        <f>IF(C452=0, 0, G452/C452)</f>
        <v>-0.11600237953599048</v>
      </c>
      <c r="J452" s="38">
        <f>IF(E452=0, 0, H452/E452)</f>
        <v>-9.3388245770258241E-2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7" manualBreakCount="7">
    <brk id="65" max="16383" man="1"/>
    <brk id="126" max="16383" man="1"/>
    <brk id="179" max="16383" man="1"/>
    <brk id="238" max="16383" man="1"/>
    <brk id="295" max="16383" man="1"/>
    <brk id="357" max="16383" man="1"/>
    <brk id="39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22.140625" bestFit="1"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90</v>
      </c>
      <c r="B2" s="202" t="s">
        <v>81</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2022</v>
      </c>
      <c r="C6" s="58">
        <f>B6-1</f>
        <v>2021</v>
      </c>
      <c r="D6" s="57">
        <f>B6</f>
        <v>2022</v>
      </c>
      <c r="E6" s="58">
        <f>C6</f>
        <v>2021</v>
      </c>
      <c r="F6" s="64"/>
      <c r="G6" s="57" t="s">
        <v>4</v>
      </c>
      <c r="H6" s="58" t="s">
        <v>2</v>
      </c>
      <c r="I6" s="57" t="s">
        <v>4</v>
      </c>
      <c r="J6" s="58" t="s">
        <v>2</v>
      </c>
    </row>
    <row r="7" spans="1:10" x14ac:dyDescent="0.2">
      <c r="A7" s="7" t="s">
        <v>91</v>
      </c>
      <c r="B7" s="65">
        <v>407</v>
      </c>
      <c r="C7" s="66">
        <v>462</v>
      </c>
      <c r="D7" s="65">
        <v>2075</v>
      </c>
      <c r="E7" s="66">
        <v>2517</v>
      </c>
      <c r="F7" s="67"/>
      <c r="G7" s="65">
        <f>B7-C7</f>
        <v>-55</v>
      </c>
      <c r="H7" s="66">
        <f>D7-E7</f>
        <v>-442</v>
      </c>
      <c r="I7" s="28">
        <f>IF(C7=0, "-", IF(G7/C7&lt;10, G7/C7*100, "&gt;999"))</f>
        <v>-11.904761904761903</v>
      </c>
      <c r="J7" s="29">
        <f>IF(E7=0, "-", IF(H7/E7&lt;10, H7/E7*100, "&gt;999"))</f>
        <v>-17.560588001589196</v>
      </c>
    </row>
    <row r="8" spans="1:10" x14ac:dyDescent="0.2">
      <c r="A8" s="7" t="s">
        <v>100</v>
      </c>
      <c r="B8" s="65">
        <v>817</v>
      </c>
      <c r="C8" s="66">
        <v>923</v>
      </c>
      <c r="D8" s="65">
        <v>4555</v>
      </c>
      <c r="E8" s="66">
        <v>4856</v>
      </c>
      <c r="F8" s="67"/>
      <c r="G8" s="65">
        <f>B8-C8</f>
        <v>-106</v>
      </c>
      <c r="H8" s="66">
        <f>D8-E8</f>
        <v>-301</v>
      </c>
      <c r="I8" s="28">
        <f>IF(C8=0, "-", IF(G8/C8&lt;10, G8/C8*100, "&gt;999"))</f>
        <v>-11.484290357529794</v>
      </c>
      <c r="J8" s="29">
        <f>IF(E8=0, "-", IF(H8/E8&lt;10, H8/E8*100, "&gt;999"))</f>
        <v>-6.1985172981878094</v>
      </c>
    </row>
    <row r="9" spans="1:10" x14ac:dyDescent="0.2">
      <c r="A9" s="7" t="s">
        <v>106</v>
      </c>
      <c r="B9" s="65">
        <v>244</v>
      </c>
      <c r="C9" s="66">
        <v>272</v>
      </c>
      <c r="D9" s="65">
        <v>1434</v>
      </c>
      <c r="E9" s="66">
        <v>1516</v>
      </c>
      <c r="F9" s="67"/>
      <c r="G9" s="65">
        <f>B9-C9</f>
        <v>-28</v>
      </c>
      <c r="H9" s="66">
        <f>D9-E9</f>
        <v>-82</v>
      </c>
      <c r="I9" s="28">
        <f>IF(C9=0, "-", IF(G9/C9&lt;10, G9/C9*100, "&gt;999"))</f>
        <v>-10.294117647058822</v>
      </c>
      <c r="J9" s="29">
        <f>IF(E9=0, "-", IF(H9/E9&lt;10, H9/E9*100, "&gt;999"))</f>
        <v>-5.4089709762532978</v>
      </c>
    </row>
    <row r="10" spans="1:10" x14ac:dyDescent="0.2">
      <c r="A10" s="7" t="s">
        <v>107</v>
      </c>
      <c r="B10" s="65">
        <v>18</v>
      </c>
      <c r="C10" s="66">
        <v>24</v>
      </c>
      <c r="D10" s="65">
        <v>81</v>
      </c>
      <c r="E10" s="66">
        <v>95</v>
      </c>
      <c r="F10" s="67"/>
      <c r="G10" s="65">
        <f>B10-C10</f>
        <v>-6</v>
      </c>
      <c r="H10" s="66">
        <f>D10-E10</f>
        <v>-14</v>
      </c>
      <c r="I10" s="28">
        <f>IF(C10=0, "-", IF(G10/C10&lt;10, G10/C10*100, "&gt;999"))</f>
        <v>-25</v>
      </c>
      <c r="J10" s="29">
        <f>IF(E10=0, "-", IF(H10/E10&lt;10, H10/E10*100, "&gt;999"))</f>
        <v>-14.736842105263156</v>
      </c>
    </row>
    <row r="11" spans="1:10" s="43" customFormat="1" x14ac:dyDescent="0.2">
      <c r="A11" s="27" t="s">
        <v>0</v>
      </c>
      <c r="B11" s="71">
        <f>SUM(B7:B10)</f>
        <v>1486</v>
      </c>
      <c r="C11" s="72">
        <f>SUM(C7:C10)</f>
        <v>1681</v>
      </c>
      <c r="D11" s="71">
        <f>SUM(D7:D10)</f>
        <v>8145</v>
      </c>
      <c r="E11" s="72">
        <f>SUM(E7:E10)</f>
        <v>8984</v>
      </c>
      <c r="F11" s="73"/>
      <c r="G11" s="71">
        <f>B11-C11</f>
        <v>-195</v>
      </c>
      <c r="H11" s="72">
        <f>D11-E11</f>
        <v>-839</v>
      </c>
      <c r="I11" s="44">
        <f>IF(C11=0, 0, G11/C11*100)</f>
        <v>-11.600237953599049</v>
      </c>
      <c r="J11" s="45">
        <f>IF(E11=0, 0, H11/E11*100)</f>
        <v>-9.3388245770258234</v>
      </c>
    </row>
    <row r="13" spans="1:10" x14ac:dyDescent="0.2">
      <c r="A13" s="3"/>
      <c r="B13" s="196" t="s">
        <v>1</v>
      </c>
      <c r="C13" s="197"/>
      <c r="D13" s="196" t="s">
        <v>2</v>
      </c>
      <c r="E13" s="197"/>
      <c r="F13" s="59"/>
      <c r="G13" s="196" t="s">
        <v>3</v>
      </c>
      <c r="H13" s="200"/>
      <c r="I13" s="200"/>
      <c r="J13" s="197"/>
    </row>
    <row r="14" spans="1:10" x14ac:dyDescent="0.2">
      <c r="A14" s="7" t="s">
        <v>92</v>
      </c>
      <c r="B14" s="65">
        <v>3</v>
      </c>
      <c r="C14" s="66">
        <v>20</v>
      </c>
      <c r="D14" s="65">
        <v>60</v>
      </c>
      <c r="E14" s="66">
        <v>87</v>
      </c>
      <c r="F14" s="67"/>
      <c r="G14" s="65">
        <f t="shared" ref="G14:G34" si="0">B14-C14</f>
        <v>-17</v>
      </c>
      <c r="H14" s="66">
        <f t="shared" ref="H14:H34" si="1">D14-E14</f>
        <v>-27</v>
      </c>
      <c r="I14" s="28">
        <f t="shared" ref="I14:I33" si="2">IF(C14=0, "-", IF(G14/C14&lt;10, G14/C14*100, "&gt;999"))</f>
        <v>-85</v>
      </c>
      <c r="J14" s="29">
        <f t="shared" ref="J14:J33" si="3">IF(E14=0, "-", IF(H14/E14&lt;10, H14/E14*100, "&gt;999"))</f>
        <v>-31.03448275862069</v>
      </c>
    </row>
    <row r="15" spans="1:10" x14ac:dyDescent="0.2">
      <c r="A15" s="7" t="s">
        <v>93</v>
      </c>
      <c r="B15" s="65">
        <v>92</v>
      </c>
      <c r="C15" s="66">
        <v>81</v>
      </c>
      <c r="D15" s="65">
        <v>428</v>
      </c>
      <c r="E15" s="66">
        <v>592</v>
      </c>
      <c r="F15" s="67"/>
      <c r="G15" s="65">
        <f t="shared" si="0"/>
        <v>11</v>
      </c>
      <c r="H15" s="66">
        <f t="shared" si="1"/>
        <v>-164</v>
      </c>
      <c r="I15" s="28">
        <f t="shared" si="2"/>
        <v>13.580246913580247</v>
      </c>
      <c r="J15" s="29">
        <f t="shared" si="3"/>
        <v>-27.702702702702702</v>
      </c>
    </row>
    <row r="16" spans="1:10" x14ac:dyDescent="0.2">
      <c r="A16" s="7" t="s">
        <v>94</v>
      </c>
      <c r="B16" s="65">
        <v>207</v>
      </c>
      <c r="C16" s="66">
        <v>252</v>
      </c>
      <c r="D16" s="65">
        <v>914</v>
      </c>
      <c r="E16" s="66">
        <v>1270</v>
      </c>
      <c r="F16" s="67"/>
      <c r="G16" s="65">
        <f t="shared" si="0"/>
        <v>-45</v>
      </c>
      <c r="H16" s="66">
        <f t="shared" si="1"/>
        <v>-356</v>
      </c>
      <c r="I16" s="28">
        <f t="shared" si="2"/>
        <v>-17.857142857142858</v>
      </c>
      <c r="J16" s="29">
        <f t="shared" si="3"/>
        <v>-28.031496062992129</v>
      </c>
    </row>
    <row r="17" spans="1:10" x14ac:dyDescent="0.2">
      <c r="A17" s="7" t="s">
        <v>95</v>
      </c>
      <c r="B17" s="65">
        <v>66</v>
      </c>
      <c r="C17" s="66">
        <v>56</v>
      </c>
      <c r="D17" s="65">
        <v>461</v>
      </c>
      <c r="E17" s="66">
        <v>310</v>
      </c>
      <c r="F17" s="67"/>
      <c r="G17" s="65">
        <f t="shared" si="0"/>
        <v>10</v>
      </c>
      <c r="H17" s="66">
        <f t="shared" si="1"/>
        <v>151</v>
      </c>
      <c r="I17" s="28">
        <f t="shared" si="2"/>
        <v>17.857142857142858</v>
      </c>
      <c r="J17" s="29">
        <f t="shared" si="3"/>
        <v>48.70967741935484</v>
      </c>
    </row>
    <row r="18" spans="1:10" x14ac:dyDescent="0.2">
      <c r="A18" s="7" t="s">
        <v>96</v>
      </c>
      <c r="B18" s="65">
        <v>12</v>
      </c>
      <c r="C18" s="66">
        <v>13</v>
      </c>
      <c r="D18" s="65">
        <v>69</v>
      </c>
      <c r="E18" s="66">
        <v>58</v>
      </c>
      <c r="F18" s="67"/>
      <c r="G18" s="65">
        <f t="shared" si="0"/>
        <v>-1</v>
      </c>
      <c r="H18" s="66">
        <f t="shared" si="1"/>
        <v>11</v>
      </c>
      <c r="I18" s="28">
        <f t="shared" si="2"/>
        <v>-7.6923076923076925</v>
      </c>
      <c r="J18" s="29">
        <f t="shared" si="3"/>
        <v>18.96551724137931</v>
      </c>
    </row>
    <row r="19" spans="1:10" x14ac:dyDescent="0.2">
      <c r="A19" s="7" t="s">
        <v>97</v>
      </c>
      <c r="B19" s="65">
        <v>0</v>
      </c>
      <c r="C19" s="66">
        <v>13</v>
      </c>
      <c r="D19" s="65">
        <v>2</v>
      </c>
      <c r="E19" s="66">
        <v>15</v>
      </c>
      <c r="F19" s="67"/>
      <c r="G19" s="65">
        <f t="shared" si="0"/>
        <v>-13</v>
      </c>
      <c r="H19" s="66">
        <f t="shared" si="1"/>
        <v>-13</v>
      </c>
      <c r="I19" s="28">
        <f t="shared" si="2"/>
        <v>-100</v>
      </c>
      <c r="J19" s="29">
        <f t="shared" si="3"/>
        <v>-86.666666666666671</v>
      </c>
    </row>
    <row r="20" spans="1:10" x14ac:dyDescent="0.2">
      <c r="A20" s="7" t="s">
        <v>98</v>
      </c>
      <c r="B20" s="65">
        <v>12</v>
      </c>
      <c r="C20" s="66">
        <v>12</v>
      </c>
      <c r="D20" s="65">
        <v>79</v>
      </c>
      <c r="E20" s="66">
        <v>105</v>
      </c>
      <c r="F20" s="67"/>
      <c r="G20" s="65">
        <f t="shared" si="0"/>
        <v>0</v>
      </c>
      <c r="H20" s="66">
        <f t="shared" si="1"/>
        <v>-26</v>
      </c>
      <c r="I20" s="28">
        <f t="shared" si="2"/>
        <v>0</v>
      </c>
      <c r="J20" s="29">
        <f t="shared" si="3"/>
        <v>-24.761904761904763</v>
      </c>
    </row>
    <row r="21" spans="1:10" x14ac:dyDescent="0.2">
      <c r="A21" s="7" t="s">
        <v>99</v>
      </c>
      <c r="B21" s="65">
        <v>15</v>
      </c>
      <c r="C21" s="66">
        <v>15</v>
      </c>
      <c r="D21" s="65">
        <v>62</v>
      </c>
      <c r="E21" s="66">
        <v>80</v>
      </c>
      <c r="F21" s="67"/>
      <c r="G21" s="65">
        <f t="shared" si="0"/>
        <v>0</v>
      </c>
      <c r="H21" s="66">
        <f t="shared" si="1"/>
        <v>-18</v>
      </c>
      <c r="I21" s="28">
        <f t="shared" si="2"/>
        <v>0</v>
      </c>
      <c r="J21" s="29">
        <f t="shared" si="3"/>
        <v>-22.5</v>
      </c>
    </row>
    <row r="22" spans="1:10" x14ac:dyDescent="0.2">
      <c r="A22" s="142" t="s">
        <v>101</v>
      </c>
      <c r="B22" s="143">
        <v>98</v>
      </c>
      <c r="C22" s="144">
        <v>108</v>
      </c>
      <c r="D22" s="143">
        <v>478</v>
      </c>
      <c r="E22" s="144">
        <v>483</v>
      </c>
      <c r="F22" s="145"/>
      <c r="G22" s="143">
        <f t="shared" si="0"/>
        <v>-10</v>
      </c>
      <c r="H22" s="144">
        <f t="shared" si="1"/>
        <v>-5</v>
      </c>
      <c r="I22" s="146">
        <f t="shared" si="2"/>
        <v>-9.2592592592592595</v>
      </c>
      <c r="J22" s="147">
        <f t="shared" si="3"/>
        <v>-1.0351966873706004</v>
      </c>
    </row>
    <row r="23" spans="1:10" x14ac:dyDescent="0.2">
      <c r="A23" s="7" t="s">
        <v>102</v>
      </c>
      <c r="B23" s="65">
        <v>201</v>
      </c>
      <c r="C23" s="66">
        <v>311</v>
      </c>
      <c r="D23" s="65">
        <v>1223</v>
      </c>
      <c r="E23" s="66">
        <v>1482</v>
      </c>
      <c r="F23" s="67"/>
      <c r="G23" s="65">
        <f t="shared" si="0"/>
        <v>-110</v>
      </c>
      <c r="H23" s="66">
        <f t="shared" si="1"/>
        <v>-259</v>
      </c>
      <c r="I23" s="28">
        <f t="shared" si="2"/>
        <v>-35.369774919614152</v>
      </c>
      <c r="J23" s="29">
        <f t="shared" si="3"/>
        <v>-17.476383265856953</v>
      </c>
    </row>
    <row r="24" spans="1:10" x14ac:dyDescent="0.2">
      <c r="A24" s="7" t="s">
        <v>103</v>
      </c>
      <c r="B24" s="65">
        <v>298</v>
      </c>
      <c r="C24" s="66">
        <v>271</v>
      </c>
      <c r="D24" s="65">
        <v>1687</v>
      </c>
      <c r="E24" s="66">
        <v>1715</v>
      </c>
      <c r="F24" s="67"/>
      <c r="G24" s="65">
        <f t="shared" si="0"/>
        <v>27</v>
      </c>
      <c r="H24" s="66">
        <f t="shared" si="1"/>
        <v>-28</v>
      </c>
      <c r="I24" s="28">
        <f t="shared" si="2"/>
        <v>9.9630996309963091</v>
      </c>
      <c r="J24" s="29">
        <f t="shared" si="3"/>
        <v>-1.6326530612244898</v>
      </c>
    </row>
    <row r="25" spans="1:10" x14ac:dyDescent="0.2">
      <c r="A25" s="7" t="s">
        <v>104</v>
      </c>
      <c r="B25" s="65">
        <v>194</v>
      </c>
      <c r="C25" s="66">
        <v>215</v>
      </c>
      <c r="D25" s="65">
        <v>1071</v>
      </c>
      <c r="E25" s="66">
        <v>1069</v>
      </c>
      <c r="F25" s="67"/>
      <c r="G25" s="65">
        <f t="shared" si="0"/>
        <v>-21</v>
      </c>
      <c r="H25" s="66">
        <f t="shared" si="1"/>
        <v>2</v>
      </c>
      <c r="I25" s="28">
        <f t="shared" si="2"/>
        <v>-9.7674418604651159</v>
      </c>
      <c r="J25" s="29">
        <f t="shared" si="3"/>
        <v>0.18709073900841908</v>
      </c>
    </row>
    <row r="26" spans="1:10" x14ac:dyDescent="0.2">
      <c r="A26" s="7" t="s">
        <v>105</v>
      </c>
      <c r="B26" s="65">
        <v>26</v>
      </c>
      <c r="C26" s="66">
        <v>18</v>
      </c>
      <c r="D26" s="65">
        <v>96</v>
      </c>
      <c r="E26" s="66">
        <v>107</v>
      </c>
      <c r="F26" s="67"/>
      <c r="G26" s="65">
        <f t="shared" si="0"/>
        <v>8</v>
      </c>
      <c r="H26" s="66">
        <f t="shared" si="1"/>
        <v>-11</v>
      </c>
      <c r="I26" s="28">
        <f t="shared" si="2"/>
        <v>44.444444444444443</v>
      </c>
      <c r="J26" s="29">
        <f t="shared" si="3"/>
        <v>-10.2803738317757</v>
      </c>
    </row>
    <row r="27" spans="1:10" x14ac:dyDescent="0.2">
      <c r="A27" s="142" t="s">
        <v>108</v>
      </c>
      <c r="B27" s="143">
        <v>1</v>
      </c>
      <c r="C27" s="144">
        <v>1</v>
      </c>
      <c r="D27" s="143">
        <v>12</v>
      </c>
      <c r="E27" s="144">
        <v>15</v>
      </c>
      <c r="F27" s="145"/>
      <c r="G27" s="143">
        <f t="shared" si="0"/>
        <v>0</v>
      </c>
      <c r="H27" s="144">
        <f t="shared" si="1"/>
        <v>-3</v>
      </c>
      <c r="I27" s="146">
        <f t="shared" si="2"/>
        <v>0</v>
      </c>
      <c r="J27" s="147">
        <f t="shared" si="3"/>
        <v>-20</v>
      </c>
    </row>
    <row r="28" spans="1:10" x14ac:dyDescent="0.2">
      <c r="A28" s="7" t="s">
        <v>109</v>
      </c>
      <c r="B28" s="65">
        <v>0</v>
      </c>
      <c r="C28" s="66">
        <v>0</v>
      </c>
      <c r="D28" s="65">
        <v>0</v>
      </c>
      <c r="E28" s="66">
        <v>2</v>
      </c>
      <c r="F28" s="67"/>
      <c r="G28" s="65">
        <f t="shared" si="0"/>
        <v>0</v>
      </c>
      <c r="H28" s="66">
        <f t="shared" si="1"/>
        <v>-2</v>
      </c>
      <c r="I28" s="28" t="str">
        <f t="shared" si="2"/>
        <v>-</v>
      </c>
      <c r="J28" s="29">
        <f t="shared" si="3"/>
        <v>-100</v>
      </c>
    </row>
    <row r="29" spans="1:10" x14ac:dyDescent="0.2">
      <c r="A29" s="7" t="s">
        <v>110</v>
      </c>
      <c r="B29" s="65">
        <v>3</v>
      </c>
      <c r="C29" s="66">
        <v>1</v>
      </c>
      <c r="D29" s="65">
        <v>13</v>
      </c>
      <c r="E29" s="66">
        <v>7</v>
      </c>
      <c r="F29" s="67"/>
      <c r="G29" s="65">
        <f t="shared" si="0"/>
        <v>2</v>
      </c>
      <c r="H29" s="66">
        <f t="shared" si="1"/>
        <v>6</v>
      </c>
      <c r="I29" s="28">
        <f t="shared" si="2"/>
        <v>200</v>
      </c>
      <c r="J29" s="29">
        <f t="shared" si="3"/>
        <v>85.714285714285708</v>
      </c>
    </row>
    <row r="30" spans="1:10" x14ac:dyDescent="0.2">
      <c r="A30" s="7" t="s">
        <v>111</v>
      </c>
      <c r="B30" s="65">
        <v>34</v>
      </c>
      <c r="C30" s="66">
        <v>44</v>
      </c>
      <c r="D30" s="65">
        <v>164</v>
      </c>
      <c r="E30" s="66">
        <v>233</v>
      </c>
      <c r="F30" s="67"/>
      <c r="G30" s="65">
        <f t="shared" si="0"/>
        <v>-10</v>
      </c>
      <c r="H30" s="66">
        <f t="shared" si="1"/>
        <v>-69</v>
      </c>
      <c r="I30" s="28">
        <f t="shared" si="2"/>
        <v>-22.727272727272727</v>
      </c>
      <c r="J30" s="29">
        <f t="shared" si="3"/>
        <v>-29.613733905579398</v>
      </c>
    </row>
    <row r="31" spans="1:10" x14ac:dyDescent="0.2">
      <c r="A31" s="7" t="s">
        <v>112</v>
      </c>
      <c r="B31" s="65">
        <v>27</v>
      </c>
      <c r="C31" s="66">
        <v>24</v>
      </c>
      <c r="D31" s="65">
        <v>191</v>
      </c>
      <c r="E31" s="66">
        <v>128</v>
      </c>
      <c r="F31" s="67"/>
      <c r="G31" s="65">
        <f t="shared" si="0"/>
        <v>3</v>
      </c>
      <c r="H31" s="66">
        <f t="shared" si="1"/>
        <v>63</v>
      </c>
      <c r="I31" s="28">
        <f t="shared" si="2"/>
        <v>12.5</v>
      </c>
      <c r="J31" s="29">
        <f t="shared" si="3"/>
        <v>49.21875</v>
      </c>
    </row>
    <row r="32" spans="1:10" x14ac:dyDescent="0.2">
      <c r="A32" s="7" t="s">
        <v>113</v>
      </c>
      <c r="B32" s="65">
        <v>179</v>
      </c>
      <c r="C32" s="66">
        <v>202</v>
      </c>
      <c r="D32" s="65">
        <v>1054</v>
      </c>
      <c r="E32" s="66">
        <v>1131</v>
      </c>
      <c r="F32" s="67"/>
      <c r="G32" s="65">
        <f t="shared" si="0"/>
        <v>-23</v>
      </c>
      <c r="H32" s="66">
        <f t="shared" si="1"/>
        <v>-77</v>
      </c>
      <c r="I32" s="28">
        <f t="shared" si="2"/>
        <v>-11.386138613861387</v>
      </c>
      <c r="J32" s="29">
        <f t="shared" si="3"/>
        <v>-6.8081343943412902</v>
      </c>
    </row>
    <row r="33" spans="1:10" x14ac:dyDescent="0.2">
      <c r="A33" s="142" t="s">
        <v>107</v>
      </c>
      <c r="B33" s="143">
        <v>18</v>
      </c>
      <c r="C33" s="144">
        <v>24</v>
      </c>
      <c r="D33" s="143">
        <v>81</v>
      </c>
      <c r="E33" s="144">
        <v>95</v>
      </c>
      <c r="F33" s="145"/>
      <c r="G33" s="143">
        <f t="shared" si="0"/>
        <v>-6</v>
      </c>
      <c r="H33" s="144">
        <f t="shared" si="1"/>
        <v>-14</v>
      </c>
      <c r="I33" s="146">
        <f t="shared" si="2"/>
        <v>-25</v>
      </c>
      <c r="J33" s="147">
        <f t="shared" si="3"/>
        <v>-14.736842105263156</v>
      </c>
    </row>
    <row r="34" spans="1:10" s="43" customFormat="1" x14ac:dyDescent="0.2">
      <c r="A34" s="27" t="s">
        <v>0</v>
      </c>
      <c r="B34" s="71">
        <f>SUM(B14:B33)</f>
        <v>1486</v>
      </c>
      <c r="C34" s="72">
        <f>SUM(C14:C33)</f>
        <v>1681</v>
      </c>
      <c r="D34" s="71">
        <f>SUM(D14:D33)</f>
        <v>8145</v>
      </c>
      <c r="E34" s="72">
        <f>SUM(E14:E33)</f>
        <v>8984</v>
      </c>
      <c r="F34" s="73"/>
      <c r="G34" s="71">
        <f t="shared" si="0"/>
        <v>-195</v>
      </c>
      <c r="H34" s="72">
        <f t="shared" si="1"/>
        <v>-839</v>
      </c>
      <c r="I34" s="44">
        <f>IF(C34=0, 0, G34/C34*100)</f>
        <v>-11.600237953599049</v>
      </c>
      <c r="J34" s="45">
        <f>IF(E34=0, 0, H34/E34*100)</f>
        <v>-9.3388245770258234</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2022</v>
      </c>
      <c r="C38" s="58">
        <f>C6</f>
        <v>2021</v>
      </c>
      <c r="D38" s="57">
        <f>D6</f>
        <v>2022</v>
      </c>
      <c r="E38" s="58">
        <f>E6</f>
        <v>2021</v>
      </c>
      <c r="F38" s="64"/>
      <c r="G38" s="57" t="s">
        <v>4</v>
      </c>
      <c r="H38" s="58" t="s">
        <v>2</v>
      </c>
    </row>
    <row r="39" spans="1:10" x14ac:dyDescent="0.2">
      <c r="A39" s="7" t="s">
        <v>91</v>
      </c>
      <c r="B39" s="30">
        <f>$B$7/$B$11*100</f>
        <v>27.388963660834452</v>
      </c>
      <c r="C39" s="31">
        <f>$C$7/$C$11*100</f>
        <v>27.483640690065435</v>
      </c>
      <c r="D39" s="30">
        <f>$D$7/$D$11*100</f>
        <v>25.475751995089013</v>
      </c>
      <c r="E39" s="31">
        <f>$E$7/$E$11*100</f>
        <v>28.016473731077475</v>
      </c>
      <c r="F39" s="32"/>
      <c r="G39" s="30">
        <f>B39-C39</f>
        <v>-9.4677029230982868E-2</v>
      </c>
      <c r="H39" s="31">
        <f>D39-E39</f>
        <v>-2.5407217359884626</v>
      </c>
    </row>
    <row r="40" spans="1:10" x14ac:dyDescent="0.2">
      <c r="A40" s="7" t="s">
        <v>100</v>
      </c>
      <c r="B40" s="30">
        <f>$B$8/$B$11*100</f>
        <v>54.979811574697166</v>
      </c>
      <c r="C40" s="31">
        <f>$C$8/$C$11*100</f>
        <v>54.907792980368832</v>
      </c>
      <c r="D40" s="30">
        <f>$D$8/$D$11*100</f>
        <v>55.92387968078576</v>
      </c>
      <c r="E40" s="31">
        <f>$E$8/$E$11*100</f>
        <v>54.051647373107748</v>
      </c>
      <c r="F40" s="32"/>
      <c r="G40" s="30">
        <f>B40-C40</f>
        <v>7.2018594328334018E-2</v>
      </c>
      <c r="H40" s="31">
        <f>D40-E40</f>
        <v>1.8722323076780114</v>
      </c>
    </row>
    <row r="41" spans="1:10" x14ac:dyDescent="0.2">
      <c r="A41" s="7" t="s">
        <v>106</v>
      </c>
      <c r="B41" s="30">
        <f>$B$9/$B$11*100</f>
        <v>16.41991924629879</v>
      </c>
      <c r="C41" s="31">
        <f>$C$9/$C$11*100</f>
        <v>16.180844735276619</v>
      </c>
      <c r="D41" s="30">
        <f>$D$9/$D$11*100</f>
        <v>17.605893186003684</v>
      </c>
      <c r="E41" s="31">
        <f>$E$9/$E$11*100</f>
        <v>16.874443455031166</v>
      </c>
      <c r="F41" s="32"/>
      <c r="G41" s="30">
        <f>B41-C41</f>
        <v>0.23907451102217081</v>
      </c>
      <c r="H41" s="31">
        <f>D41-E41</f>
        <v>0.73144973097251764</v>
      </c>
    </row>
    <row r="42" spans="1:10" x14ac:dyDescent="0.2">
      <c r="A42" s="7" t="s">
        <v>107</v>
      </c>
      <c r="B42" s="30">
        <f>$B$10/$B$11*100</f>
        <v>1.2113055181695829</v>
      </c>
      <c r="C42" s="31">
        <f>$C$10/$C$11*100</f>
        <v>1.4277215942891135</v>
      </c>
      <c r="D42" s="30">
        <f>$D$10/$D$11*100</f>
        <v>0.99447513812154686</v>
      </c>
      <c r="E42" s="31">
        <f>$E$10/$E$11*100</f>
        <v>1.0574354407836153</v>
      </c>
      <c r="F42" s="32"/>
      <c r="G42" s="30">
        <f>B42-C42</f>
        <v>-0.21641607611953062</v>
      </c>
      <c r="H42" s="31">
        <f>D42-E42</f>
        <v>-6.2960302662068424E-2</v>
      </c>
    </row>
    <row r="43" spans="1:10" s="43" customFormat="1" x14ac:dyDescent="0.2">
      <c r="A43" s="27" t="s">
        <v>0</v>
      </c>
      <c r="B43" s="46">
        <f>SUM(B39:B42)</f>
        <v>99.999999999999986</v>
      </c>
      <c r="C43" s="47">
        <f>SUM(C39:C42)</f>
        <v>100</v>
      </c>
      <c r="D43" s="46">
        <f>SUM(D39:D42)</f>
        <v>100</v>
      </c>
      <c r="E43" s="47">
        <f>SUM(E39:E42)</f>
        <v>100.00000000000001</v>
      </c>
      <c r="F43" s="48"/>
      <c r="G43" s="46">
        <f>B43-C43</f>
        <v>0</v>
      </c>
      <c r="H43" s="47">
        <f>D43-E43</f>
        <v>0</v>
      </c>
    </row>
    <row r="45" spans="1:10" x14ac:dyDescent="0.2">
      <c r="A45" s="3"/>
      <c r="B45" s="196" t="s">
        <v>1</v>
      </c>
      <c r="C45" s="197"/>
      <c r="D45" s="196" t="s">
        <v>2</v>
      </c>
      <c r="E45" s="197"/>
      <c r="F45" s="59"/>
      <c r="G45" s="196" t="s">
        <v>9</v>
      </c>
      <c r="H45" s="197"/>
    </row>
    <row r="46" spans="1:10" x14ac:dyDescent="0.2">
      <c r="A46" s="7" t="s">
        <v>92</v>
      </c>
      <c r="B46" s="30">
        <f>$B$14/$B$34*100</f>
        <v>0.20188425302826379</v>
      </c>
      <c r="C46" s="31">
        <f>$C$14/$C$34*100</f>
        <v>1.1897679952409279</v>
      </c>
      <c r="D46" s="30">
        <f>$D$14/$D$34*100</f>
        <v>0.73664825046040516</v>
      </c>
      <c r="E46" s="31">
        <f>$E$14/$E$34*100</f>
        <v>0.96838824577025817</v>
      </c>
      <c r="F46" s="32"/>
      <c r="G46" s="30">
        <f t="shared" ref="G46:G66" si="4">B46-C46</f>
        <v>-0.98788374221266406</v>
      </c>
      <c r="H46" s="31">
        <f t="shared" ref="H46:H66" si="5">D46-E46</f>
        <v>-0.23173999530985301</v>
      </c>
    </row>
    <row r="47" spans="1:10" x14ac:dyDescent="0.2">
      <c r="A47" s="7" t="s">
        <v>93</v>
      </c>
      <c r="B47" s="30">
        <f>$B$15/$B$34*100</f>
        <v>6.1911170928667563</v>
      </c>
      <c r="C47" s="31">
        <f>$C$15/$C$34*100</f>
        <v>4.8185603807257591</v>
      </c>
      <c r="D47" s="30">
        <f>$D$15/$D$34*100</f>
        <v>5.25475751995089</v>
      </c>
      <c r="E47" s="31">
        <f>$E$15/$E$34*100</f>
        <v>6.5894924309884235</v>
      </c>
      <c r="F47" s="32"/>
      <c r="G47" s="30">
        <f t="shared" si="4"/>
        <v>1.3725567121409972</v>
      </c>
      <c r="H47" s="31">
        <f t="shared" si="5"/>
        <v>-1.3347349110375335</v>
      </c>
    </row>
    <row r="48" spans="1:10" x14ac:dyDescent="0.2">
      <c r="A48" s="7" t="s">
        <v>94</v>
      </c>
      <c r="B48" s="30">
        <f>$B$16/$B$34*100</f>
        <v>13.930013458950203</v>
      </c>
      <c r="C48" s="31">
        <f>$C$16/$C$34*100</f>
        <v>14.991076740035695</v>
      </c>
      <c r="D48" s="30">
        <f>$D$16/$D$34*100</f>
        <v>11.221608348680173</v>
      </c>
      <c r="E48" s="31">
        <f>$E$16/$E$34*100</f>
        <v>14.136242208370437</v>
      </c>
      <c r="F48" s="32"/>
      <c r="G48" s="30">
        <f t="shared" si="4"/>
        <v>-1.0610632810854916</v>
      </c>
      <c r="H48" s="31">
        <f t="shared" si="5"/>
        <v>-2.9146338596902641</v>
      </c>
    </row>
    <row r="49" spans="1:8" x14ac:dyDescent="0.2">
      <c r="A49" s="7" t="s">
        <v>95</v>
      </c>
      <c r="B49" s="30">
        <f>$B$17/$B$34*100</f>
        <v>4.4414535666218038</v>
      </c>
      <c r="C49" s="31">
        <f>$C$17/$C$34*100</f>
        <v>3.3313503866745982</v>
      </c>
      <c r="D49" s="30">
        <f>$D$17/$D$34*100</f>
        <v>5.6599140577041132</v>
      </c>
      <c r="E49" s="31">
        <f>$E$17/$E$34*100</f>
        <v>3.4505788067675867</v>
      </c>
      <c r="F49" s="32"/>
      <c r="G49" s="30">
        <f t="shared" si="4"/>
        <v>1.1101031799472056</v>
      </c>
      <c r="H49" s="31">
        <f t="shared" si="5"/>
        <v>2.2093352509365265</v>
      </c>
    </row>
    <row r="50" spans="1:8" x14ac:dyDescent="0.2">
      <c r="A50" s="7" t="s">
        <v>96</v>
      </c>
      <c r="B50" s="30">
        <f>$B$18/$B$34*100</f>
        <v>0.80753701211305517</v>
      </c>
      <c r="C50" s="31">
        <f>$C$18/$C$34*100</f>
        <v>0.7733491969066032</v>
      </c>
      <c r="D50" s="30">
        <f>$D$18/$D$34*100</f>
        <v>0.84714548802946599</v>
      </c>
      <c r="E50" s="31">
        <f>$E$18/$E$34*100</f>
        <v>0.64559216384683882</v>
      </c>
      <c r="F50" s="32"/>
      <c r="G50" s="30">
        <f t="shared" si="4"/>
        <v>3.4187815206451977E-2</v>
      </c>
      <c r="H50" s="31">
        <f t="shared" si="5"/>
        <v>0.20155332418262717</v>
      </c>
    </row>
    <row r="51" spans="1:8" x14ac:dyDescent="0.2">
      <c r="A51" s="7" t="s">
        <v>97</v>
      </c>
      <c r="B51" s="30">
        <f>$B$19/$B$34*100</f>
        <v>0</v>
      </c>
      <c r="C51" s="31">
        <f>$C$19/$C$34*100</f>
        <v>0.7733491969066032</v>
      </c>
      <c r="D51" s="30">
        <f>$D$19/$D$34*100</f>
        <v>2.4554941682013505E-2</v>
      </c>
      <c r="E51" s="31">
        <f>$E$19/$E$34*100</f>
        <v>0.16696349065004451</v>
      </c>
      <c r="F51" s="32"/>
      <c r="G51" s="30">
        <f t="shared" si="4"/>
        <v>-0.7733491969066032</v>
      </c>
      <c r="H51" s="31">
        <f t="shared" si="5"/>
        <v>-0.14240854896803101</v>
      </c>
    </row>
    <row r="52" spans="1:8" x14ac:dyDescent="0.2">
      <c r="A52" s="7" t="s">
        <v>98</v>
      </c>
      <c r="B52" s="30">
        <f>$B$20/$B$34*100</f>
        <v>0.80753701211305517</v>
      </c>
      <c r="C52" s="31">
        <f>$C$20/$C$34*100</f>
        <v>0.71386079714455675</v>
      </c>
      <c r="D52" s="30">
        <f>$D$20/$D$34*100</f>
        <v>0.96992019643953342</v>
      </c>
      <c r="E52" s="31">
        <f>$E$20/$E$34*100</f>
        <v>1.1687444345503117</v>
      </c>
      <c r="F52" s="32"/>
      <c r="G52" s="30">
        <f t="shared" si="4"/>
        <v>9.3676214968498428E-2</v>
      </c>
      <c r="H52" s="31">
        <f t="shared" si="5"/>
        <v>-0.19882423811077832</v>
      </c>
    </row>
    <row r="53" spans="1:8" x14ac:dyDescent="0.2">
      <c r="A53" s="7" t="s">
        <v>99</v>
      </c>
      <c r="B53" s="30">
        <f>$B$21/$B$34*100</f>
        <v>1.0094212651413188</v>
      </c>
      <c r="C53" s="31">
        <f>$C$21/$C$34*100</f>
        <v>0.89232599643069599</v>
      </c>
      <c r="D53" s="30">
        <f>$D$21/$D$34*100</f>
        <v>0.76120319214241872</v>
      </c>
      <c r="E53" s="31">
        <f>$E$21/$E$34*100</f>
        <v>0.89047195013357072</v>
      </c>
      <c r="F53" s="32"/>
      <c r="G53" s="30">
        <f t="shared" si="4"/>
        <v>0.11709526871062281</v>
      </c>
      <c r="H53" s="31">
        <f t="shared" si="5"/>
        <v>-0.12926875799115201</v>
      </c>
    </row>
    <row r="54" spans="1:8" x14ac:dyDescent="0.2">
      <c r="A54" s="142" t="s">
        <v>101</v>
      </c>
      <c r="B54" s="148">
        <f>$B$22/$B$34*100</f>
        <v>6.594885598923284</v>
      </c>
      <c r="C54" s="149">
        <f>$C$22/$C$34*100</f>
        <v>6.4247471743010109</v>
      </c>
      <c r="D54" s="148">
        <f>$D$22/$D$34*100</f>
        <v>5.8686310620012279</v>
      </c>
      <c r="E54" s="149">
        <f>$E$22/$E$34*100</f>
        <v>5.3762243989314342</v>
      </c>
      <c r="F54" s="150"/>
      <c r="G54" s="148">
        <f t="shared" si="4"/>
        <v>0.17013842462227302</v>
      </c>
      <c r="H54" s="149">
        <f t="shared" si="5"/>
        <v>0.49240666306979364</v>
      </c>
    </row>
    <row r="55" spans="1:8" x14ac:dyDescent="0.2">
      <c r="A55" s="7" t="s">
        <v>102</v>
      </c>
      <c r="B55" s="30">
        <f>$B$23/$B$34*100</f>
        <v>13.526244952893673</v>
      </c>
      <c r="C55" s="31">
        <f>$C$23/$C$34*100</f>
        <v>18.500892325996432</v>
      </c>
      <c r="D55" s="30">
        <f>$D$23/$D$34*100</f>
        <v>15.015346838551258</v>
      </c>
      <c r="E55" s="31">
        <f>$E$23/$E$34*100</f>
        <v>16.495992876224399</v>
      </c>
      <c r="F55" s="32"/>
      <c r="G55" s="30">
        <f t="shared" si="4"/>
        <v>-4.9746473731027585</v>
      </c>
      <c r="H55" s="31">
        <f t="shared" si="5"/>
        <v>-1.4806460376731412</v>
      </c>
    </row>
    <row r="56" spans="1:8" x14ac:dyDescent="0.2">
      <c r="A56" s="7" t="s">
        <v>103</v>
      </c>
      <c r="B56" s="30">
        <f>$B$24/$B$34*100</f>
        <v>20.053835800807537</v>
      </c>
      <c r="C56" s="31">
        <f>$C$24/$C$34*100</f>
        <v>16.121356335514577</v>
      </c>
      <c r="D56" s="30">
        <f>$D$24/$D$34*100</f>
        <v>20.712093308778392</v>
      </c>
      <c r="E56" s="31">
        <f>$E$24/$E$34*100</f>
        <v>19.089492430988425</v>
      </c>
      <c r="F56" s="32"/>
      <c r="G56" s="30">
        <f t="shared" si="4"/>
        <v>3.9324794652929604</v>
      </c>
      <c r="H56" s="31">
        <f t="shared" si="5"/>
        <v>1.6226008777899672</v>
      </c>
    </row>
    <row r="57" spans="1:8" x14ac:dyDescent="0.2">
      <c r="A57" s="7" t="s">
        <v>104</v>
      </c>
      <c r="B57" s="30">
        <f>$B$25/$B$34*100</f>
        <v>13.055181695827725</v>
      </c>
      <c r="C57" s="31">
        <f>$C$25/$C$34*100</f>
        <v>12.790005948839978</v>
      </c>
      <c r="D57" s="30">
        <f>$D$25/$D$34*100</f>
        <v>13.149171270718233</v>
      </c>
      <c r="E57" s="31">
        <f>$E$25/$E$34*100</f>
        <v>11.89893143365984</v>
      </c>
      <c r="F57" s="32"/>
      <c r="G57" s="30">
        <f t="shared" si="4"/>
        <v>0.26517574698774737</v>
      </c>
      <c r="H57" s="31">
        <f t="shared" si="5"/>
        <v>1.2502398370583929</v>
      </c>
    </row>
    <row r="58" spans="1:8" x14ac:dyDescent="0.2">
      <c r="A58" s="7" t="s">
        <v>105</v>
      </c>
      <c r="B58" s="30">
        <f>$B$26/$B$34*100</f>
        <v>1.7496635262449527</v>
      </c>
      <c r="C58" s="31">
        <f>$C$26/$C$34*100</f>
        <v>1.0707911957168352</v>
      </c>
      <c r="D58" s="30">
        <f>$D$26/$D$34*100</f>
        <v>1.1786372007366481</v>
      </c>
      <c r="E58" s="31">
        <f>$E$26/$E$34*100</f>
        <v>1.1910062333036509</v>
      </c>
      <c r="F58" s="32"/>
      <c r="G58" s="30">
        <f t="shared" si="4"/>
        <v>0.67887233052811746</v>
      </c>
      <c r="H58" s="31">
        <f t="shared" si="5"/>
        <v>-1.2369032567002725E-2</v>
      </c>
    </row>
    <row r="59" spans="1:8" x14ac:dyDescent="0.2">
      <c r="A59" s="142" t="s">
        <v>108</v>
      </c>
      <c r="B59" s="148">
        <f>$B$27/$B$34*100</f>
        <v>6.7294751009421269E-2</v>
      </c>
      <c r="C59" s="149">
        <f>$C$27/$C$34*100</f>
        <v>5.9488399762046403E-2</v>
      </c>
      <c r="D59" s="148">
        <f>$D$27/$D$34*100</f>
        <v>0.14732965009208102</v>
      </c>
      <c r="E59" s="149">
        <f>$E$27/$E$34*100</f>
        <v>0.16696349065004451</v>
      </c>
      <c r="F59" s="150"/>
      <c r="G59" s="148">
        <f t="shared" si="4"/>
        <v>7.8063512473748667E-3</v>
      </c>
      <c r="H59" s="149">
        <f t="shared" si="5"/>
        <v>-1.9633840557963494E-2</v>
      </c>
    </row>
    <row r="60" spans="1:8" x14ac:dyDescent="0.2">
      <c r="A60" s="7" t="s">
        <v>109</v>
      </c>
      <c r="B60" s="30">
        <f>$B$28/$B$34*100</f>
        <v>0</v>
      </c>
      <c r="C60" s="31">
        <f>$C$28/$C$34*100</f>
        <v>0</v>
      </c>
      <c r="D60" s="30">
        <f>$D$28/$D$34*100</f>
        <v>0</v>
      </c>
      <c r="E60" s="31">
        <f>$E$28/$E$34*100</f>
        <v>2.2261798753339269E-2</v>
      </c>
      <c r="F60" s="32"/>
      <c r="G60" s="30">
        <f t="shared" si="4"/>
        <v>0</v>
      </c>
      <c r="H60" s="31">
        <f t="shared" si="5"/>
        <v>-2.2261798753339269E-2</v>
      </c>
    </row>
    <row r="61" spans="1:8" x14ac:dyDescent="0.2">
      <c r="A61" s="7" t="s">
        <v>110</v>
      </c>
      <c r="B61" s="30">
        <f>$B$29/$B$34*100</f>
        <v>0.20188425302826379</v>
      </c>
      <c r="C61" s="31">
        <f>$C$29/$C$34*100</f>
        <v>5.9488399762046403E-2</v>
      </c>
      <c r="D61" s="30">
        <f>$D$29/$D$34*100</f>
        <v>0.15960712093308779</v>
      </c>
      <c r="E61" s="31">
        <f>$E$29/$E$34*100</f>
        <v>7.7916295636687449E-2</v>
      </c>
      <c r="F61" s="32"/>
      <c r="G61" s="30">
        <f t="shared" si="4"/>
        <v>0.1423958532662174</v>
      </c>
      <c r="H61" s="31">
        <f t="shared" si="5"/>
        <v>8.1690825296400343E-2</v>
      </c>
    </row>
    <row r="62" spans="1:8" x14ac:dyDescent="0.2">
      <c r="A62" s="7" t="s">
        <v>111</v>
      </c>
      <c r="B62" s="30">
        <f>$B$30/$B$34*100</f>
        <v>2.2880215343203227</v>
      </c>
      <c r="C62" s="31">
        <f>$C$30/$C$34*100</f>
        <v>2.6174895895300416</v>
      </c>
      <c r="D62" s="30">
        <f>$D$30/$D$34*100</f>
        <v>2.0135052179251072</v>
      </c>
      <c r="E62" s="31">
        <f>$E$30/$E$34*100</f>
        <v>2.5934995547640249</v>
      </c>
      <c r="F62" s="32"/>
      <c r="G62" s="30">
        <f t="shared" si="4"/>
        <v>-0.32946805520971889</v>
      </c>
      <c r="H62" s="31">
        <f t="shared" si="5"/>
        <v>-0.57999433683891777</v>
      </c>
    </row>
    <row r="63" spans="1:8" x14ac:dyDescent="0.2">
      <c r="A63" s="7" t="s">
        <v>112</v>
      </c>
      <c r="B63" s="30">
        <f>$B$31/$B$34*100</f>
        <v>1.8169582772543742</v>
      </c>
      <c r="C63" s="31">
        <f>$C$31/$C$34*100</f>
        <v>1.4277215942891135</v>
      </c>
      <c r="D63" s="30">
        <f>$D$31/$D$34*100</f>
        <v>2.34499693063229</v>
      </c>
      <c r="E63" s="31">
        <f>$E$31/$E$34*100</f>
        <v>1.4247551202137132</v>
      </c>
      <c r="F63" s="32"/>
      <c r="G63" s="30">
        <f t="shared" si="4"/>
        <v>0.38923668296526071</v>
      </c>
      <c r="H63" s="31">
        <f t="shared" si="5"/>
        <v>0.92024181041857678</v>
      </c>
    </row>
    <row r="64" spans="1:8" x14ac:dyDescent="0.2">
      <c r="A64" s="7" t="s">
        <v>113</v>
      </c>
      <c r="B64" s="30">
        <f>$B$32/$B$34*100</f>
        <v>12.045760430686405</v>
      </c>
      <c r="C64" s="31">
        <f>$C$32/$C$34*100</f>
        <v>12.016656751933374</v>
      </c>
      <c r="D64" s="30">
        <f>$D$32/$D$34*100</f>
        <v>12.940454266421117</v>
      </c>
      <c r="E64" s="31">
        <f>$E$32/$E$34*100</f>
        <v>12.589047195013356</v>
      </c>
      <c r="F64" s="32"/>
      <c r="G64" s="30">
        <f t="shared" si="4"/>
        <v>2.9103678753031659E-2</v>
      </c>
      <c r="H64" s="31">
        <f t="shared" si="5"/>
        <v>0.35140707140776151</v>
      </c>
    </row>
    <row r="65" spans="1:8" x14ac:dyDescent="0.2">
      <c r="A65" s="142" t="s">
        <v>107</v>
      </c>
      <c r="B65" s="148">
        <f>$B$33/$B$34*100</f>
        <v>1.2113055181695829</v>
      </c>
      <c r="C65" s="149">
        <f>$C$33/$C$34*100</f>
        <v>1.4277215942891135</v>
      </c>
      <c r="D65" s="148">
        <f>$D$33/$D$34*100</f>
        <v>0.99447513812154686</v>
      </c>
      <c r="E65" s="149">
        <f>$E$33/$E$34*100</f>
        <v>1.0574354407836153</v>
      </c>
      <c r="F65" s="150"/>
      <c r="G65" s="148">
        <f t="shared" si="4"/>
        <v>-0.21641607611953062</v>
      </c>
      <c r="H65" s="149">
        <f t="shared" si="5"/>
        <v>-6.2960302662068424E-2</v>
      </c>
    </row>
    <row r="66" spans="1:8" s="43" customFormat="1" x14ac:dyDescent="0.2">
      <c r="A66" s="27" t="s">
        <v>0</v>
      </c>
      <c r="B66" s="46">
        <f>SUM(B46:B65)</f>
        <v>100</v>
      </c>
      <c r="C66" s="47">
        <f>SUM(C46:C65)</f>
        <v>99.999999999999986</v>
      </c>
      <c r="D66" s="46">
        <f>SUM(D46:D65)</f>
        <v>99.999999999999986</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6"/>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90</v>
      </c>
      <c r="B2" s="202" t="s">
        <v>81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7" t="s">
        <v>31</v>
      </c>
      <c r="B6" s="65">
        <v>2</v>
      </c>
      <c r="C6" s="66">
        <v>1</v>
      </c>
      <c r="D6" s="65">
        <v>13</v>
      </c>
      <c r="E6" s="66">
        <v>9</v>
      </c>
      <c r="F6" s="67"/>
      <c r="G6" s="65">
        <f t="shared" ref="G6:G37" si="0">B6-C6</f>
        <v>1</v>
      </c>
      <c r="H6" s="66">
        <f t="shared" ref="H6:H37" si="1">D6-E6</f>
        <v>4</v>
      </c>
      <c r="I6" s="20">
        <f t="shared" ref="I6:I37" si="2">IF(C6=0, "-", IF(G6/C6&lt;10, G6/C6, "&gt;999%"))</f>
        <v>1</v>
      </c>
      <c r="J6" s="21">
        <f t="shared" ref="J6:J37" si="3">IF(E6=0, "-", IF(H6/E6&lt;10, H6/E6, "&gt;999%"))</f>
        <v>0.44444444444444442</v>
      </c>
    </row>
    <row r="7" spans="1:10" x14ac:dyDescent="0.2">
      <c r="A7" s="7" t="s">
        <v>32</v>
      </c>
      <c r="B7" s="65">
        <v>16</v>
      </c>
      <c r="C7" s="66">
        <v>20</v>
      </c>
      <c r="D7" s="65">
        <v>123</v>
      </c>
      <c r="E7" s="66">
        <v>158</v>
      </c>
      <c r="F7" s="67"/>
      <c r="G7" s="65">
        <f t="shared" si="0"/>
        <v>-4</v>
      </c>
      <c r="H7" s="66">
        <f t="shared" si="1"/>
        <v>-35</v>
      </c>
      <c r="I7" s="20">
        <f t="shared" si="2"/>
        <v>-0.2</v>
      </c>
      <c r="J7" s="21">
        <f t="shared" si="3"/>
        <v>-0.22151898734177214</v>
      </c>
    </row>
    <row r="8" spans="1:10" x14ac:dyDescent="0.2">
      <c r="A8" s="7" t="s">
        <v>33</v>
      </c>
      <c r="B8" s="65">
        <v>1</v>
      </c>
      <c r="C8" s="66">
        <v>0</v>
      </c>
      <c r="D8" s="65">
        <v>1</v>
      </c>
      <c r="E8" s="66">
        <v>0</v>
      </c>
      <c r="F8" s="67"/>
      <c r="G8" s="65">
        <f t="shared" si="0"/>
        <v>1</v>
      </c>
      <c r="H8" s="66">
        <f t="shared" si="1"/>
        <v>1</v>
      </c>
      <c r="I8" s="20" t="str">
        <f t="shared" si="2"/>
        <v>-</v>
      </c>
      <c r="J8" s="21" t="str">
        <f t="shared" si="3"/>
        <v>-</v>
      </c>
    </row>
    <row r="9" spans="1:10" x14ac:dyDescent="0.2">
      <c r="A9" s="7" t="s">
        <v>34</v>
      </c>
      <c r="B9" s="65">
        <v>39</v>
      </c>
      <c r="C9" s="66">
        <v>65</v>
      </c>
      <c r="D9" s="65">
        <v>213</v>
      </c>
      <c r="E9" s="66">
        <v>257</v>
      </c>
      <c r="F9" s="67"/>
      <c r="G9" s="65">
        <f t="shared" si="0"/>
        <v>-26</v>
      </c>
      <c r="H9" s="66">
        <f t="shared" si="1"/>
        <v>-44</v>
      </c>
      <c r="I9" s="20">
        <f t="shared" si="2"/>
        <v>-0.4</v>
      </c>
      <c r="J9" s="21">
        <f t="shared" si="3"/>
        <v>-0.17120622568093385</v>
      </c>
    </row>
    <row r="10" spans="1:10" x14ac:dyDescent="0.2">
      <c r="A10" s="7" t="s">
        <v>35</v>
      </c>
      <c r="B10" s="65">
        <v>1</v>
      </c>
      <c r="C10" s="66">
        <v>4</v>
      </c>
      <c r="D10" s="65">
        <v>10</v>
      </c>
      <c r="E10" s="66">
        <v>17</v>
      </c>
      <c r="F10" s="67"/>
      <c r="G10" s="65">
        <f t="shared" si="0"/>
        <v>-3</v>
      </c>
      <c r="H10" s="66">
        <f t="shared" si="1"/>
        <v>-7</v>
      </c>
      <c r="I10" s="20">
        <f t="shared" si="2"/>
        <v>-0.75</v>
      </c>
      <c r="J10" s="21">
        <f t="shared" si="3"/>
        <v>-0.41176470588235292</v>
      </c>
    </row>
    <row r="11" spans="1:10" x14ac:dyDescent="0.2">
      <c r="A11" s="7" t="s">
        <v>36</v>
      </c>
      <c r="B11" s="65">
        <v>0</v>
      </c>
      <c r="C11" s="66">
        <v>0</v>
      </c>
      <c r="D11" s="65">
        <v>0</v>
      </c>
      <c r="E11" s="66">
        <v>2</v>
      </c>
      <c r="F11" s="67"/>
      <c r="G11" s="65">
        <f t="shared" si="0"/>
        <v>0</v>
      </c>
      <c r="H11" s="66">
        <f t="shared" si="1"/>
        <v>-2</v>
      </c>
      <c r="I11" s="20" t="str">
        <f t="shared" si="2"/>
        <v>-</v>
      </c>
      <c r="J11" s="21">
        <f t="shared" si="3"/>
        <v>-1</v>
      </c>
    </row>
    <row r="12" spans="1:10" x14ac:dyDescent="0.2">
      <c r="A12" s="7" t="s">
        <v>37</v>
      </c>
      <c r="B12" s="65">
        <v>0</v>
      </c>
      <c r="C12" s="66">
        <v>0</v>
      </c>
      <c r="D12" s="65">
        <v>11</v>
      </c>
      <c r="E12" s="66">
        <v>2</v>
      </c>
      <c r="F12" s="67"/>
      <c r="G12" s="65">
        <f t="shared" si="0"/>
        <v>0</v>
      </c>
      <c r="H12" s="66">
        <f t="shared" si="1"/>
        <v>9</v>
      </c>
      <c r="I12" s="20" t="str">
        <f t="shared" si="2"/>
        <v>-</v>
      </c>
      <c r="J12" s="21">
        <f t="shared" si="3"/>
        <v>4.5</v>
      </c>
    </row>
    <row r="13" spans="1:10" x14ac:dyDescent="0.2">
      <c r="A13" s="7" t="s">
        <v>38</v>
      </c>
      <c r="B13" s="65">
        <v>0</v>
      </c>
      <c r="C13" s="66">
        <v>1</v>
      </c>
      <c r="D13" s="65">
        <v>13</v>
      </c>
      <c r="E13" s="66">
        <v>12</v>
      </c>
      <c r="F13" s="67"/>
      <c r="G13" s="65">
        <f t="shared" si="0"/>
        <v>-1</v>
      </c>
      <c r="H13" s="66">
        <f t="shared" si="1"/>
        <v>1</v>
      </c>
      <c r="I13" s="20">
        <f t="shared" si="2"/>
        <v>-1</v>
      </c>
      <c r="J13" s="21">
        <f t="shared" si="3"/>
        <v>8.3333333333333329E-2</v>
      </c>
    </row>
    <row r="14" spans="1:10" x14ac:dyDescent="0.2">
      <c r="A14" s="7" t="s">
        <v>39</v>
      </c>
      <c r="B14" s="65">
        <v>0</v>
      </c>
      <c r="C14" s="66">
        <v>0</v>
      </c>
      <c r="D14" s="65">
        <v>3</v>
      </c>
      <c r="E14" s="66">
        <v>5</v>
      </c>
      <c r="F14" s="67"/>
      <c r="G14" s="65">
        <f t="shared" si="0"/>
        <v>0</v>
      </c>
      <c r="H14" s="66">
        <f t="shared" si="1"/>
        <v>-2</v>
      </c>
      <c r="I14" s="20" t="str">
        <f t="shared" si="2"/>
        <v>-</v>
      </c>
      <c r="J14" s="21">
        <f t="shared" si="3"/>
        <v>-0.4</v>
      </c>
    </row>
    <row r="15" spans="1:10" x14ac:dyDescent="0.2">
      <c r="A15" s="7" t="s">
        <v>40</v>
      </c>
      <c r="B15" s="65">
        <v>39</v>
      </c>
      <c r="C15" s="66">
        <v>112</v>
      </c>
      <c r="D15" s="65">
        <v>308</v>
      </c>
      <c r="E15" s="66">
        <v>515</v>
      </c>
      <c r="F15" s="67"/>
      <c r="G15" s="65">
        <f t="shared" si="0"/>
        <v>-73</v>
      </c>
      <c r="H15" s="66">
        <f t="shared" si="1"/>
        <v>-207</v>
      </c>
      <c r="I15" s="20">
        <f t="shared" si="2"/>
        <v>-0.6517857142857143</v>
      </c>
      <c r="J15" s="21">
        <f t="shared" si="3"/>
        <v>-0.40194174757281553</v>
      </c>
    </row>
    <row r="16" spans="1:10" x14ac:dyDescent="0.2">
      <c r="A16" s="7" t="s">
        <v>42</v>
      </c>
      <c r="B16" s="65">
        <v>0</v>
      </c>
      <c r="C16" s="66">
        <v>1</v>
      </c>
      <c r="D16" s="65">
        <v>3</v>
      </c>
      <c r="E16" s="66">
        <v>2</v>
      </c>
      <c r="F16" s="67"/>
      <c r="G16" s="65">
        <f t="shared" si="0"/>
        <v>-1</v>
      </c>
      <c r="H16" s="66">
        <f t="shared" si="1"/>
        <v>1</v>
      </c>
      <c r="I16" s="20">
        <f t="shared" si="2"/>
        <v>-1</v>
      </c>
      <c r="J16" s="21">
        <f t="shared" si="3"/>
        <v>0.5</v>
      </c>
    </row>
    <row r="17" spans="1:10" x14ac:dyDescent="0.2">
      <c r="A17" s="7" t="s">
        <v>43</v>
      </c>
      <c r="B17" s="65">
        <v>39</v>
      </c>
      <c r="C17" s="66">
        <v>36</v>
      </c>
      <c r="D17" s="65">
        <v>113</v>
      </c>
      <c r="E17" s="66">
        <v>122</v>
      </c>
      <c r="F17" s="67"/>
      <c r="G17" s="65">
        <f t="shared" si="0"/>
        <v>3</v>
      </c>
      <c r="H17" s="66">
        <f t="shared" si="1"/>
        <v>-9</v>
      </c>
      <c r="I17" s="20">
        <f t="shared" si="2"/>
        <v>8.3333333333333329E-2</v>
      </c>
      <c r="J17" s="21">
        <f t="shared" si="3"/>
        <v>-7.3770491803278687E-2</v>
      </c>
    </row>
    <row r="18" spans="1:10" x14ac:dyDescent="0.2">
      <c r="A18" s="7" t="s">
        <v>45</v>
      </c>
      <c r="B18" s="65">
        <v>10</v>
      </c>
      <c r="C18" s="66">
        <v>38</v>
      </c>
      <c r="D18" s="65">
        <v>96</v>
      </c>
      <c r="E18" s="66">
        <v>333</v>
      </c>
      <c r="F18" s="67"/>
      <c r="G18" s="65">
        <f t="shared" si="0"/>
        <v>-28</v>
      </c>
      <c r="H18" s="66">
        <f t="shared" si="1"/>
        <v>-237</v>
      </c>
      <c r="I18" s="20">
        <f t="shared" si="2"/>
        <v>-0.73684210526315785</v>
      </c>
      <c r="J18" s="21">
        <f t="shared" si="3"/>
        <v>-0.71171171171171166</v>
      </c>
    </row>
    <row r="19" spans="1:10" x14ac:dyDescent="0.2">
      <c r="A19" s="7" t="s">
        <v>46</v>
      </c>
      <c r="B19" s="65">
        <v>139</v>
      </c>
      <c r="C19" s="66">
        <v>173</v>
      </c>
      <c r="D19" s="65">
        <v>691</v>
      </c>
      <c r="E19" s="66">
        <v>770</v>
      </c>
      <c r="F19" s="67"/>
      <c r="G19" s="65">
        <f t="shared" si="0"/>
        <v>-34</v>
      </c>
      <c r="H19" s="66">
        <f t="shared" si="1"/>
        <v>-79</v>
      </c>
      <c r="I19" s="20">
        <f t="shared" si="2"/>
        <v>-0.19653179190751446</v>
      </c>
      <c r="J19" s="21">
        <f t="shared" si="3"/>
        <v>-0.1025974025974026</v>
      </c>
    </row>
    <row r="20" spans="1:10" x14ac:dyDescent="0.2">
      <c r="A20" s="7" t="s">
        <v>49</v>
      </c>
      <c r="B20" s="65">
        <v>51</v>
      </c>
      <c r="C20" s="66">
        <v>27</v>
      </c>
      <c r="D20" s="65">
        <v>237</v>
      </c>
      <c r="E20" s="66">
        <v>148</v>
      </c>
      <c r="F20" s="67"/>
      <c r="G20" s="65">
        <f t="shared" si="0"/>
        <v>24</v>
      </c>
      <c r="H20" s="66">
        <f t="shared" si="1"/>
        <v>89</v>
      </c>
      <c r="I20" s="20">
        <f t="shared" si="2"/>
        <v>0.88888888888888884</v>
      </c>
      <c r="J20" s="21">
        <f t="shared" si="3"/>
        <v>0.60135135135135132</v>
      </c>
    </row>
    <row r="21" spans="1:10" x14ac:dyDescent="0.2">
      <c r="A21" s="7" t="s">
        <v>51</v>
      </c>
      <c r="B21" s="65">
        <v>5</v>
      </c>
      <c r="C21" s="66">
        <v>10</v>
      </c>
      <c r="D21" s="65">
        <v>14</v>
      </c>
      <c r="E21" s="66">
        <v>30</v>
      </c>
      <c r="F21" s="67"/>
      <c r="G21" s="65">
        <f t="shared" si="0"/>
        <v>-5</v>
      </c>
      <c r="H21" s="66">
        <f t="shared" si="1"/>
        <v>-16</v>
      </c>
      <c r="I21" s="20">
        <f t="shared" si="2"/>
        <v>-0.5</v>
      </c>
      <c r="J21" s="21">
        <f t="shared" si="3"/>
        <v>-0.53333333333333333</v>
      </c>
    </row>
    <row r="22" spans="1:10" x14ac:dyDescent="0.2">
      <c r="A22" s="7" t="s">
        <v>52</v>
      </c>
      <c r="B22" s="65">
        <v>8</v>
      </c>
      <c r="C22" s="66">
        <v>9</v>
      </c>
      <c r="D22" s="65">
        <v>53</v>
      </c>
      <c r="E22" s="66">
        <v>57</v>
      </c>
      <c r="F22" s="67"/>
      <c r="G22" s="65">
        <f t="shared" si="0"/>
        <v>-1</v>
      </c>
      <c r="H22" s="66">
        <f t="shared" si="1"/>
        <v>-4</v>
      </c>
      <c r="I22" s="20">
        <f t="shared" si="2"/>
        <v>-0.1111111111111111</v>
      </c>
      <c r="J22" s="21">
        <f t="shared" si="3"/>
        <v>-7.0175438596491224E-2</v>
      </c>
    </row>
    <row r="23" spans="1:10" x14ac:dyDescent="0.2">
      <c r="A23" s="7" t="s">
        <v>53</v>
      </c>
      <c r="B23" s="65">
        <v>142</v>
      </c>
      <c r="C23" s="66">
        <v>145</v>
      </c>
      <c r="D23" s="65">
        <v>677</v>
      </c>
      <c r="E23" s="66">
        <v>559</v>
      </c>
      <c r="F23" s="67"/>
      <c r="G23" s="65">
        <f t="shared" si="0"/>
        <v>-3</v>
      </c>
      <c r="H23" s="66">
        <f t="shared" si="1"/>
        <v>118</v>
      </c>
      <c r="I23" s="20">
        <f t="shared" si="2"/>
        <v>-2.0689655172413793E-2</v>
      </c>
      <c r="J23" s="21">
        <f t="shared" si="3"/>
        <v>0.2110912343470483</v>
      </c>
    </row>
    <row r="24" spans="1:10" x14ac:dyDescent="0.2">
      <c r="A24" s="7" t="s">
        <v>54</v>
      </c>
      <c r="B24" s="65">
        <v>0</v>
      </c>
      <c r="C24" s="66">
        <v>1</v>
      </c>
      <c r="D24" s="65">
        <v>0</v>
      </c>
      <c r="E24" s="66">
        <v>2</v>
      </c>
      <c r="F24" s="67"/>
      <c r="G24" s="65">
        <f t="shared" si="0"/>
        <v>-1</v>
      </c>
      <c r="H24" s="66">
        <f t="shared" si="1"/>
        <v>-2</v>
      </c>
      <c r="I24" s="20">
        <f t="shared" si="2"/>
        <v>-1</v>
      </c>
      <c r="J24" s="21">
        <f t="shared" si="3"/>
        <v>-1</v>
      </c>
    </row>
    <row r="25" spans="1:10" x14ac:dyDescent="0.2">
      <c r="A25" s="7" t="s">
        <v>55</v>
      </c>
      <c r="B25" s="65">
        <v>11</v>
      </c>
      <c r="C25" s="66">
        <v>14</v>
      </c>
      <c r="D25" s="65">
        <v>69</v>
      </c>
      <c r="E25" s="66">
        <v>101</v>
      </c>
      <c r="F25" s="67"/>
      <c r="G25" s="65">
        <f t="shared" si="0"/>
        <v>-3</v>
      </c>
      <c r="H25" s="66">
        <f t="shared" si="1"/>
        <v>-32</v>
      </c>
      <c r="I25" s="20">
        <f t="shared" si="2"/>
        <v>-0.21428571428571427</v>
      </c>
      <c r="J25" s="21">
        <f t="shared" si="3"/>
        <v>-0.31683168316831684</v>
      </c>
    </row>
    <row r="26" spans="1:10" x14ac:dyDescent="0.2">
      <c r="A26" s="7" t="s">
        <v>56</v>
      </c>
      <c r="B26" s="65">
        <v>11</v>
      </c>
      <c r="C26" s="66">
        <v>9</v>
      </c>
      <c r="D26" s="65">
        <v>65</v>
      </c>
      <c r="E26" s="66">
        <v>62</v>
      </c>
      <c r="F26" s="67"/>
      <c r="G26" s="65">
        <f t="shared" si="0"/>
        <v>2</v>
      </c>
      <c r="H26" s="66">
        <f t="shared" si="1"/>
        <v>3</v>
      </c>
      <c r="I26" s="20">
        <f t="shared" si="2"/>
        <v>0.22222222222222221</v>
      </c>
      <c r="J26" s="21">
        <f t="shared" si="3"/>
        <v>4.8387096774193547E-2</v>
      </c>
    </row>
    <row r="27" spans="1:10" x14ac:dyDescent="0.2">
      <c r="A27" s="7" t="s">
        <v>57</v>
      </c>
      <c r="B27" s="65">
        <v>13</v>
      </c>
      <c r="C27" s="66">
        <v>13</v>
      </c>
      <c r="D27" s="65">
        <v>87</v>
      </c>
      <c r="E27" s="66">
        <v>91</v>
      </c>
      <c r="F27" s="67"/>
      <c r="G27" s="65">
        <f t="shared" si="0"/>
        <v>0</v>
      </c>
      <c r="H27" s="66">
        <f t="shared" si="1"/>
        <v>-4</v>
      </c>
      <c r="I27" s="20">
        <f t="shared" si="2"/>
        <v>0</v>
      </c>
      <c r="J27" s="21">
        <f t="shared" si="3"/>
        <v>-4.3956043956043959E-2</v>
      </c>
    </row>
    <row r="28" spans="1:10" x14ac:dyDescent="0.2">
      <c r="A28" s="7" t="s">
        <v>58</v>
      </c>
      <c r="B28" s="65">
        <v>0</v>
      </c>
      <c r="C28" s="66">
        <v>0</v>
      </c>
      <c r="D28" s="65">
        <v>1</v>
      </c>
      <c r="E28" s="66">
        <v>1</v>
      </c>
      <c r="F28" s="67"/>
      <c r="G28" s="65">
        <f t="shared" si="0"/>
        <v>0</v>
      </c>
      <c r="H28" s="66">
        <f t="shared" si="1"/>
        <v>0</v>
      </c>
      <c r="I28" s="20" t="str">
        <f t="shared" si="2"/>
        <v>-</v>
      </c>
      <c r="J28" s="21">
        <f t="shared" si="3"/>
        <v>0</v>
      </c>
    </row>
    <row r="29" spans="1:10" x14ac:dyDescent="0.2">
      <c r="A29" s="7" t="s">
        <v>59</v>
      </c>
      <c r="B29" s="65">
        <v>3</v>
      </c>
      <c r="C29" s="66">
        <v>0</v>
      </c>
      <c r="D29" s="65">
        <v>5</v>
      </c>
      <c r="E29" s="66">
        <v>5</v>
      </c>
      <c r="F29" s="67"/>
      <c r="G29" s="65">
        <f t="shared" si="0"/>
        <v>3</v>
      </c>
      <c r="H29" s="66">
        <f t="shared" si="1"/>
        <v>0</v>
      </c>
      <c r="I29" s="20" t="str">
        <f t="shared" si="2"/>
        <v>-</v>
      </c>
      <c r="J29" s="21">
        <f t="shared" si="3"/>
        <v>0</v>
      </c>
    </row>
    <row r="30" spans="1:10" x14ac:dyDescent="0.2">
      <c r="A30" s="7" t="s">
        <v>60</v>
      </c>
      <c r="B30" s="65">
        <v>112</v>
      </c>
      <c r="C30" s="66">
        <v>239</v>
      </c>
      <c r="D30" s="65">
        <v>900</v>
      </c>
      <c r="E30" s="66">
        <v>1123</v>
      </c>
      <c r="F30" s="67"/>
      <c r="G30" s="65">
        <f t="shared" si="0"/>
        <v>-127</v>
      </c>
      <c r="H30" s="66">
        <f t="shared" si="1"/>
        <v>-223</v>
      </c>
      <c r="I30" s="20">
        <f t="shared" si="2"/>
        <v>-0.53138075313807531</v>
      </c>
      <c r="J30" s="21">
        <f t="shared" si="3"/>
        <v>-0.19857524487978628</v>
      </c>
    </row>
    <row r="31" spans="1:10" x14ac:dyDescent="0.2">
      <c r="A31" s="7" t="s">
        <v>61</v>
      </c>
      <c r="B31" s="65">
        <v>61</v>
      </c>
      <c r="C31" s="66">
        <v>37</v>
      </c>
      <c r="D31" s="65">
        <v>169</v>
      </c>
      <c r="E31" s="66">
        <v>205</v>
      </c>
      <c r="F31" s="67"/>
      <c r="G31" s="65">
        <f t="shared" si="0"/>
        <v>24</v>
      </c>
      <c r="H31" s="66">
        <f t="shared" si="1"/>
        <v>-36</v>
      </c>
      <c r="I31" s="20">
        <f t="shared" si="2"/>
        <v>0.64864864864864868</v>
      </c>
      <c r="J31" s="21">
        <f t="shared" si="3"/>
        <v>-0.17560975609756097</v>
      </c>
    </row>
    <row r="32" spans="1:10" x14ac:dyDescent="0.2">
      <c r="A32" s="7" t="s">
        <v>62</v>
      </c>
      <c r="B32" s="65">
        <v>1</v>
      </c>
      <c r="C32" s="66">
        <v>3</v>
      </c>
      <c r="D32" s="65">
        <v>12</v>
      </c>
      <c r="E32" s="66">
        <v>20</v>
      </c>
      <c r="F32" s="67"/>
      <c r="G32" s="65">
        <f t="shared" si="0"/>
        <v>-2</v>
      </c>
      <c r="H32" s="66">
        <f t="shared" si="1"/>
        <v>-8</v>
      </c>
      <c r="I32" s="20">
        <f t="shared" si="2"/>
        <v>-0.66666666666666663</v>
      </c>
      <c r="J32" s="21">
        <f t="shared" si="3"/>
        <v>-0.4</v>
      </c>
    </row>
    <row r="33" spans="1:10" x14ac:dyDescent="0.2">
      <c r="A33" s="7" t="s">
        <v>63</v>
      </c>
      <c r="B33" s="65">
        <v>36</v>
      </c>
      <c r="C33" s="66">
        <v>54</v>
      </c>
      <c r="D33" s="65">
        <v>294</v>
      </c>
      <c r="E33" s="66">
        <v>262</v>
      </c>
      <c r="F33" s="67"/>
      <c r="G33" s="65">
        <f t="shared" si="0"/>
        <v>-18</v>
      </c>
      <c r="H33" s="66">
        <f t="shared" si="1"/>
        <v>32</v>
      </c>
      <c r="I33" s="20">
        <f t="shared" si="2"/>
        <v>-0.33333333333333331</v>
      </c>
      <c r="J33" s="21">
        <f t="shared" si="3"/>
        <v>0.12213740458015267</v>
      </c>
    </row>
    <row r="34" spans="1:10" x14ac:dyDescent="0.2">
      <c r="A34" s="7" t="s">
        <v>64</v>
      </c>
      <c r="B34" s="65">
        <v>8</v>
      </c>
      <c r="C34" s="66">
        <v>10</v>
      </c>
      <c r="D34" s="65">
        <v>34</v>
      </c>
      <c r="E34" s="66">
        <v>39</v>
      </c>
      <c r="F34" s="67"/>
      <c r="G34" s="65">
        <f t="shared" si="0"/>
        <v>-2</v>
      </c>
      <c r="H34" s="66">
        <f t="shared" si="1"/>
        <v>-5</v>
      </c>
      <c r="I34" s="20">
        <f t="shared" si="2"/>
        <v>-0.2</v>
      </c>
      <c r="J34" s="21">
        <f t="shared" si="3"/>
        <v>-0.12820512820512819</v>
      </c>
    </row>
    <row r="35" spans="1:10" x14ac:dyDescent="0.2">
      <c r="A35" s="7" t="s">
        <v>65</v>
      </c>
      <c r="B35" s="65">
        <v>74</v>
      </c>
      <c r="C35" s="66">
        <v>58</v>
      </c>
      <c r="D35" s="65">
        <v>516</v>
      </c>
      <c r="E35" s="66">
        <v>398</v>
      </c>
      <c r="F35" s="67"/>
      <c r="G35" s="65">
        <f t="shared" si="0"/>
        <v>16</v>
      </c>
      <c r="H35" s="66">
        <f t="shared" si="1"/>
        <v>118</v>
      </c>
      <c r="I35" s="20">
        <f t="shared" si="2"/>
        <v>0.27586206896551724</v>
      </c>
      <c r="J35" s="21">
        <f t="shared" si="3"/>
        <v>0.29648241206030151</v>
      </c>
    </row>
    <row r="36" spans="1:10" x14ac:dyDescent="0.2">
      <c r="A36" s="7" t="s">
        <v>66</v>
      </c>
      <c r="B36" s="65">
        <v>19</v>
      </c>
      <c r="C36" s="66">
        <v>64</v>
      </c>
      <c r="D36" s="65">
        <v>193</v>
      </c>
      <c r="E36" s="66">
        <v>322</v>
      </c>
      <c r="F36" s="67"/>
      <c r="G36" s="65">
        <f t="shared" si="0"/>
        <v>-45</v>
      </c>
      <c r="H36" s="66">
        <f t="shared" si="1"/>
        <v>-129</v>
      </c>
      <c r="I36" s="20">
        <f t="shared" si="2"/>
        <v>-0.703125</v>
      </c>
      <c r="J36" s="21">
        <f t="shared" si="3"/>
        <v>-0.40062111801242234</v>
      </c>
    </row>
    <row r="37" spans="1:10" x14ac:dyDescent="0.2">
      <c r="A37" s="7" t="s">
        <v>67</v>
      </c>
      <c r="B37" s="65">
        <v>6</v>
      </c>
      <c r="C37" s="66">
        <v>1</v>
      </c>
      <c r="D37" s="65">
        <v>25</v>
      </c>
      <c r="E37" s="66">
        <v>15</v>
      </c>
      <c r="F37" s="67"/>
      <c r="G37" s="65">
        <f t="shared" si="0"/>
        <v>5</v>
      </c>
      <c r="H37" s="66">
        <f t="shared" si="1"/>
        <v>10</v>
      </c>
      <c r="I37" s="20">
        <f t="shared" si="2"/>
        <v>5</v>
      </c>
      <c r="J37" s="21">
        <f t="shared" si="3"/>
        <v>0.66666666666666663</v>
      </c>
    </row>
    <row r="38" spans="1:10" x14ac:dyDescent="0.2">
      <c r="A38" s="7" t="s">
        <v>68</v>
      </c>
      <c r="B38" s="65">
        <v>19</v>
      </c>
      <c r="C38" s="66">
        <v>0</v>
      </c>
      <c r="D38" s="65">
        <v>34</v>
      </c>
      <c r="E38" s="66">
        <v>0</v>
      </c>
      <c r="F38" s="67"/>
      <c r="G38" s="65">
        <f t="shared" ref="G38:G54" si="4">B38-C38</f>
        <v>19</v>
      </c>
      <c r="H38" s="66">
        <f t="shared" ref="H38:H54" si="5">D38-E38</f>
        <v>34</v>
      </c>
      <c r="I38" s="20" t="str">
        <f t="shared" ref="I38:I54" si="6">IF(C38=0, "-", IF(G38/C38&lt;10, G38/C38, "&gt;999%"))</f>
        <v>-</v>
      </c>
      <c r="J38" s="21" t="str">
        <f t="shared" ref="J38:J54" si="7">IF(E38=0, "-", IF(H38/E38&lt;10, H38/E38, "&gt;999%"))</f>
        <v>-</v>
      </c>
    </row>
    <row r="39" spans="1:10" x14ac:dyDescent="0.2">
      <c r="A39" s="7" t="s">
        <v>69</v>
      </c>
      <c r="B39" s="65">
        <v>17</v>
      </c>
      <c r="C39" s="66">
        <v>4</v>
      </c>
      <c r="D39" s="65">
        <v>65</v>
      </c>
      <c r="E39" s="66">
        <v>55</v>
      </c>
      <c r="F39" s="67"/>
      <c r="G39" s="65">
        <f t="shared" si="4"/>
        <v>13</v>
      </c>
      <c r="H39" s="66">
        <f t="shared" si="5"/>
        <v>10</v>
      </c>
      <c r="I39" s="20">
        <f t="shared" si="6"/>
        <v>3.25</v>
      </c>
      <c r="J39" s="21">
        <f t="shared" si="7"/>
        <v>0.18181818181818182</v>
      </c>
    </row>
    <row r="40" spans="1:10" x14ac:dyDescent="0.2">
      <c r="A40" s="7" t="s">
        <v>70</v>
      </c>
      <c r="B40" s="65">
        <v>5</v>
      </c>
      <c r="C40" s="66">
        <v>6</v>
      </c>
      <c r="D40" s="65">
        <v>26</v>
      </c>
      <c r="E40" s="66">
        <v>16</v>
      </c>
      <c r="F40" s="67"/>
      <c r="G40" s="65">
        <f t="shared" si="4"/>
        <v>-1</v>
      </c>
      <c r="H40" s="66">
        <f t="shared" si="5"/>
        <v>10</v>
      </c>
      <c r="I40" s="20">
        <f t="shared" si="6"/>
        <v>-0.16666666666666666</v>
      </c>
      <c r="J40" s="21">
        <f t="shared" si="7"/>
        <v>0.625</v>
      </c>
    </row>
    <row r="41" spans="1:10" x14ac:dyDescent="0.2">
      <c r="A41" s="7" t="s">
        <v>71</v>
      </c>
      <c r="B41" s="65">
        <v>5</v>
      </c>
      <c r="C41" s="66">
        <v>10</v>
      </c>
      <c r="D41" s="65">
        <v>34</v>
      </c>
      <c r="E41" s="66">
        <v>27</v>
      </c>
      <c r="F41" s="67"/>
      <c r="G41" s="65">
        <f t="shared" si="4"/>
        <v>-5</v>
      </c>
      <c r="H41" s="66">
        <f t="shared" si="5"/>
        <v>7</v>
      </c>
      <c r="I41" s="20">
        <f t="shared" si="6"/>
        <v>-0.5</v>
      </c>
      <c r="J41" s="21">
        <f t="shared" si="7"/>
        <v>0.25925925925925924</v>
      </c>
    </row>
    <row r="42" spans="1:10" x14ac:dyDescent="0.2">
      <c r="A42" s="7" t="s">
        <v>72</v>
      </c>
      <c r="B42" s="65">
        <v>36</v>
      </c>
      <c r="C42" s="66">
        <v>49</v>
      </c>
      <c r="D42" s="65">
        <v>143</v>
      </c>
      <c r="E42" s="66">
        <v>292</v>
      </c>
      <c r="F42" s="67"/>
      <c r="G42" s="65">
        <f t="shared" si="4"/>
        <v>-13</v>
      </c>
      <c r="H42" s="66">
        <f t="shared" si="5"/>
        <v>-149</v>
      </c>
      <c r="I42" s="20">
        <f t="shared" si="6"/>
        <v>-0.26530612244897961</v>
      </c>
      <c r="J42" s="21">
        <f t="shared" si="7"/>
        <v>-0.51027397260273977</v>
      </c>
    </row>
    <row r="43" spans="1:10" x14ac:dyDescent="0.2">
      <c r="A43" s="7" t="s">
        <v>73</v>
      </c>
      <c r="B43" s="65">
        <v>3</v>
      </c>
      <c r="C43" s="66">
        <v>1</v>
      </c>
      <c r="D43" s="65">
        <v>7</v>
      </c>
      <c r="E43" s="66">
        <v>6</v>
      </c>
      <c r="F43" s="67"/>
      <c r="G43" s="65">
        <f t="shared" si="4"/>
        <v>2</v>
      </c>
      <c r="H43" s="66">
        <f t="shared" si="5"/>
        <v>1</v>
      </c>
      <c r="I43" s="20">
        <f t="shared" si="6"/>
        <v>2</v>
      </c>
      <c r="J43" s="21">
        <f t="shared" si="7"/>
        <v>0.16666666666666666</v>
      </c>
    </row>
    <row r="44" spans="1:10" x14ac:dyDescent="0.2">
      <c r="A44" s="7" t="s">
        <v>74</v>
      </c>
      <c r="B44" s="65">
        <v>64</v>
      </c>
      <c r="C44" s="66">
        <v>78</v>
      </c>
      <c r="D44" s="65">
        <v>381</v>
      </c>
      <c r="E44" s="66">
        <v>493</v>
      </c>
      <c r="F44" s="67"/>
      <c r="G44" s="65">
        <f t="shared" si="4"/>
        <v>-14</v>
      </c>
      <c r="H44" s="66">
        <f t="shared" si="5"/>
        <v>-112</v>
      </c>
      <c r="I44" s="20">
        <f t="shared" si="6"/>
        <v>-0.17948717948717949</v>
      </c>
      <c r="J44" s="21">
        <f t="shared" si="7"/>
        <v>-0.22718052738336714</v>
      </c>
    </row>
    <row r="45" spans="1:10" x14ac:dyDescent="0.2">
      <c r="A45" s="7" t="s">
        <v>75</v>
      </c>
      <c r="B45" s="65">
        <v>47</v>
      </c>
      <c r="C45" s="66">
        <v>23</v>
      </c>
      <c r="D45" s="65">
        <v>169</v>
      </c>
      <c r="E45" s="66">
        <v>149</v>
      </c>
      <c r="F45" s="67"/>
      <c r="G45" s="65">
        <f t="shared" si="4"/>
        <v>24</v>
      </c>
      <c r="H45" s="66">
        <f t="shared" si="5"/>
        <v>20</v>
      </c>
      <c r="I45" s="20">
        <f t="shared" si="6"/>
        <v>1.0434782608695652</v>
      </c>
      <c r="J45" s="21">
        <f t="shared" si="7"/>
        <v>0.13422818791946309</v>
      </c>
    </row>
    <row r="46" spans="1:10" x14ac:dyDescent="0.2">
      <c r="A46" s="7" t="s">
        <v>76</v>
      </c>
      <c r="B46" s="65">
        <v>13</v>
      </c>
      <c r="C46" s="66">
        <v>0</v>
      </c>
      <c r="D46" s="65">
        <v>190</v>
      </c>
      <c r="E46" s="66">
        <v>0</v>
      </c>
      <c r="F46" s="67"/>
      <c r="G46" s="65">
        <f t="shared" si="4"/>
        <v>13</v>
      </c>
      <c r="H46" s="66">
        <f t="shared" si="5"/>
        <v>190</v>
      </c>
      <c r="I46" s="20" t="str">
        <f t="shared" si="6"/>
        <v>-</v>
      </c>
      <c r="J46" s="21" t="str">
        <f t="shared" si="7"/>
        <v>-</v>
      </c>
    </row>
    <row r="47" spans="1:10" x14ac:dyDescent="0.2">
      <c r="A47" s="7" t="s">
        <v>77</v>
      </c>
      <c r="B47" s="65">
        <v>299</v>
      </c>
      <c r="C47" s="66">
        <v>231</v>
      </c>
      <c r="D47" s="65">
        <v>1575</v>
      </c>
      <c r="E47" s="66">
        <v>1579</v>
      </c>
      <c r="F47" s="67"/>
      <c r="G47" s="65">
        <f t="shared" si="4"/>
        <v>68</v>
      </c>
      <c r="H47" s="66">
        <f t="shared" si="5"/>
        <v>-4</v>
      </c>
      <c r="I47" s="20">
        <f t="shared" si="6"/>
        <v>0.2943722943722944</v>
      </c>
      <c r="J47" s="21">
        <f t="shared" si="7"/>
        <v>-2.5332488917036099E-3</v>
      </c>
    </row>
    <row r="48" spans="1:10" x14ac:dyDescent="0.2">
      <c r="A48" s="7" t="s">
        <v>78</v>
      </c>
      <c r="B48" s="65">
        <v>77</v>
      </c>
      <c r="C48" s="66">
        <v>90</v>
      </c>
      <c r="D48" s="65">
        <v>371</v>
      </c>
      <c r="E48" s="66">
        <v>526</v>
      </c>
      <c r="F48" s="67"/>
      <c r="G48" s="65">
        <f t="shared" si="4"/>
        <v>-13</v>
      </c>
      <c r="H48" s="66">
        <f t="shared" si="5"/>
        <v>-155</v>
      </c>
      <c r="I48" s="20">
        <f t="shared" si="6"/>
        <v>-0.14444444444444443</v>
      </c>
      <c r="J48" s="21">
        <f t="shared" si="7"/>
        <v>-0.29467680608365021</v>
      </c>
    </row>
    <row r="49" spans="1:10" x14ac:dyDescent="0.2">
      <c r="A49" s="7" t="s">
        <v>79</v>
      </c>
      <c r="B49" s="65">
        <v>39</v>
      </c>
      <c r="C49" s="66">
        <v>29</v>
      </c>
      <c r="D49" s="65">
        <v>151</v>
      </c>
      <c r="E49" s="66">
        <v>144</v>
      </c>
      <c r="F49" s="67"/>
      <c r="G49" s="65">
        <f t="shared" si="4"/>
        <v>10</v>
      </c>
      <c r="H49" s="66">
        <f t="shared" si="5"/>
        <v>7</v>
      </c>
      <c r="I49" s="20">
        <f t="shared" si="6"/>
        <v>0.34482758620689657</v>
      </c>
      <c r="J49" s="21">
        <f t="shared" si="7"/>
        <v>4.8611111111111112E-2</v>
      </c>
    </row>
    <row r="50" spans="1:10" x14ac:dyDescent="0.2">
      <c r="A50" s="142" t="s">
        <v>41</v>
      </c>
      <c r="B50" s="143">
        <v>0</v>
      </c>
      <c r="C50" s="144">
        <v>1</v>
      </c>
      <c r="D50" s="143">
        <v>8</v>
      </c>
      <c r="E50" s="144">
        <v>3</v>
      </c>
      <c r="F50" s="145"/>
      <c r="G50" s="143">
        <f t="shared" si="4"/>
        <v>-1</v>
      </c>
      <c r="H50" s="144">
        <f t="shared" si="5"/>
        <v>5</v>
      </c>
      <c r="I50" s="151">
        <f t="shared" si="6"/>
        <v>-1</v>
      </c>
      <c r="J50" s="152">
        <f t="shared" si="7"/>
        <v>1.6666666666666667</v>
      </c>
    </row>
    <row r="51" spans="1:10" x14ac:dyDescent="0.2">
      <c r="A51" s="7" t="s">
        <v>44</v>
      </c>
      <c r="B51" s="65">
        <v>3</v>
      </c>
      <c r="C51" s="66">
        <v>1</v>
      </c>
      <c r="D51" s="65">
        <v>5</v>
      </c>
      <c r="E51" s="66">
        <v>6</v>
      </c>
      <c r="F51" s="67"/>
      <c r="G51" s="65">
        <f t="shared" si="4"/>
        <v>2</v>
      </c>
      <c r="H51" s="66">
        <f t="shared" si="5"/>
        <v>-1</v>
      </c>
      <c r="I51" s="20">
        <f t="shared" si="6"/>
        <v>2</v>
      </c>
      <c r="J51" s="21">
        <f t="shared" si="7"/>
        <v>-0.16666666666666666</v>
      </c>
    </row>
    <row r="52" spans="1:10" x14ac:dyDescent="0.2">
      <c r="A52" s="7" t="s">
        <v>47</v>
      </c>
      <c r="B52" s="65">
        <v>0</v>
      </c>
      <c r="C52" s="66">
        <v>1</v>
      </c>
      <c r="D52" s="65">
        <v>0</v>
      </c>
      <c r="E52" s="66">
        <v>1</v>
      </c>
      <c r="F52" s="67"/>
      <c r="G52" s="65">
        <f t="shared" si="4"/>
        <v>-1</v>
      </c>
      <c r="H52" s="66">
        <f t="shared" si="5"/>
        <v>-1</v>
      </c>
      <c r="I52" s="20">
        <f t="shared" si="6"/>
        <v>-1</v>
      </c>
      <c r="J52" s="21">
        <f t="shared" si="7"/>
        <v>-1</v>
      </c>
    </row>
    <row r="53" spans="1:10" x14ac:dyDescent="0.2">
      <c r="A53" s="7" t="s">
        <v>48</v>
      </c>
      <c r="B53" s="65">
        <v>12</v>
      </c>
      <c r="C53" s="66">
        <v>12</v>
      </c>
      <c r="D53" s="65">
        <v>37</v>
      </c>
      <c r="E53" s="66">
        <v>42</v>
      </c>
      <c r="F53" s="67"/>
      <c r="G53" s="65">
        <f t="shared" si="4"/>
        <v>0</v>
      </c>
      <c r="H53" s="66">
        <f t="shared" si="5"/>
        <v>-5</v>
      </c>
      <c r="I53" s="20">
        <f t="shared" si="6"/>
        <v>0</v>
      </c>
      <c r="J53" s="21">
        <f t="shared" si="7"/>
        <v>-0.11904761904761904</v>
      </c>
    </row>
    <row r="54" spans="1:10" x14ac:dyDescent="0.2">
      <c r="A54" s="7" t="s">
        <v>50</v>
      </c>
      <c r="B54" s="65">
        <v>0</v>
      </c>
      <c r="C54" s="66">
        <v>0</v>
      </c>
      <c r="D54" s="65">
        <v>0</v>
      </c>
      <c r="E54" s="66">
        <v>1</v>
      </c>
      <c r="F54" s="67"/>
      <c r="G54" s="65">
        <f t="shared" si="4"/>
        <v>0</v>
      </c>
      <c r="H54" s="66">
        <f t="shared" si="5"/>
        <v>-1</v>
      </c>
      <c r="I54" s="20" t="str">
        <f t="shared" si="6"/>
        <v>-</v>
      </c>
      <c r="J54" s="21">
        <f t="shared" si="7"/>
        <v>-1</v>
      </c>
    </row>
    <row r="55" spans="1:10" x14ac:dyDescent="0.2">
      <c r="A55" s="1"/>
      <c r="B55" s="68"/>
      <c r="C55" s="69"/>
      <c r="D55" s="68"/>
      <c r="E55" s="69"/>
      <c r="F55" s="70"/>
      <c r="G55" s="68"/>
      <c r="H55" s="69"/>
      <c r="I55" s="5"/>
      <c r="J55" s="6"/>
    </row>
    <row r="56" spans="1:10" s="43" customFormat="1" x14ac:dyDescent="0.2">
      <c r="A56" s="27" t="s">
        <v>5</v>
      </c>
      <c r="B56" s="71">
        <f>SUM(B6:B55)</f>
        <v>1486</v>
      </c>
      <c r="C56" s="72">
        <f>SUM(C6:C55)</f>
        <v>1681</v>
      </c>
      <c r="D56" s="71">
        <f>SUM(D6:D55)</f>
        <v>8145</v>
      </c>
      <c r="E56" s="72">
        <f>SUM(E6:E55)</f>
        <v>8984</v>
      </c>
      <c r="F56" s="73"/>
      <c r="G56" s="71">
        <f>SUM(G6:G55)</f>
        <v>-195</v>
      </c>
      <c r="H56" s="72">
        <f>SUM(H6:H55)</f>
        <v>-839</v>
      </c>
      <c r="I56" s="37">
        <f>IF(C56=0, 0, G56/C56)</f>
        <v>-0.11600237953599048</v>
      </c>
      <c r="J56" s="38">
        <f>IF(E56=0, 0, H56/E56)</f>
        <v>-9.3388245770258241E-2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6"/>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90</v>
      </c>
      <c r="B2" s="202" t="s">
        <v>81</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2022</v>
      </c>
      <c r="C5" s="58">
        <f>B5-1</f>
        <v>2021</v>
      </c>
      <c r="D5" s="57">
        <f>B5</f>
        <v>2022</v>
      </c>
      <c r="E5" s="58">
        <f>C5</f>
        <v>2021</v>
      </c>
      <c r="F5" s="64"/>
      <c r="G5" s="57" t="s">
        <v>4</v>
      </c>
      <c r="H5" s="58" t="s">
        <v>2</v>
      </c>
    </row>
    <row r="6" spans="1:8" x14ac:dyDescent="0.2">
      <c r="A6" s="7" t="s">
        <v>31</v>
      </c>
      <c r="B6" s="16">
        <v>0.13458950201884301</v>
      </c>
      <c r="C6" s="17">
        <v>5.9488399762046403E-2</v>
      </c>
      <c r="D6" s="16">
        <v>0.15960712093308799</v>
      </c>
      <c r="E6" s="17">
        <v>0.10017809439002701</v>
      </c>
      <c r="F6" s="12"/>
      <c r="G6" s="10">
        <f t="shared" ref="G6:G37" si="0">B6-C6</f>
        <v>7.5101102256796615E-2</v>
      </c>
      <c r="H6" s="11">
        <f t="shared" ref="H6:H37" si="1">D6-E6</f>
        <v>5.9429026543060981E-2</v>
      </c>
    </row>
    <row r="7" spans="1:8" x14ac:dyDescent="0.2">
      <c r="A7" s="7" t="s">
        <v>32</v>
      </c>
      <c r="B7" s="16">
        <v>1.0767160161507401</v>
      </c>
      <c r="C7" s="17">
        <v>1.1897679952409301</v>
      </c>
      <c r="D7" s="16">
        <v>1.51012891344383</v>
      </c>
      <c r="E7" s="17">
        <v>1.7586821015138001</v>
      </c>
      <c r="F7" s="12"/>
      <c r="G7" s="10">
        <f t="shared" si="0"/>
        <v>-0.11305197909019005</v>
      </c>
      <c r="H7" s="11">
        <f t="shared" si="1"/>
        <v>-0.24855318806997007</v>
      </c>
    </row>
    <row r="8" spans="1:8" x14ac:dyDescent="0.2">
      <c r="A8" s="7" t="s">
        <v>33</v>
      </c>
      <c r="B8" s="16">
        <v>6.7294751009421297E-2</v>
      </c>
      <c r="C8" s="17">
        <v>0</v>
      </c>
      <c r="D8" s="16">
        <v>1.2277470841006799E-2</v>
      </c>
      <c r="E8" s="17">
        <v>0</v>
      </c>
      <c r="F8" s="12"/>
      <c r="G8" s="10">
        <f t="shared" si="0"/>
        <v>6.7294751009421297E-2</v>
      </c>
      <c r="H8" s="11">
        <f t="shared" si="1"/>
        <v>1.2277470841006799E-2</v>
      </c>
    </row>
    <row r="9" spans="1:8" x14ac:dyDescent="0.2">
      <c r="A9" s="7" t="s">
        <v>34</v>
      </c>
      <c r="B9" s="16">
        <v>2.62449528936743</v>
      </c>
      <c r="C9" s="17">
        <v>3.8667459845330203</v>
      </c>
      <c r="D9" s="16">
        <v>2.6151012891344401</v>
      </c>
      <c r="E9" s="17">
        <v>2.8606411398041001</v>
      </c>
      <c r="F9" s="12"/>
      <c r="G9" s="10">
        <f t="shared" si="0"/>
        <v>-1.2422506951655903</v>
      </c>
      <c r="H9" s="11">
        <f t="shared" si="1"/>
        <v>-0.24553985066966</v>
      </c>
    </row>
    <row r="10" spans="1:8" x14ac:dyDescent="0.2">
      <c r="A10" s="7" t="s">
        <v>35</v>
      </c>
      <c r="B10" s="16">
        <v>6.7294751009421297E-2</v>
      </c>
      <c r="C10" s="17">
        <v>0.237953599048186</v>
      </c>
      <c r="D10" s="16">
        <v>0.12277470841006799</v>
      </c>
      <c r="E10" s="17">
        <v>0.18922528940338401</v>
      </c>
      <c r="F10" s="12"/>
      <c r="G10" s="10">
        <f t="shared" si="0"/>
        <v>-0.17065884803876469</v>
      </c>
      <c r="H10" s="11">
        <f t="shared" si="1"/>
        <v>-6.6450580993316022E-2</v>
      </c>
    </row>
    <row r="11" spans="1:8" x14ac:dyDescent="0.2">
      <c r="A11" s="7" t="s">
        <v>36</v>
      </c>
      <c r="B11" s="16">
        <v>0</v>
      </c>
      <c r="C11" s="17">
        <v>0</v>
      </c>
      <c r="D11" s="16">
        <v>0</v>
      </c>
      <c r="E11" s="17">
        <v>2.22617987533393E-2</v>
      </c>
      <c r="F11" s="12"/>
      <c r="G11" s="10">
        <f t="shared" si="0"/>
        <v>0</v>
      </c>
      <c r="H11" s="11">
        <f t="shared" si="1"/>
        <v>-2.22617987533393E-2</v>
      </c>
    </row>
    <row r="12" spans="1:8" x14ac:dyDescent="0.2">
      <c r="A12" s="7" t="s">
        <v>37</v>
      </c>
      <c r="B12" s="16">
        <v>0</v>
      </c>
      <c r="C12" s="17">
        <v>0</v>
      </c>
      <c r="D12" s="16">
        <v>0.13505217925107399</v>
      </c>
      <c r="E12" s="17">
        <v>2.22617987533393E-2</v>
      </c>
      <c r="F12" s="12"/>
      <c r="G12" s="10">
        <f t="shared" si="0"/>
        <v>0</v>
      </c>
      <c r="H12" s="11">
        <f t="shared" si="1"/>
        <v>0.11279038049773468</v>
      </c>
    </row>
    <row r="13" spans="1:8" x14ac:dyDescent="0.2">
      <c r="A13" s="7" t="s">
        <v>38</v>
      </c>
      <c r="B13" s="16">
        <v>0</v>
      </c>
      <c r="C13" s="17">
        <v>5.9488399762046403E-2</v>
      </c>
      <c r="D13" s="16">
        <v>0.15960712093308799</v>
      </c>
      <c r="E13" s="17">
        <v>0.13357079252003598</v>
      </c>
      <c r="F13" s="12"/>
      <c r="G13" s="10">
        <f t="shared" si="0"/>
        <v>-5.9488399762046403E-2</v>
      </c>
      <c r="H13" s="11">
        <f t="shared" si="1"/>
        <v>2.6036328413052007E-2</v>
      </c>
    </row>
    <row r="14" spans="1:8" x14ac:dyDescent="0.2">
      <c r="A14" s="7" t="s">
        <v>39</v>
      </c>
      <c r="B14" s="16">
        <v>0</v>
      </c>
      <c r="C14" s="17">
        <v>0</v>
      </c>
      <c r="D14" s="16">
        <v>3.6832412523020303E-2</v>
      </c>
      <c r="E14" s="17">
        <v>5.5654496883348205E-2</v>
      </c>
      <c r="F14" s="12"/>
      <c r="G14" s="10">
        <f t="shared" si="0"/>
        <v>0</v>
      </c>
      <c r="H14" s="11">
        <f t="shared" si="1"/>
        <v>-1.8822084360327902E-2</v>
      </c>
    </row>
    <row r="15" spans="1:8" x14ac:dyDescent="0.2">
      <c r="A15" s="7" t="s">
        <v>40</v>
      </c>
      <c r="B15" s="16">
        <v>2.62449528936743</v>
      </c>
      <c r="C15" s="17">
        <v>6.6627007733492007</v>
      </c>
      <c r="D15" s="16">
        <v>3.7814610190300799</v>
      </c>
      <c r="E15" s="17">
        <v>5.73241317898486</v>
      </c>
      <c r="F15" s="12"/>
      <c r="G15" s="10">
        <f t="shared" si="0"/>
        <v>-4.0382054839817707</v>
      </c>
      <c r="H15" s="11">
        <f t="shared" si="1"/>
        <v>-1.9509521599547801</v>
      </c>
    </row>
    <row r="16" spans="1:8" x14ac:dyDescent="0.2">
      <c r="A16" s="7" t="s">
        <v>42</v>
      </c>
      <c r="B16" s="16">
        <v>0</v>
      </c>
      <c r="C16" s="17">
        <v>5.9488399762046403E-2</v>
      </c>
      <c r="D16" s="16">
        <v>3.6832412523020303E-2</v>
      </c>
      <c r="E16" s="17">
        <v>2.22617987533393E-2</v>
      </c>
      <c r="F16" s="12"/>
      <c r="G16" s="10">
        <f t="shared" si="0"/>
        <v>-5.9488399762046403E-2</v>
      </c>
      <c r="H16" s="11">
        <f t="shared" si="1"/>
        <v>1.4570613769681003E-2</v>
      </c>
    </row>
    <row r="17" spans="1:8" x14ac:dyDescent="0.2">
      <c r="A17" s="7" t="s">
        <v>43</v>
      </c>
      <c r="B17" s="16">
        <v>2.62449528936743</v>
      </c>
      <c r="C17" s="17">
        <v>2.14158239143367</v>
      </c>
      <c r="D17" s="16">
        <v>1.3873542050337599</v>
      </c>
      <c r="E17" s="17">
        <v>1.3579697239536999</v>
      </c>
      <c r="F17" s="12"/>
      <c r="G17" s="10">
        <f t="shared" si="0"/>
        <v>0.48291289793376002</v>
      </c>
      <c r="H17" s="11">
        <f t="shared" si="1"/>
        <v>2.9384481080060088E-2</v>
      </c>
    </row>
    <row r="18" spans="1:8" x14ac:dyDescent="0.2">
      <c r="A18" s="7" t="s">
        <v>45</v>
      </c>
      <c r="B18" s="16">
        <v>0.67294751009421305</v>
      </c>
      <c r="C18" s="17">
        <v>2.26055919095776</v>
      </c>
      <c r="D18" s="16">
        <v>1.1786372007366499</v>
      </c>
      <c r="E18" s="17">
        <v>3.7065894924309903</v>
      </c>
      <c r="F18" s="12"/>
      <c r="G18" s="10">
        <f t="shared" si="0"/>
        <v>-1.587611680863547</v>
      </c>
      <c r="H18" s="11">
        <f t="shared" si="1"/>
        <v>-2.5279522916943407</v>
      </c>
    </row>
    <row r="19" spans="1:8" x14ac:dyDescent="0.2">
      <c r="A19" s="7" t="s">
        <v>46</v>
      </c>
      <c r="B19" s="16">
        <v>9.3539703903095592</v>
      </c>
      <c r="C19" s="17">
        <v>10.291493158834001</v>
      </c>
      <c r="D19" s="16">
        <v>8.4837323511356697</v>
      </c>
      <c r="E19" s="17">
        <v>8.570792520035619</v>
      </c>
      <c r="F19" s="12"/>
      <c r="G19" s="10">
        <f t="shared" si="0"/>
        <v>-0.93752276852444183</v>
      </c>
      <c r="H19" s="11">
        <f t="shared" si="1"/>
        <v>-8.7060168899949275E-2</v>
      </c>
    </row>
    <row r="20" spans="1:8" x14ac:dyDescent="0.2">
      <c r="A20" s="7" t="s">
        <v>49</v>
      </c>
      <c r="B20" s="16">
        <v>3.4320323014804801</v>
      </c>
      <c r="C20" s="17">
        <v>1.6061867935752501</v>
      </c>
      <c r="D20" s="16">
        <v>2.9097605893186</v>
      </c>
      <c r="E20" s="17">
        <v>1.6473731077471101</v>
      </c>
      <c r="F20" s="12"/>
      <c r="G20" s="10">
        <f t="shared" si="0"/>
        <v>1.82584550790523</v>
      </c>
      <c r="H20" s="11">
        <f t="shared" si="1"/>
        <v>1.2623874815714899</v>
      </c>
    </row>
    <row r="21" spans="1:8" x14ac:dyDescent="0.2">
      <c r="A21" s="7" t="s">
        <v>51</v>
      </c>
      <c r="B21" s="16">
        <v>0.33647375504710597</v>
      </c>
      <c r="C21" s="17">
        <v>0.59488399762046396</v>
      </c>
      <c r="D21" s="16">
        <v>0.17188459177409499</v>
      </c>
      <c r="E21" s="17">
        <v>0.33392698130008897</v>
      </c>
      <c r="F21" s="12"/>
      <c r="G21" s="10">
        <f t="shared" si="0"/>
        <v>-0.25841024257335798</v>
      </c>
      <c r="H21" s="11">
        <f t="shared" si="1"/>
        <v>-0.16204238952599398</v>
      </c>
    </row>
    <row r="22" spans="1:8" x14ac:dyDescent="0.2">
      <c r="A22" s="7" t="s">
        <v>52</v>
      </c>
      <c r="B22" s="16">
        <v>0.53835800807537004</v>
      </c>
      <c r="C22" s="17">
        <v>0.53539559785841806</v>
      </c>
      <c r="D22" s="16">
        <v>0.650705954573358</v>
      </c>
      <c r="E22" s="17">
        <v>0.63446126447016904</v>
      </c>
      <c r="F22" s="12"/>
      <c r="G22" s="10">
        <f t="shared" si="0"/>
        <v>2.9624102169519828E-3</v>
      </c>
      <c r="H22" s="11">
        <f t="shared" si="1"/>
        <v>1.6244690103188963E-2</v>
      </c>
    </row>
    <row r="23" spans="1:8" x14ac:dyDescent="0.2">
      <c r="A23" s="7" t="s">
        <v>53</v>
      </c>
      <c r="B23" s="16">
        <v>9.5558546433378204</v>
      </c>
      <c r="C23" s="17">
        <v>8.6258179654967311</v>
      </c>
      <c r="D23" s="16">
        <v>8.3118477593615694</v>
      </c>
      <c r="E23" s="17">
        <v>6.2221727515583307</v>
      </c>
      <c r="F23" s="12"/>
      <c r="G23" s="10">
        <f t="shared" si="0"/>
        <v>0.93003667784108934</v>
      </c>
      <c r="H23" s="11">
        <f t="shared" si="1"/>
        <v>2.0896750078032387</v>
      </c>
    </row>
    <row r="24" spans="1:8" x14ac:dyDescent="0.2">
      <c r="A24" s="7" t="s">
        <v>54</v>
      </c>
      <c r="B24" s="16">
        <v>0</v>
      </c>
      <c r="C24" s="17">
        <v>5.9488399762046403E-2</v>
      </c>
      <c r="D24" s="16">
        <v>0</v>
      </c>
      <c r="E24" s="17">
        <v>2.22617987533393E-2</v>
      </c>
      <c r="F24" s="12"/>
      <c r="G24" s="10">
        <f t="shared" si="0"/>
        <v>-5.9488399762046403E-2</v>
      </c>
      <c r="H24" s="11">
        <f t="shared" si="1"/>
        <v>-2.22617987533393E-2</v>
      </c>
    </row>
    <row r="25" spans="1:8" x14ac:dyDescent="0.2">
      <c r="A25" s="7" t="s">
        <v>55</v>
      </c>
      <c r="B25" s="16">
        <v>0.740242261103634</v>
      </c>
      <c r="C25" s="17">
        <v>0.83283759666865009</v>
      </c>
      <c r="D25" s="16">
        <v>0.84714548802946599</v>
      </c>
      <c r="E25" s="17">
        <v>1.12422083704363</v>
      </c>
      <c r="F25" s="12"/>
      <c r="G25" s="10">
        <f t="shared" si="0"/>
        <v>-9.259533556501609E-2</v>
      </c>
      <c r="H25" s="11">
        <f t="shared" si="1"/>
        <v>-0.27707534901416397</v>
      </c>
    </row>
    <row r="26" spans="1:8" x14ac:dyDescent="0.2">
      <c r="A26" s="7" t="s">
        <v>56</v>
      </c>
      <c r="B26" s="16">
        <v>0.740242261103634</v>
      </c>
      <c r="C26" s="17">
        <v>0.53539559785841806</v>
      </c>
      <c r="D26" s="16">
        <v>0.79803560466543899</v>
      </c>
      <c r="E26" s="17">
        <v>0.69011576135351704</v>
      </c>
      <c r="F26" s="12"/>
      <c r="G26" s="10">
        <f t="shared" si="0"/>
        <v>0.20484666324521594</v>
      </c>
      <c r="H26" s="11">
        <f t="shared" si="1"/>
        <v>0.10791984331192195</v>
      </c>
    </row>
    <row r="27" spans="1:8" x14ac:dyDescent="0.2">
      <c r="A27" s="7" t="s">
        <v>57</v>
      </c>
      <c r="B27" s="16">
        <v>0.87483176312247601</v>
      </c>
      <c r="C27" s="17">
        <v>0.77334919690660298</v>
      </c>
      <c r="D27" s="16">
        <v>1.0681399631675901</v>
      </c>
      <c r="E27" s="17">
        <v>1.0129118432769399</v>
      </c>
      <c r="F27" s="12"/>
      <c r="G27" s="10">
        <f t="shared" si="0"/>
        <v>0.10148256621587304</v>
      </c>
      <c r="H27" s="11">
        <f t="shared" si="1"/>
        <v>5.5228119890650129E-2</v>
      </c>
    </row>
    <row r="28" spans="1:8" x14ac:dyDescent="0.2">
      <c r="A28" s="7" t="s">
        <v>58</v>
      </c>
      <c r="B28" s="16">
        <v>0</v>
      </c>
      <c r="C28" s="17">
        <v>0</v>
      </c>
      <c r="D28" s="16">
        <v>1.2277470841006799E-2</v>
      </c>
      <c r="E28" s="17">
        <v>1.11308993766696E-2</v>
      </c>
      <c r="F28" s="12"/>
      <c r="G28" s="10">
        <f t="shared" si="0"/>
        <v>0</v>
      </c>
      <c r="H28" s="11">
        <f t="shared" si="1"/>
        <v>1.1465714643371996E-3</v>
      </c>
    </row>
    <row r="29" spans="1:8" x14ac:dyDescent="0.2">
      <c r="A29" s="7" t="s">
        <v>59</v>
      </c>
      <c r="B29" s="16">
        <v>0.20188425302826402</v>
      </c>
      <c r="C29" s="17">
        <v>0</v>
      </c>
      <c r="D29" s="16">
        <v>6.1387354205033801E-2</v>
      </c>
      <c r="E29" s="17">
        <v>5.5654496883348205E-2</v>
      </c>
      <c r="F29" s="12"/>
      <c r="G29" s="10">
        <f t="shared" si="0"/>
        <v>0.20188425302826402</v>
      </c>
      <c r="H29" s="11">
        <f t="shared" si="1"/>
        <v>5.7328573216855958E-3</v>
      </c>
    </row>
    <row r="30" spans="1:8" x14ac:dyDescent="0.2">
      <c r="A30" s="7" t="s">
        <v>60</v>
      </c>
      <c r="B30" s="16">
        <v>7.5370121130551802</v>
      </c>
      <c r="C30" s="17">
        <v>14.217727543129099</v>
      </c>
      <c r="D30" s="16">
        <v>11.049723756906101</v>
      </c>
      <c r="E30" s="17">
        <v>12.5</v>
      </c>
      <c r="F30" s="12"/>
      <c r="G30" s="10">
        <f t="shared" si="0"/>
        <v>-6.6807154300739189</v>
      </c>
      <c r="H30" s="11">
        <f t="shared" si="1"/>
        <v>-1.4502762430938994</v>
      </c>
    </row>
    <row r="31" spans="1:8" x14ac:dyDescent="0.2">
      <c r="A31" s="7" t="s">
        <v>61</v>
      </c>
      <c r="B31" s="16">
        <v>4.1049798115747</v>
      </c>
      <c r="C31" s="17">
        <v>2.2010707911957201</v>
      </c>
      <c r="D31" s="16">
        <v>2.0748925721301399</v>
      </c>
      <c r="E31" s="17">
        <v>2.28183437221728</v>
      </c>
      <c r="F31" s="12"/>
      <c r="G31" s="10">
        <f t="shared" si="0"/>
        <v>1.9039090203789799</v>
      </c>
      <c r="H31" s="11">
        <f t="shared" si="1"/>
        <v>-0.20694180008714014</v>
      </c>
    </row>
    <row r="32" spans="1:8" x14ac:dyDescent="0.2">
      <c r="A32" s="7" t="s">
        <v>62</v>
      </c>
      <c r="B32" s="16">
        <v>6.7294751009421297E-2</v>
      </c>
      <c r="C32" s="17">
        <v>0.17846519928613899</v>
      </c>
      <c r="D32" s="16">
        <v>0.14732965009208102</v>
      </c>
      <c r="E32" s="17">
        <v>0.22261798753339299</v>
      </c>
      <c r="F32" s="12"/>
      <c r="G32" s="10">
        <f t="shared" si="0"/>
        <v>-0.1111704482767177</v>
      </c>
      <c r="H32" s="11">
        <f t="shared" si="1"/>
        <v>-7.528833744131197E-2</v>
      </c>
    </row>
    <row r="33" spans="1:8" x14ac:dyDescent="0.2">
      <c r="A33" s="7" t="s">
        <v>63</v>
      </c>
      <c r="B33" s="16">
        <v>2.4226110363391702</v>
      </c>
      <c r="C33" s="17">
        <v>3.2123735871505099</v>
      </c>
      <c r="D33" s="16">
        <v>3.6095764272559903</v>
      </c>
      <c r="E33" s="17">
        <v>2.91629563668744</v>
      </c>
      <c r="F33" s="12"/>
      <c r="G33" s="10">
        <f t="shared" si="0"/>
        <v>-0.78976255081133973</v>
      </c>
      <c r="H33" s="11">
        <f t="shared" si="1"/>
        <v>0.6932807905685503</v>
      </c>
    </row>
    <row r="34" spans="1:8" x14ac:dyDescent="0.2">
      <c r="A34" s="7" t="s">
        <v>64</v>
      </c>
      <c r="B34" s="16">
        <v>0.53835800807537004</v>
      </c>
      <c r="C34" s="17">
        <v>0.59488399762046396</v>
      </c>
      <c r="D34" s="16">
        <v>0.41743400859422997</v>
      </c>
      <c r="E34" s="17">
        <v>0.43410507569011597</v>
      </c>
      <c r="F34" s="12"/>
      <c r="G34" s="10">
        <f t="shared" si="0"/>
        <v>-5.6525989545093913E-2</v>
      </c>
      <c r="H34" s="11">
        <f t="shared" si="1"/>
        <v>-1.6671067095886005E-2</v>
      </c>
    </row>
    <row r="35" spans="1:8" x14ac:dyDescent="0.2">
      <c r="A35" s="7" t="s">
        <v>65</v>
      </c>
      <c r="B35" s="16">
        <v>4.9798115746971696</v>
      </c>
      <c r="C35" s="17">
        <v>3.4503271861986899</v>
      </c>
      <c r="D35" s="16">
        <v>6.3351749539594797</v>
      </c>
      <c r="E35" s="17">
        <v>4.4300979519145098</v>
      </c>
      <c r="F35" s="12"/>
      <c r="G35" s="10">
        <f t="shared" si="0"/>
        <v>1.5294843884984797</v>
      </c>
      <c r="H35" s="11">
        <f t="shared" si="1"/>
        <v>1.9050770020449699</v>
      </c>
    </row>
    <row r="36" spans="1:8" x14ac:dyDescent="0.2">
      <c r="A36" s="7" t="s">
        <v>66</v>
      </c>
      <c r="B36" s="16">
        <v>1.2786002691789999</v>
      </c>
      <c r="C36" s="17">
        <v>3.8072575847709698</v>
      </c>
      <c r="D36" s="16">
        <v>2.3695518723142999</v>
      </c>
      <c r="E36" s="17">
        <v>3.58414959928762</v>
      </c>
      <c r="F36" s="12"/>
      <c r="G36" s="10">
        <f t="shared" si="0"/>
        <v>-2.5286573155919698</v>
      </c>
      <c r="H36" s="11">
        <f t="shared" si="1"/>
        <v>-1.2145977269733201</v>
      </c>
    </row>
    <row r="37" spans="1:8" x14ac:dyDescent="0.2">
      <c r="A37" s="7" t="s">
        <v>67</v>
      </c>
      <c r="B37" s="16">
        <v>0.40376850605652803</v>
      </c>
      <c r="C37" s="17">
        <v>5.9488399762046403E-2</v>
      </c>
      <c r="D37" s="16">
        <v>0.30693677102516898</v>
      </c>
      <c r="E37" s="17">
        <v>0.16696349065004498</v>
      </c>
      <c r="F37" s="12"/>
      <c r="G37" s="10">
        <f t="shared" si="0"/>
        <v>0.34428010629448164</v>
      </c>
      <c r="H37" s="11">
        <f t="shared" si="1"/>
        <v>0.13997328037512399</v>
      </c>
    </row>
    <row r="38" spans="1:8" x14ac:dyDescent="0.2">
      <c r="A38" s="7" t="s">
        <v>68</v>
      </c>
      <c r="B38" s="16">
        <v>1.2786002691789999</v>
      </c>
      <c r="C38" s="17">
        <v>0</v>
      </c>
      <c r="D38" s="16">
        <v>0.41743400859422997</v>
      </c>
      <c r="E38" s="17">
        <v>0</v>
      </c>
      <c r="F38" s="12"/>
      <c r="G38" s="10">
        <f t="shared" ref="G38:G54" si="2">B38-C38</f>
        <v>1.2786002691789999</v>
      </c>
      <c r="H38" s="11">
        <f t="shared" ref="H38:H54" si="3">D38-E38</f>
        <v>0.41743400859422997</v>
      </c>
    </row>
    <row r="39" spans="1:8" x14ac:dyDescent="0.2">
      <c r="A39" s="7" t="s">
        <v>69</v>
      </c>
      <c r="B39" s="16">
        <v>1.14401076716016</v>
      </c>
      <c r="C39" s="17">
        <v>0.237953599048186</v>
      </c>
      <c r="D39" s="16">
        <v>0.79803560466543899</v>
      </c>
      <c r="E39" s="17">
        <v>0.61219946571683004</v>
      </c>
      <c r="F39" s="12"/>
      <c r="G39" s="10">
        <f t="shared" si="2"/>
        <v>0.90605716811197401</v>
      </c>
      <c r="H39" s="11">
        <f t="shared" si="3"/>
        <v>0.18583613894860895</v>
      </c>
    </row>
    <row r="40" spans="1:8" x14ac:dyDescent="0.2">
      <c r="A40" s="7" t="s">
        <v>70</v>
      </c>
      <c r="B40" s="16">
        <v>0.33647375504710597</v>
      </c>
      <c r="C40" s="17">
        <v>0.35693039857227798</v>
      </c>
      <c r="D40" s="16">
        <v>0.31921424186617597</v>
      </c>
      <c r="E40" s="17">
        <v>0.17809439002671401</v>
      </c>
      <c r="F40" s="12"/>
      <c r="G40" s="10">
        <f t="shared" si="2"/>
        <v>-2.0456643525172014E-2</v>
      </c>
      <c r="H40" s="11">
        <f t="shared" si="3"/>
        <v>0.14111985183946196</v>
      </c>
    </row>
    <row r="41" spans="1:8" x14ac:dyDescent="0.2">
      <c r="A41" s="7" t="s">
        <v>71</v>
      </c>
      <c r="B41" s="16">
        <v>0.33647375504710597</v>
      </c>
      <c r="C41" s="17">
        <v>0.59488399762046396</v>
      </c>
      <c r="D41" s="16">
        <v>0.41743400859422997</v>
      </c>
      <c r="E41" s="17">
        <v>0.30053428317008002</v>
      </c>
      <c r="F41" s="12"/>
      <c r="G41" s="10">
        <f t="shared" si="2"/>
        <v>-0.25841024257335798</v>
      </c>
      <c r="H41" s="11">
        <f t="shared" si="3"/>
        <v>0.11689972542414995</v>
      </c>
    </row>
    <row r="42" spans="1:8" x14ac:dyDescent="0.2">
      <c r="A42" s="7" t="s">
        <v>72</v>
      </c>
      <c r="B42" s="16">
        <v>2.4226110363391702</v>
      </c>
      <c r="C42" s="17">
        <v>2.91493158834027</v>
      </c>
      <c r="D42" s="16">
        <v>1.75567833026397</v>
      </c>
      <c r="E42" s="17">
        <v>3.2502226179875295</v>
      </c>
      <c r="F42" s="12"/>
      <c r="G42" s="10">
        <f t="shared" si="2"/>
        <v>-0.49232055200109981</v>
      </c>
      <c r="H42" s="11">
        <f t="shared" si="3"/>
        <v>-1.4945442877235595</v>
      </c>
    </row>
    <row r="43" spans="1:8" x14ac:dyDescent="0.2">
      <c r="A43" s="7" t="s">
        <v>73</v>
      </c>
      <c r="B43" s="16">
        <v>0.20188425302826402</v>
      </c>
      <c r="C43" s="17">
        <v>5.9488399762046403E-2</v>
      </c>
      <c r="D43" s="16">
        <v>8.5942295887047299E-2</v>
      </c>
      <c r="E43" s="17">
        <v>6.6785396260017796E-2</v>
      </c>
      <c r="F43" s="12"/>
      <c r="G43" s="10">
        <f t="shared" si="2"/>
        <v>0.14239585326621762</v>
      </c>
      <c r="H43" s="11">
        <f t="shared" si="3"/>
        <v>1.9156899627029503E-2</v>
      </c>
    </row>
    <row r="44" spans="1:8" x14ac:dyDescent="0.2">
      <c r="A44" s="7" t="s">
        <v>74</v>
      </c>
      <c r="B44" s="16">
        <v>4.3068640646029603</v>
      </c>
      <c r="C44" s="17">
        <v>4.6400951814396203</v>
      </c>
      <c r="D44" s="16">
        <v>4.6777163904235692</v>
      </c>
      <c r="E44" s="17">
        <v>5.48753339269813</v>
      </c>
      <c r="F44" s="12"/>
      <c r="G44" s="10">
        <f t="shared" si="2"/>
        <v>-0.33323111683665996</v>
      </c>
      <c r="H44" s="11">
        <f t="shared" si="3"/>
        <v>-0.80981700227456077</v>
      </c>
    </row>
    <row r="45" spans="1:8" x14ac:dyDescent="0.2">
      <c r="A45" s="7" t="s">
        <v>75</v>
      </c>
      <c r="B45" s="16">
        <v>3.1628532974427999</v>
      </c>
      <c r="C45" s="17">
        <v>1.3682331945270698</v>
      </c>
      <c r="D45" s="16">
        <v>2.0748925721301399</v>
      </c>
      <c r="E45" s="17">
        <v>1.65850400712378</v>
      </c>
      <c r="F45" s="12"/>
      <c r="G45" s="10">
        <f t="shared" si="2"/>
        <v>1.79462010291573</v>
      </c>
      <c r="H45" s="11">
        <f t="shared" si="3"/>
        <v>0.4163885650063599</v>
      </c>
    </row>
    <row r="46" spans="1:8" x14ac:dyDescent="0.2">
      <c r="A46" s="7" t="s">
        <v>76</v>
      </c>
      <c r="B46" s="16">
        <v>0.87483176312247601</v>
      </c>
      <c r="C46" s="17">
        <v>0</v>
      </c>
      <c r="D46" s="16">
        <v>2.3327194597912801</v>
      </c>
      <c r="E46" s="17">
        <v>0</v>
      </c>
      <c r="F46" s="12"/>
      <c r="G46" s="10">
        <f t="shared" si="2"/>
        <v>0.87483176312247601</v>
      </c>
      <c r="H46" s="11">
        <f t="shared" si="3"/>
        <v>2.3327194597912801</v>
      </c>
    </row>
    <row r="47" spans="1:8" x14ac:dyDescent="0.2">
      <c r="A47" s="7" t="s">
        <v>77</v>
      </c>
      <c r="B47" s="16">
        <v>20.121130551817</v>
      </c>
      <c r="C47" s="17">
        <v>13.741820345032698</v>
      </c>
      <c r="D47" s="16">
        <v>19.337016574585601</v>
      </c>
      <c r="E47" s="17">
        <v>17.5756901157614</v>
      </c>
      <c r="F47" s="12"/>
      <c r="G47" s="10">
        <f t="shared" si="2"/>
        <v>6.3793102067843019</v>
      </c>
      <c r="H47" s="11">
        <f t="shared" si="3"/>
        <v>1.7613264588242004</v>
      </c>
    </row>
    <row r="48" spans="1:8" x14ac:dyDescent="0.2">
      <c r="A48" s="7" t="s">
        <v>78</v>
      </c>
      <c r="B48" s="16">
        <v>5.1816958277254406</v>
      </c>
      <c r="C48" s="17">
        <v>5.3539559785841799</v>
      </c>
      <c r="D48" s="16">
        <v>4.55494168201351</v>
      </c>
      <c r="E48" s="17">
        <v>5.8548530721282299</v>
      </c>
      <c r="F48" s="12"/>
      <c r="G48" s="10">
        <f t="shared" si="2"/>
        <v>-0.17226015085873936</v>
      </c>
      <c r="H48" s="11">
        <f t="shared" si="3"/>
        <v>-1.2999113901147199</v>
      </c>
    </row>
    <row r="49" spans="1:8" x14ac:dyDescent="0.2">
      <c r="A49" s="7" t="s">
        <v>79</v>
      </c>
      <c r="B49" s="16">
        <v>2.62449528936743</v>
      </c>
      <c r="C49" s="17">
        <v>1.7251635930993499</v>
      </c>
      <c r="D49" s="16">
        <v>1.85389809699202</v>
      </c>
      <c r="E49" s="17">
        <v>1.6028495102404301</v>
      </c>
      <c r="F49" s="12"/>
      <c r="G49" s="10">
        <f t="shared" si="2"/>
        <v>0.89933169626808018</v>
      </c>
      <c r="H49" s="11">
        <f t="shared" si="3"/>
        <v>0.25104858675158992</v>
      </c>
    </row>
    <row r="50" spans="1:8" x14ac:dyDescent="0.2">
      <c r="A50" s="142" t="s">
        <v>41</v>
      </c>
      <c r="B50" s="153">
        <v>0</v>
      </c>
      <c r="C50" s="154">
        <v>5.9488399762046403E-2</v>
      </c>
      <c r="D50" s="153">
        <v>9.8219766728054006E-2</v>
      </c>
      <c r="E50" s="154">
        <v>3.3392698130008898E-2</v>
      </c>
      <c r="F50" s="155"/>
      <c r="G50" s="156">
        <f t="shared" si="2"/>
        <v>-5.9488399762046403E-2</v>
      </c>
      <c r="H50" s="157">
        <f t="shared" si="3"/>
        <v>6.4827068598045101E-2</v>
      </c>
    </row>
    <row r="51" spans="1:8" x14ac:dyDescent="0.2">
      <c r="A51" s="7" t="s">
        <v>44</v>
      </c>
      <c r="B51" s="16">
        <v>0.20188425302826402</v>
      </c>
      <c r="C51" s="17">
        <v>5.9488399762046403E-2</v>
      </c>
      <c r="D51" s="16">
        <v>6.1387354205033801E-2</v>
      </c>
      <c r="E51" s="17">
        <v>6.6785396260017796E-2</v>
      </c>
      <c r="F51" s="12"/>
      <c r="G51" s="10">
        <f t="shared" si="2"/>
        <v>0.14239585326621762</v>
      </c>
      <c r="H51" s="11">
        <f t="shared" si="3"/>
        <v>-5.3980420549839953E-3</v>
      </c>
    </row>
    <row r="52" spans="1:8" x14ac:dyDescent="0.2">
      <c r="A52" s="7" t="s">
        <v>47</v>
      </c>
      <c r="B52" s="16">
        <v>0</v>
      </c>
      <c r="C52" s="17">
        <v>5.9488399762046403E-2</v>
      </c>
      <c r="D52" s="16">
        <v>0</v>
      </c>
      <c r="E52" s="17">
        <v>1.11308993766696E-2</v>
      </c>
      <c r="F52" s="12"/>
      <c r="G52" s="10">
        <f t="shared" si="2"/>
        <v>-5.9488399762046403E-2</v>
      </c>
      <c r="H52" s="11">
        <f t="shared" si="3"/>
        <v>-1.11308993766696E-2</v>
      </c>
    </row>
    <row r="53" spans="1:8" x14ac:dyDescent="0.2">
      <c r="A53" s="7" t="s">
        <v>48</v>
      </c>
      <c r="B53" s="16">
        <v>0.80753701211305506</v>
      </c>
      <c r="C53" s="17">
        <v>0.71386079714455697</v>
      </c>
      <c r="D53" s="16">
        <v>0.45426642111724996</v>
      </c>
      <c r="E53" s="17">
        <v>0.46749777382012503</v>
      </c>
      <c r="F53" s="12"/>
      <c r="G53" s="10">
        <f t="shared" si="2"/>
        <v>9.3676214968498095E-2</v>
      </c>
      <c r="H53" s="11">
        <f t="shared" si="3"/>
        <v>-1.3231352702875065E-2</v>
      </c>
    </row>
    <row r="54" spans="1:8" x14ac:dyDescent="0.2">
      <c r="A54" s="7" t="s">
        <v>50</v>
      </c>
      <c r="B54" s="16">
        <v>0</v>
      </c>
      <c r="C54" s="17">
        <v>0</v>
      </c>
      <c r="D54" s="16">
        <v>0</v>
      </c>
      <c r="E54" s="17">
        <v>1.11308993766696E-2</v>
      </c>
      <c r="F54" s="12"/>
      <c r="G54" s="10">
        <f t="shared" si="2"/>
        <v>0</v>
      </c>
      <c r="H54" s="11">
        <f t="shared" si="3"/>
        <v>-1.11308993766696E-2</v>
      </c>
    </row>
    <row r="55" spans="1:8" x14ac:dyDescent="0.2">
      <c r="A55" s="1"/>
      <c r="B55" s="18"/>
      <c r="C55" s="19"/>
      <c r="D55" s="18"/>
      <c r="E55" s="19"/>
      <c r="F55" s="15"/>
      <c r="G55" s="13"/>
      <c r="H55" s="14"/>
    </row>
    <row r="56" spans="1:8" s="43" customFormat="1" x14ac:dyDescent="0.2">
      <c r="A56" s="27" t="s">
        <v>5</v>
      </c>
      <c r="B56" s="44">
        <f>SUM(B6:B55)</f>
        <v>100.00000000000004</v>
      </c>
      <c r="C56" s="45">
        <f>SUM(C6:C55)</f>
        <v>99.999999999999957</v>
      </c>
      <c r="D56" s="44">
        <f>SUM(D6:D55)</f>
        <v>100</v>
      </c>
      <c r="E56" s="45">
        <f>SUM(E6:E55)</f>
        <v>100.00000000000006</v>
      </c>
      <c r="F56" s="49"/>
      <c r="G56" s="50">
        <f>SUM(G6:G55)</f>
        <v>5.6732396558345499E-14</v>
      </c>
      <c r="H56" s="51">
        <f>SUM(H6:H55)</f>
        <v>-6.9238018096662302E-14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90</v>
      </c>
      <c r="B2" s="202" t="s">
        <v>81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91</v>
      </c>
      <c r="B7" s="78">
        <f>SUM($B8:$B11)</f>
        <v>407</v>
      </c>
      <c r="C7" s="79">
        <f>SUM($C8:$C11)</f>
        <v>462</v>
      </c>
      <c r="D7" s="78">
        <f>SUM($D8:$D11)</f>
        <v>2075</v>
      </c>
      <c r="E7" s="79">
        <f>SUM($E8:$E11)</f>
        <v>2517</v>
      </c>
      <c r="F7" s="80"/>
      <c r="G7" s="78">
        <f>B7-C7</f>
        <v>-55</v>
      </c>
      <c r="H7" s="79">
        <f>D7-E7</f>
        <v>-442</v>
      </c>
      <c r="I7" s="54">
        <f>IF(C7=0, "-", IF(G7/C7&lt;10, G7/C7, "&gt;999%"))</f>
        <v>-0.11904761904761904</v>
      </c>
      <c r="J7" s="55">
        <f>IF(E7=0, "-", IF(H7/E7&lt;10, H7/E7, "&gt;999%"))</f>
        <v>-0.17560588001589195</v>
      </c>
    </row>
    <row r="8" spans="1:10" x14ac:dyDescent="0.2">
      <c r="A8" s="158" t="s">
        <v>138</v>
      </c>
      <c r="B8" s="65">
        <v>247</v>
      </c>
      <c r="C8" s="66">
        <v>291</v>
      </c>
      <c r="D8" s="65">
        <v>1466</v>
      </c>
      <c r="E8" s="66">
        <v>1739</v>
      </c>
      <c r="F8" s="67"/>
      <c r="G8" s="65">
        <f>B8-C8</f>
        <v>-44</v>
      </c>
      <c r="H8" s="66">
        <f>D8-E8</f>
        <v>-273</v>
      </c>
      <c r="I8" s="8">
        <f>IF(C8=0, "-", IF(G8/C8&lt;10, G8/C8, "&gt;999%"))</f>
        <v>-0.15120274914089346</v>
      </c>
      <c r="J8" s="9">
        <f>IF(E8=0, "-", IF(H8/E8&lt;10, H8/E8, "&gt;999%"))</f>
        <v>-0.15698677400805061</v>
      </c>
    </row>
    <row r="9" spans="1:10" x14ac:dyDescent="0.2">
      <c r="A9" s="158" t="s">
        <v>139</v>
      </c>
      <c r="B9" s="65">
        <v>103</v>
      </c>
      <c r="C9" s="66">
        <v>138</v>
      </c>
      <c r="D9" s="65">
        <v>491</v>
      </c>
      <c r="E9" s="66">
        <v>649</v>
      </c>
      <c r="F9" s="67"/>
      <c r="G9" s="65">
        <f>B9-C9</f>
        <v>-35</v>
      </c>
      <c r="H9" s="66">
        <f>D9-E9</f>
        <v>-158</v>
      </c>
      <c r="I9" s="8">
        <f>IF(C9=0, "-", IF(G9/C9&lt;10, G9/C9, "&gt;999%"))</f>
        <v>-0.25362318840579712</v>
      </c>
      <c r="J9" s="9">
        <f>IF(E9=0, "-", IF(H9/E9&lt;10, H9/E9, "&gt;999%"))</f>
        <v>-0.24345146379044685</v>
      </c>
    </row>
    <row r="10" spans="1:10" x14ac:dyDescent="0.2">
      <c r="A10" s="158" t="s">
        <v>140</v>
      </c>
      <c r="B10" s="65">
        <v>19</v>
      </c>
      <c r="C10" s="66">
        <v>12</v>
      </c>
      <c r="D10" s="65">
        <v>52</v>
      </c>
      <c r="E10" s="66">
        <v>61</v>
      </c>
      <c r="F10" s="67"/>
      <c r="G10" s="65">
        <f>B10-C10</f>
        <v>7</v>
      </c>
      <c r="H10" s="66">
        <f>D10-E10</f>
        <v>-9</v>
      </c>
      <c r="I10" s="8">
        <f>IF(C10=0, "-", IF(G10/C10&lt;10, G10/C10, "&gt;999%"))</f>
        <v>0.58333333333333337</v>
      </c>
      <c r="J10" s="9">
        <f>IF(E10=0, "-", IF(H10/E10&lt;10, H10/E10, "&gt;999%"))</f>
        <v>-0.14754098360655737</v>
      </c>
    </row>
    <row r="11" spans="1:10" x14ac:dyDescent="0.2">
      <c r="A11" s="158" t="s">
        <v>141</v>
      </c>
      <c r="B11" s="65">
        <v>38</v>
      </c>
      <c r="C11" s="66">
        <v>21</v>
      </c>
      <c r="D11" s="65">
        <v>66</v>
      </c>
      <c r="E11" s="66">
        <v>68</v>
      </c>
      <c r="F11" s="67"/>
      <c r="G11" s="65">
        <f>B11-C11</f>
        <v>17</v>
      </c>
      <c r="H11" s="66">
        <f>D11-E11</f>
        <v>-2</v>
      </c>
      <c r="I11" s="8">
        <f>IF(C11=0, "-", IF(G11/C11&lt;10, G11/C11, "&gt;999%"))</f>
        <v>0.80952380952380953</v>
      </c>
      <c r="J11" s="9">
        <f>IF(E11=0, "-", IF(H11/E11&lt;10, H11/E11, "&gt;999%"))</f>
        <v>-2.9411764705882353E-2</v>
      </c>
    </row>
    <row r="12" spans="1:10" x14ac:dyDescent="0.2">
      <c r="A12" s="7"/>
      <c r="B12" s="65"/>
      <c r="C12" s="66"/>
      <c r="D12" s="65"/>
      <c r="E12" s="66"/>
      <c r="F12" s="67"/>
      <c r="G12" s="65"/>
      <c r="H12" s="66"/>
      <c r="I12" s="8"/>
      <c r="J12" s="9"/>
    </row>
    <row r="13" spans="1:10" s="160" customFormat="1" x14ac:dyDescent="0.2">
      <c r="A13" s="159" t="s">
        <v>100</v>
      </c>
      <c r="B13" s="78">
        <f>SUM($B14:$B17)</f>
        <v>817</v>
      </c>
      <c r="C13" s="79">
        <f>SUM($C14:$C17)</f>
        <v>923</v>
      </c>
      <c r="D13" s="78">
        <f>SUM($D14:$D17)</f>
        <v>4555</v>
      </c>
      <c r="E13" s="79">
        <f>SUM($E14:$E17)</f>
        <v>4856</v>
      </c>
      <c r="F13" s="80"/>
      <c r="G13" s="78">
        <f>B13-C13</f>
        <v>-106</v>
      </c>
      <c r="H13" s="79">
        <f>D13-E13</f>
        <v>-301</v>
      </c>
      <c r="I13" s="54">
        <f>IF(C13=0, "-", IF(G13/C13&lt;10, G13/C13, "&gt;999%"))</f>
        <v>-0.11484290357529794</v>
      </c>
      <c r="J13" s="55">
        <f>IF(E13=0, "-", IF(H13/E13&lt;10, H13/E13, "&gt;999%"))</f>
        <v>-6.1985172981878091E-2</v>
      </c>
    </row>
    <row r="14" spans="1:10" x14ac:dyDescent="0.2">
      <c r="A14" s="158" t="s">
        <v>138</v>
      </c>
      <c r="B14" s="65">
        <v>549</v>
      </c>
      <c r="C14" s="66">
        <v>604</v>
      </c>
      <c r="D14" s="65">
        <v>3196</v>
      </c>
      <c r="E14" s="66">
        <v>3244</v>
      </c>
      <c r="F14" s="67"/>
      <c r="G14" s="65">
        <f>B14-C14</f>
        <v>-55</v>
      </c>
      <c r="H14" s="66">
        <f>D14-E14</f>
        <v>-48</v>
      </c>
      <c r="I14" s="8">
        <f>IF(C14=0, "-", IF(G14/C14&lt;10, G14/C14, "&gt;999%"))</f>
        <v>-9.1059602649006616E-2</v>
      </c>
      <c r="J14" s="9">
        <f>IF(E14=0, "-", IF(H14/E14&lt;10, H14/E14, "&gt;999%"))</f>
        <v>-1.4796547472256474E-2</v>
      </c>
    </row>
    <row r="15" spans="1:10" x14ac:dyDescent="0.2">
      <c r="A15" s="158" t="s">
        <v>139</v>
      </c>
      <c r="B15" s="65">
        <v>229</v>
      </c>
      <c r="C15" s="66">
        <v>270</v>
      </c>
      <c r="D15" s="65">
        <v>1136</v>
      </c>
      <c r="E15" s="66">
        <v>1344</v>
      </c>
      <c r="F15" s="67"/>
      <c r="G15" s="65">
        <f>B15-C15</f>
        <v>-41</v>
      </c>
      <c r="H15" s="66">
        <f>D15-E15</f>
        <v>-208</v>
      </c>
      <c r="I15" s="8">
        <f>IF(C15=0, "-", IF(G15/C15&lt;10, G15/C15, "&gt;999%"))</f>
        <v>-0.15185185185185185</v>
      </c>
      <c r="J15" s="9">
        <f>IF(E15=0, "-", IF(H15/E15&lt;10, H15/E15, "&gt;999%"))</f>
        <v>-0.15476190476190477</v>
      </c>
    </row>
    <row r="16" spans="1:10" x14ac:dyDescent="0.2">
      <c r="A16" s="158" t="s">
        <v>140</v>
      </c>
      <c r="B16" s="65">
        <v>29</v>
      </c>
      <c r="C16" s="66">
        <v>26</v>
      </c>
      <c r="D16" s="65">
        <v>129</v>
      </c>
      <c r="E16" s="66">
        <v>88</v>
      </c>
      <c r="F16" s="67"/>
      <c r="G16" s="65">
        <f>B16-C16</f>
        <v>3</v>
      </c>
      <c r="H16" s="66">
        <f>D16-E16</f>
        <v>41</v>
      </c>
      <c r="I16" s="8">
        <f>IF(C16=0, "-", IF(G16/C16&lt;10, G16/C16, "&gt;999%"))</f>
        <v>0.11538461538461539</v>
      </c>
      <c r="J16" s="9">
        <f>IF(E16=0, "-", IF(H16/E16&lt;10, H16/E16, "&gt;999%"))</f>
        <v>0.46590909090909088</v>
      </c>
    </row>
    <row r="17" spans="1:10" x14ac:dyDescent="0.2">
      <c r="A17" s="158" t="s">
        <v>141</v>
      </c>
      <c r="B17" s="65">
        <v>10</v>
      </c>
      <c r="C17" s="66">
        <v>23</v>
      </c>
      <c r="D17" s="65">
        <v>94</v>
      </c>
      <c r="E17" s="66">
        <v>180</v>
      </c>
      <c r="F17" s="67"/>
      <c r="G17" s="65">
        <f>B17-C17</f>
        <v>-13</v>
      </c>
      <c r="H17" s="66">
        <f>D17-E17</f>
        <v>-86</v>
      </c>
      <c r="I17" s="8">
        <f>IF(C17=0, "-", IF(G17/C17&lt;10, G17/C17, "&gt;999%"))</f>
        <v>-0.56521739130434778</v>
      </c>
      <c r="J17" s="9">
        <f>IF(E17=0, "-", IF(H17/E17&lt;10, H17/E17, "&gt;999%"))</f>
        <v>-0.4777777777777778</v>
      </c>
    </row>
    <row r="18" spans="1:10" x14ac:dyDescent="0.2">
      <c r="A18" s="22"/>
      <c r="B18" s="74"/>
      <c r="C18" s="75"/>
      <c r="D18" s="74"/>
      <c r="E18" s="75"/>
      <c r="F18" s="76"/>
      <c r="G18" s="74"/>
      <c r="H18" s="75"/>
      <c r="I18" s="23"/>
      <c r="J18" s="24"/>
    </row>
    <row r="19" spans="1:10" s="160" customFormat="1" x14ac:dyDescent="0.2">
      <c r="A19" s="159" t="s">
        <v>106</v>
      </c>
      <c r="B19" s="78">
        <f>SUM($B20:$B23)</f>
        <v>244</v>
      </c>
      <c r="C19" s="79">
        <f>SUM($C20:$C23)</f>
        <v>272</v>
      </c>
      <c r="D19" s="78">
        <f>SUM($D20:$D23)</f>
        <v>1434</v>
      </c>
      <c r="E19" s="79">
        <f>SUM($E20:$E23)</f>
        <v>1516</v>
      </c>
      <c r="F19" s="80"/>
      <c r="G19" s="78">
        <f>B19-C19</f>
        <v>-28</v>
      </c>
      <c r="H19" s="79">
        <f>D19-E19</f>
        <v>-82</v>
      </c>
      <c r="I19" s="54">
        <f>IF(C19=0, "-", IF(G19/C19&lt;10, G19/C19, "&gt;999%"))</f>
        <v>-0.10294117647058823</v>
      </c>
      <c r="J19" s="55">
        <f>IF(E19=0, "-", IF(H19/E19&lt;10, H19/E19, "&gt;999%"))</f>
        <v>-5.4089709762532981E-2</v>
      </c>
    </row>
    <row r="20" spans="1:10" x14ac:dyDescent="0.2">
      <c r="A20" s="158" t="s">
        <v>138</v>
      </c>
      <c r="B20" s="65">
        <v>94</v>
      </c>
      <c r="C20" s="66">
        <v>97</v>
      </c>
      <c r="D20" s="65">
        <v>566</v>
      </c>
      <c r="E20" s="66">
        <v>556</v>
      </c>
      <c r="F20" s="67"/>
      <c r="G20" s="65">
        <f>B20-C20</f>
        <v>-3</v>
      </c>
      <c r="H20" s="66">
        <f>D20-E20</f>
        <v>10</v>
      </c>
      <c r="I20" s="8">
        <f>IF(C20=0, "-", IF(G20/C20&lt;10, G20/C20, "&gt;999%"))</f>
        <v>-3.0927835051546393E-2</v>
      </c>
      <c r="J20" s="9">
        <f>IF(E20=0, "-", IF(H20/E20&lt;10, H20/E20, "&gt;999%"))</f>
        <v>1.7985611510791366E-2</v>
      </c>
    </row>
    <row r="21" spans="1:10" x14ac:dyDescent="0.2">
      <c r="A21" s="158" t="s">
        <v>139</v>
      </c>
      <c r="B21" s="65">
        <v>126</v>
      </c>
      <c r="C21" s="66">
        <v>162</v>
      </c>
      <c r="D21" s="65">
        <v>737</v>
      </c>
      <c r="E21" s="66">
        <v>874</v>
      </c>
      <c r="F21" s="67"/>
      <c r="G21" s="65">
        <f>B21-C21</f>
        <v>-36</v>
      </c>
      <c r="H21" s="66">
        <f>D21-E21</f>
        <v>-137</v>
      </c>
      <c r="I21" s="8">
        <f>IF(C21=0, "-", IF(G21/C21&lt;10, G21/C21, "&gt;999%"))</f>
        <v>-0.22222222222222221</v>
      </c>
      <c r="J21" s="9">
        <f>IF(E21=0, "-", IF(H21/E21&lt;10, H21/E21, "&gt;999%"))</f>
        <v>-0.15675057208237986</v>
      </c>
    </row>
    <row r="22" spans="1:10" x14ac:dyDescent="0.2">
      <c r="A22" s="158" t="s">
        <v>140</v>
      </c>
      <c r="B22" s="65">
        <v>24</v>
      </c>
      <c r="C22" s="66">
        <v>13</v>
      </c>
      <c r="D22" s="65">
        <v>128</v>
      </c>
      <c r="E22" s="66">
        <v>83</v>
      </c>
      <c r="F22" s="67"/>
      <c r="G22" s="65">
        <f>B22-C22</f>
        <v>11</v>
      </c>
      <c r="H22" s="66">
        <f>D22-E22</f>
        <v>45</v>
      </c>
      <c r="I22" s="8">
        <f>IF(C22=0, "-", IF(G22/C22&lt;10, G22/C22, "&gt;999%"))</f>
        <v>0.84615384615384615</v>
      </c>
      <c r="J22" s="9">
        <f>IF(E22=0, "-", IF(H22/E22&lt;10, H22/E22, "&gt;999%"))</f>
        <v>0.54216867469879515</v>
      </c>
    </row>
    <row r="23" spans="1:10" x14ac:dyDescent="0.2">
      <c r="A23" s="158" t="s">
        <v>141</v>
      </c>
      <c r="B23" s="65">
        <v>0</v>
      </c>
      <c r="C23" s="66">
        <v>0</v>
      </c>
      <c r="D23" s="65">
        <v>3</v>
      </c>
      <c r="E23" s="66">
        <v>3</v>
      </c>
      <c r="F23" s="67"/>
      <c r="G23" s="65">
        <f>B23-C23</f>
        <v>0</v>
      </c>
      <c r="H23" s="66">
        <f>D23-E23</f>
        <v>0</v>
      </c>
      <c r="I23" s="8" t="str">
        <f>IF(C23=0, "-", IF(G23/C23&lt;10, G23/C23, "&gt;999%"))</f>
        <v>-</v>
      </c>
      <c r="J23" s="9">
        <f>IF(E23=0, "-", IF(H23/E23&lt;10, H23/E23, "&gt;999%"))</f>
        <v>0</v>
      </c>
    </row>
    <row r="24" spans="1:10" x14ac:dyDescent="0.2">
      <c r="A24" s="7"/>
      <c r="B24" s="65"/>
      <c r="C24" s="66"/>
      <c r="D24" s="65"/>
      <c r="E24" s="66"/>
      <c r="F24" s="67"/>
      <c r="G24" s="65"/>
      <c r="H24" s="66"/>
      <c r="I24" s="8"/>
      <c r="J24" s="9"/>
    </row>
    <row r="25" spans="1:10" s="43" customFormat="1" x14ac:dyDescent="0.2">
      <c r="A25" s="53" t="s">
        <v>29</v>
      </c>
      <c r="B25" s="78">
        <f>SUM($B26:$B29)</f>
        <v>1468</v>
      </c>
      <c r="C25" s="79">
        <f>SUM($C26:$C29)</f>
        <v>1657</v>
      </c>
      <c r="D25" s="78">
        <f>SUM($D26:$D29)</f>
        <v>8064</v>
      </c>
      <c r="E25" s="79">
        <f>SUM($E26:$E29)</f>
        <v>8889</v>
      </c>
      <c r="F25" s="80"/>
      <c r="G25" s="78">
        <f>B25-C25</f>
        <v>-189</v>
      </c>
      <c r="H25" s="79">
        <f>D25-E25</f>
        <v>-825</v>
      </c>
      <c r="I25" s="54">
        <f>IF(C25=0, "-", IF(G25/C25&lt;10, G25/C25, "&gt;999%"))</f>
        <v>-0.11406155703077851</v>
      </c>
      <c r="J25" s="55">
        <f>IF(E25=0, "-", IF(H25/E25&lt;10, H25/E25, "&gt;999%"))</f>
        <v>-9.2811339858251768E-2</v>
      </c>
    </row>
    <row r="26" spans="1:10" x14ac:dyDescent="0.2">
      <c r="A26" s="158" t="s">
        <v>138</v>
      </c>
      <c r="B26" s="65">
        <v>890</v>
      </c>
      <c r="C26" s="66">
        <v>992</v>
      </c>
      <c r="D26" s="65">
        <v>5228</v>
      </c>
      <c r="E26" s="66">
        <v>5539</v>
      </c>
      <c r="F26" s="67"/>
      <c r="G26" s="65">
        <f>B26-C26</f>
        <v>-102</v>
      </c>
      <c r="H26" s="66">
        <f>D26-E26</f>
        <v>-311</v>
      </c>
      <c r="I26" s="8">
        <f>IF(C26=0, "-", IF(G26/C26&lt;10, G26/C26, "&gt;999%"))</f>
        <v>-0.1028225806451613</v>
      </c>
      <c r="J26" s="9">
        <f>IF(E26=0, "-", IF(H26/E26&lt;10, H26/E26, "&gt;999%"))</f>
        <v>-5.6147319010651744E-2</v>
      </c>
    </row>
    <row r="27" spans="1:10" x14ac:dyDescent="0.2">
      <c r="A27" s="158" t="s">
        <v>139</v>
      </c>
      <c r="B27" s="65">
        <v>458</v>
      </c>
      <c r="C27" s="66">
        <v>570</v>
      </c>
      <c r="D27" s="65">
        <v>2364</v>
      </c>
      <c r="E27" s="66">
        <v>2867</v>
      </c>
      <c r="F27" s="67"/>
      <c r="G27" s="65">
        <f>B27-C27</f>
        <v>-112</v>
      </c>
      <c r="H27" s="66">
        <f>D27-E27</f>
        <v>-503</v>
      </c>
      <c r="I27" s="8">
        <f>IF(C27=0, "-", IF(G27/C27&lt;10, G27/C27, "&gt;999%"))</f>
        <v>-0.19649122807017544</v>
      </c>
      <c r="J27" s="9">
        <f>IF(E27=0, "-", IF(H27/E27&lt;10, H27/E27, "&gt;999%"))</f>
        <v>-0.17544471573072898</v>
      </c>
    </row>
    <row r="28" spans="1:10" x14ac:dyDescent="0.2">
      <c r="A28" s="158" t="s">
        <v>140</v>
      </c>
      <c r="B28" s="65">
        <v>72</v>
      </c>
      <c r="C28" s="66">
        <v>51</v>
      </c>
      <c r="D28" s="65">
        <v>309</v>
      </c>
      <c r="E28" s="66">
        <v>232</v>
      </c>
      <c r="F28" s="67"/>
      <c r="G28" s="65">
        <f>B28-C28</f>
        <v>21</v>
      </c>
      <c r="H28" s="66">
        <f>D28-E28</f>
        <v>77</v>
      </c>
      <c r="I28" s="8">
        <f>IF(C28=0, "-", IF(G28/C28&lt;10, G28/C28, "&gt;999%"))</f>
        <v>0.41176470588235292</v>
      </c>
      <c r="J28" s="9">
        <f>IF(E28=0, "-", IF(H28/E28&lt;10, H28/E28, "&gt;999%"))</f>
        <v>0.33189655172413796</v>
      </c>
    </row>
    <row r="29" spans="1:10" x14ac:dyDescent="0.2">
      <c r="A29" s="158" t="s">
        <v>141</v>
      </c>
      <c r="B29" s="65">
        <v>48</v>
      </c>
      <c r="C29" s="66">
        <v>44</v>
      </c>
      <c r="D29" s="65">
        <v>163</v>
      </c>
      <c r="E29" s="66">
        <v>251</v>
      </c>
      <c r="F29" s="67"/>
      <c r="G29" s="65">
        <f>B29-C29</f>
        <v>4</v>
      </c>
      <c r="H29" s="66">
        <f>D29-E29</f>
        <v>-88</v>
      </c>
      <c r="I29" s="8">
        <f>IF(C29=0, "-", IF(G29/C29&lt;10, G29/C29, "&gt;999%"))</f>
        <v>9.0909090909090912E-2</v>
      </c>
      <c r="J29" s="9">
        <f>IF(E29=0, "-", IF(H29/E29&lt;10, H29/E29, "&gt;999%"))</f>
        <v>-0.35059760956175301</v>
      </c>
    </row>
    <row r="30" spans="1:10" x14ac:dyDescent="0.2">
      <c r="A30" s="7"/>
      <c r="B30" s="65"/>
      <c r="C30" s="66"/>
      <c r="D30" s="65"/>
      <c r="E30" s="66"/>
      <c r="F30" s="67"/>
      <c r="G30" s="65"/>
      <c r="H30" s="66"/>
      <c r="I30" s="8"/>
      <c r="J30" s="9"/>
    </row>
    <row r="31" spans="1:10" s="43" customFormat="1" x14ac:dyDescent="0.2">
      <c r="A31" s="22" t="s">
        <v>107</v>
      </c>
      <c r="B31" s="78">
        <v>18</v>
      </c>
      <c r="C31" s="79">
        <v>24</v>
      </c>
      <c r="D31" s="78">
        <v>81</v>
      </c>
      <c r="E31" s="79">
        <v>95</v>
      </c>
      <c r="F31" s="80"/>
      <c r="G31" s="78">
        <f>B31-C31</f>
        <v>-6</v>
      </c>
      <c r="H31" s="79">
        <f>D31-E31</f>
        <v>-14</v>
      </c>
      <c r="I31" s="54">
        <f>IF(C31=0, "-", IF(G31/C31&lt;10, G31/C31, "&gt;999%"))</f>
        <v>-0.25</v>
      </c>
      <c r="J31" s="55">
        <f>IF(E31=0, "-", IF(H31/E31&lt;10, H31/E31, "&gt;999%"))</f>
        <v>-0.14736842105263157</v>
      </c>
    </row>
    <row r="32" spans="1:10" x14ac:dyDescent="0.2">
      <c r="A32" s="1"/>
      <c r="B32" s="68"/>
      <c r="C32" s="69"/>
      <c r="D32" s="68"/>
      <c r="E32" s="69"/>
      <c r="F32" s="70"/>
      <c r="G32" s="68"/>
      <c r="H32" s="69"/>
      <c r="I32" s="5"/>
      <c r="J32" s="6"/>
    </row>
    <row r="33" spans="1:10" s="43" customFormat="1" x14ac:dyDescent="0.2">
      <c r="A33" s="27" t="s">
        <v>5</v>
      </c>
      <c r="B33" s="71">
        <f>SUM(B26:B32)</f>
        <v>1486</v>
      </c>
      <c r="C33" s="77">
        <f>SUM(C26:C32)</f>
        <v>1681</v>
      </c>
      <c r="D33" s="71">
        <f>SUM(D26:D32)</f>
        <v>8145</v>
      </c>
      <c r="E33" s="77">
        <f>SUM(E26:E32)</f>
        <v>8984</v>
      </c>
      <c r="F33" s="73"/>
      <c r="G33" s="71">
        <f>B33-C33</f>
        <v>-195</v>
      </c>
      <c r="H33" s="72">
        <f>D33-E33</f>
        <v>-839</v>
      </c>
      <c r="I33" s="37">
        <f>IF(C33=0, 0, G33/C33)</f>
        <v>-0.11600237953599048</v>
      </c>
      <c r="J33" s="38">
        <f>IF(E33=0, 0, H33/E33)</f>
        <v>-9.3388245770258241E-2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90</v>
      </c>
      <c r="B2" s="202" t="s">
        <v>81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91</v>
      </c>
      <c r="B7" s="65"/>
      <c r="C7" s="66"/>
      <c r="D7" s="65"/>
      <c r="E7" s="66"/>
      <c r="F7" s="67"/>
      <c r="G7" s="65"/>
      <c r="H7" s="66"/>
      <c r="I7" s="20"/>
      <c r="J7" s="21"/>
    </row>
    <row r="8" spans="1:10" x14ac:dyDescent="0.2">
      <c r="A8" s="158" t="s">
        <v>142</v>
      </c>
      <c r="B8" s="65">
        <v>10</v>
      </c>
      <c r="C8" s="66">
        <v>16</v>
      </c>
      <c r="D8" s="65">
        <v>64</v>
      </c>
      <c r="E8" s="66">
        <v>71</v>
      </c>
      <c r="F8" s="67"/>
      <c r="G8" s="65">
        <f>B8-C8</f>
        <v>-6</v>
      </c>
      <c r="H8" s="66">
        <f>D8-E8</f>
        <v>-7</v>
      </c>
      <c r="I8" s="20">
        <f>IF(C8=0, "-", IF(G8/C8&lt;10, G8/C8, "&gt;999%"))</f>
        <v>-0.375</v>
      </c>
      <c r="J8" s="21">
        <f>IF(E8=0, "-", IF(H8/E8&lt;10, H8/E8, "&gt;999%"))</f>
        <v>-9.8591549295774641E-2</v>
      </c>
    </row>
    <row r="9" spans="1:10" x14ac:dyDescent="0.2">
      <c r="A9" s="158" t="s">
        <v>143</v>
      </c>
      <c r="B9" s="65">
        <v>47</v>
      </c>
      <c r="C9" s="66">
        <v>15</v>
      </c>
      <c r="D9" s="65">
        <v>293</v>
      </c>
      <c r="E9" s="66">
        <v>56</v>
      </c>
      <c r="F9" s="67"/>
      <c r="G9" s="65">
        <f>B9-C9</f>
        <v>32</v>
      </c>
      <c r="H9" s="66">
        <f>D9-E9</f>
        <v>237</v>
      </c>
      <c r="I9" s="20">
        <f>IF(C9=0, "-", IF(G9/C9&lt;10, G9/C9, "&gt;999%"))</f>
        <v>2.1333333333333333</v>
      </c>
      <c r="J9" s="21">
        <f>IF(E9=0, "-", IF(H9/E9&lt;10, H9/E9, "&gt;999%"))</f>
        <v>4.2321428571428568</v>
      </c>
    </row>
    <row r="10" spans="1:10" x14ac:dyDescent="0.2">
      <c r="A10" s="158" t="s">
        <v>144</v>
      </c>
      <c r="B10" s="65">
        <v>66</v>
      </c>
      <c r="C10" s="66">
        <v>30</v>
      </c>
      <c r="D10" s="65">
        <v>255</v>
      </c>
      <c r="E10" s="66">
        <v>295</v>
      </c>
      <c r="F10" s="67"/>
      <c r="G10" s="65">
        <f>B10-C10</f>
        <v>36</v>
      </c>
      <c r="H10" s="66">
        <f>D10-E10</f>
        <v>-40</v>
      </c>
      <c r="I10" s="20">
        <f>IF(C10=0, "-", IF(G10/C10&lt;10, G10/C10, "&gt;999%"))</f>
        <v>1.2</v>
      </c>
      <c r="J10" s="21">
        <f>IF(E10=0, "-", IF(H10/E10&lt;10, H10/E10, "&gt;999%"))</f>
        <v>-0.13559322033898305</v>
      </c>
    </row>
    <row r="11" spans="1:10" x14ac:dyDescent="0.2">
      <c r="A11" s="158" t="s">
        <v>145</v>
      </c>
      <c r="B11" s="65">
        <v>276</v>
      </c>
      <c r="C11" s="66">
        <v>395</v>
      </c>
      <c r="D11" s="65">
        <v>1447</v>
      </c>
      <c r="E11" s="66">
        <v>2076</v>
      </c>
      <c r="F11" s="67"/>
      <c r="G11" s="65">
        <f>B11-C11</f>
        <v>-119</v>
      </c>
      <c r="H11" s="66">
        <f>D11-E11</f>
        <v>-629</v>
      </c>
      <c r="I11" s="20">
        <f>IF(C11=0, "-", IF(G11/C11&lt;10, G11/C11, "&gt;999%"))</f>
        <v>-0.30126582278481012</v>
      </c>
      <c r="J11" s="21">
        <f>IF(E11=0, "-", IF(H11/E11&lt;10, H11/E11, "&gt;999%"))</f>
        <v>-0.30298651252408476</v>
      </c>
    </row>
    <row r="12" spans="1:10" x14ac:dyDescent="0.2">
      <c r="A12" s="158" t="s">
        <v>146</v>
      </c>
      <c r="B12" s="65">
        <v>8</v>
      </c>
      <c r="C12" s="66">
        <v>6</v>
      </c>
      <c r="D12" s="65">
        <v>16</v>
      </c>
      <c r="E12" s="66">
        <v>19</v>
      </c>
      <c r="F12" s="67"/>
      <c r="G12" s="65">
        <f>B12-C12</f>
        <v>2</v>
      </c>
      <c r="H12" s="66">
        <f>D12-E12</f>
        <v>-3</v>
      </c>
      <c r="I12" s="20">
        <f>IF(C12=0, "-", IF(G12/C12&lt;10, G12/C12, "&gt;999%"))</f>
        <v>0.33333333333333331</v>
      </c>
      <c r="J12" s="21">
        <f>IF(E12=0, "-", IF(H12/E12&lt;10, H12/E12, "&gt;999%"))</f>
        <v>-0.15789473684210525</v>
      </c>
    </row>
    <row r="13" spans="1:10" x14ac:dyDescent="0.2">
      <c r="A13" s="7"/>
      <c r="B13" s="65"/>
      <c r="C13" s="66"/>
      <c r="D13" s="65"/>
      <c r="E13" s="66"/>
      <c r="F13" s="67"/>
      <c r="G13" s="65"/>
      <c r="H13" s="66"/>
      <c r="I13" s="20"/>
      <c r="J13" s="21"/>
    </row>
    <row r="14" spans="1:10" s="139" customFormat="1" x14ac:dyDescent="0.2">
      <c r="A14" s="159" t="s">
        <v>100</v>
      </c>
      <c r="B14" s="65"/>
      <c r="C14" s="66"/>
      <c r="D14" s="65"/>
      <c r="E14" s="66"/>
      <c r="F14" s="67"/>
      <c r="G14" s="65"/>
      <c r="H14" s="66"/>
      <c r="I14" s="20"/>
      <c r="J14" s="21"/>
    </row>
    <row r="15" spans="1:10" x14ac:dyDescent="0.2">
      <c r="A15" s="158" t="s">
        <v>142</v>
      </c>
      <c r="B15" s="65">
        <v>171</v>
      </c>
      <c r="C15" s="66">
        <v>151</v>
      </c>
      <c r="D15" s="65">
        <v>821</v>
      </c>
      <c r="E15" s="66">
        <v>718</v>
      </c>
      <c r="F15" s="67"/>
      <c r="G15" s="65">
        <f>B15-C15</f>
        <v>20</v>
      </c>
      <c r="H15" s="66">
        <f>D15-E15</f>
        <v>103</v>
      </c>
      <c r="I15" s="20">
        <f>IF(C15=0, "-", IF(G15/C15&lt;10, G15/C15, "&gt;999%"))</f>
        <v>0.13245033112582782</v>
      </c>
      <c r="J15" s="21">
        <f>IF(E15=0, "-", IF(H15/E15&lt;10, H15/E15, "&gt;999%"))</f>
        <v>0.14345403899721448</v>
      </c>
    </row>
    <row r="16" spans="1:10" x14ac:dyDescent="0.2">
      <c r="A16" s="158" t="s">
        <v>143</v>
      </c>
      <c r="B16" s="65">
        <v>24</v>
      </c>
      <c r="C16" s="66">
        <v>20</v>
      </c>
      <c r="D16" s="65">
        <v>120</v>
      </c>
      <c r="E16" s="66">
        <v>55</v>
      </c>
      <c r="F16" s="67"/>
      <c r="G16" s="65">
        <f>B16-C16</f>
        <v>4</v>
      </c>
      <c r="H16" s="66">
        <f>D16-E16</f>
        <v>65</v>
      </c>
      <c r="I16" s="20">
        <f>IF(C16=0, "-", IF(G16/C16&lt;10, G16/C16, "&gt;999%"))</f>
        <v>0.2</v>
      </c>
      <c r="J16" s="21">
        <f>IF(E16=0, "-", IF(H16/E16&lt;10, H16/E16, "&gt;999%"))</f>
        <v>1.1818181818181819</v>
      </c>
    </row>
    <row r="17" spans="1:10" x14ac:dyDescent="0.2">
      <c r="A17" s="158" t="s">
        <v>144</v>
      </c>
      <c r="B17" s="65">
        <v>70</v>
      </c>
      <c r="C17" s="66">
        <v>75</v>
      </c>
      <c r="D17" s="65">
        <v>516</v>
      </c>
      <c r="E17" s="66">
        <v>471</v>
      </c>
      <c r="F17" s="67"/>
      <c r="G17" s="65">
        <f>B17-C17</f>
        <v>-5</v>
      </c>
      <c r="H17" s="66">
        <f>D17-E17</f>
        <v>45</v>
      </c>
      <c r="I17" s="20">
        <f>IF(C17=0, "-", IF(G17/C17&lt;10, G17/C17, "&gt;999%"))</f>
        <v>-6.6666666666666666E-2</v>
      </c>
      <c r="J17" s="21">
        <f>IF(E17=0, "-", IF(H17/E17&lt;10, H17/E17, "&gt;999%"))</f>
        <v>9.5541401273885357E-2</v>
      </c>
    </row>
    <row r="18" spans="1:10" x14ac:dyDescent="0.2">
      <c r="A18" s="158" t="s">
        <v>145</v>
      </c>
      <c r="B18" s="65">
        <v>538</v>
      </c>
      <c r="C18" s="66">
        <v>665</v>
      </c>
      <c r="D18" s="65">
        <v>3014</v>
      </c>
      <c r="E18" s="66">
        <v>3570</v>
      </c>
      <c r="F18" s="67"/>
      <c r="G18" s="65">
        <f>B18-C18</f>
        <v>-127</v>
      </c>
      <c r="H18" s="66">
        <f>D18-E18</f>
        <v>-556</v>
      </c>
      <c r="I18" s="20">
        <f>IF(C18=0, "-", IF(G18/C18&lt;10, G18/C18, "&gt;999%"))</f>
        <v>-0.19097744360902255</v>
      </c>
      <c r="J18" s="21">
        <f>IF(E18=0, "-", IF(H18/E18&lt;10, H18/E18, "&gt;999%"))</f>
        <v>-0.15574229691876751</v>
      </c>
    </row>
    <row r="19" spans="1:10" x14ac:dyDescent="0.2">
      <c r="A19" s="158" t="s">
        <v>146</v>
      </c>
      <c r="B19" s="65">
        <v>14</v>
      </c>
      <c r="C19" s="66">
        <v>12</v>
      </c>
      <c r="D19" s="65">
        <v>84</v>
      </c>
      <c r="E19" s="66">
        <v>42</v>
      </c>
      <c r="F19" s="67"/>
      <c r="G19" s="65">
        <f>B19-C19</f>
        <v>2</v>
      </c>
      <c r="H19" s="66">
        <f>D19-E19</f>
        <v>42</v>
      </c>
      <c r="I19" s="20">
        <f>IF(C19=0, "-", IF(G19/C19&lt;10, G19/C19, "&gt;999%"))</f>
        <v>0.16666666666666666</v>
      </c>
      <c r="J19" s="21">
        <f>IF(E19=0, "-", IF(H19/E19&lt;10, H19/E19, "&gt;999%"))</f>
        <v>1</v>
      </c>
    </row>
    <row r="20" spans="1:10" x14ac:dyDescent="0.2">
      <c r="A20" s="7"/>
      <c r="B20" s="65"/>
      <c r="C20" s="66"/>
      <c r="D20" s="65"/>
      <c r="E20" s="66"/>
      <c r="F20" s="67"/>
      <c r="G20" s="65"/>
      <c r="H20" s="66"/>
      <c r="I20" s="20"/>
      <c r="J20" s="21"/>
    </row>
    <row r="21" spans="1:10" s="139" customFormat="1" x14ac:dyDescent="0.2">
      <c r="A21" s="159" t="s">
        <v>106</v>
      </c>
      <c r="B21" s="65"/>
      <c r="C21" s="66"/>
      <c r="D21" s="65"/>
      <c r="E21" s="66"/>
      <c r="F21" s="67"/>
      <c r="G21" s="65"/>
      <c r="H21" s="66"/>
      <c r="I21" s="20"/>
      <c r="J21" s="21"/>
    </row>
    <row r="22" spans="1:10" x14ac:dyDescent="0.2">
      <c r="A22" s="158" t="s">
        <v>142</v>
      </c>
      <c r="B22" s="65">
        <v>226</v>
      </c>
      <c r="C22" s="66">
        <v>252</v>
      </c>
      <c r="D22" s="65">
        <v>1299</v>
      </c>
      <c r="E22" s="66">
        <v>1400</v>
      </c>
      <c r="F22" s="67"/>
      <c r="G22" s="65">
        <f>B22-C22</f>
        <v>-26</v>
      </c>
      <c r="H22" s="66">
        <f>D22-E22</f>
        <v>-101</v>
      </c>
      <c r="I22" s="20">
        <f>IF(C22=0, "-", IF(G22/C22&lt;10, G22/C22, "&gt;999%"))</f>
        <v>-0.10317460317460317</v>
      </c>
      <c r="J22" s="21">
        <f>IF(E22=0, "-", IF(H22/E22&lt;10, H22/E22, "&gt;999%"))</f>
        <v>-7.2142857142857147E-2</v>
      </c>
    </row>
    <row r="23" spans="1:10" x14ac:dyDescent="0.2">
      <c r="A23" s="158" t="s">
        <v>145</v>
      </c>
      <c r="B23" s="65">
        <v>18</v>
      </c>
      <c r="C23" s="66">
        <v>20</v>
      </c>
      <c r="D23" s="65">
        <v>135</v>
      </c>
      <c r="E23" s="66">
        <v>116</v>
      </c>
      <c r="F23" s="67"/>
      <c r="G23" s="65">
        <f>B23-C23</f>
        <v>-2</v>
      </c>
      <c r="H23" s="66">
        <f>D23-E23</f>
        <v>19</v>
      </c>
      <c r="I23" s="20">
        <f>IF(C23=0, "-", IF(G23/C23&lt;10, G23/C23, "&gt;999%"))</f>
        <v>-0.1</v>
      </c>
      <c r="J23" s="21">
        <f>IF(E23=0, "-", IF(H23/E23&lt;10, H23/E23, "&gt;999%"))</f>
        <v>0.16379310344827586</v>
      </c>
    </row>
    <row r="24" spans="1:10" x14ac:dyDescent="0.2">
      <c r="A24" s="7"/>
      <c r="B24" s="65"/>
      <c r="C24" s="66"/>
      <c r="D24" s="65"/>
      <c r="E24" s="66"/>
      <c r="F24" s="67"/>
      <c r="G24" s="65"/>
      <c r="H24" s="66"/>
      <c r="I24" s="20"/>
      <c r="J24" s="21"/>
    </row>
    <row r="25" spans="1:10" x14ac:dyDescent="0.2">
      <c r="A25" s="7" t="s">
        <v>107</v>
      </c>
      <c r="B25" s="65">
        <v>18</v>
      </c>
      <c r="C25" s="66">
        <v>24</v>
      </c>
      <c r="D25" s="65">
        <v>81</v>
      </c>
      <c r="E25" s="66">
        <v>95</v>
      </c>
      <c r="F25" s="67"/>
      <c r="G25" s="65">
        <f>B25-C25</f>
        <v>-6</v>
      </c>
      <c r="H25" s="66">
        <f>D25-E25</f>
        <v>-14</v>
      </c>
      <c r="I25" s="20">
        <f>IF(C25=0, "-", IF(G25/C25&lt;10, G25/C25, "&gt;999%"))</f>
        <v>-0.25</v>
      </c>
      <c r="J25" s="21">
        <f>IF(E25=0, "-", IF(H25/E25&lt;10, H25/E25, "&gt;999%"))</f>
        <v>-0.14736842105263157</v>
      </c>
    </row>
    <row r="26" spans="1:10" x14ac:dyDescent="0.2">
      <c r="A26" s="1"/>
      <c r="B26" s="68"/>
      <c r="C26" s="69"/>
      <c r="D26" s="68"/>
      <c r="E26" s="69"/>
      <c r="F26" s="70"/>
      <c r="G26" s="68"/>
      <c r="H26" s="69"/>
      <c r="I26" s="5"/>
      <c r="J26" s="6"/>
    </row>
    <row r="27" spans="1:10" s="43" customFormat="1" x14ac:dyDescent="0.2">
      <c r="A27" s="27" t="s">
        <v>5</v>
      </c>
      <c r="B27" s="71">
        <f>SUM(B6:B26)</f>
        <v>1486</v>
      </c>
      <c r="C27" s="77">
        <f>SUM(C6:C26)</f>
        <v>1681</v>
      </c>
      <c r="D27" s="71">
        <f>SUM(D6:D26)</f>
        <v>8145</v>
      </c>
      <c r="E27" s="77">
        <f>SUM(E6:E26)</f>
        <v>8984</v>
      </c>
      <c r="F27" s="73"/>
      <c r="G27" s="71">
        <f>B27-C27</f>
        <v>-195</v>
      </c>
      <c r="H27" s="72">
        <f>D27-E27</f>
        <v>-839</v>
      </c>
      <c r="I27" s="37">
        <f>IF(C27=0, 0, G27/C27)</f>
        <v>-0.11600237953599048</v>
      </c>
      <c r="J27" s="38">
        <f>IF(E27=0, 0, H27/E27)</f>
        <v>-9.3388245770258241E-2</v>
      </c>
    </row>
    <row r="28" spans="1:10" s="43" customFormat="1" x14ac:dyDescent="0.2">
      <c r="A28" s="22"/>
      <c r="B28" s="78"/>
      <c r="C28" s="98"/>
      <c r="D28" s="78"/>
      <c r="E28" s="98"/>
      <c r="F28" s="80"/>
      <c r="G28" s="78"/>
      <c r="H28" s="79"/>
      <c r="I28" s="54"/>
      <c r="J28" s="55"/>
    </row>
    <row r="29" spans="1:10" s="139" customFormat="1" x14ac:dyDescent="0.2">
      <c r="A29" s="161" t="s">
        <v>147</v>
      </c>
      <c r="B29" s="74"/>
      <c r="C29" s="75"/>
      <c r="D29" s="74"/>
      <c r="E29" s="75"/>
      <c r="F29" s="76"/>
      <c r="G29" s="74"/>
      <c r="H29" s="75"/>
      <c r="I29" s="23"/>
      <c r="J29" s="24"/>
    </row>
    <row r="30" spans="1:10" x14ac:dyDescent="0.2">
      <c r="A30" s="7" t="s">
        <v>142</v>
      </c>
      <c r="B30" s="65">
        <v>407</v>
      </c>
      <c r="C30" s="66">
        <v>419</v>
      </c>
      <c r="D30" s="65">
        <v>2184</v>
      </c>
      <c r="E30" s="66">
        <v>2189</v>
      </c>
      <c r="F30" s="67"/>
      <c r="G30" s="65">
        <f>B30-C30</f>
        <v>-12</v>
      </c>
      <c r="H30" s="66">
        <f>D30-E30</f>
        <v>-5</v>
      </c>
      <c r="I30" s="20">
        <f>IF(C30=0, "-", IF(G30/C30&lt;10, G30/C30, "&gt;999%"))</f>
        <v>-2.8639618138424822E-2</v>
      </c>
      <c r="J30" s="21">
        <f>IF(E30=0, "-", IF(H30/E30&lt;10, H30/E30, "&gt;999%"))</f>
        <v>-2.2841480127912287E-3</v>
      </c>
    </row>
    <row r="31" spans="1:10" x14ac:dyDescent="0.2">
      <c r="A31" s="7" t="s">
        <v>143</v>
      </c>
      <c r="B31" s="65">
        <v>71</v>
      </c>
      <c r="C31" s="66">
        <v>35</v>
      </c>
      <c r="D31" s="65">
        <v>413</v>
      </c>
      <c r="E31" s="66">
        <v>111</v>
      </c>
      <c r="F31" s="67"/>
      <c r="G31" s="65">
        <f>B31-C31</f>
        <v>36</v>
      </c>
      <c r="H31" s="66">
        <f>D31-E31</f>
        <v>302</v>
      </c>
      <c r="I31" s="20">
        <f>IF(C31=0, "-", IF(G31/C31&lt;10, G31/C31, "&gt;999%"))</f>
        <v>1.0285714285714285</v>
      </c>
      <c r="J31" s="21">
        <f>IF(E31=0, "-", IF(H31/E31&lt;10, H31/E31, "&gt;999%"))</f>
        <v>2.7207207207207209</v>
      </c>
    </row>
    <row r="32" spans="1:10" x14ac:dyDescent="0.2">
      <c r="A32" s="7" t="s">
        <v>144</v>
      </c>
      <c r="B32" s="65">
        <v>136</v>
      </c>
      <c r="C32" s="66">
        <v>105</v>
      </c>
      <c r="D32" s="65">
        <v>771</v>
      </c>
      <c r="E32" s="66">
        <v>766</v>
      </c>
      <c r="F32" s="67"/>
      <c r="G32" s="65">
        <f>B32-C32</f>
        <v>31</v>
      </c>
      <c r="H32" s="66">
        <f>D32-E32</f>
        <v>5</v>
      </c>
      <c r="I32" s="20">
        <f>IF(C32=0, "-", IF(G32/C32&lt;10, G32/C32, "&gt;999%"))</f>
        <v>0.29523809523809524</v>
      </c>
      <c r="J32" s="21">
        <f>IF(E32=0, "-", IF(H32/E32&lt;10, H32/E32, "&gt;999%"))</f>
        <v>6.5274151436031328E-3</v>
      </c>
    </row>
    <row r="33" spans="1:10" x14ac:dyDescent="0.2">
      <c r="A33" s="7" t="s">
        <v>145</v>
      </c>
      <c r="B33" s="65">
        <v>832</v>
      </c>
      <c r="C33" s="66">
        <v>1080</v>
      </c>
      <c r="D33" s="65">
        <v>4596</v>
      </c>
      <c r="E33" s="66">
        <v>5762</v>
      </c>
      <c r="F33" s="67"/>
      <c r="G33" s="65">
        <f>B33-C33</f>
        <v>-248</v>
      </c>
      <c r="H33" s="66">
        <f>D33-E33</f>
        <v>-1166</v>
      </c>
      <c r="I33" s="20">
        <f>IF(C33=0, "-", IF(G33/C33&lt;10, G33/C33, "&gt;999%"))</f>
        <v>-0.22962962962962963</v>
      </c>
      <c r="J33" s="21">
        <f>IF(E33=0, "-", IF(H33/E33&lt;10, H33/E33, "&gt;999%"))</f>
        <v>-0.20236029156542867</v>
      </c>
    </row>
    <row r="34" spans="1:10" x14ac:dyDescent="0.2">
      <c r="A34" s="7" t="s">
        <v>146</v>
      </c>
      <c r="B34" s="65">
        <v>22</v>
      </c>
      <c r="C34" s="66">
        <v>18</v>
      </c>
      <c r="D34" s="65">
        <v>100</v>
      </c>
      <c r="E34" s="66">
        <v>61</v>
      </c>
      <c r="F34" s="67"/>
      <c r="G34" s="65">
        <f>B34-C34</f>
        <v>4</v>
      </c>
      <c r="H34" s="66">
        <f>D34-E34</f>
        <v>39</v>
      </c>
      <c r="I34" s="20">
        <f>IF(C34=0, "-", IF(G34/C34&lt;10, G34/C34, "&gt;999%"))</f>
        <v>0.22222222222222221</v>
      </c>
      <c r="J34" s="21">
        <f>IF(E34=0, "-", IF(H34/E34&lt;10, H34/E34, "&gt;999%"))</f>
        <v>0.63934426229508201</v>
      </c>
    </row>
    <row r="35" spans="1:10" x14ac:dyDescent="0.2">
      <c r="A35" s="7"/>
      <c r="B35" s="65"/>
      <c r="C35" s="66"/>
      <c r="D35" s="65"/>
      <c r="E35" s="66"/>
      <c r="F35" s="67"/>
      <c r="G35" s="65"/>
      <c r="H35" s="66"/>
      <c r="I35" s="20"/>
      <c r="J35" s="21"/>
    </row>
    <row r="36" spans="1:10" x14ac:dyDescent="0.2">
      <c r="A36" s="7" t="s">
        <v>107</v>
      </c>
      <c r="B36" s="65">
        <v>18</v>
      </c>
      <c r="C36" s="66">
        <v>24</v>
      </c>
      <c r="D36" s="65">
        <v>81</v>
      </c>
      <c r="E36" s="66">
        <v>95</v>
      </c>
      <c r="F36" s="67"/>
      <c r="G36" s="65">
        <f>B36-C36</f>
        <v>-6</v>
      </c>
      <c r="H36" s="66">
        <f>D36-E36</f>
        <v>-14</v>
      </c>
      <c r="I36" s="20">
        <f>IF(C36=0, "-", IF(G36/C36&lt;10, G36/C36, "&gt;999%"))</f>
        <v>-0.25</v>
      </c>
      <c r="J36" s="21">
        <f>IF(E36=0, "-", IF(H36/E36&lt;10, H36/E36, "&gt;999%"))</f>
        <v>-0.14736842105263157</v>
      </c>
    </row>
    <row r="37" spans="1:10" x14ac:dyDescent="0.2">
      <c r="A37" s="7"/>
      <c r="B37" s="65"/>
      <c r="C37" s="66"/>
      <c r="D37" s="65"/>
      <c r="E37" s="66"/>
      <c r="F37" s="67"/>
      <c r="G37" s="65"/>
      <c r="H37" s="66"/>
      <c r="I37" s="20"/>
      <c r="J37" s="21"/>
    </row>
    <row r="38" spans="1:10" s="43" customFormat="1" x14ac:dyDescent="0.2">
      <c r="A38" s="27" t="s">
        <v>5</v>
      </c>
      <c r="B38" s="71">
        <f>SUM(B28:B37)</f>
        <v>1486</v>
      </c>
      <c r="C38" s="77">
        <f>SUM(C28:C37)</f>
        <v>1681</v>
      </c>
      <c r="D38" s="71">
        <f>SUM(D28:D37)</f>
        <v>8145</v>
      </c>
      <c r="E38" s="77">
        <f>SUM(E28:E37)</f>
        <v>8984</v>
      </c>
      <c r="F38" s="73"/>
      <c r="G38" s="71">
        <f>B38-C38</f>
        <v>-195</v>
      </c>
      <c r="H38" s="72">
        <f>D38-E38</f>
        <v>-839</v>
      </c>
      <c r="I38" s="37">
        <f>IF(C38=0, 0, G38/C38)</f>
        <v>-0.11600237953599048</v>
      </c>
      <c r="J38" s="38">
        <f>IF(E38=0, 0, H38/E38)</f>
        <v>-9.3388245770258241E-2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3"/>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90</v>
      </c>
      <c r="B2" s="202" t="s">
        <v>81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173</v>
      </c>
      <c r="B15" s="65">
        <v>4</v>
      </c>
      <c r="C15" s="66">
        <v>3</v>
      </c>
      <c r="D15" s="65">
        <v>48</v>
      </c>
      <c r="E15" s="66">
        <v>82</v>
      </c>
      <c r="F15" s="67"/>
      <c r="G15" s="65">
        <f t="shared" ref="G15:G40" si="0">B15-C15</f>
        <v>1</v>
      </c>
      <c r="H15" s="66">
        <f t="shared" ref="H15:H40" si="1">D15-E15</f>
        <v>-34</v>
      </c>
      <c r="I15" s="20">
        <f t="shared" ref="I15:I40" si="2">IF(C15=0, "-", IF(G15/C15&lt;10, G15/C15, "&gt;999%"))</f>
        <v>0.33333333333333331</v>
      </c>
      <c r="J15" s="21">
        <f t="shared" ref="J15:J40" si="3">IF(E15=0, "-", IF(H15/E15&lt;10, H15/E15, "&gt;999%"))</f>
        <v>-0.41463414634146339</v>
      </c>
    </row>
    <row r="16" spans="1:10" x14ac:dyDescent="0.2">
      <c r="A16" s="7" t="s">
        <v>172</v>
      </c>
      <c r="B16" s="65">
        <v>12</v>
      </c>
      <c r="C16" s="66">
        <v>4</v>
      </c>
      <c r="D16" s="65">
        <v>27</v>
      </c>
      <c r="E16" s="66">
        <v>16</v>
      </c>
      <c r="F16" s="67"/>
      <c r="G16" s="65">
        <f t="shared" si="0"/>
        <v>8</v>
      </c>
      <c r="H16" s="66">
        <f t="shared" si="1"/>
        <v>11</v>
      </c>
      <c r="I16" s="20">
        <f t="shared" si="2"/>
        <v>2</v>
      </c>
      <c r="J16" s="21">
        <f t="shared" si="3"/>
        <v>0.6875</v>
      </c>
    </row>
    <row r="17" spans="1:10" x14ac:dyDescent="0.2">
      <c r="A17" s="7" t="s">
        <v>171</v>
      </c>
      <c r="B17" s="65">
        <v>5</v>
      </c>
      <c r="C17" s="66">
        <v>3</v>
      </c>
      <c r="D17" s="65">
        <v>27</v>
      </c>
      <c r="E17" s="66">
        <v>19</v>
      </c>
      <c r="F17" s="67"/>
      <c r="G17" s="65">
        <f t="shared" si="0"/>
        <v>2</v>
      </c>
      <c r="H17" s="66">
        <f t="shared" si="1"/>
        <v>8</v>
      </c>
      <c r="I17" s="20">
        <f t="shared" si="2"/>
        <v>0.66666666666666663</v>
      </c>
      <c r="J17" s="21">
        <f t="shared" si="3"/>
        <v>0.42105263157894735</v>
      </c>
    </row>
    <row r="18" spans="1:10" x14ac:dyDescent="0.2">
      <c r="A18" s="7" t="s">
        <v>170</v>
      </c>
      <c r="B18" s="65">
        <v>147</v>
      </c>
      <c r="C18" s="66">
        <v>112</v>
      </c>
      <c r="D18" s="65">
        <v>811</v>
      </c>
      <c r="E18" s="66">
        <v>496</v>
      </c>
      <c r="F18" s="67"/>
      <c r="G18" s="65">
        <f t="shared" si="0"/>
        <v>35</v>
      </c>
      <c r="H18" s="66">
        <f t="shared" si="1"/>
        <v>315</v>
      </c>
      <c r="I18" s="20">
        <f t="shared" si="2"/>
        <v>0.3125</v>
      </c>
      <c r="J18" s="21">
        <f t="shared" si="3"/>
        <v>0.63508064516129037</v>
      </c>
    </row>
    <row r="19" spans="1:10" x14ac:dyDescent="0.2">
      <c r="A19" s="7" t="s">
        <v>169</v>
      </c>
      <c r="B19" s="65">
        <v>42</v>
      </c>
      <c r="C19" s="66">
        <v>49</v>
      </c>
      <c r="D19" s="65">
        <v>162</v>
      </c>
      <c r="E19" s="66">
        <v>299</v>
      </c>
      <c r="F19" s="67"/>
      <c r="G19" s="65">
        <f t="shared" si="0"/>
        <v>-7</v>
      </c>
      <c r="H19" s="66">
        <f t="shared" si="1"/>
        <v>-137</v>
      </c>
      <c r="I19" s="20">
        <f t="shared" si="2"/>
        <v>-0.14285714285714285</v>
      </c>
      <c r="J19" s="21">
        <f t="shared" si="3"/>
        <v>-0.45819397993311034</v>
      </c>
    </row>
    <row r="20" spans="1:10" x14ac:dyDescent="0.2">
      <c r="A20" s="7" t="s">
        <v>168</v>
      </c>
      <c r="B20" s="65">
        <v>25</v>
      </c>
      <c r="C20" s="66">
        <v>66</v>
      </c>
      <c r="D20" s="65">
        <v>131</v>
      </c>
      <c r="E20" s="66">
        <v>290</v>
      </c>
      <c r="F20" s="67"/>
      <c r="G20" s="65">
        <f t="shared" si="0"/>
        <v>-41</v>
      </c>
      <c r="H20" s="66">
        <f t="shared" si="1"/>
        <v>-159</v>
      </c>
      <c r="I20" s="20">
        <f t="shared" si="2"/>
        <v>-0.62121212121212122</v>
      </c>
      <c r="J20" s="21">
        <f t="shared" si="3"/>
        <v>-0.5482758620689655</v>
      </c>
    </row>
    <row r="21" spans="1:10" x14ac:dyDescent="0.2">
      <c r="A21" s="7" t="s">
        <v>167</v>
      </c>
      <c r="B21" s="65">
        <v>2</v>
      </c>
      <c r="C21" s="66">
        <v>0</v>
      </c>
      <c r="D21" s="65">
        <v>5</v>
      </c>
      <c r="E21" s="66">
        <v>7</v>
      </c>
      <c r="F21" s="67"/>
      <c r="G21" s="65">
        <f t="shared" si="0"/>
        <v>2</v>
      </c>
      <c r="H21" s="66">
        <f t="shared" si="1"/>
        <v>-2</v>
      </c>
      <c r="I21" s="20" t="str">
        <f t="shared" si="2"/>
        <v>-</v>
      </c>
      <c r="J21" s="21">
        <f t="shared" si="3"/>
        <v>-0.2857142857142857</v>
      </c>
    </row>
    <row r="22" spans="1:10" x14ac:dyDescent="0.2">
      <c r="A22" s="7" t="s">
        <v>166</v>
      </c>
      <c r="B22" s="65">
        <v>7</v>
      </c>
      <c r="C22" s="66">
        <v>6</v>
      </c>
      <c r="D22" s="65">
        <v>45</v>
      </c>
      <c r="E22" s="66">
        <v>36</v>
      </c>
      <c r="F22" s="67"/>
      <c r="G22" s="65">
        <f t="shared" si="0"/>
        <v>1</v>
      </c>
      <c r="H22" s="66">
        <f t="shared" si="1"/>
        <v>9</v>
      </c>
      <c r="I22" s="20">
        <f t="shared" si="2"/>
        <v>0.16666666666666666</v>
      </c>
      <c r="J22" s="21">
        <f t="shared" si="3"/>
        <v>0.25</v>
      </c>
    </row>
    <row r="23" spans="1:10" x14ac:dyDescent="0.2">
      <c r="A23" s="7" t="s">
        <v>165</v>
      </c>
      <c r="B23" s="65">
        <v>97</v>
      </c>
      <c r="C23" s="66">
        <v>74</v>
      </c>
      <c r="D23" s="65">
        <v>359</v>
      </c>
      <c r="E23" s="66">
        <v>420</v>
      </c>
      <c r="F23" s="67"/>
      <c r="G23" s="65">
        <f t="shared" si="0"/>
        <v>23</v>
      </c>
      <c r="H23" s="66">
        <f t="shared" si="1"/>
        <v>-61</v>
      </c>
      <c r="I23" s="20">
        <f t="shared" si="2"/>
        <v>0.3108108108108108</v>
      </c>
      <c r="J23" s="21">
        <f t="shared" si="3"/>
        <v>-0.14523809523809525</v>
      </c>
    </row>
    <row r="24" spans="1:10" x14ac:dyDescent="0.2">
      <c r="A24" s="7" t="s">
        <v>164</v>
      </c>
      <c r="B24" s="65">
        <v>14</v>
      </c>
      <c r="C24" s="66">
        <v>10</v>
      </c>
      <c r="D24" s="65">
        <v>69</v>
      </c>
      <c r="E24" s="66">
        <v>86</v>
      </c>
      <c r="F24" s="67"/>
      <c r="G24" s="65">
        <f t="shared" si="0"/>
        <v>4</v>
      </c>
      <c r="H24" s="66">
        <f t="shared" si="1"/>
        <v>-17</v>
      </c>
      <c r="I24" s="20">
        <f t="shared" si="2"/>
        <v>0.4</v>
      </c>
      <c r="J24" s="21">
        <f t="shared" si="3"/>
        <v>-0.19767441860465115</v>
      </c>
    </row>
    <row r="25" spans="1:10" x14ac:dyDescent="0.2">
      <c r="A25" s="7" t="s">
        <v>163</v>
      </c>
      <c r="B25" s="65">
        <v>21</v>
      </c>
      <c r="C25" s="66">
        <v>5</v>
      </c>
      <c r="D25" s="65">
        <v>57</v>
      </c>
      <c r="E25" s="66">
        <v>57</v>
      </c>
      <c r="F25" s="67"/>
      <c r="G25" s="65">
        <f t="shared" si="0"/>
        <v>16</v>
      </c>
      <c r="H25" s="66">
        <f t="shared" si="1"/>
        <v>0</v>
      </c>
      <c r="I25" s="20">
        <f t="shared" si="2"/>
        <v>3.2</v>
      </c>
      <c r="J25" s="21">
        <f t="shared" si="3"/>
        <v>0</v>
      </c>
    </row>
    <row r="26" spans="1:10" x14ac:dyDescent="0.2">
      <c r="A26" s="7" t="s">
        <v>162</v>
      </c>
      <c r="B26" s="65">
        <v>5</v>
      </c>
      <c r="C26" s="66">
        <v>3</v>
      </c>
      <c r="D26" s="65">
        <v>30</v>
      </c>
      <c r="E26" s="66">
        <v>23</v>
      </c>
      <c r="F26" s="67"/>
      <c r="G26" s="65">
        <f t="shared" si="0"/>
        <v>2</v>
      </c>
      <c r="H26" s="66">
        <f t="shared" si="1"/>
        <v>7</v>
      </c>
      <c r="I26" s="20">
        <f t="shared" si="2"/>
        <v>0.66666666666666663</v>
      </c>
      <c r="J26" s="21">
        <f t="shared" si="3"/>
        <v>0.30434782608695654</v>
      </c>
    </row>
    <row r="27" spans="1:10" x14ac:dyDescent="0.2">
      <c r="A27" s="7" t="s">
        <v>161</v>
      </c>
      <c r="B27" s="65">
        <v>413</v>
      </c>
      <c r="C27" s="66">
        <v>532</v>
      </c>
      <c r="D27" s="65">
        <v>2757</v>
      </c>
      <c r="E27" s="66">
        <v>3223</v>
      </c>
      <c r="F27" s="67"/>
      <c r="G27" s="65">
        <f t="shared" si="0"/>
        <v>-119</v>
      </c>
      <c r="H27" s="66">
        <f t="shared" si="1"/>
        <v>-466</v>
      </c>
      <c r="I27" s="20">
        <f t="shared" si="2"/>
        <v>-0.22368421052631579</v>
      </c>
      <c r="J27" s="21">
        <f t="shared" si="3"/>
        <v>-0.14458578963698418</v>
      </c>
    </row>
    <row r="28" spans="1:10" x14ac:dyDescent="0.2">
      <c r="A28" s="7" t="s">
        <v>160</v>
      </c>
      <c r="B28" s="65">
        <v>281</v>
      </c>
      <c r="C28" s="66">
        <v>323</v>
      </c>
      <c r="D28" s="65">
        <v>1361</v>
      </c>
      <c r="E28" s="66">
        <v>1337</v>
      </c>
      <c r="F28" s="67"/>
      <c r="G28" s="65">
        <f t="shared" si="0"/>
        <v>-42</v>
      </c>
      <c r="H28" s="66">
        <f t="shared" si="1"/>
        <v>24</v>
      </c>
      <c r="I28" s="20">
        <f t="shared" si="2"/>
        <v>-0.13003095975232198</v>
      </c>
      <c r="J28" s="21">
        <f t="shared" si="3"/>
        <v>1.7950635751682872E-2</v>
      </c>
    </row>
    <row r="29" spans="1:10" x14ac:dyDescent="0.2">
      <c r="A29" s="7" t="s">
        <v>159</v>
      </c>
      <c r="B29" s="65">
        <v>30</v>
      </c>
      <c r="C29" s="66">
        <v>41</v>
      </c>
      <c r="D29" s="65">
        <v>117</v>
      </c>
      <c r="E29" s="66">
        <v>191</v>
      </c>
      <c r="F29" s="67"/>
      <c r="G29" s="65">
        <f t="shared" si="0"/>
        <v>-11</v>
      </c>
      <c r="H29" s="66">
        <f t="shared" si="1"/>
        <v>-74</v>
      </c>
      <c r="I29" s="20">
        <f t="shared" si="2"/>
        <v>-0.26829268292682928</v>
      </c>
      <c r="J29" s="21">
        <f t="shared" si="3"/>
        <v>-0.38743455497382201</v>
      </c>
    </row>
    <row r="30" spans="1:10" x14ac:dyDescent="0.2">
      <c r="A30" s="7" t="s">
        <v>157</v>
      </c>
      <c r="B30" s="65">
        <v>3</v>
      </c>
      <c r="C30" s="66">
        <v>2</v>
      </c>
      <c r="D30" s="65">
        <v>25</v>
      </c>
      <c r="E30" s="66">
        <v>24</v>
      </c>
      <c r="F30" s="67"/>
      <c r="G30" s="65">
        <f t="shared" si="0"/>
        <v>1</v>
      </c>
      <c r="H30" s="66">
        <f t="shared" si="1"/>
        <v>1</v>
      </c>
      <c r="I30" s="20">
        <f t="shared" si="2"/>
        <v>0.5</v>
      </c>
      <c r="J30" s="21">
        <f t="shared" si="3"/>
        <v>4.1666666666666664E-2</v>
      </c>
    </row>
    <row r="31" spans="1:10" x14ac:dyDescent="0.2">
      <c r="A31" s="7" t="s">
        <v>156</v>
      </c>
      <c r="B31" s="65">
        <v>0</v>
      </c>
      <c r="C31" s="66">
        <v>15</v>
      </c>
      <c r="D31" s="65">
        <v>29</v>
      </c>
      <c r="E31" s="66">
        <v>63</v>
      </c>
      <c r="F31" s="67"/>
      <c r="G31" s="65">
        <f t="shared" si="0"/>
        <v>-15</v>
      </c>
      <c r="H31" s="66">
        <f t="shared" si="1"/>
        <v>-34</v>
      </c>
      <c r="I31" s="20">
        <f t="shared" si="2"/>
        <v>-1</v>
      </c>
      <c r="J31" s="21">
        <f t="shared" si="3"/>
        <v>-0.53968253968253965</v>
      </c>
    </row>
    <row r="32" spans="1:10" x14ac:dyDescent="0.2">
      <c r="A32" s="7" t="s">
        <v>155</v>
      </c>
      <c r="B32" s="65">
        <v>3</v>
      </c>
      <c r="C32" s="66">
        <v>3</v>
      </c>
      <c r="D32" s="65">
        <v>9</v>
      </c>
      <c r="E32" s="66">
        <v>26</v>
      </c>
      <c r="F32" s="67"/>
      <c r="G32" s="65">
        <f t="shared" si="0"/>
        <v>0</v>
      </c>
      <c r="H32" s="66">
        <f t="shared" si="1"/>
        <v>-17</v>
      </c>
      <c r="I32" s="20">
        <f t="shared" si="2"/>
        <v>0</v>
      </c>
      <c r="J32" s="21">
        <f t="shared" si="3"/>
        <v>-0.65384615384615385</v>
      </c>
    </row>
    <row r="33" spans="1:10" x14ac:dyDescent="0.2">
      <c r="A33" s="7" t="s">
        <v>154</v>
      </c>
      <c r="B33" s="65">
        <v>10</v>
      </c>
      <c r="C33" s="66">
        <v>11</v>
      </c>
      <c r="D33" s="65">
        <v>56</v>
      </c>
      <c r="E33" s="66">
        <v>55</v>
      </c>
      <c r="F33" s="67"/>
      <c r="G33" s="65">
        <f t="shared" si="0"/>
        <v>-1</v>
      </c>
      <c r="H33" s="66">
        <f t="shared" si="1"/>
        <v>1</v>
      </c>
      <c r="I33" s="20">
        <f t="shared" si="2"/>
        <v>-9.0909090909090912E-2</v>
      </c>
      <c r="J33" s="21">
        <f t="shared" si="3"/>
        <v>1.8181818181818181E-2</v>
      </c>
    </row>
    <row r="34" spans="1:10" x14ac:dyDescent="0.2">
      <c r="A34" s="7" t="s">
        <v>153</v>
      </c>
      <c r="B34" s="65">
        <v>12</v>
      </c>
      <c r="C34" s="66">
        <v>32</v>
      </c>
      <c r="D34" s="65">
        <v>90</v>
      </c>
      <c r="E34" s="66">
        <v>179</v>
      </c>
      <c r="F34" s="67"/>
      <c r="G34" s="65">
        <f t="shared" si="0"/>
        <v>-20</v>
      </c>
      <c r="H34" s="66">
        <f t="shared" si="1"/>
        <v>-89</v>
      </c>
      <c r="I34" s="20">
        <f t="shared" si="2"/>
        <v>-0.625</v>
      </c>
      <c r="J34" s="21">
        <f t="shared" si="3"/>
        <v>-0.4972067039106145</v>
      </c>
    </row>
    <row r="35" spans="1:10" x14ac:dyDescent="0.2">
      <c r="A35" s="7" t="s">
        <v>152</v>
      </c>
      <c r="B35" s="65">
        <v>30</v>
      </c>
      <c r="C35" s="66">
        <v>21</v>
      </c>
      <c r="D35" s="65">
        <v>137</v>
      </c>
      <c r="E35" s="66">
        <v>135</v>
      </c>
      <c r="F35" s="67"/>
      <c r="G35" s="65">
        <f t="shared" si="0"/>
        <v>9</v>
      </c>
      <c r="H35" s="66">
        <f t="shared" si="1"/>
        <v>2</v>
      </c>
      <c r="I35" s="20">
        <f t="shared" si="2"/>
        <v>0.42857142857142855</v>
      </c>
      <c r="J35" s="21">
        <f t="shared" si="3"/>
        <v>1.4814814814814815E-2</v>
      </c>
    </row>
    <row r="36" spans="1:10" x14ac:dyDescent="0.2">
      <c r="A36" s="7" t="s">
        <v>151</v>
      </c>
      <c r="B36" s="65">
        <v>8</v>
      </c>
      <c r="C36" s="66">
        <v>12</v>
      </c>
      <c r="D36" s="65">
        <v>15</v>
      </c>
      <c r="E36" s="66">
        <v>69</v>
      </c>
      <c r="F36" s="67"/>
      <c r="G36" s="65">
        <f t="shared" si="0"/>
        <v>-4</v>
      </c>
      <c r="H36" s="66">
        <f t="shared" si="1"/>
        <v>-54</v>
      </c>
      <c r="I36" s="20">
        <f t="shared" si="2"/>
        <v>-0.33333333333333331</v>
      </c>
      <c r="J36" s="21">
        <f t="shared" si="3"/>
        <v>-0.78260869565217395</v>
      </c>
    </row>
    <row r="37" spans="1:10" x14ac:dyDescent="0.2">
      <c r="A37" s="7" t="s">
        <v>150</v>
      </c>
      <c r="B37" s="65">
        <v>252</v>
      </c>
      <c r="C37" s="66">
        <v>263</v>
      </c>
      <c r="D37" s="65">
        <v>1441</v>
      </c>
      <c r="E37" s="66">
        <v>1532</v>
      </c>
      <c r="F37" s="67"/>
      <c r="G37" s="65">
        <f t="shared" si="0"/>
        <v>-11</v>
      </c>
      <c r="H37" s="66">
        <f t="shared" si="1"/>
        <v>-91</v>
      </c>
      <c r="I37" s="20">
        <f t="shared" si="2"/>
        <v>-4.1825095057034217E-2</v>
      </c>
      <c r="J37" s="21">
        <f t="shared" si="3"/>
        <v>-5.939947780678851E-2</v>
      </c>
    </row>
    <row r="38" spans="1:10" x14ac:dyDescent="0.2">
      <c r="A38" s="7" t="s">
        <v>149</v>
      </c>
      <c r="B38" s="65">
        <v>0</v>
      </c>
      <c r="C38" s="66">
        <v>10</v>
      </c>
      <c r="D38" s="65">
        <v>18</v>
      </c>
      <c r="E38" s="66">
        <v>40</v>
      </c>
      <c r="F38" s="67"/>
      <c r="G38" s="65">
        <f t="shared" si="0"/>
        <v>-10</v>
      </c>
      <c r="H38" s="66">
        <f t="shared" si="1"/>
        <v>-22</v>
      </c>
      <c r="I38" s="20">
        <f t="shared" si="2"/>
        <v>-1</v>
      </c>
      <c r="J38" s="21">
        <f t="shared" si="3"/>
        <v>-0.55000000000000004</v>
      </c>
    </row>
    <row r="39" spans="1:10" x14ac:dyDescent="0.2">
      <c r="A39" s="7" t="s">
        <v>148</v>
      </c>
      <c r="B39" s="65">
        <v>48</v>
      </c>
      <c r="C39" s="66">
        <v>67</v>
      </c>
      <c r="D39" s="65">
        <v>269</v>
      </c>
      <c r="E39" s="66">
        <v>227</v>
      </c>
      <c r="F39" s="67"/>
      <c r="G39" s="65">
        <f t="shared" si="0"/>
        <v>-19</v>
      </c>
      <c r="H39" s="66">
        <f t="shared" si="1"/>
        <v>42</v>
      </c>
      <c r="I39" s="20">
        <f t="shared" si="2"/>
        <v>-0.28358208955223879</v>
      </c>
      <c r="J39" s="21">
        <f t="shared" si="3"/>
        <v>0.18502202643171806</v>
      </c>
    </row>
    <row r="40" spans="1:10" x14ac:dyDescent="0.2">
      <c r="A40" s="7" t="s">
        <v>158</v>
      </c>
      <c r="B40" s="65">
        <v>15</v>
      </c>
      <c r="C40" s="66">
        <v>14</v>
      </c>
      <c r="D40" s="65">
        <v>50</v>
      </c>
      <c r="E40" s="66">
        <v>52</v>
      </c>
      <c r="F40" s="67"/>
      <c r="G40" s="65">
        <f t="shared" si="0"/>
        <v>1</v>
      </c>
      <c r="H40" s="66">
        <f t="shared" si="1"/>
        <v>-2</v>
      </c>
      <c r="I40" s="20">
        <f t="shared" si="2"/>
        <v>7.1428571428571425E-2</v>
      </c>
      <c r="J40" s="21">
        <f t="shared" si="3"/>
        <v>-3.8461538461538464E-2</v>
      </c>
    </row>
    <row r="41" spans="1:10" x14ac:dyDescent="0.2">
      <c r="A41" s="7"/>
      <c r="B41" s="65"/>
      <c r="C41" s="66"/>
      <c r="D41" s="65"/>
      <c r="E41" s="66"/>
      <c r="F41" s="67"/>
      <c r="G41" s="65"/>
      <c r="H41" s="66"/>
      <c r="I41" s="20"/>
      <c r="J41" s="21"/>
    </row>
    <row r="42" spans="1:10" s="43" customFormat="1" x14ac:dyDescent="0.2">
      <c r="A42" s="27" t="s">
        <v>28</v>
      </c>
      <c r="B42" s="71">
        <f>SUM(B15:B41)</f>
        <v>1486</v>
      </c>
      <c r="C42" s="72">
        <f>SUM(C15:C41)</f>
        <v>1681</v>
      </c>
      <c r="D42" s="71">
        <f>SUM(D15:D41)</f>
        <v>8145</v>
      </c>
      <c r="E42" s="72">
        <f>SUM(E15:E41)</f>
        <v>8984</v>
      </c>
      <c r="F42" s="73"/>
      <c r="G42" s="71">
        <f>B42-C42</f>
        <v>-195</v>
      </c>
      <c r="H42" s="72">
        <f>D42-E42</f>
        <v>-839</v>
      </c>
      <c r="I42" s="37">
        <f>IF(C42=0, "-", G42/C42)</f>
        <v>-0.11600237953599048</v>
      </c>
      <c r="J42" s="38">
        <f>IF(E42=0, "-", H42/E42)</f>
        <v>-9.3388245770258241E-2</v>
      </c>
    </row>
    <row r="43" spans="1:10" s="43" customFormat="1" x14ac:dyDescent="0.2">
      <c r="A43" s="27" t="s">
        <v>0</v>
      </c>
      <c r="B43" s="71">
        <f>B11+B42</f>
        <v>1486</v>
      </c>
      <c r="C43" s="77">
        <f>C11+C42</f>
        <v>1681</v>
      </c>
      <c r="D43" s="71">
        <f>D11+D42</f>
        <v>8145</v>
      </c>
      <c r="E43" s="77">
        <f>E11+E42</f>
        <v>8984</v>
      </c>
      <c r="F43" s="73"/>
      <c r="G43" s="71">
        <f>B43-C43</f>
        <v>-195</v>
      </c>
      <c r="H43" s="72">
        <f>D43-E43</f>
        <v>-839</v>
      </c>
      <c r="I43" s="37">
        <f>IF(C43=0, "-", G43/C43)</f>
        <v>-0.11600237953599048</v>
      </c>
      <c r="J43" s="38">
        <f>IF(E43=0, "-", H43/E43)</f>
        <v>-9.3388245770258241E-2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17"/>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90</v>
      </c>
      <c r="B2" s="202" t="s">
        <v>81</v>
      </c>
      <c r="C2" s="198"/>
      <c r="D2" s="198"/>
      <c r="E2" s="203"/>
      <c r="F2" s="203"/>
      <c r="G2" s="203"/>
      <c r="H2" s="203"/>
      <c r="I2" s="203"/>
      <c r="J2" s="203"/>
      <c r="K2" s="203"/>
    </row>
    <row r="4" spans="1:11" ht="15.75" x14ac:dyDescent="0.25">
      <c r="A4" s="164" t="s">
        <v>92</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92</v>
      </c>
      <c r="B6" s="61" t="s">
        <v>12</v>
      </c>
      <c r="C6" s="62" t="s">
        <v>13</v>
      </c>
      <c r="D6" s="61" t="s">
        <v>12</v>
      </c>
      <c r="E6" s="63" t="s">
        <v>13</v>
      </c>
      <c r="F6" s="62" t="s">
        <v>12</v>
      </c>
      <c r="G6" s="62" t="s">
        <v>13</v>
      </c>
      <c r="H6" s="61" t="s">
        <v>12</v>
      </c>
      <c r="I6" s="63" t="s">
        <v>13</v>
      </c>
      <c r="J6" s="61"/>
      <c r="K6" s="63"/>
    </row>
    <row r="7" spans="1:11" x14ac:dyDescent="0.2">
      <c r="A7" s="7" t="s">
        <v>174</v>
      </c>
      <c r="B7" s="65">
        <v>0</v>
      </c>
      <c r="C7" s="34">
        <f>IF(B11=0, "-", B7/B11)</f>
        <v>0</v>
      </c>
      <c r="D7" s="65">
        <v>1</v>
      </c>
      <c r="E7" s="9">
        <f>IF(D11=0, "-", D7/D11)</f>
        <v>0.05</v>
      </c>
      <c r="F7" s="81">
        <v>13</v>
      </c>
      <c r="G7" s="34">
        <f>IF(F11=0, "-", F7/F11)</f>
        <v>0.21666666666666667</v>
      </c>
      <c r="H7" s="65">
        <v>12</v>
      </c>
      <c r="I7" s="9">
        <f>IF(H11=0, "-", H7/H11)</f>
        <v>0.13793103448275862</v>
      </c>
      <c r="J7" s="8">
        <f>IF(D7=0, "-", IF((B7-D7)/D7&lt;10, (B7-D7)/D7, "&gt;999%"))</f>
        <v>-1</v>
      </c>
      <c r="K7" s="9">
        <f>IF(H7=0, "-", IF((F7-H7)/H7&lt;10, (F7-H7)/H7, "&gt;999%"))</f>
        <v>8.3333333333333329E-2</v>
      </c>
    </row>
    <row r="8" spans="1:11" x14ac:dyDescent="0.2">
      <c r="A8" s="7" t="s">
        <v>175</v>
      </c>
      <c r="B8" s="65">
        <v>2</v>
      </c>
      <c r="C8" s="34">
        <f>IF(B11=0, "-", B8/B11)</f>
        <v>0.66666666666666663</v>
      </c>
      <c r="D8" s="65">
        <v>19</v>
      </c>
      <c r="E8" s="9">
        <f>IF(D11=0, "-", D8/D11)</f>
        <v>0.95</v>
      </c>
      <c r="F8" s="81">
        <v>38</v>
      </c>
      <c r="G8" s="34">
        <f>IF(F11=0, "-", F8/F11)</f>
        <v>0.6333333333333333</v>
      </c>
      <c r="H8" s="65">
        <v>70</v>
      </c>
      <c r="I8" s="9">
        <f>IF(H11=0, "-", H8/H11)</f>
        <v>0.8045977011494253</v>
      </c>
      <c r="J8" s="8">
        <f>IF(D8=0, "-", IF((B8-D8)/D8&lt;10, (B8-D8)/D8, "&gt;999%"))</f>
        <v>-0.89473684210526316</v>
      </c>
      <c r="K8" s="9">
        <f>IF(H8=0, "-", IF((F8-H8)/H8&lt;10, (F8-H8)/H8, "&gt;999%"))</f>
        <v>-0.45714285714285713</v>
      </c>
    </row>
    <row r="9" spans="1:11" x14ac:dyDescent="0.2">
      <c r="A9" s="7" t="s">
        <v>176</v>
      </c>
      <c r="B9" s="65">
        <v>1</v>
      </c>
      <c r="C9" s="34">
        <f>IF(B11=0, "-", B9/B11)</f>
        <v>0.33333333333333331</v>
      </c>
      <c r="D9" s="65">
        <v>0</v>
      </c>
      <c r="E9" s="9">
        <f>IF(D11=0, "-", D9/D11)</f>
        <v>0</v>
      </c>
      <c r="F9" s="81">
        <v>9</v>
      </c>
      <c r="G9" s="34">
        <f>IF(F11=0, "-", F9/F11)</f>
        <v>0.15</v>
      </c>
      <c r="H9" s="65">
        <v>5</v>
      </c>
      <c r="I9" s="9">
        <f>IF(H11=0, "-", H9/H11)</f>
        <v>5.7471264367816091E-2</v>
      </c>
      <c r="J9" s="8" t="str">
        <f>IF(D9=0, "-", IF((B9-D9)/D9&lt;10, (B9-D9)/D9, "&gt;999%"))</f>
        <v>-</v>
      </c>
      <c r="K9" s="9">
        <f>IF(H9=0, "-", IF((F9-H9)/H9&lt;10, (F9-H9)/H9, "&gt;999%"))</f>
        <v>0.8</v>
      </c>
    </row>
    <row r="10" spans="1:11" x14ac:dyDescent="0.2">
      <c r="A10" s="2"/>
      <c r="B10" s="68"/>
      <c r="C10" s="33"/>
      <c r="D10" s="68"/>
      <c r="E10" s="6"/>
      <c r="F10" s="82"/>
      <c r="G10" s="33"/>
      <c r="H10" s="68"/>
      <c r="I10" s="6"/>
      <c r="J10" s="5"/>
      <c r="K10" s="6"/>
    </row>
    <row r="11" spans="1:11" s="43" customFormat="1" x14ac:dyDescent="0.2">
      <c r="A11" s="162" t="s">
        <v>497</v>
      </c>
      <c r="B11" s="71">
        <f>SUM(B7:B10)</f>
        <v>3</v>
      </c>
      <c r="C11" s="40">
        <f>B11/1486</f>
        <v>2.018842530282638E-3</v>
      </c>
      <c r="D11" s="71">
        <f>SUM(D7:D10)</f>
        <v>20</v>
      </c>
      <c r="E11" s="41">
        <f>D11/1681</f>
        <v>1.1897679952409279E-2</v>
      </c>
      <c r="F11" s="77">
        <f>SUM(F7:F10)</f>
        <v>60</v>
      </c>
      <c r="G11" s="42">
        <f>F11/8145</f>
        <v>7.3664825046040518E-3</v>
      </c>
      <c r="H11" s="71">
        <f>SUM(H7:H10)</f>
        <v>87</v>
      </c>
      <c r="I11" s="41">
        <f>H11/8984</f>
        <v>9.683882457702582E-3</v>
      </c>
      <c r="J11" s="37">
        <f>IF(D11=0, "-", IF((B11-D11)/D11&lt;10, (B11-D11)/D11, "&gt;999%"))</f>
        <v>-0.85</v>
      </c>
      <c r="K11" s="38">
        <f>IF(H11=0, "-", IF((F11-H11)/H11&lt;10, (F11-H11)/H11, "&gt;999%"))</f>
        <v>-0.31034482758620691</v>
      </c>
    </row>
    <row r="12" spans="1:11" x14ac:dyDescent="0.2">
      <c r="B12" s="83"/>
      <c r="D12" s="83"/>
      <c r="F12" s="83"/>
      <c r="H12" s="83"/>
    </row>
    <row r="13" spans="1:11" s="43" customFormat="1" x14ac:dyDescent="0.2">
      <c r="A13" s="162" t="s">
        <v>497</v>
      </c>
      <c r="B13" s="71">
        <v>3</v>
      </c>
      <c r="C13" s="40">
        <f>B13/1486</f>
        <v>2.018842530282638E-3</v>
      </c>
      <c r="D13" s="71">
        <v>20</v>
      </c>
      <c r="E13" s="41">
        <f>D13/1681</f>
        <v>1.1897679952409279E-2</v>
      </c>
      <c r="F13" s="77">
        <v>60</v>
      </c>
      <c r="G13" s="42">
        <f>F13/8145</f>
        <v>7.3664825046040518E-3</v>
      </c>
      <c r="H13" s="71">
        <v>87</v>
      </c>
      <c r="I13" s="41">
        <f>H13/8984</f>
        <v>9.683882457702582E-3</v>
      </c>
      <c r="J13" s="37">
        <f>IF(D13=0, "-", IF((B13-D13)/D13&lt;10, (B13-D13)/D13, "&gt;999%"))</f>
        <v>-0.85</v>
      </c>
      <c r="K13" s="38">
        <f>IF(H13=0, "-", IF((F13-H13)/H13&lt;10, (F13-H13)/H13, "&gt;999%"))</f>
        <v>-0.31034482758620691</v>
      </c>
    </row>
    <row r="14" spans="1:11" x14ac:dyDescent="0.2">
      <c r="B14" s="83"/>
      <c r="D14" s="83"/>
      <c r="F14" s="83"/>
      <c r="H14" s="83"/>
    </row>
    <row r="15" spans="1:11" ht="15.75" x14ac:dyDescent="0.25">
      <c r="A15" s="164" t="s">
        <v>93</v>
      </c>
      <c r="B15" s="196" t="s">
        <v>1</v>
      </c>
      <c r="C15" s="200"/>
      <c r="D15" s="200"/>
      <c r="E15" s="197"/>
      <c r="F15" s="196" t="s">
        <v>14</v>
      </c>
      <c r="G15" s="200"/>
      <c r="H15" s="200"/>
      <c r="I15" s="197"/>
      <c r="J15" s="196" t="s">
        <v>15</v>
      </c>
      <c r="K15" s="197"/>
    </row>
    <row r="16" spans="1:11" x14ac:dyDescent="0.2">
      <c r="A16" s="22"/>
      <c r="B16" s="196">
        <f>VALUE(RIGHT($B$2, 4))</f>
        <v>2022</v>
      </c>
      <c r="C16" s="197"/>
      <c r="D16" s="196">
        <f>B16-1</f>
        <v>2021</v>
      </c>
      <c r="E16" s="204"/>
      <c r="F16" s="196">
        <f>B16</f>
        <v>2022</v>
      </c>
      <c r="G16" s="204"/>
      <c r="H16" s="196">
        <f>D16</f>
        <v>2021</v>
      </c>
      <c r="I16" s="204"/>
      <c r="J16" s="140" t="s">
        <v>4</v>
      </c>
      <c r="K16" s="141" t="s">
        <v>2</v>
      </c>
    </row>
    <row r="17" spans="1:11" x14ac:dyDescent="0.2">
      <c r="A17" s="163" t="s">
        <v>115</v>
      </c>
      <c r="B17" s="61" t="s">
        <v>12</v>
      </c>
      <c r="C17" s="62" t="s">
        <v>13</v>
      </c>
      <c r="D17" s="61" t="s">
        <v>12</v>
      </c>
      <c r="E17" s="63" t="s">
        <v>13</v>
      </c>
      <c r="F17" s="62" t="s">
        <v>12</v>
      </c>
      <c r="G17" s="62" t="s">
        <v>13</v>
      </c>
      <c r="H17" s="61" t="s">
        <v>12</v>
      </c>
      <c r="I17" s="63" t="s">
        <v>13</v>
      </c>
      <c r="J17" s="61"/>
      <c r="K17" s="63"/>
    </row>
    <row r="18" spans="1:11" x14ac:dyDescent="0.2">
      <c r="A18" s="7" t="s">
        <v>177</v>
      </c>
      <c r="B18" s="65">
        <v>1</v>
      </c>
      <c r="C18" s="34">
        <f>IF(B30=0, "-", B18/B30)</f>
        <v>1.1627906976744186E-2</v>
      </c>
      <c r="D18" s="65">
        <v>0</v>
      </c>
      <c r="E18" s="9">
        <f>IF(D30=0, "-", D18/D30)</f>
        <v>0</v>
      </c>
      <c r="F18" s="81">
        <v>1</v>
      </c>
      <c r="G18" s="34">
        <f>IF(F30=0, "-", F18/F30)</f>
        <v>2.5125628140703518E-3</v>
      </c>
      <c r="H18" s="65">
        <v>9</v>
      </c>
      <c r="I18" s="9">
        <f>IF(H30=0, "-", H18/H30)</f>
        <v>1.6245487364620937E-2</v>
      </c>
      <c r="J18" s="8" t="str">
        <f t="shared" ref="J18:J28" si="0">IF(D18=0, "-", IF((B18-D18)/D18&lt;10, (B18-D18)/D18, "&gt;999%"))</f>
        <v>-</v>
      </c>
      <c r="K18" s="9">
        <f t="shared" ref="K18:K28" si="1">IF(H18=0, "-", IF((F18-H18)/H18&lt;10, (F18-H18)/H18, "&gt;999%"))</f>
        <v>-0.88888888888888884</v>
      </c>
    </row>
    <row r="19" spans="1:11" x14ac:dyDescent="0.2">
      <c r="A19" s="7" t="s">
        <v>178</v>
      </c>
      <c r="B19" s="65">
        <v>0</v>
      </c>
      <c r="C19" s="34">
        <f>IF(B30=0, "-", B19/B30)</f>
        <v>0</v>
      </c>
      <c r="D19" s="65">
        <v>0</v>
      </c>
      <c r="E19" s="9">
        <f>IF(D30=0, "-", D19/D30)</f>
        <v>0</v>
      </c>
      <c r="F19" s="81">
        <v>0</v>
      </c>
      <c r="G19" s="34">
        <f>IF(F30=0, "-", F19/F30)</f>
        <v>0</v>
      </c>
      <c r="H19" s="65">
        <v>18</v>
      </c>
      <c r="I19" s="9">
        <f>IF(H30=0, "-", H19/H30)</f>
        <v>3.2490974729241874E-2</v>
      </c>
      <c r="J19" s="8" t="str">
        <f t="shared" si="0"/>
        <v>-</v>
      </c>
      <c r="K19" s="9">
        <f t="shared" si="1"/>
        <v>-1</v>
      </c>
    </row>
    <row r="20" spans="1:11" x14ac:dyDescent="0.2">
      <c r="A20" s="7" t="s">
        <v>179</v>
      </c>
      <c r="B20" s="65">
        <v>0</v>
      </c>
      <c r="C20" s="34">
        <f>IF(B30=0, "-", B20/B30)</f>
        <v>0</v>
      </c>
      <c r="D20" s="65">
        <v>0</v>
      </c>
      <c r="E20" s="9">
        <f>IF(D30=0, "-", D20/D30)</f>
        <v>0</v>
      </c>
      <c r="F20" s="81">
        <v>6</v>
      </c>
      <c r="G20" s="34">
        <f>IF(F30=0, "-", F20/F30)</f>
        <v>1.507537688442211E-2</v>
      </c>
      <c r="H20" s="65">
        <v>0</v>
      </c>
      <c r="I20" s="9">
        <f>IF(H30=0, "-", H20/H30)</f>
        <v>0</v>
      </c>
      <c r="J20" s="8" t="str">
        <f t="shared" si="0"/>
        <v>-</v>
      </c>
      <c r="K20" s="9" t="str">
        <f t="shared" si="1"/>
        <v>-</v>
      </c>
    </row>
    <row r="21" spans="1:11" x14ac:dyDescent="0.2">
      <c r="A21" s="7" t="s">
        <v>180</v>
      </c>
      <c r="B21" s="65">
        <v>18</v>
      </c>
      <c r="C21" s="34">
        <f>IF(B30=0, "-", B21/B30)</f>
        <v>0.20930232558139536</v>
      </c>
      <c r="D21" s="65">
        <v>10</v>
      </c>
      <c r="E21" s="9">
        <f>IF(D30=0, "-", D21/D30)</f>
        <v>0.1388888888888889</v>
      </c>
      <c r="F21" s="81">
        <v>49</v>
      </c>
      <c r="G21" s="34">
        <f>IF(F30=0, "-", F21/F30)</f>
        <v>0.12311557788944724</v>
      </c>
      <c r="H21" s="65">
        <v>57</v>
      </c>
      <c r="I21" s="9">
        <f>IF(H30=0, "-", H21/H30)</f>
        <v>0.10288808664259928</v>
      </c>
      <c r="J21" s="8">
        <f t="shared" si="0"/>
        <v>0.8</v>
      </c>
      <c r="K21" s="9">
        <f t="shared" si="1"/>
        <v>-0.14035087719298245</v>
      </c>
    </row>
    <row r="22" spans="1:11" x14ac:dyDescent="0.2">
      <c r="A22" s="7" t="s">
        <v>181</v>
      </c>
      <c r="B22" s="65">
        <v>15</v>
      </c>
      <c r="C22" s="34">
        <f>IF(B30=0, "-", B22/B30)</f>
        <v>0.1744186046511628</v>
      </c>
      <c r="D22" s="65">
        <v>14</v>
      </c>
      <c r="E22" s="9">
        <f>IF(D30=0, "-", D22/D30)</f>
        <v>0.19444444444444445</v>
      </c>
      <c r="F22" s="81">
        <v>65</v>
      </c>
      <c r="G22" s="34">
        <f>IF(F30=0, "-", F22/F30)</f>
        <v>0.16331658291457288</v>
      </c>
      <c r="H22" s="65">
        <v>73</v>
      </c>
      <c r="I22" s="9">
        <f>IF(H30=0, "-", H22/H30)</f>
        <v>0.13176895306859207</v>
      </c>
      <c r="J22" s="8">
        <f t="shared" si="0"/>
        <v>7.1428571428571425E-2</v>
      </c>
      <c r="K22" s="9">
        <f t="shared" si="1"/>
        <v>-0.1095890410958904</v>
      </c>
    </row>
    <row r="23" spans="1:11" x14ac:dyDescent="0.2">
      <c r="A23" s="7" t="s">
        <v>182</v>
      </c>
      <c r="B23" s="65">
        <v>17</v>
      </c>
      <c r="C23" s="34">
        <f>IF(B30=0, "-", B23/B30)</f>
        <v>0.19767441860465115</v>
      </c>
      <c r="D23" s="65">
        <v>14</v>
      </c>
      <c r="E23" s="9">
        <f>IF(D30=0, "-", D23/D30)</f>
        <v>0.19444444444444445</v>
      </c>
      <c r="F23" s="81">
        <v>130</v>
      </c>
      <c r="G23" s="34">
        <f>IF(F30=0, "-", F23/F30)</f>
        <v>0.32663316582914576</v>
      </c>
      <c r="H23" s="65">
        <v>109</v>
      </c>
      <c r="I23" s="9">
        <f>IF(H30=0, "-", H23/H30)</f>
        <v>0.1967509025270758</v>
      </c>
      <c r="J23" s="8">
        <f t="shared" si="0"/>
        <v>0.21428571428571427</v>
      </c>
      <c r="K23" s="9">
        <f t="shared" si="1"/>
        <v>0.19266055045871561</v>
      </c>
    </row>
    <row r="24" spans="1:11" x14ac:dyDescent="0.2">
      <c r="A24" s="7" t="s">
        <v>183</v>
      </c>
      <c r="B24" s="65">
        <v>0</v>
      </c>
      <c r="C24" s="34">
        <f>IF(B30=0, "-", B24/B30)</f>
        <v>0</v>
      </c>
      <c r="D24" s="65">
        <v>4</v>
      </c>
      <c r="E24" s="9">
        <f>IF(D30=0, "-", D24/D30)</f>
        <v>5.5555555555555552E-2</v>
      </c>
      <c r="F24" s="81">
        <v>4</v>
      </c>
      <c r="G24" s="34">
        <f>IF(F30=0, "-", F24/F30)</f>
        <v>1.0050251256281407E-2</v>
      </c>
      <c r="H24" s="65">
        <v>32</v>
      </c>
      <c r="I24" s="9">
        <f>IF(H30=0, "-", H24/H30)</f>
        <v>5.7761732851985562E-2</v>
      </c>
      <c r="J24" s="8">
        <f t="shared" si="0"/>
        <v>-1</v>
      </c>
      <c r="K24" s="9">
        <f t="shared" si="1"/>
        <v>-0.875</v>
      </c>
    </row>
    <row r="25" spans="1:11" x14ac:dyDescent="0.2">
      <c r="A25" s="7" t="s">
        <v>184</v>
      </c>
      <c r="B25" s="65">
        <v>21</v>
      </c>
      <c r="C25" s="34">
        <f>IF(B30=0, "-", B25/B30)</f>
        <v>0.2441860465116279</v>
      </c>
      <c r="D25" s="65">
        <v>5</v>
      </c>
      <c r="E25" s="9">
        <f>IF(D30=0, "-", D25/D30)</f>
        <v>6.9444444444444448E-2</v>
      </c>
      <c r="F25" s="81">
        <v>57</v>
      </c>
      <c r="G25" s="34">
        <f>IF(F30=0, "-", F25/F30)</f>
        <v>0.14321608040201006</v>
      </c>
      <c r="H25" s="65">
        <v>49</v>
      </c>
      <c r="I25" s="9">
        <f>IF(H30=0, "-", H25/H30)</f>
        <v>8.8447653429602882E-2</v>
      </c>
      <c r="J25" s="8">
        <f t="shared" si="0"/>
        <v>3.2</v>
      </c>
      <c r="K25" s="9">
        <f t="shared" si="1"/>
        <v>0.16326530612244897</v>
      </c>
    </row>
    <row r="26" spans="1:11" x14ac:dyDescent="0.2">
      <c r="A26" s="7" t="s">
        <v>185</v>
      </c>
      <c r="B26" s="65">
        <v>8</v>
      </c>
      <c r="C26" s="34">
        <f>IF(B30=0, "-", B26/B30)</f>
        <v>9.3023255813953487E-2</v>
      </c>
      <c r="D26" s="65">
        <v>5</v>
      </c>
      <c r="E26" s="9">
        <f>IF(D30=0, "-", D26/D30)</f>
        <v>6.9444444444444448E-2</v>
      </c>
      <c r="F26" s="81">
        <v>29</v>
      </c>
      <c r="G26" s="34">
        <f>IF(F30=0, "-", F26/F30)</f>
        <v>7.2864321608040197E-2</v>
      </c>
      <c r="H26" s="65">
        <v>48</v>
      </c>
      <c r="I26" s="9">
        <f>IF(H30=0, "-", H26/H30)</f>
        <v>8.6642599277978335E-2</v>
      </c>
      <c r="J26" s="8">
        <f t="shared" si="0"/>
        <v>0.6</v>
      </c>
      <c r="K26" s="9">
        <f t="shared" si="1"/>
        <v>-0.39583333333333331</v>
      </c>
    </row>
    <row r="27" spans="1:11" x14ac:dyDescent="0.2">
      <c r="A27" s="7" t="s">
        <v>186</v>
      </c>
      <c r="B27" s="65">
        <v>4</v>
      </c>
      <c r="C27" s="34">
        <f>IF(B30=0, "-", B27/B30)</f>
        <v>4.6511627906976744E-2</v>
      </c>
      <c r="D27" s="65">
        <v>4</v>
      </c>
      <c r="E27" s="9">
        <f>IF(D30=0, "-", D27/D30)</f>
        <v>5.5555555555555552E-2</v>
      </c>
      <c r="F27" s="81">
        <v>16</v>
      </c>
      <c r="G27" s="34">
        <f>IF(F30=0, "-", F27/F30)</f>
        <v>4.0201005025125629E-2</v>
      </c>
      <c r="H27" s="65">
        <v>64</v>
      </c>
      <c r="I27" s="9">
        <f>IF(H30=0, "-", H27/H30)</f>
        <v>0.11552346570397112</v>
      </c>
      <c r="J27" s="8">
        <f t="shared" si="0"/>
        <v>0</v>
      </c>
      <c r="K27" s="9">
        <f t="shared" si="1"/>
        <v>-0.75</v>
      </c>
    </row>
    <row r="28" spans="1:11" x14ac:dyDescent="0.2">
      <c r="A28" s="7" t="s">
        <v>187</v>
      </c>
      <c r="B28" s="65">
        <v>2</v>
      </c>
      <c r="C28" s="34">
        <f>IF(B30=0, "-", B28/B30)</f>
        <v>2.3255813953488372E-2</v>
      </c>
      <c r="D28" s="65">
        <v>16</v>
      </c>
      <c r="E28" s="9">
        <f>IF(D30=0, "-", D28/D30)</f>
        <v>0.22222222222222221</v>
      </c>
      <c r="F28" s="81">
        <v>41</v>
      </c>
      <c r="G28" s="34">
        <f>IF(F30=0, "-", F28/F30)</f>
        <v>0.10301507537688442</v>
      </c>
      <c r="H28" s="65">
        <v>95</v>
      </c>
      <c r="I28" s="9">
        <f>IF(H30=0, "-", H28/H30)</f>
        <v>0.17148014440433212</v>
      </c>
      <c r="J28" s="8">
        <f t="shared" si="0"/>
        <v>-0.875</v>
      </c>
      <c r="K28" s="9">
        <f t="shared" si="1"/>
        <v>-0.56842105263157894</v>
      </c>
    </row>
    <row r="29" spans="1:11" x14ac:dyDescent="0.2">
      <c r="A29" s="2"/>
      <c r="B29" s="68"/>
      <c r="C29" s="33"/>
      <c r="D29" s="68"/>
      <c r="E29" s="6"/>
      <c r="F29" s="82"/>
      <c r="G29" s="33"/>
      <c r="H29" s="68"/>
      <c r="I29" s="6"/>
      <c r="J29" s="5"/>
      <c r="K29" s="6"/>
    </row>
    <row r="30" spans="1:11" s="43" customFormat="1" x14ac:dyDescent="0.2">
      <c r="A30" s="162" t="s">
        <v>496</v>
      </c>
      <c r="B30" s="71">
        <f>SUM(B18:B29)</f>
        <v>86</v>
      </c>
      <c r="C30" s="40">
        <f>B30/1486</f>
        <v>5.7873485868102287E-2</v>
      </c>
      <c r="D30" s="71">
        <f>SUM(D18:D29)</f>
        <v>72</v>
      </c>
      <c r="E30" s="41">
        <f>D30/1681</f>
        <v>4.2831647828673408E-2</v>
      </c>
      <c r="F30" s="77">
        <f>SUM(F18:F29)</f>
        <v>398</v>
      </c>
      <c r="G30" s="42">
        <f>F30/8145</f>
        <v>4.8864333947206878E-2</v>
      </c>
      <c r="H30" s="71">
        <f>SUM(H18:H29)</f>
        <v>554</v>
      </c>
      <c r="I30" s="41">
        <f>H30/8984</f>
        <v>6.1665182546749776E-2</v>
      </c>
      <c r="J30" s="37">
        <f>IF(D30=0, "-", IF((B30-D30)/D30&lt;10, (B30-D30)/D30, "&gt;999%"))</f>
        <v>0.19444444444444445</v>
      </c>
      <c r="K30" s="38">
        <f>IF(H30=0, "-", IF((F30-H30)/H30&lt;10, (F30-H30)/H30, "&gt;999%"))</f>
        <v>-0.28158844765342961</v>
      </c>
    </row>
    <row r="31" spans="1:11" x14ac:dyDescent="0.2">
      <c r="B31" s="83"/>
      <c r="D31" s="83"/>
      <c r="F31" s="83"/>
      <c r="H31" s="83"/>
    </row>
    <row r="32" spans="1:11" x14ac:dyDescent="0.2">
      <c r="A32" s="163" t="s">
        <v>116</v>
      </c>
      <c r="B32" s="61" t="s">
        <v>12</v>
      </c>
      <c r="C32" s="62" t="s">
        <v>13</v>
      </c>
      <c r="D32" s="61" t="s">
        <v>12</v>
      </c>
      <c r="E32" s="63" t="s">
        <v>13</v>
      </c>
      <c r="F32" s="62" t="s">
        <v>12</v>
      </c>
      <c r="G32" s="62" t="s">
        <v>13</v>
      </c>
      <c r="H32" s="61" t="s">
        <v>12</v>
      </c>
      <c r="I32" s="63" t="s">
        <v>13</v>
      </c>
      <c r="J32" s="61"/>
      <c r="K32" s="63"/>
    </row>
    <row r="33" spans="1:11" x14ac:dyDescent="0.2">
      <c r="A33" s="7" t="s">
        <v>188</v>
      </c>
      <c r="B33" s="65">
        <v>0</v>
      </c>
      <c r="C33" s="34">
        <f>IF(B37=0, "-", B33/B37)</f>
        <v>0</v>
      </c>
      <c r="D33" s="65">
        <v>2</v>
      </c>
      <c r="E33" s="9">
        <f>IF(D37=0, "-", D33/D37)</f>
        <v>0.22222222222222221</v>
      </c>
      <c r="F33" s="81">
        <v>5</v>
      </c>
      <c r="G33" s="34">
        <f>IF(F37=0, "-", F33/F37)</f>
        <v>0.16666666666666666</v>
      </c>
      <c r="H33" s="65">
        <v>13</v>
      </c>
      <c r="I33" s="9">
        <f>IF(H37=0, "-", H33/H37)</f>
        <v>0.34210526315789475</v>
      </c>
      <c r="J33" s="8">
        <f>IF(D33=0, "-", IF((B33-D33)/D33&lt;10, (B33-D33)/D33, "&gt;999%"))</f>
        <v>-1</v>
      </c>
      <c r="K33" s="9">
        <f>IF(H33=0, "-", IF((F33-H33)/H33&lt;10, (F33-H33)/H33, "&gt;999%"))</f>
        <v>-0.61538461538461542</v>
      </c>
    </row>
    <row r="34" spans="1:11" x14ac:dyDescent="0.2">
      <c r="A34" s="7" t="s">
        <v>189</v>
      </c>
      <c r="B34" s="65">
        <v>0</v>
      </c>
      <c r="C34" s="34">
        <f>IF(B37=0, "-", B34/B37)</f>
        <v>0</v>
      </c>
      <c r="D34" s="65">
        <v>0</v>
      </c>
      <c r="E34" s="9">
        <f>IF(D37=0, "-", D34/D37)</f>
        <v>0</v>
      </c>
      <c r="F34" s="81">
        <v>3</v>
      </c>
      <c r="G34" s="34">
        <f>IF(F37=0, "-", F34/F37)</f>
        <v>0.1</v>
      </c>
      <c r="H34" s="65">
        <v>2</v>
      </c>
      <c r="I34" s="9">
        <f>IF(H37=0, "-", H34/H37)</f>
        <v>5.2631578947368418E-2</v>
      </c>
      <c r="J34" s="8" t="str">
        <f>IF(D34=0, "-", IF((B34-D34)/D34&lt;10, (B34-D34)/D34, "&gt;999%"))</f>
        <v>-</v>
      </c>
      <c r="K34" s="9">
        <f>IF(H34=0, "-", IF((F34-H34)/H34&lt;10, (F34-H34)/H34, "&gt;999%"))</f>
        <v>0.5</v>
      </c>
    </row>
    <row r="35" spans="1:11" x14ac:dyDescent="0.2">
      <c r="A35" s="7" t="s">
        <v>190</v>
      </c>
      <c r="B35" s="65">
        <v>6</v>
      </c>
      <c r="C35" s="34">
        <f>IF(B37=0, "-", B35/B37)</f>
        <v>1</v>
      </c>
      <c r="D35" s="65">
        <v>7</v>
      </c>
      <c r="E35" s="9">
        <f>IF(D37=0, "-", D35/D37)</f>
        <v>0.77777777777777779</v>
      </c>
      <c r="F35" s="81">
        <v>22</v>
      </c>
      <c r="G35" s="34">
        <f>IF(F37=0, "-", F35/F37)</f>
        <v>0.73333333333333328</v>
      </c>
      <c r="H35" s="65">
        <v>23</v>
      </c>
      <c r="I35" s="9">
        <f>IF(H37=0, "-", H35/H37)</f>
        <v>0.60526315789473684</v>
      </c>
      <c r="J35" s="8">
        <f>IF(D35=0, "-", IF((B35-D35)/D35&lt;10, (B35-D35)/D35, "&gt;999%"))</f>
        <v>-0.14285714285714285</v>
      </c>
      <c r="K35" s="9">
        <f>IF(H35=0, "-", IF((F35-H35)/H35&lt;10, (F35-H35)/H35, "&gt;999%"))</f>
        <v>-4.3478260869565216E-2</v>
      </c>
    </row>
    <row r="36" spans="1:11" x14ac:dyDescent="0.2">
      <c r="A36" s="2"/>
      <c r="B36" s="68"/>
      <c r="C36" s="33"/>
      <c r="D36" s="68"/>
      <c r="E36" s="6"/>
      <c r="F36" s="82"/>
      <c r="G36" s="33"/>
      <c r="H36" s="68"/>
      <c r="I36" s="6"/>
      <c r="J36" s="5"/>
      <c r="K36" s="6"/>
    </row>
    <row r="37" spans="1:11" s="43" customFormat="1" x14ac:dyDescent="0.2">
      <c r="A37" s="162" t="s">
        <v>495</v>
      </c>
      <c r="B37" s="71">
        <f>SUM(B33:B36)</f>
        <v>6</v>
      </c>
      <c r="C37" s="40">
        <f>B37/1486</f>
        <v>4.0376850605652759E-3</v>
      </c>
      <c r="D37" s="71">
        <f>SUM(D33:D36)</f>
        <v>9</v>
      </c>
      <c r="E37" s="41">
        <f>D37/1681</f>
        <v>5.353955978584176E-3</v>
      </c>
      <c r="F37" s="77">
        <f>SUM(F33:F36)</f>
        <v>30</v>
      </c>
      <c r="G37" s="42">
        <f>F37/8145</f>
        <v>3.6832412523020259E-3</v>
      </c>
      <c r="H37" s="71">
        <f>SUM(H33:H36)</f>
        <v>38</v>
      </c>
      <c r="I37" s="41">
        <f>H37/8984</f>
        <v>4.2297417631344614E-3</v>
      </c>
      <c r="J37" s="37">
        <f>IF(D37=0, "-", IF((B37-D37)/D37&lt;10, (B37-D37)/D37, "&gt;999%"))</f>
        <v>-0.33333333333333331</v>
      </c>
      <c r="K37" s="38">
        <f>IF(H37=0, "-", IF((F37-H37)/H37&lt;10, (F37-H37)/H37, "&gt;999%"))</f>
        <v>-0.21052631578947367</v>
      </c>
    </row>
    <row r="38" spans="1:11" x14ac:dyDescent="0.2">
      <c r="B38" s="83"/>
      <c r="D38" s="83"/>
      <c r="F38" s="83"/>
      <c r="H38" s="83"/>
    </row>
    <row r="39" spans="1:11" s="43" customFormat="1" x14ac:dyDescent="0.2">
      <c r="A39" s="162" t="s">
        <v>494</v>
      </c>
      <c r="B39" s="71">
        <v>92</v>
      </c>
      <c r="C39" s="40">
        <f>B39/1486</f>
        <v>6.1911170928667561E-2</v>
      </c>
      <c r="D39" s="71">
        <v>81</v>
      </c>
      <c r="E39" s="41">
        <f>D39/1681</f>
        <v>4.8185603807257588E-2</v>
      </c>
      <c r="F39" s="77">
        <v>428</v>
      </c>
      <c r="G39" s="42">
        <f>F39/8145</f>
        <v>5.2547575199508902E-2</v>
      </c>
      <c r="H39" s="71">
        <v>592</v>
      </c>
      <c r="I39" s="41">
        <f>H39/8984</f>
        <v>6.5894924309884237E-2</v>
      </c>
      <c r="J39" s="37">
        <f>IF(D39=0, "-", IF((B39-D39)/D39&lt;10, (B39-D39)/D39, "&gt;999%"))</f>
        <v>0.13580246913580246</v>
      </c>
      <c r="K39" s="38">
        <f>IF(H39=0, "-", IF((F39-H39)/H39&lt;10, (F39-H39)/H39, "&gt;999%"))</f>
        <v>-0.27702702702702703</v>
      </c>
    </row>
    <row r="40" spans="1:11" x14ac:dyDescent="0.2">
      <c r="B40" s="83"/>
      <c r="D40" s="83"/>
      <c r="F40" s="83"/>
      <c r="H40" s="83"/>
    </row>
    <row r="41" spans="1:11" ht="15.75" x14ac:dyDescent="0.25">
      <c r="A41" s="164" t="s">
        <v>94</v>
      </c>
      <c r="B41" s="196" t="s">
        <v>1</v>
      </c>
      <c r="C41" s="200"/>
      <c r="D41" s="200"/>
      <c r="E41" s="197"/>
      <c r="F41" s="196" t="s">
        <v>14</v>
      </c>
      <c r="G41" s="200"/>
      <c r="H41" s="200"/>
      <c r="I41" s="197"/>
      <c r="J41" s="196" t="s">
        <v>15</v>
      </c>
      <c r="K41" s="197"/>
    </row>
    <row r="42" spans="1:11" x14ac:dyDescent="0.2">
      <c r="A42" s="22"/>
      <c r="B42" s="196">
        <f>VALUE(RIGHT($B$2, 4))</f>
        <v>2022</v>
      </c>
      <c r="C42" s="197"/>
      <c r="D42" s="196">
        <f>B42-1</f>
        <v>2021</v>
      </c>
      <c r="E42" s="204"/>
      <c r="F42" s="196">
        <f>B42</f>
        <v>2022</v>
      </c>
      <c r="G42" s="204"/>
      <c r="H42" s="196">
        <f>D42</f>
        <v>2021</v>
      </c>
      <c r="I42" s="204"/>
      <c r="J42" s="140" t="s">
        <v>4</v>
      </c>
      <c r="K42" s="141" t="s">
        <v>2</v>
      </c>
    </row>
    <row r="43" spans="1:11" x14ac:dyDescent="0.2">
      <c r="A43" s="163" t="s">
        <v>117</v>
      </c>
      <c r="B43" s="61" t="s">
        <v>12</v>
      </c>
      <c r="C43" s="62" t="s">
        <v>13</v>
      </c>
      <c r="D43" s="61" t="s">
        <v>12</v>
      </c>
      <c r="E43" s="63" t="s">
        <v>13</v>
      </c>
      <c r="F43" s="62" t="s">
        <v>12</v>
      </c>
      <c r="G43" s="62" t="s">
        <v>13</v>
      </c>
      <c r="H43" s="61" t="s">
        <v>12</v>
      </c>
      <c r="I43" s="63" t="s">
        <v>13</v>
      </c>
      <c r="J43" s="61"/>
      <c r="K43" s="63"/>
    </row>
    <row r="44" spans="1:11" x14ac:dyDescent="0.2">
      <c r="A44" s="7" t="s">
        <v>191</v>
      </c>
      <c r="B44" s="65">
        <v>0</v>
      </c>
      <c r="C44" s="34">
        <f>IF(B60=0, "-", B44/B60)</f>
        <v>0</v>
      </c>
      <c r="D44" s="65">
        <v>1</v>
      </c>
      <c r="E44" s="9">
        <f>IF(D60=0, "-", D44/D60)</f>
        <v>4.608294930875576E-3</v>
      </c>
      <c r="F44" s="81">
        <v>0</v>
      </c>
      <c r="G44" s="34">
        <f>IF(F60=0, "-", F44/F60)</f>
        <v>0</v>
      </c>
      <c r="H44" s="65">
        <v>3</v>
      </c>
      <c r="I44" s="9">
        <f>IF(H60=0, "-", H44/H60)</f>
        <v>2.6501766784452299E-3</v>
      </c>
      <c r="J44" s="8">
        <f t="shared" ref="J44:J58" si="2">IF(D44=0, "-", IF((B44-D44)/D44&lt;10, (B44-D44)/D44, "&gt;999%"))</f>
        <v>-1</v>
      </c>
      <c r="K44" s="9">
        <f t="shared" ref="K44:K58" si="3">IF(H44=0, "-", IF((F44-H44)/H44&lt;10, (F44-H44)/H44, "&gt;999%"))</f>
        <v>-1</v>
      </c>
    </row>
    <row r="45" spans="1:11" x14ac:dyDescent="0.2">
      <c r="A45" s="7" t="s">
        <v>192</v>
      </c>
      <c r="B45" s="65">
        <v>0</v>
      </c>
      <c r="C45" s="34">
        <f>IF(B60=0, "-", B45/B60)</f>
        <v>0</v>
      </c>
      <c r="D45" s="65">
        <v>0</v>
      </c>
      <c r="E45" s="9">
        <f>IF(D60=0, "-", D45/D60)</f>
        <v>0</v>
      </c>
      <c r="F45" s="81">
        <v>2</v>
      </c>
      <c r="G45" s="34">
        <f>IF(F60=0, "-", F45/F60)</f>
        <v>2.4183796856106408E-3</v>
      </c>
      <c r="H45" s="65">
        <v>24</v>
      </c>
      <c r="I45" s="9">
        <f>IF(H60=0, "-", H45/H60)</f>
        <v>2.1201413427561839E-2</v>
      </c>
      <c r="J45" s="8" t="str">
        <f t="shared" si="2"/>
        <v>-</v>
      </c>
      <c r="K45" s="9">
        <f t="shared" si="3"/>
        <v>-0.91666666666666663</v>
      </c>
    </row>
    <row r="46" spans="1:11" x14ac:dyDescent="0.2">
      <c r="A46" s="7" t="s">
        <v>193</v>
      </c>
      <c r="B46" s="65">
        <v>0</v>
      </c>
      <c r="C46" s="34">
        <f>IF(B60=0, "-", B46/B60)</f>
        <v>0</v>
      </c>
      <c r="D46" s="65">
        <v>5</v>
      </c>
      <c r="E46" s="9">
        <f>IF(D60=0, "-", D46/D60)</f>
        <v>2.3041474654377881E-2</v>
      </c>
      <c r="F46" s="81">
        <v>2</v>
      </c>
      <c r="G46" s="34">
        <f>IF(F60=0, "-", F46/F60)</f>
        <v>2.4183796856106408E-3</v>
      </c>
      <c r="H46" s="65">
        <v>61</v>
      </c>
      <c r="I46" s="9">
        <f>IF(H60=0, "-", H46/H60)</f>
        <v>5.3886925795053005E-2</v>
      </c>
      <c r="J46" s="8">
        <f t="shared" si="2"/>
        <v>-1</v>
      </c>
      <c r="K46" s="9">
        <f t="shared" si="3"/>
        <v>-0.96721311475409832</v>
      </c>
    </row>
    <row r="47" spans="1:11" x14ac:dyDescent="0.2">
      <c r="A47" s="7" t="s">
        <v>194</v>
      </c>
      <c r="B47" s="65">
        <v>28</v>
      </c>
      <c r="C47" s="34">
        <f>IF(B60=0, "-", B47/B60)</f>
        <v>0.15053763440860216</v>
      </c>
      <c r="D47" s="65">
        <v>49</v>
      </c>
      <c r="E47" s="9">
        <f>IF(D60=0, "-", D47/D60)</f>
        <v>0.22580645161290322</v>
      </c>
      <c r="F47" s="81">
        <v>186</v>
      </c>
      <c r="G47" s="34">
        <f>IF(F60=0, "-", F47/F60)</f>
        <v>0.2249093107617896</v>
      </c>
      <c r="H47" s="65">
        <v>268</v>
      </c>
      <c r="I47" s="9">
        <f>IF(H60=0, "-", H47/H60)</f>
        <v>0.23674911660777384</v>
      </c>
      <c r="J47" s="8">
        <f t="shared" si="2"/>
        <v>-0.42857142857142855</v>
      </c>
      <c r="K47" s="9">
        <f t="shared" si="3"/>
        <v>-0.30597014925373134</v>
      </c>
    </row>
    <row r="48" spans="1:11" x14ac:dyDescent="0.2">
      <c r="A48" s="7" t="s">
        <v>195</v>
      </c>
      <c r="B48" s="65">
        <v>13</v>
      </c>
      <c r="C48" s="34">
        <f>IF(B60=0, "-", B48/B60)</f>
        <v>6.9892473118279563E-2</v>
      </c>
      <c r="D48" s="65">
        <v>6</v>
      </c>
      <c r="E48" s="9">
        <f>IF(D60=0, "-", D48/D60)</f>
        <v>2.7649769585253458E-2</v>
      </c>
      <c r="F48" s="81">
        <v>43</v>
      </c>
      <c r="G48" s="34">
        <f>IF(F60=0, "-", F48/F60)</f>
        <v>5.1995163240628778E-2</v>
      </c>
      <c r="H48" s="65">
        <v>17</v>
      </c>
      <c r="I48" s="9">
        <f>IF(H60=0, "-", H48/H60)</f>
        <v>1.5017667844522967E-2</v>
      </c>
      <c r="J48" s="8">
        <f t="shared" si="2"/>
        <v>1.1666666666666667</v>
      </c>
      <c r="K48" s="9">
        <f t="shared" si="3"/>
        <v>1.5294117647058822</v>
      </c>
    </row>
    <row r="49" spans="1:11" x14ac:dyDescent="0.2">
      <c r="A49" s="7" t="s">
        <v>196</v>
      </c>
      <c r="B49" s="65">
        <v>35</v>
      </c>
      <c r="C49" s="34">
        <f>IF(B60=0, "-", B49/B60)</f>
        <v>0.18817204301075269</v>
      </c>
      <c r="D49" s="65">
        <v>48</v>
      </c>
      <c r="E49" s="9">
        <f>IF(D60=0, "-", D49/D60)</f>
        <v>0.22119815668202766</v>
      </c>
      <c r="F49" s="81">
        <v>146</v>
      </c>
      <c r="G49" s="34">
        <f>IF(F60=0, "-", F49/F60)</f>
        <v>0.17654171704957677</v>
      </c>
      <c r="H49" s="65">
        <v>167</v>
      </c>
      <c r="I49" s="9">
        <f>IF(H60=0, "-", H49/H60)</f>
        <v>0.14752650176678445</v>
      </c>
      <c r="J49" s="8">
        <f t="shared" si="2"/>
        <v>-0.27083333333333331</v>
      </c>
      <c r="K49" s="9">
        <f t="shared" si="3"/>
        <v>-0.12574850299401197</v>
      </c>
    </row>
    <row r="50" spans="1:11" x14ac:dyDescent="0.2">
      <c r="A50" s="7" t="s">
        <v>197</v>
      </c>
      <c r="B50" s="65">
        <v>6</v>
      </c>
      <c r="C50" s="34">
        <f>IF(B60=0, "-", B50/B60)</f>
        <v>3.2258064516129031E-2</v>
      </c>
      <c r="D50" s="65">
        <v>48</v>
      </c>
      <c r="E50" s="9">
        <f>IF(D60=0, "-", D50/D60)</f>
        <v>0.22119815668202766</v>
      </c>
      <c r="F50" s="81">
        <v>114</v>
      </c>
      <c r="G50" s="34">
        <f>IF(F60=0, "-", F50/F60)</f>
        <v>0.13784764207980654</v>
      </c>
      <c r="H50" s="65">
        <v>197</v>
      </c>
      <c r="I50" s="9">
        <f>IF(H60=0, "-", H50/H60)</f>
        <v>0.17402826855123674</v>
      </c>
      <c r="J50" s="8">
        <f t="shared" si="2"/>
        <v>-0.875</v>
      </c>
      <c r="K50" s="9">
        <f t="shared" si="3"/>
        <v>-0.42131979695431471</v>
      </c>
    </row>
    <row r="51" spans="1:11" x14ac:dyDescent="0.2">
      <c r="A51" s="7" t="s">
        <v>198</v>
      </c>
      <c r="B51" s="65">
        <v>0</v>
      </c>
      <c r="C51" s="34">
        <f>IF(B60=0, "-", B51/B60)</f>
        <v>0</v>
      </c>
      <c r="D51" s="65">
        <v>0</v>
      </c>
      <c r="E51" s="9">
        <f>IF(D60=0, "-", D51/D60)</f>
        <v>0</v>
      </c>
      <c r="F51" s="81">
        <v>4</v>
      </c>
      <c r="G51" s="34">
        <f>IF(F60=0, "-", F51/F60)</f>
        <v>4.8367593712212815E-3</v>
      </c>
      <c r="H51" s="65">
        <v>0</v>
      </c>
      <c r="I51" s="9">
        <f>IF(H60=0, "-", H51/H60)</f>
        <v>0</v>
      </c>
      <c r="J51" s="8" t="str">
        <f t="shared" si="2"/>
        <v>-</v>
      </c>
      <c r="K51" s="9" t="str">
        <f t="shared" si="3"/>
        <v>-</v>
      </c>
    </row>
    <row r="52" spans="1:11" x14ac:dyDescent="0.2">
      <c r="A52" s="7" t="s">
        <v>199</v>
      </c>
      <c r="B52" s="65">
        <v>0</v>
      </c>
      <c r="C52" s="34">
        <f>IF(B60=0, "-", B52/B60)</f>
        <v>0</v>
      </c>
      <c r="D52" s="65">
        <v>12</v>
      </c>
      <c r="E52" s="9">
        <f>IF(D60=0, "-", D52/D60)</f>
        <v>5.5299539170506916E-2</v>
      </c>
      <c r="F52" s="81">
        <v>14</v>
      </c>
      <c r="G52" s="34">
        <f>IF(F60=0, "-", F52/F60)</f>
        <v>1.6928657799274487E-2</v>
      </c>
      <c r="H52" s="65">
        <v>48</v>
      </c>
      <c r="I52" s="9">
        <f>IF(H60=0, "-", H52/H60)</f>
        <v>4.2402826855123678E-2</v>
      </c>
      <c r="J52" s="8">
        <f t="shared" si="2"/>
        <v>-1</v>
      </c>
      <c r="K52" s="9">
        <f t="shared" si="3"/>
        <v>-0.70833333333333337</v>
      </c>
    </row>
    <row r="53" spans="1:11" x14ac:dyDescent="0.2">
      <c r="A53" s="7" t="s">
        <v>200</v>
      </c>
      <c r="B53" s="65">
        <v>4</v>
      </c>
      <c r="C53" s="34">
        <f>IF(B60=0, "-", B53/B60)</f>
        <v>2.1505376344086023E-2</v>
      </c>
      <c r="D53" s="65">
        <v>10</v>
      </c>
      <c r="E53" s="9">
        <f>IF(D60=0, "-", D53/D60)</f>
        <v>4.6082949308755762E-2</v>
      </c>
      <c r="F53" s="81">
        <v>24</v>
      </c>
      <c r="G53" s="34">
        <f>IF(F60=0, "-", F53/F60)</f>
        <v>2.9020556227327691E-2</v>
      </c>
      <c r="H53" s="65">
        <v>46</v>
      </c>
      <c r="I53" s="9">
        <f>IF(H60=0, "-", H53/H60)</f>
        <v>4.0636042402826852E-2</v>
      </c>
      <c r="J53" s="8">
        <f t="shared" si="2"/>
        <v>-0.6</v>
      </c>
      <c r="K53" s="9">
        <f t="shared" si="3"/>
        <v>-0.47826086956521741</v>
      </c>
    </row>
    <row r="54" spans="1:11" x14ac:dyDescent="0.2">
      <c r="A54" s="7" t="s">
        <v>201</v>
      </c>
      <c r="B54" s="65">
        <v>10</v>
      </c>
      <c r="C54" s="34">
        <f>IF(B60=0, "-", B54/B60)</f>
        <v>5.3763440860215055E-2</v>
      </c>
      <c r="D54" s="65">
        <v>2</v>
      </c>
      <c r="E54" s="9">
        <f>IF(D60=0, "-", D54/D60)</f>
        <v>9.2165898617511521E-3</v>
      </c>
      <c r="F54" s="81">
        <v>14</v>
      </c>
      <c r="G54" s="34">
        <f>IF(F60=0, "-", F54/F60)</f>
        <v>1.6928657799274487E-2</v>
      </c>
      <c r="H54" s="65">
        <v>17</v>
      </c>
      <c r="I54" s="9">
        <f>IF(H60=0, "-", H54/H60)</f>
        <v>1.5017667844522967E-2</v>
      </c>
      <c r="J54" s="8">
        <f t="shared" si="2"/>
        <v>4</v>
      </c>
      <c r="K54" s="9">
        <f t="shared" si="3"/>
        <v>-0.17647058823529413</v>
      </c>
    </row>
    <row r="55" spans="1:11" x14ac:dyDescent="0.2">
      <c r="A55" s="7" t="s">
        <v>202</v>
      </c>
      <c r="B55" s="65">
        <v>74</v>
      </c>
      <c r="C55" s="34">
        <f>IF(B60=0, "-", B55/B60)</f>
        <v>0.39784946236559138</v>
      </c>
      <c r="D55" s="65">
        <v>31</v>
      </c>
      <c r="E55" s="9">
        <f>IF(D60=0, "-", D55/D60)</f>
        <v>0.14285714285714285</v>
      </c>
      <c r="F55" s="81">
        <v>237</v>
      </c>
      <c r="G55" s="34">
        <f>IF(F60=0, "-", F55/F60)</f>
        <v>0.28657799274486095</v>
      </c>
      <c r="H55" s="65">
        <v>260</v>
      </c>
      <c r="I55" s="9">
        <f>IF(H60=0, "-", H55/H60)</f>
        <v>0.22968197879858657</v>
      </c>
      <c r="J55" s="8">
        <f t="shared" si="2"/>
        <v>1.3870967741935485</v>
      </c>
      <c r="K55" s="9">
        <f t="shared" si="3"/>
        <v>-8.8461538461538466E-2</v>
      </c>
    </row>
    <row r="56" spans="1:11" x14ac:dyDescent="0.2">
      <c r="A56" s="7" t="s">
        <v>203</v>
      </c>
      <c r="B56" s="65">
        <v>0</v>
      </c>
      <c r="C56" s="34">
        <f>IF(B60=0, "-", B56/B60)</f>
        <v>0</v>
      </c>
      <c r="D56" s="65">
        <v>0</v>
      </c>
      <c r="E56" s="9">
        <f>IF(D60=0, "-", D56/D60)</f>
        <v>0</v>
      </c>
      <c r="F56" s="81">
        <v>1</v>
      </c>
      <c r="G56" s="34">
        <f>IF(F60=0, "-", F56/F60)</f>
        <v>1.2091898428053204E-3</v>
      </c>
      <c r="H56" s="65">
        <v>2</v>
      </c>
      <c r="I56" s="9">
        <f>IF(H60=0, "-", H56/H60)</f>
        <v>1.7667844522968198E-3</v>
      </c>
      <c r="J56" s="8" t="str">
        <f t="shared" si="2"/>
        <v>-</v>
      </c>
      <c r="K56" s="9">
        <f t="shared" si="3"/>
        <v>-0.5</v>
      </c>
    </row>
    <row r="57" spans="1:11" x14ac:dyDescent="0.2">
      <c r="A57" s="7" t="s">
        <v>204</v>
      </c>
      <c r="B57" s="65">
        <v>0</v>
      </c>
      <c r="C57" s="34">
        <f>IF(B60=0, "-", B57/B60)</f>
        <v>0</v>
      </c>
      <c r="D57" s="65">
        <v>1</v>
      </c>
      <c r="E57" s="9">
        <f>IF(D60=0, "-", D57/D60)</f>
        <v>4.608294930875576E-3</v>
      </c>
      <c r="F57" s="81">
        <v>0</v>
      </c>
      <c r="G57" s="34">
        <f>IF(F60=0, "-", F57/F60)</f>
        <v>0</v>
      </c>
      <c r="H57" s="65">
        <v>4</v>
      </c>
      <c r="I57" s="9">
        <f>IF(H60=0, "-", H57/H60)</f>
        <v>3.5335689045936395E-3</v>
      </c>
      <c r="J57" s="8">
        <f t="shared" si="2"/>
        <v>-1</v>
      </c>
      <c r="K57" s="9">
        <f t="shared" si="3"/>
        <v>-1</v>
      </c>
    </row>
    <row r="58" spans="1:11" x14ac:dyDescent="0.2">
      <c r="A58" s="7" t="s">
        <v>205</v>
      </c>
      <c r="B58" s="65">
        <v>16</v>
      </c>
      <c r="C58" s="34">
        <f>IF(B60=0, "-", B58/B60)</f>
        <v>8.6021505376344093E-2</v>
      </c>
      <c r="D58" s="65">
        <v>4</v>
      </c>
      <c r="E58" s="9">
        <f>IF(D60=0, "-", D58/D60)</f>
        <v>1.8433179723502304E-2</v>
      </c>
      <c r="F58" s="81">
        <v>40</v>
      </c>
      <c r="G58" s="34">
        <f>IF(F60=0, "-", F58/F60)</f>
        <v>4.8367593712212817E-2</v>
      </c>
      <c r="H58" s="65">
        <v>18</v>
      </c>
      <c r="I58" s="9">
        <f>IF(H60=0, "-", H58/H60)</f>
        <v>1.5901060070671377E-2</v>
      </c>
      <c r="J58" s="8">
        <f t="shared" si="2"/>
        <v>3</v>
      </c>
      <c r="K58" s="9">
        <f t="shared" si="3"/>
        <v>1.2222222222222223</v>
      </c>
    </row>
    <row r="59" spans="1:11" x14ac:dyDescent="0.2">
      <c r="A59" s="2"/>
      <c r="B59" s="68"/>
      <c r="C59" s="33"/>
      <c r="D59" s="68"/>
      <c r="E59" s="6"/>
      <c r="F59" s="82"/>
      <c r="G59" s="33"/>
      <c r="H59" s="68"/>
      <c r="I59" s="6"/>
      <c r="J59" s="5"/>
      <c r="K59" s="6"/>
    </row>
    <row r="60" spans="1:11" s="43" customFormat="1" x14ac:dyDescent="0.2">
      <c r="A60" s="162" t="s">
        <v>493</v>
      </c>
      <c r="B60" s="71">
        <f>SUM(B44:B59)</f>
        <v>186</v>
      </c>
      <c r="C60" s="40">
        <f>B60/1486</f>
        <v>0.12516823687752354</v>
      </c>
      <c r="D60" s="71">
        <f>SUM(D44:D59)</f>
        <v>217</v>
      </c>
      <c r="E60" s="41">
        <f>D60/1681</f>
        <v>0.1290898274836407</v>
      </c>
      <c r="F60" s="77">
        <f>SUM(F44:F59)</f>
        <v>827</v>
      </c>
      <c r="G60" s="42">
        <f>F60/8145</f>
        <v>0.10153468385512585</v>
      </c>
      <c r="H60" s="71">
        <f>SUM(H44:H59)</f>
        <v>1132</v>
      </c>
      <c r="I60" s="41">
        <f>H60/8984</f>
        <v>0.12600178094390027</v>
      </c>
      <c r="J60" s="37">
        <f>IF(D60=0, "-", IF((B60-D60)/D60&lt;10, (B60-D60)/D60, "&gt;999%"))</f>
        <v>-0.14285714285714285</v>
      </c>
      <c r="K60" s="38">
        <f>IF(H60=0, "-", IF((F60-H60)/H60&lt;10, (F60-H60)/H60, "&gt;999%"))</f>
        <v>-0.26943462897526504</v>
      </c>
    </row>
    <row r="61" spans="1:11" x14ac:dyDescent="0.2">
      <c r="B61" s="83"/>
      <c r="D61" s="83"/>
      <c r="F61" s="83"/>
      <c r="H61" s="83"/>
    </row>
    <row r="62" spans="1:11" x14ac:dyDescent="0.2">
      <c r="A62" s="163" t="s">
        <v>118</v>
      </c>
      <c r="B62" s="61" t="s">
        <v>12</v>
      </c>
      <c r="C62" s="62" t="s">
        <v>13</v>
      </c>
      <c r="D62" s="61" t="s">
        <v>12</v>
      </c>
      <c r="E62" s="63" t="s">
        <v>13</v>
      </c>
      <c r="F62" s="62" t="s">
        <v>12</v>
      </c>
      <c r="G62" s="62" t="s">
        <v>13</v>
      </c>
      <c r="H62" s="61" t="s">
        <v>12</v>
      </c>
      <c r="I62" s="63" t="s">
        <v>13</v>
      </c>
      <c r="J62" s="61"/>
      <c r="K62" s="63"/>
    </row>
    <row r="63" spans="1:11" x14ac:dyDescent="0.2">
      <c r="A63" s="7" t="s">
        <v>206</v>
      </c>
      <c r="B63" s="65">
        <v>3</v>
      </c>
      <c r="C63" s="34">
        <f>IF(B71=0, "-", B63/B71)</f>
        <v>0.14285714285714285</v>
      </c>
      <c r="D63" s="65">
        <v>0</v>
      </c>
      <c r="E63" s="9">
        <f>IF(D71=0, "-", D63/D71)</f>
        <v>0</v>
      </c>
      <c r="F63" s="81">
        <v>14</v>
      </c>
      <c r="G63" s="34">
        <f>IF(F71=0, "-", F63/F71)</f>
        <v>0.16091954022988506</v>
      </c>
      <c r="H63" s="65">
        <v>5</v>
      </c>
      <c r="I63" s="9">
        <f>IF(H71=0, "-", H63/H71)</f>
        <v>3.6231884057971016E-2</v>
      </c>
      <c r="J63" s="8" t="str">
        <f t="shared" ref="J63:J69" si="4">IF(D63=0, "-", IF((B63-D63)/D63&lt;10, (B63-D63)/D63, "&gt;999%"))</f>
        <v>-</v>
      </c>
      <c r="K63" s="9">
        <f t="shared" ref="K63:K69" si="5">IF(H63=0, "-", IF((F63-H63)/H63&lt;10, (F63-H63)/H63, "&gt;999%"))</f>
        <v>1.8</v>
      </c>
    </row>
    <row r="64" spans="1:11" x14ac:dyDescent="0.2">
      <c r="A64" s="7" t="s">
        <v>207</v>
      </c>
      <c r="B64" s="65">
        <v>3</v>
      </c>
      <c r="C64" s="34">
        <f>IF(B71=0, "-", B64/B71)</f>
        <v>0.14285714285714285</v>
      </c>
      <c r="D64" s="65">
        <v>8</v>
      </c>
      <c r="E64" s="9">
        <f>IF(D71=0, "-", D64/D71)</f>
        <v>0.22857142857142856</v>
      </c>
      <c r="F64" s="81">
        <v>16</v>
      </c>
      <c r="G64" s="34">
        <f>IF(F71=0, "-", F64/F71)</f>
        <v>0.18390804597701149</v>
      </c>
      <c r="H64" s="65">
        <v>34</v>
      </c>
      <c r="I64" s="9">
        <f>IF(H71=0, "-", H64/H71)</f>
        <v>0.24637681159420291</v>
      </c>
      <c r="J64" s="8">
        <f t="shared" si="4"/>
        <v>-0.625</v>
      </c>
      <c r="K64" s="9">
        <f t="shared" si="5"/>
        <v>-0.52941176470588236</v>
      </c>
    </row>
    <row r="65" spans="1:11" x14ac:dyDescent="0.2">
      <c r="A65" s="7" t="s">
        <v>208</v>
      </c>
      <c r="B65" s="65">
        <v>2</v>
      </c>
      <c r="C65" s="34">
        <f>IF(B71=0, "-", B65/B71)</f>
        <v>9.5238095238095233E-2</v>
      </c>
      <c r="D65" s="65">
        <v>4</v>
      </c>
      <c r="E65" s="9">
        <f>IF(D71=0, "-", D65/D71)</f>
        <v>0.11428571428571428</v>
      </c>
      <c r="F65" s="81">
        <v>9</v>
      </c>
      <c r="G65" s="34">
        <f>IF(F71=0, "-", F65/F71)</f>
        <v>0.10344827586206896</v>
      </c>
      <c r="H65" s="65">
        <v>19</v>
      </c>
      <c r="I65" s="9">
        <f>IF(H71=0, "-", H65/H71)</f>
        <v>0.13768115942028986</v>
      </c>
      <c r="J65" s="8">
        <f t="shared" si="4"/>
        <v>-0.5</v>
      </c>
      <c r="K65" s="9">
        <f t="shared" si="5"/>
        <v>-0.52631578947368418</v>
      </c>
    </row>
    <row r="66" spans="1:11" x14ac:dyDescent="0.2">
      <c r="A66" s="7" t="s">
        <v>209</v>
      </c>
      <c r="B66" s="65">
        <v>0</v>
      </c>
      <c r="C66" s="34">
        <f>IF(B71=0, "-", B66/B71)</f>
        <v>0</v>
      </c>
      <c r="D66" s="65">
        <v>0</v>
      </c>
      <c r="E66" s="9">
        <f>IF(D71=0, "-", D66/D71)</f>
        <v>0</v>
      </c>
      <c r="F66" s="81">
        <v>0</v>
      </c>
      <c r="G66" s="34">
        <f>IF(F71=0, "-", F66/F71)</f>
        <v>0</v>
      </c>
      <c r="H66" s="65">
        <v>1</v>
      </c>
      <c r="I66" s="9">
        <f>IF(H71=0, "-", H66/H71)</f>
        <v>7.246376811594203E-3</v>
      </c>
      <c r="J66" s="8" t="str">
        <f t="shared" si="4"/>
        <v>-</v>
      </c>
      <c r="K66" s="9">
        <f t="shared" si="5"/>
        <v>-1</v>
      </c>
    </row>
    <row r="67" spans="1:11" x14ac:dyDescent="0.2">
      <c r="A67" s="7" t="s">
        <v>210</v>
      </c>
      <c r="B67" s="65">
        <v>8</v>
      </c>
      <c r="C67" s="34">
        <f>IF(B71=0, "-", B67/B71)</f>
        <v>0.38095238095238093</v>
      </c>
      <c r="D67" s="65">
        <v>9</v>
      </c>
      <c r="E67" s="9">
        <f>IF(D71=0, "-", D67/D71)</f>
        <v>0.25714285714285712</v>
      </c>
      <c r="F67" s="81">
        <v>24</v>
      </c>
      <c r="G67" s="34">
        <f>IF(F71=0, "-", F67/F71)</f>
        <v>0.27586206896551724</v>
      </c>
      <c r="H67" s="65">
        <v>38</v>
      </c>
      <c r="I67" s="9">
        <f>IF(H71=0, "-", H67/H71)</f>
        <v>0.27536231884057971</v>
      </c>
      <c r="J67" s="8">
        <f t="shared" si="4"/>
        <v>-0.1111111111111111</v>
      </c>
      <c r="K67" s="9">
        <f t="shared" si="5"/>
        <v>-0.36842105263157893</v>
      </c>
    </row>
    <row r="68" spans="1:11" x14ac:dyDescent="0.2">
      <c r="A68" s="7" t="s">
        <v>211</v>
      </c>
      <c r="B68" s="65">
        <v>1</v>
      </c>
      <c r="C68" s="34">
        <f>IF(B71=0, "-", B68/B71)</f>
        <v>4.7619047619047616E-2</v>
      </c>
      <c r="D68" s="65">
        <v>1</v>
      </c>
      <c r="E68" s="9">
        <f>IF(D71=0, "-", D68/D71)</f>
        <v>2.8571428571428571E-2</v>
      </c>
      <c r="F68" s="81">
        <v>3</v>
      </c>
      <c r="G68" s="34">
        <f>IF(F71=0, "-", F68/F71)</f>
        <v>3.4482758620689655E-2</v>
      </c>
      <c r="H68" s="65">
        <v>4</v>
      </c>
      <c r="I68" s="9">
        <f>IF(H71=0, "-", H68/H71)</f>
        <v>2.8985507246376812E-2</v>
      </c>
      <c r="J68" s="8">
        <f t="shared" si="4"/>
        <v>0</v>
      </c>
      <c r="K68" s="9">
        <f t="shared" si="5"/>
        <v>-0.25</v>
      </c>
    </row>
    <row r="69" spans="1:11" x14ac:dyDescent="0.2">
      <c r="A69" s="7" t="s">
        <v>212</v>
      </c>
      <c r="B69" s="65">
        <v>4</v>
      </c>
      <c r="C69" s="34">
        <f>IF(B71=0, "-", B69/B71)</f>
        <v>0.19047619047619047</v>
      </c>
      <c r="D69" s="65">
        <v>13</v>
      </c>
      <c r="E69" s="9">
        <f>IF(D71=0, "-", D69/D71)</f>
        <v>0.37142857142857144</v>
      </c>
      <c r="F69" s="81">
        <v>21</v>
      </c>
      <c r="G69" s="34">
        <f>IF(F71=0, "-", F69/F71)</f>
        <v>0.2413793103448276</v>
      </c>
      <c r="H69" s="65">
        <v>37</v>
      </c>
      <c r="I69" s="9">
        <f>IF(H71=0, "-", H69/H71)</f>
        <v>0.26811594202898553</v>
      </c>
      <c r="J69" s="8">
        <f t="shared" si="4"/>
        <v>-0.69230769230769229</v>
      </c>
      <c r="K69" s="9">
        <f t="shared" si="5"/>
        <v>-0.43243243243243246</v>
      </c>
    </row>
    <row r="70" spans="1:11" x14ac:dyDescent="0.2">
      <c r="A70" s="2"/>
      <c r="B70" s="68"/>
      <c r="C70" s="33"/>
      <c r="D70" s="68"/>
      <c r="E70" s="6"/>
      <c r="F70" s="82"/>
      <c r="G70" s="33"/>
      <c r="H70" s="68"/>
      <c r="I70" s="6"/>
      <c r="J70" s="5"/>
      <c r="K70" s="6"/>
    </row>
    <row r="71" spans="1:11" s="43" customFormat="1" x14ac:dyDescent="0.2">
      <c r="A71" s="162" t="s">
        <v>492</v>
      </c>
      <c r="B71" s="71">
        <f>SUM(B63:B70)</f>
        <v>21</v>
      </c>
      <c r="C71" s="40">
        <f>B71/1486</f>
        <v>1.4131897711978465E-2</v>
      </c>
      <c r="D71" s="71">
        <f>SUM(D63:D70)</f>
        <v>35</v>
      </c>
      <c r="E71" s="41">
        <f>D71/1681</f>
        <v>2.0820939916716241E-2</v>
      </c>
      <c r="F71" s="77">
        <f>SUM(F63:F70)</f>
        <v>87</v>
      </c>
      <c r="G71" s="42">
        <f>F71/8145</f>
        <v>1.0681399631675874E-2</v>
      </c>
      <c r="H71" s="71">
        <f>SUM(H63:H70)</f>
        <v>138</v>
      </c>
      <c r="I71" s="41">
        <f>H71/8984</f>
        <v>1.5360641139804097E-2</v>
      </c>
      <c r="J71" s="37">
        <f>IF(D71=0, "-", IF((B71-D71)/D71&lt;10, (B71-D71)/D71, "&gt;999%"))</f>
        <v>-0.4</v>
      </c>
      <c r="K71" s="38">
        <f>IF(H71=0, "-", IF((F71-H71)/H71&lt;10, (F71-H71)/H71, "&gt;999%"))</f>
        <v>-0.36956521739130432</v>
      </c>
    </row>
    <row r="72" spans="1:11" x14ac:dyDescent="0.2">
      <c r="B72" s="83"/>
      <c r="D72" s="83"/>
      <c r="F72" s="83"/>
      <c r="H72" s="83"/>
    </row>
    <row r="73" spans="1:11" s="43" customFormat="1" x14ac:dyDescent="0.2">
      <c r="A73" s="162" t="s">
        <v>491</v>
      </c>
      <c r="B73" s="71">
        <v>207</v>
      </c>
      <c r="C73" s="40">
        <f>B73/1486</f>
        <v>0.13930013458950202</v>
      </c>
      <c r="D73" s="71">
        <v>252</v>
      </c>
      <c r="E73" s="41">
        <f>D73/1681</f>
        <v>0.14991076740035694</v>
      </c>
      <c r="F73" s="77">
        <v>914</v>
      </c>
      <c r="G73" s="42">
        <f>F73/8145</f>
        <v>0.11221608348680172</v>
      </c>
      <c r="H73" s="71">
        <v>1270</v>
      </c>
      <c r="I73" s="41">
        <f>H73/8984</f>
        <v>0.14136242208370436</v>
      </c>
      <c r="J73" s="37">
        <f>IF(D73=0, "-", IF((B73-D73)/D73&lt;10, (B73-D73)/D73, "&gt;999%"))</f>
        <v>-0.17857142857142858</v>
      </c>
      <c r="K73" s="38">
        <f>IF(H73=0, "-", IF((F73-H73)/H73&lt;10, (F73-H73)/H73, "&gt;999%"))</f>
        <v>-0.28031496062992128</v>
      </c>
    </row>
    <row r="74" spans="1:11" x14ac:dyDescent="0.2">
      <c r="B74" s="83"/>
      <c r="D74" s="83"/>
      <c r="F74" s="83"/>
      <c r="H74" s="83"/>
    </row>
    <row r="75" spans="1:11" ht="15.75" x14ac:dyDescent="0.25">
      <c r="A75" s="164" t="s">
        <v>95</v>
      </c>
      <c r="B75" s="196" t="s">
        <v>1</v>
      </c>
      <c r="C75" s="200"/>
      <c r="D75" s="200"/>
      <c r="E75" s="197"/>
      <c r="F75" s="196" t="s">
        <v>14</v>
      </c>
      <c r="G75" s="200"/>
      <c r="H75" s="200"/>
      <c r="I75" s="197"/>
      <c r="J75" s="196" t="s">
        <v>15</v>
      </c>
      <c r="K75" s="197"/>
    </row>
    <row r="76" spans="1:11" x14ac:dyDescent="0.2">
      <c r="A76" s="22"/>
      <c r="B76" s="196">
        <f>VALUE(RIGHT($B$2, 4))</f>
        <v>2022</v>
      </c>
      <c r="C76" s="197"/>
      <c r="D76" s="196">
        <f>B76-1</f>
        <v>2021</v>
      </c>
      <c r="E76" s="204"/>
      <c r="F76" s="196">
        <f>B76</f>
        <v>2022</v>
      </c>
      <c r="G76" s="204"/>
      <c r="H76" s="196">
        <f>D76</f>
        <v>2021</v>
      </c>
      <c r="I76" s="204"/>
      <c r="J76" s="140" t="s">
        <v>4</v>
      </c>
      <c r="K76" s="141" t="s">
        <v>2</v>
      </c>
    </row>
    <row r="77" spans="1:11" x14ac:dyDescent="0.2">
      <c r="A77" s="163" t="s">
        <v>119</v>
      </c>
      <c r="B77" s="61" t="s">
        <v>12</v>
      </c>
      <c r="C77" s="62" t="s">
        <v>13</v>
      </c>
      <c r="D77" s="61" t="s">
        <v>12</v>
      </c>
      <c r="E77" s="63" t="s">
        <v>13</v>
      </c>
      <c r="F77" s="62" t="s">
        <v>12</v>
      </c>
      <c r="G77" s="62" t="s">
        <v>13</v>
      </c>
      <c r="H77" s="61" t="s">
        <v>12</v>
      </c>
      <c r="I77" s="63" t="s">
        <v>13</v>
      </c>
      <c r="J77" s="61"/>
      <c r="K77" s="63"/>
    </row>
    <row r="78" spans="1:11" x14ac:dyDescent="0.2">
      <c r="A78" s="7" t="s">
        <v>213</v>
      </c>
      <c r="B78" s="65">
        <v>0</v>
      </c>
      <c r="C78" s="34">
        <f>IF(B87=0, "-", B78/B87)</f>
        <v>0</v>
      </c>
      <c r="D78" s="65">
        <v>1</v>
      </c>
      <c r="E78" s="9">
        <f>IF(D87=0, "-", D78/D87)</f>
        <v>3.5714285714285712E-2</v>
      </c>
      <c r="F78" s="81">
        <v>0</v>
      </c>
      <c r="G78" s="34">
        <f>IF(F87=0, "-", F78/F87)</f>
        <v>0</v>
      </c>
      <c r="H78" s="65">
        <v>5</v>
      </c>
      <c r="I78" s="9">
        <f>IF(H87=0, "-", H78/H87)</f>
        <v>2.8409090909090908E-2</v>
      </c>
      <c r="J78" s="8">
        <f t="shared" ref="J78:J85" si="6">IF(D78=0, "-", IF((B78-D78)/D78&lt;10, (B78-D78)/D78, "&gt;999%"))</f>
        <v>-1</v>
      </c>
      <c r="K78" s="9">
        <f t="shared" ref="K78:K85" si="7">IF(H78=0, "-", IF((F78-H78)/H78&lt;10, (F78-H78)/H78, "&gt;999%"))</f>
        <v>-1</v>
      </c>
    </row>
    <row r="79" spans="1:11" x14ac:dyDescent="0.2">
      <c r="A79" s="7" t="s">
        <v>214</v>
      </c>
      <c r="B79" s="65">
        <v>0</v>
      </c>
      <c r="C79" s="34">
        <f>IF(B87=0, "-", B79/B87)</f>
        <v>0</v>
      </c>
      <c r="D79" s="65">
        <v>2</v>
      </c>
      <c r="E79" s="9">
        <f>IF(D87=0, "-", D79/D87)</f>
        <v>7.1428571428571425E-2</v>
      </c>
      <c r="F79" s="81">
        <v>8</v>
      </c>
      <c r="G79" s="34">
        <f>IF(F87=0, "-", F79/F87)</f>
        <v>6.4516129032258063E-2</v>
      </c>
      <c r="H79" s="65">
        <v>2</v>
      </c>
      <c r="I79" s="9">
        <f>IF(H87=0, "-", H79/H87)</f>
        <v>1.1363636363636364E-2</v>
      </c>
      <c r="J79" s="8">
        <f t="shared" si="6"/>
        <v>-1</v>
      </c>
      <c r="K79" s="9">
        <f t="shared" si="7"/>
        <v>3</v>
      </c>
    </row>
    <row r="80" spans="1:11" x14ac:dyDescent="0.2">
      <c r="A80" s="7" t="s">
        <v>215</v>
      </c>
      <c r="B80" s="65">
        <v>0</v>
      </c>
      <c r="C80" s="34">
        <f>IF(B87=0, "-", B80/B87)</f>
        <v>0</v>
      </c>
      <c r="D80" s="65">
        <v>6</v>
      </c>
      <c r="E80" s="9">
        <f>IF(D87=0, "-", D80/D87)</f>
        <v>0.21428571428571427</v>
      </c>
      <c r="F80" s="81">
        <v>11</v>
      </c>
      <c r="G80" s="34">
        <f>IF(F87=0, "-", F80/F87)</f>
        <v>8.8709677419354843E-2</v>
      </c>
      <c r="H80" s="65">
        <v>24</v>
      </c>
      <c r="I80" s="9">
        <f>IF(H87=0, "-", H80/H87)</f>
        <v>0.13636363636363635</v>
      </c>
      <c r="J80" s="8">
        <f t="shared" si="6"/>
        <v>-1</v>
      </c>
      <c r="K80" s="9">
        <f t="shared" si="7"/>
        <v>-0.54166666666666663</v>
      </c>
    </row>
    <row r="81" spans="1:11" x14ac:dyDescent="0.2">
      <c r="A81" s="7" t="s">
        <v>216</v>
      </c>
      <c r="B81" s="65">
        <v>1</v>
      </c>
      <c r="C81" s="34">
        <f>IF(B87=0, "-", B81/B87)</f>
        <v>0.1</v>
      </c>
      <c r="D81" s="65">
        <v>0</v>
      </c>
      <c r="E81" s="9">
        <f>IF(D87=0, "-", D81/D87)</f>
        <v>0</v>
      </c>
      <c r="F81" s="81">
        <v>2</v>
      </c>
      <c r="G81" s="34">
        <f>IF(F87=0, "-", F81/F87)</f>
        <v>1.6129032258064516E-2</v>
      </c>
      <c r="H81" s="65">
        <v>1</v>
      </c>
      <c r="I81" s="9">
        <f>IF(H87=0, "-", H81/H87)</f>
        <v>5.681818181818182E-3</v>
      </c>
      <c r="J81" s="8" t="str">
        <f t="shared" si="6"/>
        <v>-</v>
      </c>
      <c r="K81" s="9">
        <f t="shared" si="7"/>
        <v>1</v>
      </c>
    </row>
    <row r="82" spans="1:11" x14ac:dyDescent="0.2">
      <c r="A82" s="7" t="s">
        <v>217</v>
      </c>
      <c r="B82" s="65">
        <v>3</v>
      </c>
      <c r="C82" s="34">
        <f>IF(B87=0, "-", B82/B87)</f>
        <v>0.3</v>
      </c>
      <c r="D82" s="65">
        <v>5</v>
      </c>
      <c r="E82" s="9">
        <f>IF(D87=0, "-", D82/D87)</f>
        <v>0.17857142857142858</v>
      </c>
      <c r="F82" s="81">
        <v>30</v>
      </c>
      <c r="G82" s="34">
        <f>IF(F87=0, "-", F82/F87)</f>
        <v>0.24193548387096775</v>
      </c>
      <c r="H82" s="65">
        <v>41</v>
      </c>
      <c r="I82" s="9">
        <f>IF(H87=0, "-", H82/H87)</f>
        <v>0.23295454545454544</v>
      </c>
      <c r="J82" s="8">
        <f t="shared" si="6"/>
        <v>-0.4</v>
      </c>
      <c r="K82" s="9">
        <f t="shared" si="7"/>
        <v>-0.26829268292682928</v>
      </c>
    </row>
    <row r="83" spans="1:11" x14ac:dyDescent="0.2">
      <c r="A83" s="7" t="s">
        <v>218</v>
      </c>
      <c r="B83" s="65">
        <v>0</v>
      </c>
      <c r="C83" s="34">
        <f>IF(B87=0, "-", B83/B87)</f>
        <v>0</v>
      </c>
      <c r="D83" s="65">
        <v>0</v>
      </c>
      <c r="E83" s="9">
        <f>IF(D87=0, "-", D83/D87)</f>
        <v>0</v>
      </c>
      <c r="F83" s="81">
        <v>0</v>
      </c>
      <c r="G83" s="34">
        <f>IF(F87=0, "-", F83/F87)</f>
        <v>0</v>
      </c>
      <c r="H83" s="65">
        <v>4</v>
      </c>
      <c r="I83" s="9">
        <f>IF(H87=0, "-", H83/H87)</f>
        <v>2.2727272727272728E-2</v>
      </c>
      <c r="J83" s="8" t="str">
        <f t="shared" si="6"/>
        <v>-</v>
      </c>
      <c r="K83" s="9">
        <f t="shared" si="7"/>
        <v>-1</v>
      </c>
    </row>
    <row r="84" spans="1:11" x14ac:dyDescent="0.2">
      <c r="A84" s="7" t="s">
        <v>219</v>
      </c>
      <c r="B84" s="65">
        <v>6</v>
      </c>
      <c r="C84" s="34">
        <f>IF(B87=0, "-", B84/B87)</f>
        <v>0.6</v>
      </c>
      <c r="D84" s="65">
        <v>13</v>
      </c>
      <c r="E84" s="9">
        <f>IF(D87=0, "-", D84/D87)</f>
        <v>0.4642857142857143</v>
      </c>
      <c r="F84" s="81">
        <v>69</v>
      </c>
      <c r="G84" s="34">
        <f>IF(F87=0, "-", F84/F87)</f>
        <v>0.55645161290322576</v>
      </c>
      <c r="H84" s="65">
        <v>94</v>
      </c>
      <c r="I84" s="9">
        <f>IF(H87=0, "-", H84/H87)</f>
        <v>0.53409090909090906</v>
      </c>
      <c r="J84" s="8">
        <f t="shared" si="6"/>
        <v>-0.53846153846153844</v>
      </c>
      <c r="K84" s="9">
        <f t="shared" si="7"/>
        <v>-0.26595744680851063</v>
      </c>
    </row>
    <row r="85" spans="1:11" x14ac:dyDescent="0.2">
      <c r="A85" s="7" t="s">
        <v>220</v>
      </c>
      <c r="B85" s="65">
        <v>0</v>
      </c>
      <c r="C85" s="34">
        <f>IF(B87=0, "-", B85/B87)</f>
        <v>0</v>
      </c>
      <c r="D85" s="65">
        <v>1</v>
      </c>
      <c r="E85" s="9">
        <f>IF(D87=0, "-", D85/D87)</f>
        <v>3.5714285714285712E-2</v>
      </c>
      <c r="F85" s="81">
        <v>4</v>
      </c>
      <c r="G85" s="34">
        <f>IF(F87=0, "-", F85/F87)</f>
        <v>3.2258064516129031E-2</v>
      </c>
      <c r="H85" s="65">
        <v>5</v>
      </c>
      <c r="I85" s="9">
        <f>IF(H87=0, "-", H85/H87)</f>
        <v>2.8409090909090908E-2</v>
      </c>
      <c r="J85" s="8">
        <f t="shared" si="6"/>
        <v>-1</v>
      </c>
      <c r="K85" s="9">
        <f t="shared" si="7"/>
        <v>-0.2</v>
      </c>
    </row>
    <row r="86" spans="1:11" x14ac:dyDescent="0.2">
      <c r="A86" s="2"/>
      <c r="B86" s="68"/>
      <c r="C86" s="33"/>
      <c r="D86" s="68"/>
      <c r="E86" s="6"/>
      <c r="F86" s="82"/>
      <c r="G86" s="33"/>
      <c r="H86" s="68"/>
      <c r="I86" s="6"/>
      <c r="J86" s="5"/>
      <c r="K86" s="6"/>
    </row>
    <row r="87" spans="1:11" s="43" customFormat="1" x14ac:dyDescent="0.2">
      <c r="A87" s="162" t="s">
        <v>490</v>
      </c>
      <c r="B87" s="71">
        <f>SUM(B78:B86)</f>
        <v>10</v>
      </c>
      <c r="C87" s="40">
        <f>B87/1486</f>
        <v>6.7294751009421266E-3</v>
      </c>
      <c r="D87" s="71">
        <f>SUM(D78:D86)</f>
        <v>28</v>
      </c>
      <c r="E87" s="41">
        <f>D87/1681</f>
        <v>1.6656751933372991E-2</v>
      </c>
      <c r="F87" s="77">
        <f>SUM(F78:F86)</f>
        <v>124</v>
      </c>
      <c r="G87" s="42">
        <f>F87/8145</f>
        <v>1.5224063842848374E-2</v>
      </c>
      <c r="H87" s="71">
        <f>SUM(H78:H86)</f>
        <v>176</v>
      </c>
      <c r="I87" s="41">
        <f>H87/8984</f>
        <v>1.9590382902938557E-2</v>
      </c>
      <c r="J87" s="37">
        <f>IF(D87=0, "-", IF((B87-D87)/D87&lt;10, (B87-D87)/D87, "&gt;999%"))</f>
        <v>-0.6428571428571429</v>
      </c>
      <c r="K87" s="38">
        <f>IF(H87=0, "-", IF((F87-H87)/H87&lt;10, (F87-H87)/H87, "&gt;999%"))</f>
        <v>-0.29545454545454547</v>
      </c>
    </row>
    <row r="88" spans="1:11" x14ac:dyDescent="0.2">
      <c r="B88" s="83"/>
      <c r="D88" s="83"/>
      <c r="F88" s="83"/>
      <c r="H88" s="83"/>
    </row>
    <row r="89" spans="1:11" x14ac:dyDescent="0.2">
      <c r="A89" s="163" t="s">
        <v>120</v>
      </c>
      <c r="B89" s="61" t="s">
        <v>12</v>
      </c>
      <c r="C89" s="62" t="s">
        <v>13</v>
      </c>
      <c r="D89" s="61" t="s">
        <v>12</v>
      </c>
      <c r="E89" s="63" t="s">
        <v>13</v>
      </c>
      <c r="F89" s="62" t="s">
        <v>12</v>
      </c>
      <c r="G89" s="62" t="s">
        <v>13</v>
      </c>
      <c r="H89" s="61" t="s">
        <v>12</v>
      </c>
      <c r="I89" s="63" t="s">
        <v>13</v>
      </c>
      <c r="J89" s="61"/>
      <c r="K89" s="63"/>
    </row>
    <row r="90" spans="1:11" x14ac:dyDescent="0.2">
      <c r="A90" s="7" t="s">
        <v>221</v>
      </c>
      <c r="B90" s="65">
        <v>0</v>
      </c>
      <c r="C90" s="34">
        <f>IF(B108=0, "-", B90/B108)</f>
        <v>0</v>
      </c>
      <c r="D90" s="65">
        <v>0</v>
      </c>
      <c r="E90" s="9">
        <f>IF(D108=0, "-", D90/D108)</f>
        <v>0</v>
      </c>
      <c r="F90" s="81">
        <v>4</v>
      </c>
      <c r="G90" s="34">
        <f>IF(F108=0, "-", F90/F108)</f>
        <v>1.1869436201780416E-2</v>
      </c>
      <c r="H90" s="65">
        <v>2</v>
      </c>
      <c r="I90" s="9">
        <f>IF(H108=0, "-", H90/H108)</f>
        <v>1.4925373134328358E-2</v>
      </c>
      <c r="J90" s="8" t="str">
        <f t="shared" ref="J90:J106" si="8">IF(D90=0, "-", IF((B90-D90)/D90&lt;10, (B90-D90)/D90, "&gt;999%"))</f>
        <v>-</v>
      </c>
      <c r="K90" s="9">
        <f t="shared" ref="K90:K106" si="9">IF(H90=0, "-", IF((F90-H90)/H90&lt;10, (F90-H90)/H90, "&gt;999%"))</f>
        <v>1</v>
      </c>
    </row>
    <row r="91" spans="1:11" x14ac:dyDescent="0.2">
      <c r="A91" s="7" t="s">
        <v>222</v>
      </c>
      <c r="B91" s="65">
        <v>1</v>
      </c>
      <c r="C91" s="34">
        <f>IF(B108=0, "-", B91/B108)</f>
        <v>1.7857142857142856E-2</v>
      </c>
      <c r="D91" s="65">
        <v>0</v>
      </c>
      <c r="E91" s="9">
        <f>IF(D108=0, "-", D91/D108)</f>
        <v>0</v>
      </c>
      <c r="F91" s="81">
        <v>7</v>
      </c>
      <c r="G91" s="34">
        <f>IF(F108=0, "-", F91/F108)</f>
        <v>2.0771513353115726E-2</v>
      </c>
      <c r="H91" s="65">
        <v>6</v>
      </c>
      <c r="I91" s="9">
        <f>IF(H108=0, "-", H91/H108)</f>
        <v>4.4776119402985072E-2</v>
      </c>
      <c r="J91" s="8" t="str">
        <f t="shared" si="8"/>
        <v>-</v>
      </c>
      <c r="K91" s="9">
        <f t="shared" si="9"/>
        <v>0.16666666666666666</v>
      </c>
    </row>
    <row r="92" spans="1:11" x14ac:dyDescent="0.2">
      <c r="A92" s="7" t="s">
        <v>223</v>
      </c>
      <c r="B92" s="65">
        <v>0</v>
      </c>
      <c r="C92" s="34">
        <f>IF(B108=0, "-", B92/B108)</f>
        <v>0</v>
      </c>
      <c r="D92" s="65">
        <v>1</v>
      </c>
      <c r="E92" s="9">
        <f>IF(D108=0, "-", D92/D108)</f>
        <v>3.5714285714285712E-2</v>
      </c>
      <c r="F92" s="81">
        <v>4</v>
      </c>
      <c r="G92" s="34">
        <f>IF(F108=0, "-", F92/F108)</f>
        <v>1.1869436201780416E-2</v>
      </c>
      <c r="H92" s="65">
        <v>8</v>
      </c>
      <c r="I92" s="9">
        <f>IF(H108=0, "-", H92/H108)</f>
        <v>5.9701492537313432E-2</v>
      </c>
      <c r="J92" s="8">
        <f t="shared" si="8"/>
        <v>-1</v>
      </c>
      <c r="K92" s="9">
        <f t="shared" si="9"/>
        <v>-0.5</v>
      </c>
    </row>
    <row r="93" spans="1:11" x14ac:dyDescent="0.2">
      <c r="A93" s="7" t="s">
        <v>224</v>
      </c>
      <c r="B93" s="65">
        <v>2</v>
      </c>
      <c r="C93" s="34">
        <f>IF(B108=0, "-", B93/B108)</f>
        <v>3.5714285714285712E-2</v>
      </c>
      <c r="D93" s="65">
        <v>12</v>
      </c>
      <c r="E93" s="9">
        <f>IF(D108=0, "-", D93/D108)</f>
        <v>0.42857142857142855</v>
      </c>
      <c r="F93" s="81">
        <v>26</v>
      </c>
      <c r="G93" s="34">
        <f>IF(F108=0, "-", F93/F108)</f>
        <v>7.71513353115727E-2</v>
      </c>
      <c r="H93" s="65">
        <v>40</v>
      </c>
      <c r="I93" s="9">
        <f>IF(H108=0, "-", H93/H108)</f>
        <v>0.29850746268656714</v>
      </c>
      <c r="J93" s="8">
        <f t="shared" si="8"/>
        <v>-0.83333333333333337</v>
      </c>
      <c r="K93" s="9">
        <f t="shared" si="9"/>
        <v>-0.35</v>
      </c>
    </row>
    <row r="94" spans="1:11" x14ac:dyDescent="0.2">
      <c r="A94" s="7" t="s">
        <v>225</v>
      </c>
      <c r="B94" s="65">
        <v>2</v>
      </c>
      <c r="C94" s="34">
        <f>IF(B108=0, "-", B94/B108)</f>
        <v>3.5714285714285712E-2</v>
      </c>
      <c r="D94" s="65">
        <v>0</v>
      </c>
      <c r="E94" s="9">
        <f>IF(D108=0, "-", D94/D108)</f>
        <v>0</v>
      </c>
      <c r="F94" s="81">
        <v>8</v>
      </c>
      <c r="G94" s="34">
        <f>IF(F108=0, "-", F94/F108)</f>
        <v>2.3738872403560832E-2</v>
      </c>
      <c r="H94" s="65">
        <v>0</v>
      </c>
      <c r="I94" s="9">
        <f>IF(H108=0, "-", H94/H108)</f>
        <v>0</v>
      </c>
      <c r="J94" s="8" t="str">
        <f t="shared" si="8"/>
        <v>-</v>
      </c>
      <c r="K94" s="9" t="str">
        <f t="shared" si="9"/>
        <v>-</v>
      </c>
    </row>
    <row r="95" spans="1:11" x14ac:dyDescent="0.2">
      <c r="A95" s="7" t="s">
        <v>226</v>
      </c>
      <c r="B95" s="65">
        <v>1</v>
      </c>
      <c r="C95" s="34">
        <f>IF(B108=0, "-", B95/B108)</f>
        <v>1.7857142857142856E-2</v>
      </c>
      <c r="D95" s="65">
        <v>0</v>
      </c>
      <c r="E95" s="9">
        <f>IF(D108=0, "-", D95/D108)</f>
        <v>0</v>
      </c>
      <c r="F95" s="81">
        <v>8</v>
      </c>
      <c r="G95" s="34">
        <f>IF(F108=0, "-", F95/F108)</f>
        <v>2.3738872403560832E-2</v>
      </c>
      <c r="H95" s="65">
        <v>0</v>
      </c>
      <c r="I95" s="9">
        <f>IF(H108=0, "-", H95/H108)</f>
        <v>0</v>
      </c>
      <c r="J95" s="8" t="str">
        <f t="shared" si="8"/>
        <v>-</v>
      </c>
      <c r="K95" s="9" t="str">
        <f t="shared" si="9"/>
        <v>-</v>
      </c>
    </row>
    <row r="96" spans="1:11" x14ac:dyDescent="0.2">
      <c r="A96" s="7" t="s">
        <v>227</v>
      </c>
      <c r="B96" s="65">
        <v>0</v>
      </c>
      <c r="C96" s="34">
        <f>IF(B108=0, "-", B96/B108)</f>
        <v>0</v>
      </c>
      <c r="D96" s="65">
        <v>0</v>
      </c>
      <c r="E96" s="9">
        <f>IF(D108=0, "-", D96/D108)</f>
        <v>0</v>
      </c>
      <c r="F96" s="81">
        <v>1</v>
      </c>
      <c r="G96" s="34">
        <f>IF(F108=0, "-", F96/F108)</f>
        <v>2.967359050445104E-3</v>
      </c>
      <c r="H96" s="65">
        <v>0</v>
      </c>
      <c r="I96" s="9">
        <f>IF(H108=0, "-", H96/H108)</f>
        <v>0</v>
      </c>
      <c r="J96" s="8" t="str">
        <f t="shared" si="8"/>
        <v>-</v>
      </c>
      <c r="K96" s="9" t="str">
        <f t="shared" si="9"/>
        <v>-</v>
      </c>
    </row>
    <row r="97" spans="1:11" x14ac:dyDescent="0.2">
      <c r="A97" s="7" t="s">
        <v>228</v>
      </c>
      <c r="B97" s="65">
        <v>1</v>
      </c>
      <c r="C97" s="34">
        <f>IF(B108=0, "-", B97/B108)</f>
        <v>1.7857142857142856E-2</v>
      </c>
      <c r="D97" s="65">
        <v>2</v>
      </c>
      <c r="E97" s="9">
        <f>IF(D108=0, "-", D97/D108)</f>
        <v>7.1428571428571425E-2</v>
      </c>
      <c r="F97" s="81">
        <v>1</v>
      </c>
      <c r="G97" s="34">
        <f>IF(F108=0, "-", F97/F108)</f>
        <v>2.967359050445104E-3</v>
      </c>
      <c r="H97" s="65">
        <v>3</v>
      </c>
      <c r="I97" s="9">
        <f>IF(H108=0, "-", H97/H108)</f>
        <v>2.2388059701492536E-2</v>
      </c>
      <c r="J97" s="8">
        <f t="shared" si="8"/>
        <v>-0.5</v>
      </c>
      <c r="K97" s="9">
        <f t="shared" si="9"/>
        <v>-0.66666666666666663</v>
      </c>
    </row>
    <row r="98" spans="1:11" x14ac:dyDescent="0.2">
      <c r="A98" s="7" t="s">
        <v>229</v>
      </c>
      <c r="B98" s="65">
        <v>3</v>
      </c>
      <c r="C98" s="34">
        <f>IF(B108=0, "-", B98/B108)</f>
        <v>5.3571428571428568E-2</v>
      </c>
      <c r="D98" s="65">
        <v>0</v>
      </c>
      <c r="E98" s="9">
        <f>IF(D108=0, "-", D98/D108)</f>
        <v>0</v>
      </c>
      <c r="F98" s="81">
        <v>13</v>
      </c>
      <c r="G98" s="34">
        <f>IF(F108=0, "-", F98/F108)</f>
        <v>3.857566765578635E-2</v>
      </c>
      <c r="H98" s="65">
        <v>8</v>
      </c>
      <c r="I98" s="9">
        <f>IF(H108=0, "-", H98/H108)</f>
        <v>5.9701492537313432E-2</v>
      </c>
      <c r="J98" s="8" t="str">
        <f t="shared" si="8"/>
        <v>-</v>
      </c>
      <c r="K98" s="9">
        <f t="shared" si="9"/>
        <v>0.625</v>
      </c>
    </row>
    <row r="99" spans="1:11" x14ac:dyDescent="0.2">
      <c r="A99" s="7" t="s">
        <v>230</v>
      </c>
      <c r="B99" s="65">
        <v>0</v>
      </c>
      <c r="C99" s="34">
        <f>IF(B108=0, "-", B99/B108)</f>
        <v>0</v>
      </c>
      <c r="D99" s="65">
        <v>3</v>
      </c>
      <c r="E99" s="9">
        <f>IF(D108=0, "-", D99/D108)</f>
        <v>0.10714285714285714</v>
      </c>
      <c r="F99" s="81">
        <v>0</v>
      </c>
      <c r="G99" s="34">
        <f>IF(F108=0, "-", F99/F108)</f>
        <v>0</v>
      </c>
      <c r="H99" s="65">
        <v>13</v>
      </c>
      <c r="I99" s="9">
        <f>IF(H108=0, "-", H99/H108)</f>
        <v>9.7014925373134331E-2</v>
      </c>
      <c r="J99" s="8">
        <f t="shared" si="8"/>
        <v>-1</v>
      </c>
      <c r="K99" s="9">
        <f t="shared" si="9"/>
        <v>-1</v>
      </c>
    </row>
    <row r="100" spans="1:11" x14ac:dyDescent="0.2">
      <c r="A100" s="7" t="s">
        <v>231</v>
      </c>
      <c r="B100" s="65">
        <v>4</v>
      </c>
      <c r="C100" s="34">
        <f>IF(B108=0, "-", B100/B108)</f>
        <v>7.1428571428571425E-2</v>
      </c>
      <c r="D100" s="65">
        <v>9</v>
      </c>
      <c r="E100" s="9">
        <f>IF(D108=0, "-", D100/D108)</f>
        <v>0.32142857142857145</v>
      </c>
      <c r="F100" s="81">
        <v>18</v>
      </c>
      <c r="G100" s="34">
        <f>IF(F108=0, "-", F100/F108)</f>
        <v>5.3412462908011868E-2</v>
      </c>
      <c r="H100" s="65">
        <v>42</v>
      </c>
      <c r="I100" s="9">
        <f>IF(H108=0, "-", H100/H108)</f>
        <v>0.31343283582089554</v>
      </c>
      <c r="J100" s="8">
        <f t="shared" si="8"/>
        <v>-0.55555555555555558</v>
      </c>
      <c r="K100" s="9">
        <f t="shared" si="9"/>
        <v>-0.5714285714285714</v>
      </c>
    </row>
    <row r="101" spans="1:11" x14ac:dyDescent="0.2">
      <c r="A101" s="7" t="s">
        <v>232</v>
      </c>
      <c r="B101" s="65">
        <v>3</v>
      </c>
      <c r="C101" s="34">
        <f>IF(B108=0, "-", B101/B108)</f>
        <v>5.3571428571428568E-2</v>
      </c>
      <c r="D101" s="65">
        <v>0</v>
      </c>
      <c r="E101" s="9">
        <f>IF(D108=0, "-", D101/D108)</f>
        <v>0</v>
      </c>
      <c r="F101" s="81">
        <v>6</v>
      </c>
      <c r="G101" s="34">
        <f>IF(F108=0, "-", F101/F108)</f>
        <v>1.7804154302670624E-2</v>
      </c>
      <c r="H101" s="65">
        <v>6</v>
      </c>
      <c r="I101" s="9">
        <f>IF(H108=0, "-", H101/H108)</f>
        <v>4.4776119402985072E-2</v>
      </c>
      <c r="J101" s="8" t="str">
        <f t="shared" si="8"/>
        <v>-</v>
      </c>
      <c r="K101" s="9">
        <f t="shared" si="9"/>
        <v>0</v>
      </c>
    </row>
    <row r="102" spans="1:11" x14ac:dyDescent="0.2">
      <c r="A102" s="7" t="s">
        <v>233</v>
      </c>
      <c r="B102" s="65">
        <v>19</v>
      </c>
      <c r="C102" s="34">
        <f>IF(B108=0, "-", B102/B108)</f>
        <v>0.3392857142857143</v>
      </c>
      <c r="D102" s="65">
        <v>0</v>
      </c>
      <c r="E102" s="9">
        <f>IF(D108=0, "-", D102/D108)</f>
        <v>0</v>
      </c>
      <c r="F102" s="81">
        <v>34</v>
      </c>
      <c r="G102" s="34">
        <f>IF(F108=0, "-", F102/F108)</f>
        <v>0.10089020771513353</v>
      </c>
      <c r="H102" s="65">
        <v>0</v>
      </c>
      <c r="I102" s="9">
        <f>IF(H108=0, "-", H102/H108)</f>
        <v>0</v>
      </c>
      <c r="J102" s="8" t="str">
        <f t="shared" si="8"/>
        <v>-</v>
      </c>
      <c r="K102" s="9" t="str">
        <f t="shared" si="9"/>
        <v>-</v>
      </c>
    </row>
    <row r="103" spans="1:11" x14ac:dyDescent="0.2">
      <c r="A103" s="7" t="s">
        <v>234</v>
      </c>
      <c r="B103" s="65">
        <v>13</v>
      </c>
      <c r="C103" s="34">
        <f>IF(B108=0, "-", B103/B108)</f>
        <v>0.23214285714285715</v>
      </c>
      <c r="D103" s="65">
        <v>0</v>
      </c>
      <c r="E103" s="9">
        <f>IF(D108=0, "-", D103/D108)</f>
        <v>0</v>
      </c>
      <c r="F103" s="81">
        <v>190</v>
      </c>
      <c r="G103" s="34">
        <f>IF(F108=0, "-", F103/F108)</f>
        <v>0.56379821958456977</v>
      </c>
      <c r="H103" s="65">
        <v>0</v>
      </c>
      <c r="I103" s="9">
        <f>IF(H108=0, "-", H103/H108)</f>
        <v>0</v>
      </c>
      <c r="J103" s="8" t="str">
        <f t="shared" si="8"/>
        <v>-</v>
      </c>
      <c r="K103" s="9" t="str">
        <f t="shared" si="9"/>
        <v>-</v>
      </c>
    </row>
    <row r="104" spans="1:11" x14ac:dyDescent="0.2">
      <c r="A104" s="7" t="s">
        <v>235</v>
      </c>
      <c r="B104" s="65">
        <v>5</v>
      </c>
      <c r="C104" s="34">
        <f>IF(B108=0, "-", B104/B108)</f>
        <v>8.9285714285714288E-2</v>
      </c>
      <c r="D104" s="65">
        <v>0</v>
      </c>
      <c r="E104" s="9">
        <f>IF(D108=0, "-", D104/D108)</f>
        <v>0</v>
      </c>
      <c r="F104" s="81">
        <v>11</v>
      </c>
      <c r="G104" s="34">
        <f>IF(F108=0, "-", F104/F108)</f>
        <v>3.2640949554896145E-2</v>
      </c>
      <c r="H104" s="65">
        <v>0</v>
      </c>
      <c r="I104" s="9">
        <f>IF(H108=0, "-", H104/H108)</f>
        <v>0</v>
      </c>
      <c r="J104" s="8" t="str">
        <f t="shared" si="8"/>
        <v>-</v>
      </c>
      <c r="K104" s="9" t="str">
        <f t="shared" si="9"/>
        <v>-</v>
      </c>
    </row>
    <row r="105" spans="1:11" x14ac:dyDescent="0.2">
      <c r="A105" s="7" t="s">
        <v>236</v>
      </c>
      <c r="B105" s="65">
        <v>0</v>
      </c>
      <c r="C105" s="34">
        <f>IF(B108=0, "-", B105/B108)</f>
        <v>0</v>
      </c>
      <c r="D105" s="65">
        <v>1</v>
      </c>
      <c r="E105" s="9">
        <f>IF(D108=0, "-", D105/D108)</f>
        <v>3.5714285714285712E-2</v>
      </c>
      <c r="F105" s="81">
        <v>3</v>
      </c>
      <c r="G105" s="34">
        <f>IF(F108=0, "-", F105/F108)</f>
        <v>8.9020771513353119E-3</v>
      </c>
      <c r="H105" s="65">
        <v>6</v>
      </c>
      <c r="I105" s="9">
        <f>IF(H108=0, "-", H105/H108)</f>
        <v>4.4776119402985072E-2</v>
      </c>
      <c r="J105" s="8">
        <f t="shared" si="8"/>
        <v>-1</v>
      </c>
      <c r="K105" s="9">
        <f t="shared" si="9"/>
        <v>-0.5</v>
      </c>
    </row>
    <row r="106" spans="1:11" x14ac:dyDescent="0.2">
      <c r="A106" s="7" t="s">
        <v>237</v>
      </c>
      <c r="B106" s="65">
        <v>2</v>
      </c>
      <c r="C106" s="34">
        <f>IF(B108=0, "-", B106/B108)</f>
        <v>3.5714285714285712E-2</v>
      </c>
      <c r="D106" s="65">
        <v>0</v>
      </c>
      <c r="E106" s="9">
        <f>IF(D108=0, "-", D106/D108)</f>
        <v>0</v>
      </c>
      <c r="F106" s="81">
        <v>3</v>
      </c>
      <c r="G106" s="34">
        <f>IF(F108=0, "-", F106/F108)</f>
        <v>8.9020771513353119E-3</v>
      </c>
      <c r="H106" s="65">
        <v>0</v>
      </c>
      <c r="I106" s="9">
        <f>IF(H108=0, "-", H106/H108)</f>
        <v>0</v>
      </c>
      <c r="J106" s="8" t="str">
        <f t="shared" si="8"/>
        <v>-</v>
      </c>
      <c r="K106" s="9" t="str">
        <f t="shared" si="9"/>
        <v>-</v>
      </c>
    </row>
    <row r="107" spans="1:11" x14ac:dyDescent="0.2">
      <c r="A107" s="2"/>
      <c r="B107" s="68"/>
      <c r="C107" s="33"/>
      <c r="D107" s="68"/>
      <c r="E107" s="6"/>
      <c r="F107" s="82"/>
      <c r="G107" s="33"/>
      <c r="H107" s="68"/>
      <c r="I107" s="6"/>
      <c r="J107" s="5"/>
      <c r="K107" s="6"/>
    </row>
    <row r="108" spans="1:11" s="43" customFormat="1" x14ac:dyDescent="0.2">
      <c r="A108" s="162" t="s">
        <v>489</v>
      </c>
      <c r="B108" s="71">
        <f>SUM(B90:B107)</f>
        <v>56</v>
      </c>
      <c r="C108" s="40">
        <f>B108/1486</f>
        <v>3.7685060565275909E-2</v>
      </c>
      <c r="D108" s="71">
        <f>SUM(D90:D107)</f>
        <v>28</v>
      </c>
      <c r="E108" s="41">
        <f>D108/1681</f>
        <v>1.6656751933372991E-2</v>
      </c>
      <c r="F108" s="77">
        <f>SUM(F90:F107)</f>
        <v>337</v>
      </c>
      <c r="G108" s="42">
        <f>F108/8145</f>
        <v>4.1375076734192759E-2</v>
      </c>
      <c r="H108" s="71">
        <f>SUM(H90:H107)</f>
        <v>134</v>
      </c>
      <c r="I108" s="41">
        <f>H108/8984</f>
        <v>1.491540516473731E-2</v>
      </c>
      <c r="J108" s="37">
        <f>IF(D108=0, "-", IF((B108-D108)/D108&lt;10, (B108-D108)/D108, "&gt;999%"))</f>
        <v>1</v>
      </c>
      <c r="K108" s="38">
        <f>IF(H108=0, "-", IF((F108-H108)/H108&lt;10, (F108-H108)/H108, "&gt;999%"))</f>
        <v>1.5149253731343284</v>
      </c>
    </row>
    <row r="109" spans="1:11" x14ac:dyDescent="0.2">
      <c r="B109" s="83"/>
      <c r="D109" s="83"/>
      <c r="F109" s="83"/>
      <c r="H109" s="83"/>
    </row>
    <row r="110" spans="1:11" s="43" customFormat="1" x14ac:dyDescent="0.2">
      <c r="A110" s="162" t="s">
        <v>488</v>
      </c>
      <c r="B110" s="71">
        <v>66</v>
      </c>
      <c r="C110" s="40">
        <f>B110/1486</f>
        <v>4.4414535666218037E-2</v>
      </c>
      <c r="D110" s="71">
        <v>56</v>
      </c>
      <c r="E110" s="41">
        <f>D110/1681</f>
        <v>3.3313503866745982E-2</v>
      </c>
      <c r="F110" s="77">
        <v>461</v>
      </c>
      <c r="G110" s="42">
        <f>F110/8145</f>
        <v>5.6599140577041129E-2</v>
      </c>
      <c r="H110" s="71">
        <v>310</v>
      </c>
      <c r="I110" s="41">
        <f>H110/8984</f>
        <v>3.4505788067675867E-2</v>
      </c>
      <c r="J110" s="37">
        <f>IF(D110=0, "-", IF((B110-D110)/D110&lt;10, (B110-D110)/D110, "&gt;999%"))</f>
        <v>0.17857142857142858</v>
      </c>
      <c r="K110" s="38">
        <f>IF(H110=0, "-", IF((F110-H110)/H110&lt;10, (F110-H110)/H110, "&gt;999%"))</f>
        <v>0.48709677419354841</v>
      </c>
    </row>
    <row r="111" spans="1:11" x14ac:dyDescent="0.2">
      <c r="B111" s="83"/>
      <c r="D111" s="83"/>
      <c r="F111" s="83"/>
      <c r="H111" s="83"/>
    </row>
    <row r="112" spans="1:11" ht="15.75" x14ac:dyDescent="0.25">
      <c r="A112" s="164" t="s">
        <v>96</v>
      </c>
      <c r="B112" s="196" t="s">
        <v>1</v>
      </c>
      <c r="C112" s="200"/>
      <c r="D112" s="200"/>
      <c r="E112" s="197"/>
      <c r="F112" s="196" t="s">
        <v>14</v>
      </c>
      <c r="G112" s="200"/>
      <c r="H112" s="200"/>
      <c r="I112" s="197"/>
      <c r="J112" s="196" t="s">
        <v>15</v>
      </c>
      <c r="K112" s="197"/>
    </row>
    <row r="113" spans="1:11" x14ac:dyDescent="0.2">
      <c r="A113" s="22"/>
      <c r="B113" s="196">
        <f>VALUE(RIGHT($B$2, 4))</f>
        <v>2022</v>
      </c>
      <c r="C113" s="197"/>
      <c r="D113" s="196">
        <f>B113-1</f>
        <v>2021</v>
      </c>
      <c r="E113" s="204"/>
      <c r="F113" s="196">
        <f>B113</f>
        <v>2022</v>
      </c>
      <c r="G113" s="204"/>
      <c r="H113" s="196">
        <f>D113</f>
        <v>2021</v>
      </c>
      <c r="I113" s="204"/>
      <c r="J113" s="140" t="s">
        <v>4</v>
      </c>
      <c r="K113" s="141" t="s">
        <v>2</v>
      </c>
    </row>
    <row r="114" spans="1:11" x14ac:dyDescent="0.2">
      <c r="A114" s="163" t="s">
        <v>121</v>
      </c>
      <c r="B114" s="61" t="s">
        <v>12</v>
      </c>
      <c r="C114" s="62" t="s">
        <v>13</v>
      </c>
      <c r="D114" s="61" t="s">
        <v>12</v>
      </c>
      <c r="E114" s="63" t="s">
        <v>13</v>
      </c>
      <c r="F114" s="62" t="s">
        <v>12</v>
      </c>
      <c r="G114" s="62" t="s">
        <v>13</v>
      </c>
      <c r="H114" s="61" t="s">
        <v>12</v>
      </c>
      <c r="I114" s="63" t="s">
        <v>13</v>
      </c>
      <c r="J114" s="61"/>
      <c r="K114" s="63"/>
    </row>
    <row r="115" spans="1:11" x14ac:dyDescent="0.2">
      <c r="A115" s="7" t="s">
        <v>238</v>
      </c>
      <c r="B115" s="65">
        <v>7</v>
      </c>
      <c r="C115" s="34">
        <f>IF(B118=0, "-", B115/B118)</f>
        <v>0.7</v>
      </c>
      <c r="D115" s="65">
        <v>6</v>
      </c>
      <c r="E115" s="9">
        <f>IF(D118=0, "-", D115/D118)</f>
        <v>0.54545454545454541</v>
      </c>
      <c r="F115" s="81">
        <v>42</v>
      </c>
      <c r="G115" s="34">
        <f>IF(F118=0, "-", F115/F118)</f>
        <v>0.76363636363636367</v>
      </c>
      <c r="H115" s="65">
        <v>18</v>
      </c>
      <c r="I115" s="9">
        <f>IF(H118=0, "-", H115/H118)</f>
        <v>0.5625</v>
      </c>
      <c r="J115" s="8">
        <f>IF(D115=0, "-", IF((B115-D115)/D115&lt;10, (B115-D115)/D115, "&gt;999%"))</f>
        <v>0.16666666666666666</v>
      </c>
      <c r="K115" s="9">
        <f>IF(H115=0, "-", IF((F115-H115)/H115&lt;10, (F115-H115)/H115, "&gt;999%"))</f>
        <v>1.3333333333333333</v>
      </c>
    </row>
    <row r="116" spans="1:11" x14ac:dyDescent="0.2">
      <c r="A116" s="7" t="s">
        <v>239</v>
      </c>
      <c r="B116" s="65">
        <v>3</v>
      </c>
      <c r="C116" s="34">
        <f>IF(B118=0, "-", B116/B118)</f>
        <v>0.3</v>
      </c>
      <c r="D116" s="65">
        <v>5</v>
      </c>
      <c r="E116" s="9">
        <f>IF(D118=0, "-", D116/D118)</f>
        <v>0.45454545454545453</v>
      </c>
      <c r="F116" s="81">
        <v>13</v>
      </c>
      <c r="G116" s="34">
        <f>IF(F118=0, "-", F116/F118)</f>
        <v>0.23636363636363636</v>
      </c>
      <c r="H116" s="65">
        <v>14</v>
      </c>
      <c r="I116" s="9">
        <f>IF(H118=0, "-", H116/H118)</f>
        <v>0.4375</v>
      </c>
      <c r="J116" s="8">
        <f>IF(D116=0, "-", IF((B116-D116)/D116&lt;10, (B116-D116)/D116, "&gt;999%"))</f>
        <v>-0.4</v>
      </c>
      <c r="K116" s="9">
        <f>IF(H116=0, "-", IF((F116-H116)/H116&lt;10, (F116-H116)/H116, "&gt;999%"))</f>
        <v>-7.1428571428571425E-2</v>
      </c>
    </row>
    <row r="117" spans="1:11" x14ac:dyDescent="0.2">
      <c r="A117" s="2"/>
      <c r="B117" s="68"/>
      <c r="C117" s="33"/>
      <c r="D117" s="68"/>
      <c r="E117" s="6"/>
      <c r="F117" s="82"/>
      <c r="G117" s="33"/>
      <c r="H117" s="68"/>
      <c r="I117" s="6"/>
      <c r="J117" s="5"/>
      <c r="K117" s="6"/>
    </row>
    <row r="118" spans="1:11" s="43" customFormat="1" x14ac:dyDescent="0.2">
      <c r="A118" s="162" t="s">
        <v>487</v>
      </c>
      <c r="B118" s="71">
        <f>SUM(B115:B117)</f>
        <v>10</v>
      </c>
      <c r="C118" s="40">
        <f>B118/1486</f>
        <v>6.7294751009421266E-3</v>
      </c>
      <c r="D118" s="71">
        <f>SUM(D115:D117)</f>
        <v>11</v>
      </c>
      <c r="E118" s="41">
        <f>D118/1681</f>
        <v>6.5437239738251043E-3</v>
      </c>
      <c r="F118" s="77">
        <f>SUM(F115:F117)</f>
        <v>55</v>
      </c>
      <c r="G118" s="42">
        <f>F118/8145</f>
        <v>6.752608962553714E-3</v>
      </c>
      <c r="H118" s="71">
        <f>SUM(H115:H117)</f>
        <v>32</v>
      </c>
      <c r="I118" s="41">
        <f>H118/8984</f>
        <v>3.5618878005342831E-3</v>
      </c>
      <c r="J118" s="37">
        <f>IF(D118=0, "-", IF((B118-D118)/D118&lt;10, (B118-D118)/D118, "&gt;999%"))</f>
        <v>-9.0909090909090912E-2</v>
      </c>
      <c r="K118" s="38">
        <f>IF(H118=0, "-", IF((F118-H118)/H118&lt;10, (F118-H118)/H118, "&gt;999%"))</f>
        <v>0.71875</v>
      </c>
    </row>
    <row r="119" spans="1:11" x14ac:dyDescent="0.2">
      <c r="B119" s="83"/>
      <c r="D119" s="83"/>
      <c r="F119" s="83"/>
      <c r="H119" s="83"/>
    </row>
    <row r="120" spans="1:11" x14ac:dyDescent="0.2">
      <c r="A120" s="163" t="s">
        <v>122</v>
      </c>
      <c r="B120" s="61" t="s">
        <v>12</v>
      </c>
      <c r="C120" s="62" t="s">
        <v>13</v>
      </c>
      <c r="D120" s="61" t="s">
        <v>12</v>
      </c>
      <c r="E120" s="63" t="s">
        <v>13</v>
      </c>
      <c r="F120" s="62" t="s">
        <v>12</v>
      </c>
      <c r="G120" s="62" t="s">
        <v>13</v>
      </c>
      <c r="H120" s="61" t="s">
        <v>12</v>
      </c>
      <c r="I120" s="63" t="s">
        <v>13</v>
      </c>
      <c r="J120" s="61"/>
      <c r="K120" s="63"/>
    </row>
    <row r="121" spans="1:11" x14ac:dyDescent="0.2">
      <c r="A121" s="7" t="s">
        <v>240</v>
      </c>
      <c r="B121" s="65">
        <v>0</v>
      </c>
      <c r="C121" s="34">
        <f>IF(B129=0, "-", B121/B129)</f>
        <v>0</v>
      </c>
      <c r="D121" s="65">
        <v>0</v>
      </c>
      <c r="E121" s="9">
        <f>IF(D129=0, "-", D121/D129)</f>
        <v>0</v>
      </c>
      <c r="F121" s="81">
        <v>1</v>
      </c>
      <c r="G121" s="34">
        <f>IF(F129=0, "-", F121/F129)</f>
        <v>7.1428571428571425E-2</v>
      </c>
      <c r="H121" s="65">
        <v>3</v>
      </c>
      <c r="I121" s="9">
        <f>IF(H129=0, "-", H121/H129)</f>
        <v>0.11538461538461539</v>
      </c>
      <c r="J121" s="8" t="str">
        <f t="shared" ref="J121:J127" si="10">IF(D121=0, "-", IF((B121-D121)/D121&lt;10, (B121-D121)/D121, "&gt;999%"))</f>
        <v>-</v>
      </c>
      <c r="K121" s="9">
        <f t="shared" ref="K121:K127" si="11">IF(H121=0, "-", IF((F121-H121)/H121&lt;10, (F121-H121)/H121, "&gt;999%"))</f>
        <v>-0.66666666666666663</v>
      </c>
    </row>
    <row r="122" spans="1:11" x14ac:dyDescent="0.2">
      <c r="A122" s="7" t="s">
        <v>241</v>
      </c>
      <c r="B122" s="65">
        <v>0</v>
      </c>
      <c r="C122" s="34">
        <f>IF(B129=0, "-", B122/B129)</f>
        <v>0</v>
      </c>
      <c r="D122" s="65">
        <v>0</v>
      </c>
      <c r="E122" s="9">
        <f>IF(D129=0, "-", D122/D129)</f>
        <v>0</v>
      </c>
      <c r="F122" s="81">
        <v>0</v>
      </c>
      <c r="G122" s="34">
        <f>IF(F129=0, "-", F122/F129)</f>
        <v>0</v>
      </c>
      <c r="H122" s="65">
        <v>1</v>
      </c>
      <c r="I122" s="9">
        <f>IF(H129=0, "-", H122/H129)</f>
        <v>3.8461538461538464E-2</v>
      </c>
      <c r="J122" s="8" t="str">
        <f t="shared" si="10"/>
        <v>-</v>
      </c>
      <c r="K122" s="9">
        <f t="shared" si="11"/>
        <v>-1</v>
      </c>
    </row>
    <row r="123" spans="1:11" x14ac:dyDescent="0.2">
      <c r="A123" s="7" t="s">
        <v>242</v>
      </c>
      <c r="B123" s="65">
        <v>0</v>
      </c>
      <c r="C123" s="34">
        <f>IF(B129=0, "-", B123/B129)</f>
        <v>0</v>
      </c>
      <c r="D123" s="65">
        <v>0</v>
      </c>
      <c r="E123" s="9">
        <f>IF(D129=0, "-", D123/D129)</f>
        <v>0</v>
      </c>
      <c r="F123" s="81">
        <v>2</v>
      </c>
      <c r="G123" s="34">
        <f>IF(F129=0, "-", F123/F129)</f>
        <v>0.14285714285714285</v>
      </c>
      <c r="H123" s="65">
        <v>5</v>
      </c>
      <c r="I123" s="9">
        <f>IF(H129=0, "-", H123/H129)</f>
        <v>0.19230769230769232</v>
      </c>
      <c r="J123" s="8" t="str">
        <f t="shared" si="10"/>
        <v>-</v>
      </c>
      <c r="K123" s="9">
        <f t="shared" si="11"/>
        <v>-0.6</v>
      </c>
    </row>
    <row r="124" spans="1:11" x14ac:dyDescent="0.2">
      <c r="A124" s="7" t="s">
        <v>243</v>
      </c>
      <c r="B124" s="65">
        <v>0</v>
      </c>
      <c r="C124" s="34">
        <f>IF(B129=0, "-", B124/B129)</f>
        <v>0</v>
      </c>
      <c r="D124" s="65">
        <v>0</v>
      </c>
      <c r="E124" s="9">
        <f>IF(D129=0, "-", D124/D129)</f>
        <v>0</v>
      </c>
      <c r="F124" s="81">
        <v>0</v>
      </c>
      <c r="G124" s="34">
        <f>IF(F129=0, "-", F124/F129)</f>
        <v>0</v>
      </c>
      <c r="H124" s="65">
        <v>2</v>
      </c>
      <c r="I124" s="9">
        <f>IF(H129=0, "-", H124/H129)</f>
        <v>7.6923076923076927E-2</v>
      </c>
      <c r="J124" s="8" t="str">
        <f t="shared" si="10"/>
        <v>-</v>
      </c>
      <c r="K124" s="9">
        <f t="shared" si="11"/>
        <v>-1</v>
      </c>
    </row>
    <row r="125" spans="1:11" x14ac:dyDescent="0.2">
      <c r="A125" s="7" t="s">
        <v>244</v>
      </c>
      <c r="B125" s="65">
        <v>0</v>
      </c>
      <c r="C125" s="34">
        <f>IF(B129=0, "-", B125/B129)</f>
        <v>0</v>
      </c>
      <c r="D125" s="65">
        <v>0</v>
      </c>
      <c r="E125" s="9">
        <f>IF(D129=0, "-", D125/D129)</f>
        <v>0</v>
      </c>
      <c r="F125" s="81">
        <v>1</v>
      </c>
      <c r="G125" s="34">
        <f>IF(F129=0, "-", F125/F129)</f>
        <v>7.1428571428571425E-2</v>
      </c>
      <c r="H125" s="65">
        <v>1</v>
      </c>
      <c r="I125" s="9">
        <f>IF(H129=0, "-", H125/H129)</f>
        <v>3.8461538461538464E-2</v>
      </c>
      <c r="J125" s="8" t="str">
        <f t="shared" si="10"/>
        <v>-</v>
      </c>
      <c r="K125" s="9">
        <f t="shared" si="11"/>
        <v>0</v>
      </c>
    </row>
    <row r="126" spans="1:11" x14ac:dyDescent="0.2">
      <c r="A126" s="7" t="s">
        <v>245</v>
      </c>
      <c r="B126" s="65">
        <v>0</v>
      </c>
      <c r="C126" s="34">
        <f>IF(B129=0, "-", B126/B129)</f>
        <v>0</v>
      </c>
      <c r="D126" s="65">
        <v>1</v>
      </c>
      <c r="E126" s="9">
        <f>IF(D129=0, "-", D126/D129)</f>
        <v>0.5</v>
      </c>
      <c r="F126" s="81">
        <v>4</v>
      </c>
      <c r="G126" s="34">
        <f>IF(F129=0, "-", F126/F129)</f>
        <v>0.2857142857142857</v>
      </c>
      <c r="H126" s="65">
        <v>4</v>
      </c>
      <c r="I126" s="9">
        <f>IF(H129=0, "-", H126/H129)</f>
        <v>0.15384615384615385</v>
      </c>
      <c r="J126" s="8">
        <f t="shared" si="10"/>
        <v>-1</v>
      </c>
      <c r="K126" s="9">
        <f t="shared" si="11"/>
        <v>0</v>
      </c>
    </row>
    <row r="127" spans="1:11" x14ac:dyDescent="0.2">
      <c r="A127" s="7" t="s">
        <v>246</v>
      </c>
      <c r="B127" s="65">
        <v>2</v>
      </c>
      <c r="C127" s="34">
        <f>IF(B129=0, "-", B127/B129)</f>
        <v>1</v>
      </c>
      <c r="D127" s="65">
        <v>1</v>
      </c>
      <c r="E127" s="9">
        <f>IF(D129=0, "-", D127/D129)</f>
        <v>0.5</v>
      </c>
      <c r="F127" s="81">
        <v>6</v>
      </c>
      <c r="G127" s="34">
        <f>IF(F129=0, "-", F127/F129)</f>
        <v>0.42857142857142855</v>
      </c>
      <c r="H127" s="65">
        <v>10</v>
      </c>
      <c r="I127" s="9">
        <f>IF(H129=0, "-", H127/H129)</f>
        <v>0.38461538461538464</v>
      </c>
      <c r="J127" s="8">
        <f t="shared" si="10"/>
        <v>1</v>
      </c>
      <c r="K127" s="9">
        <f t="shared" si="11"/>
        <v>-0.4</v>
      </c>
    </row>
    <row r="128" spans="1:11" x14ac:dyDescent="0.2">
      <c r="A128" s="2"/>
      <c r="B128" s="68"/>
      <c r="C128" s="33"/>
      <c r="D128" s="68"/>
      <c r="E128" s="6"/>
      <c r="F128" s="82"/>
      <c r="G128" s="33"/>
      <c r="H128" s="68"/>
      <c r="I128" s="6"/>
      <c r="J128" s="5"/>
      <c r="K128" s="6"/>
    </row>
    <row r="129" spans="1:11" s="43" customFormat="1" x14ac:dyDescent="0.2">
      <c r="A129" s="162" t="s">
        <v>486</v>
      </c>
      <c r="B129" s="71">
        <f>SUM(B121:B128)</f>
        <v>2</v>
      </c>
      <c r="C129" s="40">
        <f>B129/1486</f>
        <v>1.3458950201884253E-3</v>
      </c>
      <c r="D129" s="71">
        <f>SUM(D121:D128)</f>
        <v>2</v>
      </c>
      <c r="E129" s="41">
        <f>D129/1681</f>
        <v>1.1897679952409281E-3</v>
      </c>
      <c r="F129" s="77">
        <f>SUM(F121:F128)</f>
        <v>14</v>
      </c>
      <c r="G129" s="42">
        <f>F129/8145</f>
        <v>1.7188459177409454E-3</v>
      </c>
      <c r="H129" s="71">
        <f>SUM(H121:H128)</f>
        <v>26</v>
      </c>
      <c r="I129" s="41">
        <f>H129/8984</f>
        <v>2.8940338379341052E-3</v>
      </c>
      <c r="J129" s="37">
        <f>IF(D129=0, "-", IF((B129-D129)/D129&lt;10, (B129-D129)/D129, "&gt;999%"))</f>
        <v>0</v>
      </c>
      <c r="K129" s="38">
        <f>IF(H129=0, "-", IF((F129-H129)/H129&lt;10, (F129-H129)/H129, "&gt;999%"))</f>
        <v>-0.46153846153846156</v>
      </c>
    </row>
    <row r="130" spans="1:11" x14ac:dyDescent="0.2">
      <c r="B130" s="83"/>
      <c r="D130" s="83"/>
      <c r="F130" s="83"/>
      <c r="H130" s="83"/>
    </row>
    <row r="131" spans="1:11" s="43" customFormat="1" x14ac:dyDescent="0.2">
      <c r="A131" s="162" t="s">
        <v>485</v>
      </c>
      <c r="B131" s="71">
        <v>12</v>
      </c>
      <c r="C131" s="40">
        <f>B131/1486</f>
        <v>8.0753701211305519E-3</v>
      </c>
      <c r="D131" s="71">
        <v>13</v>
      </c>
      <c r="E131" s="41">
        <f>D131/1681</f>
        <v>7.7334919690660317E-3</v>
      </c>
      <c r="F131" s="77">
        <v>69</v>
      </c>
      <c r="G131" s="42">
        <f>F131/8145</f>
        <v>8.4714548802946599E-3</v>
      </c>
      <c r="H131" s="71">
        <v>58</v>
      </c>
      <c r="I131" s="41">
        <f>H131/8984</f>
        <v>6.4559216384683883E-3</v>
      </c>
      <c r="J131" s="37">
        <f>IF(D131=0, "-", IF((B131-D131)/D131&lt;10, (B131-D131)/D131, "&gt;999%"))</f>
        <v>-7.6923076923076927E-2</v>
      </c>
      <c r="K131" s="38">
        <f>IF(H131=0, "-", IF((F131-H131)/H131&lt;10, (F131-H131)/H131, "&gt;999%"))</f>
        <v>0.18965517241379309</v>
      </c>
    </row>
    <row r="132" spans="1:11" x14ac:dyDescent="0.2">
      <c r="B132" s="83"/>
      <c r="D132" s="83"/>
      <c r="F132" s="83"/>
      <c r="H132" s="83"/>
    </row>
    <row r="133" spans="1:11" ht="15.75" x14ac:dyDescent="0.25">
      <c r="A133" s="164" t="s">
        <v>97</v>
      </c>
      <c r="B133" s="196" t="s">
        <v>1</v>
      </c>
      <c r="C133" s="200"/>
      <c r="D133" s="200"/>
      <c r="E133" s="197"/>
      <c r="F133" s="196" t="s">
        <v>14</v>
      </c>
      <c r="G133" s="200"/>
      <c r="H133" s="200"/>
      <c r="I133" s="197"/>
      <c r="J133" s="196" t="s">
        <v>15</v>
      </c>
      <c r="K133" s="197"/>
    </row>
    <row r="134" spans="1:11" x14ac:dyDescent="0.2">
      <c r="A134" s="22"/>
      <c r="B134" s="196">
        <f>VALUE(RIGHT($B$2, 4))</f>
        <v>2022</v>
      </c>
      <c r="C134" s="197"/>
      <c r="D134" s="196">
        <f>B134-1</f>
        <v>2021</v>
      </c>
      <c r="E134" s="204"/>
      <c r="F134" s="196">
        <f>B134</f>
        <v>2022</v>
      </c>
      <c r="G134" s="204"/>
      <c r="H134" s="196">
        <f>D134</f>
        <v>2021</v>
      </c>
      <c r="I134" s="204"/>
      <c r="J134" s="140" t="s">
        <v>4</v>
      </c>
      <c r="K134" s="141" t="s">
        <v>2</v>
      </c>
    </row>
    <row r="135" spans="1:11" x14ac:dyDescent="0.2">
      <c r="A135" s="163" t="s">
        <v>123</v>
      </c>
      <c r="B135" s="61" t="s">
        <v>12</v>
      </c>
      <c r="C135" s="62" t="s">
        <v>13</v>
      </c>
      <c r="D135" s="61" t="s">
        <v>12</v>
      </c>
      <c r="E135" s="63" t="s">
        <v>13</v>
      </c>
      <c r="F135" s="62" t="s">
        <v>12</v>
      </c>
      <c r="G135" s="62" t="s">
        <v>13</v>
      </c>
      <c r="H135" s="61" t="s">
        <v>12</v>
      </c>
      <c r="I135" s="63" t="s">
        <v>13</v>
      </c>
      <c r="J135" s="61"/>
      <c r="K135" s="63"/>
    </row>
    <row r="136" spans="1:11" x14ac:dyDescent="0.2">
      <c r="A136" s="7" t="s">
        <v>247</v>
      </c>
      <c r="B136" s="65">
        <v>0</v>
      </c>
      <c r="C136" s="34" t="str">
        <f>IF(B138=0, "-", B136/B138)</f>
        <v>-</v>
      </c>
      <c r="D136" s="65">
        <v>0</v>
      </c>
      <c r="E136" s="9" t="str">
        <f>IF(D138=0, "-", D136/D138)</f>
        <v>-</v>
      </c>
      <c r="F136" s="81">
        <v>0</v>
      </c>
      <c r="G136" s="34" t="str">
        <f>IF(F138=0, "-", F136/F138)</f>
        <v>-</v>
      </c>
      <c r="H136" s="65">
        <v>2</v>
      </c>
      <c r="I136" s="9">
        <f>IF(H138=0, "-", H136/H138)</f>
        <v>1</v>
      </c>
      <c r="J136" s="8" t="str">
        <f>IF(D136=0, "-", IF((B136-D136)/D136&lt;10, (B136-D136)/D136, "&gt;999%"))</f>
        <v>-</v>
      </c>
      <c r="K136" s="9">
        <f>IF(H136=0, "-", IF((F136-H136)/H136&lt;10, (F136-H136)/H136, "&gt;999%"))</f>
        <v>-1</v>
      </c>
    </row>
    <row r="137" spans="1:11" x14ac:dyDescent="0.2">
      <c r="A137" s="2"/>
      <c r="B137" s="68"/>
      <c r="C137" s="33"/>
      <c r="D137" s="68"/>
      <c r="E137" s="6"/>
      <c r="F137" s="82"/>
      <c r="G137" s="33"/>
      <c r="H137" s="68"/>
      <c r="I137" s="6"/>
      <c r="J137" s="5"/>
      <c r="K137" s="6"/>
    </row>
    <row r="138" spans="1:11" s="43" customFormat="1" x14ac:dyDescent="0.2">
      <c r="A138" s="162" t="s">
        <v>484</v>
      </c>
      <c r="B138" s="71">
        <f>SUM(B136:B137)</f>
        <v>0</v>
      </c>
      <c r="C138" s="40">
        <f>B138/1486</f>
        <v>0</v>
      </c>
      <c r="D138" s="71">
        <f>SUM(D136:D137)</f>
        <v>0</v>
      </c>
      <c r="E138" s="41">
        <f>D138/1681</f>
        <v>0</v>
      </c>
      <c r="F138" s="77">
        <f>SUM(F136:F137)</f>
        <v>0</v>
      </c>
      <c r="G138" s="42">
        <f>F138/8145</f>
        <v>0</v>
      </c>
      <c r="H138" s="71">
        <f>SUM(H136:H137)</f>
        <v>2</v>
      </c>
      <c r="I138" s="41">
        <f>H138/8984</f>
        <v>2.2261798753339269E-4</v>
      </c>
      <c r="J138" s="37" t="str">
        <f>IF(D138=0, "-", IF((B138-D138)/D138&lt;10, (B138-D138)/D138, "&gt;999%"))</f>
        <v>-</v>
      </c>
      <c r="K138" s="38">
        <f>IF(H138=0, "-", IF((F138-H138)/H138&lt;10, (F138-H138)/H138, "&gt;999%"))</f>
        <v>-1</v>
      </c>
    </row>
    <row r="139" spans="1:11" x14ac:dyDescent="0.2">
      <c r="B139" s="83"/>
      <c r="D139" s="83"/>
      <c r="F139" s="83"/>
      <c r="H139" s="83"/>
    </row>
    <row r="140" spans="1:11" x14ac:dyDescent="0.2">
      <c r="A140" s="163" t="s">
        <v>124</v>
      </c>
      <c r="B140" s="61" t="s">
        <v>12</v>
      </c>
      <c r="C140" s="62" t="s">
        <v>13</v>
      </c>
      <c r="D140" s="61" t="s">
        <v>12</v>
      </c>
      <c r="E140" s="63" t="s">
        <v>13</v>
      </c>
      <c r="F140" s="62" t="s">
        <v>12</v>
      </c>
      <c r="G140" s="62" t="s">
        <v>13</v>
      </c>
      <c r="H140" s="61" t="s">
        <v>12</v>
      </c>
      <c r="I140" s="63" t="s">
        <v>13</v>
      </c>
      <c r="J140" s="61"/>
      <c r="K140" s="63"/>
    </row>
    <row r="141" spans="1:11" x14ac:dyDescent="0.2">
      <c r="A141" s="7" t="s">
        <v>248</v>
      </c>
      <c r="B141" s="65">
        <v>0</v>
      </c>
      <c r="C141" s="34" t="str">
        <f>IF(B145=0, "-", B141/B145)</f>
        <v>-</v>
      </c>
      <c r="D141" s="65">
        <v>13</v>
      </c>
      <c r="E141" s="9">
        <f>IF(D145=0, "-", D141/D145)</f>
        <v>1</v>
      </c>
      <c r="F141" s="81">
        <v>0</v>
      </c>
      <c r="G141" s="34">
        <f>IF(F145=0, "-", F141/F145)</f>
        <v>0</v>
      </c>
      <c r="H141" s="65">
        <v>13</v>
      </c>
      <c r="I141" s="9">
        <f>IF(H145=0, "-", H141/H145)</f>
        <v>1</v>
      </c>
      <c r="J141" s="8">
        <f>IF(D141=0, "-", IF((B141-D141)/D141&lt;10, (B141-D141)/D141, "&gt;999%"))</f>
        <v>-1</v>
      </c>
      <c r="K141" s="9">
        <f>IF(H141=0, "-", IF((F141-H141)/H141&lt;10, (F141-H141)/H141, "&gt;999%"))</f>
        <v>-1</v>
      </c>
    </row>
    <row r="142" spans="1:11" x14ac:dyDescent="0.2">
      <c r="A142" s="7" t="s">
        <v>249</v>
      </c>
      <c r="B142" s="65">
        <v>0</v>
      </c>
      <c r="C142" s="34" t="str">
        <f>IF(B145=0, "-", B142/B145)</f>
        <v>-</v>
      </c>
      <c r="D142" s="65">
        <v>0</v>
      </c>
      <c r="E142" s="9">
        <f>IF(D145=0, "-", D142/D145)</f>
        <v>0</v>
      </c>
      <c r="F142" s="81">
        <v>1</v>
      </c>
      <c r="G142" s="34">
        <f>IF(F145=0, "-", F142/F145)</f>
        <v>0.5</v>
      </c>
      <c r="H142" s="65">
        <v>0</v>
      </c>
      <c r="I142" s="9">
        <f>IF(H145=0, "-", H142/H145)</f>
        <v>0</v>
      </c>
      <c r="J142" s="8" t="str">
        <f>IF(D142=0, "-", IF((B142-D142)/D142&lt;10, (B142-D142)/D142, "&gt;999%"))</f>
        <v>-</v>
      </c>
      <c r="K142" s="9" t="str">
        <f>IF(H142=0, "-", IF((F142-H142)/H142&lt;10, (F142-H142)/H142, "&gt;999%"))</f>
        <v>-</v>
      </c>
    </row>
    <row r="143" spans="1:11" x14ac:dyDescent="0.2">
      <c r="A143" s="7" t="s">
        <v>250</v>
      </c>
      <c r="B143" s="65">
        <v>0</v>
      </c>
      <c r="C143" s="34" t="str">
        <f>IF(B145=0, "-", B143/B145)</f>
        <v>-</v>
      </c>
      <c r="D143" s="65">
        <v>0</v>
      </c>
      <c r="E143" s="9">
        <f>IF(D145=0, "-", D143/D145)</f>
        <v>0</v>
      </c>
      <c r="F143" s="81">
        <v>1</v>
      </c>
      <c r="G143" s="34">
        <f>IF(F145=0, "-", F143/F145)</f>
        <v>0.5</v>
      </c>
      <c r="H143" s="65">
        <v>0</v>
      </c>
      <c r="I143" s="9">
        <f>IF(H145=0, "-", H143/H145)</f>
        <v>0</v>
      </c>
      <c r="J143" s="8" t="str">
        <f>IF(D143=0, "-", IF((B143-D143)/D143&lt;10, (B143-D143)/D143, "&gt;999%"))</f>
        <v>-</v>
      </c>
      <c r="K143" s="9" t="str">
        <f>IF(H143=0, "-", IF((F143-H143)/H143&lt;10, (F143-H143)/H143, "&gt;999%"))</f>
        <v>-</v>
      </c>
    </row>
    <row r="144" spans="1:11" x14ac:dyDescent="0.2">
      <c r="A144" s="2"/>
      <c r="B144" s="68"/>
      <c r="C144" s="33"/>
      <c r="D144" s="68"/>
      <c r="E144" s="6"/>
      <c r="F144" s="82"/>
      <c r="G144" s="33"/>
      <c r="H144" s="68"/>
      <c r="I144" s="6"/>
      <c r="J144" s="5"/>
      <c r="K144" s="6"/>
    </row>
    <row r="145" spans="1:11" s="43" customFormat="1" x14ac:dyDescent="0.2">
      <c r="A145" s="162" t="s">
        <v>483</v>
      </c>
      <c r="B145" s="71">
        <f>SUM(B141:B144)</f>
        <v>0</v>
      </c>
      <c r="C145" s="40">
        <f>B145/1486</f>
        <v>0</v>
      </c>
      <c r="D145" s="71">
        <f>SUM(D141:D144)</f>
        <v>13</v>
      </c>
      <c r="E145" s="41">
        <f>D145/1681</f>
        <v>7.7334919690660317E-3</v>
      </c>
      <c r="F145" s="77">
        <f>SUM(F141:F144)</f>
        <v>2</v>
      </c>
      <c r="G145" s="42">
        <f>F145/8145</f>
        <v>2.4554941682013506E-4</v>
      </c>
      <c r="H145" s="71">
        <f>SUM(H141:H144)</f>
        <v>13</v>
      </c>
      <c r="I145" s="41">
        <f>H145/8984</f>
        <v>1.4470169189670526E-3</v>
      </c>
      <c r="J145" s="37">
        <f>IF(D145=0, "-", IF((B145-D145)/D145&lt;10, (B145-D145)/D145, "&gt;999%"))</f>
        <v>-1</v>
      </c>
      <c r="K145" s="38">
        <f>IF(H145=0, "-", IF((F145-H145)/H145&lt;10, (F145-H145)/H145, "&gt;999%"))</f>
        <v>-0.84615384615384615</v>
      </c>
    </row>
    <row r="146" spans="1:11" x14ac:dyDescent="0.2">
      <c r="B146" s="83"/>
      <c r="D146" s="83"/>
      <c r="F146" s="83"/>
      <c r="H146" s="83"/>
    </row>
    <row r="147" spans="1:11" s="43" customFormat="1" x14ac:dyDescent="0.2">
      <c r="A147" s="162" t="s">
        <v>482</v>
      </c>
      <c r="B147" s="71">
        <v>0</v>
      </c>
      <c r="C147" s="40">
        <f>B147/1486</f>
        <v>0</v>
      </c>
      <c r="D147" s="71">
        <v>13</v>
      </c>
      <c r="E147" s="41">
        <f>D147/1681</f>
        <v>7.7334919690660317E-3</v>
      </c>
      <c r="F147" s="77">
        <v>2</v>
      </c>
      <c r="G147" s="42">
        <f>F147/8145</f>
        <v>2.4554941682013506E-4</v>
      </c>
      <c r="H147" s="71">
        <v>15</v>
      </c>
      <c r="I147" s="41">
        <f>H147/8984</f>
        <v>1.6696349065004452E-3</v>
      </c>
      <c r="J147" s="37">
        <f>IF(D147=0, "-", IF((B147-D147)/D147&lt;10, (B147-D147)/D147, "&gt;999%"))</f>
        <v>-1</v>
      </c>
      <c r="K147" s="38">
        <f>IF(H147=0, "-", IF((F147-H147)/H147&lt;10, (F147-H147)/H147, "&gt;999%"))</f>
        <v>-0.8666666666666667</v>
      </c>
    </row>
    <row r="148" spans="1:11" x14ac:dyDescent="0.2">
      <c r="B148" s="83"/>
      <c r="D148" s="83"/>
      <c r="F148" s="83"/>
      <c r="H148" s="83"/>
    </row>
    <row r="149" spans="1:11" ht="15.75" x14ac:dyDescent="0.25">
      <c r="A149" s="164" t="s">
        <v>98</v>
      </c>
      <c r="B149" s="196" t="s">
        <v>1</v>
      </c>
      <c r="C149" s="200"/>
      <c r="D149" s="200"/>
      <c r="E149" s="197"/>
      <c r="F149" s="196" t="s">
        <v>14</v>
      </c>
      <c r="G149" s="200"/>
      <c r="H149" s="200"/>
      <c r="I149" s="197"/>
      <c r="J149" s="196" t="s">
        <v>15</v>
      </c>
      <c r="K149" s="197"/>
    </row>
    <row r="150" spans="1:11" x14ac:dyDescent="0.2">
      <c r="A150" s="22"/>
      <c r="B150" s="196">
        <f>VALUE(RIGHT($B$2, 4))</f>
        <v>2022</v>
      </c>
      <c r="C150" s="197"/>
      <c r="D150" s="196">
        <f>B150-1</f>
        <v>2021</v>
      </c>
      <c r="E150" s="204"/>
      <c r="F150" s="196">
        <f>B150</f>
        <v>2022</v>
      </c>
      <c r="G150" s="204"/>
      <c r="H150" s="196">
        <f>D150</f>
        <v>2021</v>
      </c>
      <c r="I150" s="204"/>
      <c r="J150" s="140" t="s">
        <v>4</v>
      </c>
      <c r="K150" s="141" t="s">
        <v>2</v>
      </c>
    </row>
    <row r="151" spans="1:11" x14ac:dyDescent="0.2">
      <c r="A151" s="163" t="s">
        <v>125</v>
      </c>
      <c r="B151" s="61" t="s">
        <v>12</v>
      </c>
      <c r="C151" s="62" t="s">
        <v>13</v>
      </c>
      <c r="D151" s="61" t="s">
        <v>12</v>
      </c>
      <c r="E151" s="63" t="s">
        <v>13</v>
      </c>
      <c r="F151" s="62" t="s">
        <v>12</v>
      </c>
      <c r="G151" s="62" t="s">
        <v>13</v>
      </c>
      <c r="H151" s="61" t="s">
        <v>12</v>
      </c>
      <c r="I151" s="63" t="s">
        <v>13</v>
      </c>
      <c r="J151" s="61"/>
      <c r="K151" s="63"/>
    </row>
    <row r="152" spans="1:11" x14ac:dyDescent="0.2">
      <c r="A152" s="7" t="s">
        <v>251</v>
      </c>
      <c r="B152" s="65">
        <v>1</v>
      </c>
      <c r="C152" s="34">
        <f>IF(B161=0, "-", B152/B161)</f>
        <v>9.0909090909090912E-2</v>
      </c>
      <c r="D152" s="65">
        <v>4</v>
      </c>
      <c r="E152" s="9">
        <f>IF(D161=0, "-", D152/D161)</f>
        <v>0.33333333333333331</v>
      </c>
      <c r="F152" s="81">
        <v>9</v>
      </c>
      <c r="G152" s="34">
        <f>IF(F161=0, "-", F152/F161)</f>
        <v>0.125</v>
      </c>
      <c r="H152" s="65">
        <v>24</v>
      </c>
      <c r="I152" s="9">
        <f>IF(H161=0, "-", H152/H161)</f>
        <v>0.27272727272727271</v>
      </c>
      <c r="J152" s="8">
        <f t="shared" ref="J152:J159" si="12">IF(D152=0, "-", IF((B152-D152)/D152&lt;10, (B152-D152)/D152, "&gt;999%"))</f>
        <v>-0.75</v>
      </c>
      <c r="K152" s="9">
        <f t="shared" ref="K152:K159" si="13">IF(H152=0, "-", IF((F152-H152)/H152&lt;10, (F152-H152)/H152, "&gt;999%"))</f>
        <v>-0.625</v>
      </c>
    </row>
    <row r="153" spans="1:11" x14ac:dyDescent="0.2">
      <c r="A153" s="7" t="s">
        <v>252</v>
      </c>
      <c r="B153" s="65">
        <v>0</v>
      </c>
      <c r="C153" s="34">
        <f>IF(B161=0, "-", B153/B161)</f>
        <v>0</v>
      </c>
      <c r="D153" s="65">
        <v>0</v>
      </c>
      <c r="E153" s="9">
        <f>IF(D161=0, "-", D153/D161)</f>
        <v>0</v>
      </c>
      <c r="F153" s="81">
        <v>0</v>
      </c>
      <c r="G153" s="34">
        <f>IF(F161=0, "-", F153/F161)</f>
        <v>0</v>
      </c>
      <c r="H153" s="65">
        <v>5</v>
      </c>
      <c r="I153" s="9">
        <f>IF(H161=0, "-", H153/H161)</f>
        <v>5.6818181818181816E-2</v>
      </c>
      <c r="J153" s="8" t="str">
        <f t="shared" si="12"/>
        <v>-</v>
      </c>
      <c r="K153" s="9">
        <f t="shared" si="13"/>
        <v>-1</v>
      </c>
    </row>
    <row r="154" spans="1:11" x14ac:dyDescent="0.2">
      <c r="A154" s="7" t="s">
        <v>253</v>
      </c>
      <c r="B154" s="65">
        <v>1</v>
      </c>
      <c r="C154" s="34">
        <f>IF(B161=0, "-", B154/B161)</f>
        <v>9.0909090909090912E-2</v>
      </c>
      <c r="D154" s="65">
        <v>0</v>
      </c>
      <c r="E154" s="9">
        <f>IF(D161=0, "-", D154/D161)</f>
        <v>0</v>
      </c>
      <c r="F154" s="81">
        <v>10</v>
      </c>
      <c r="G154" s="34">
        <f>IF(F161=0, "-", F154/F161)</f>
        <v>0.1388888888888889</v>
      </c>
      <c r="H154" s="65">
        <v>0</v>
      </c>
      <c r="I154" s="9">
        <f>IF(H161=0, "-", H154/H161)</f>
        <v>0</v>
      </c>
      <c r="J154" s="8" t="str">
        <f t="shared" si="12"/>
        <v>-</v>
      </c>
      <c r="K154" s="9" t="str">
        <f t="shared" si="13"/>
        <v>-</v>
      </c>
    </row>
    <row r="155" spans="1:11" x14ac:dyDescent="0.2">
      <c r="A155" s="7" t="s">
        <v>254</v>
      </c>
      <c r="B155" s="65">
        <v>8</v>
      </c>
      <c r="C155" s="34">
        <f>IF(B161=0, "-", B155/B161)</f>
        <v>0.72727272727272729</v>
      </c>
      <c r="D155" s="65">
        <v>4</v>
      </c>
      <c r="E155" s="9">
        <f>IF(D161=0, "-", D155/D161)</f>
        <v>0.33333333333333331</v>
      </c>
      <c r="F155" s="81">
        <v>42</v>
      </c>
      <c r="G155" s="34">
        <f>IF(F161=0, "-", F155/F161)</f>
        <v>0.58333333333333337</v>
      </c>
      <c r="H155" s="65">
        <v>36</v>
      </c>
      <c r="I155" s="9">
        <f>IF(H161=0, "-", H155/H161)</f>
        <v>0.40909090909090912</v>
      </c>
      <c r="J155" s="8">
        <f t="shared" si="12"/>
        <v>1</v>
      </c>
      <c r="K155" s="9">
        <f t="shared" si="13"/>
        <v>0.16666666666666666</v>
      </c>
    </row>
    <row r="156" spans="1:11" x14ac:dyDescent="0.2">
      <c r="A156" s="7" t="s">
        <v>255</v>
      </c>
      <c r="B156" s="65">
        <v>0</v>
      </c>
      <c r="C156" s="34">
        <f>IF(B161=0, "-", B156/B161)</f>
        <v>0</v>
      </c>
      <c r="D156" s="65">
        <v>1</v>
      </c>
      <c r="E156" s="9">
        <f>IF(D161=0, "-", D156/D161)</f>
        <v>8.3333333333333329E-2</v>
      </c>
      <c r="F156" s="81">
        <v>2</v>
      </c>
      <c r="G156" s="34">
        <f>IF(F161=0, "-", F156/F161)</f>
        <v>2.7777777777777776E-2</v>
      </c>
      <c r="H156" s="65">
        <v>5</v>
      </c>
      <c r="I156" s="9">
        <f>IF(H161=0, "-", H156/H161)</f>
        <v>5.6818181818181816E-2</v>
      </c>
      <c r="J156" s="8">
        <f t="shared" si="12"/>
        <v>-1</v>
      </c>
      <c r="K156" s="9">
        <f t="shared" si="13"/>
        <v>-0.6</v>
      </c>
    </row>
    <row r="157" spans="1:11" x14ac:dyDescent="0.2">
      <c r="A157" s="7" t="s">
        <v>256</v>
      </c>
      <c r="B157" s="65">
        <v>0</v>
      </c>
      <c r="C157" s="34">
        <f>IF(B161=0, "-", B157/B161)</f>
        <v>0</v>
      </c>
      <c r="D157" s="65">
        <v>0</v>
      </c>
      <c r="E157" s="9">
        <f>IF(D161=0, "-", D157/D161)</f>
        <v>0</v>
      </c>
      <c r="F157" s="81">
        <v>3</v>
      </c>
      <c r="G157" s="34">
        <f>IF(F161=0, "-", F157/F161)</f>
        <v>4.1666666666666664E-2</v>
      </c>
      <c r="H157" s="65">
        <v>1</v>
      </c>
      <c r="I157" s="9">
        <f>IF(H161=0, "-", H157/H161)</f>
        <v>1.1363636363636364E-2</v>
      </c>
      <c r="J157" s="8" t="str">
        <f t="shared" si="12"/>
        <v>-</v>
      </c>
      <c r="K157" s="9">
        <f t="shared" si="13"/>
        <v>2</v>
      </c>
    </row>
    <row r="158" spans="1:11" x14ac:dyDescent="0.2">
      <c r="A158" s="7" t="s">
        <v>257</v>
      </c>
      <c r="B158" s="65">
        <v>0</v>
      </c>
      <c r="C158" s="34">
        <f>IF(B161=0, "-", B158/B161)</f>
        <v>0</v>
      </c>
      <c r="D158" s="65">
        <v>0</v>
      </c>
      <c r="E158" s="9">
        <f>IF(D161=0, "-", D158/D161)</f>
        <v>0</v>
      </c>
      <c r="F158" s="81">
        <v>1</v>
      </c>
      <c r="G158" s="34">
        <f>IF(F161=0, "-", F158/F161)</f>
        <v>1.3888888888888888E-2</v>
      </c>
      <c r="H158" s="65">
        <v>1</v>
      </c>
      <c r="I158" s="9">
        <f>IF(H161=0, "-", H158/H161)</f>
        <v>1.1363636363636364E-2</v>
      </c>
      <c r="J158" s="8" t="str">
        <f t="shared" si="12"/>
        <v>-</v>
      </c>
      <c r="K158" s="9">
        <f t="shared" si="13"/>
        <v>0</v>
      </c>
    </row>
    <row r="159" spans="1:11" x14ac:dyDescent="0.2">
      <c r="A159" s="7" t="s">
        <v>258</v>
      </c>
      <c r="B159" s="65">
        <v>1</v>
      </c>
      <c r="C159" s="34">
        <f>IF(B161=0, "-", B159/B161)</f>
        <v>9.0909090909090912E-2</v>
      </c>
      <c r="D159" s="65">
        <v>3</v>
      </c>
      <c r="E159" s="9">
        <f>IF(D161=0, "-", D159/D161)</f>
        <v>0.25</v>
      </c>
      <c r="F159" s="81">
        <v>5</v>
      </c>
      <c r="G159" s="34">
        <f>IF(F161=0, "-", F159/F161)</f>
        <v>6.9444444444444448E-2</v>
      </c>
      <c r="H159" s="65">
        <v>16</v>
      </c>
      <c r="I159" s="9">
        <f>IF(H161=0, "-", H159/H161)</f>
        <v>0.18181818181818182</v>
      </c>
      <c r="J159" s="8">
        <f t="shared" si="12"/>
        <v>-0.66666666666666663</v>
      </c>
      <c r="K159" s="9">
        <f t="shared" si="13"/>
        <v>-0.6875</v>
      </c>
    </row>
    <row r="160" spans="1:11" x14ac:dyDescent="0.2">
      <c r="A160" s="2"/>
      <c r="B160" s="68"/>
      <c r="C160" s="33"/>
      <c r="D160" s="68"/>
      <c r="E160" s="6"/>
      <c r="F160" s="82"/>
      <c r="G160" s="33"/>
      <c r="H160" s="68"/>
      <c r="I160" s="6"/>
      <c r="J160" s="5"/>
      <c r="K160" s="6"/>
    </row>
    <row r="161" spans="1:11" s="43" customFormat="1" x14ac:dyDescent="0.2">
      <c r="A161" s="162" t="s">
        <v>481</v>
      </c>
      <c r="B161" s="71">
        <f>SUM(B152:B160)</f>
        <v>11</v>
      </c>
      <c r="C161" s="40">
        <f>B161/1486</f>
        <v>7.4024226110363392E-3</v>
      </c>
      <c r="D161" s="71">
        <f>SUM(D152:D160)</f>
        <v>12</v>
      </c>
      <c r="E161" s="41">
        <f>D161/1681</f>
        <v>7.138607971445568E-3</v>
      </c>
      <c r="F161" s="77">
        <f>SUM(F152:F160)</f>
        <v>72</v>
      </c>
      <c r="G161" s="42">
        <f>F161/8145</f>
        <v>8.8397790055248626E-3</v>
      </c>
      <c r="H161" s="71">
        <f>SUM(H152:H160)</f>
        <v>88</v>
      </c>
      <c r="I161" s="41">
        <f>H161/8984</f>
        <v>9.7951914514692786E-3</v>
      </c>
      <c r="J161" s="37">
        <f>IF(D161=0, "-", IF((B161-D161)/D161&lt;10, (B161-D161)/D161, "&gt;999%"))</f>
        <v>-8.3333333333333329E-2</v>
      </c>
      <c r="K161" s="38">
        <f>IF(H161=0, "-", IF((F161-H161)/H161&lt;10, (F161-H161)/H161, "&gt;999%"))</f>
        <v>-0.18181818181818182</v>
      </c>
    </row>
    <row r="162" spans="1:11" x14ac:dyDescent="0.2">
      <c r="B162" s="83"/>
      <c r="D162" s="83"/>
      <c r="F162" s="83"/>
      <c r="H162" s="83"/>
    </row>
    <row r="163" spans="1:11" x14ac:dyDescent="0.2">
      <c r="A163" s="163" t="s">
        <v>126</v>
      </c>
      <c r="B163" s="61" t="s">
        <v>12</v>
      </c>
      <c r="C163" s="62" t="s">
        <v>13</v>
      </c>
      <c r="D163" s="61" t="s">
        <v>12</v>
      </c>
      <c r="E163" s="63" t="s">
        <v>13</v>
      </c>
      <c r="F163" s="62" t="s">
        <v>12</v>
      </c>
      <c r="G163" s="62" t="s">
        <v>13</v>
      </c>
      <c r="H163" s="61" t="s">
        <v>12</v>
      </c>
      <c r="I163" s="63" t="s">
        <v>13</v>
      </c>
      <c r="J163" s="61"/>
      <c r="K163" s="63"/>
    </row>
    <row r="164" spans="1:11" x14ac:dyDescent="0.2">
      <c r="A164" s="7" t="s">
        <v>259</v>
      </c>
      <c r="B164" s="65">
        <v>1</v>
      </c>
      <c r="C164" s="34">
        <f>IF(B170=0, "-", B164/B170)</f>
        <v>1</v>
      </c>
      <c r="D164" s="65">
        <v>0</v>
      </c>
      <c r="E164" s="9" t="str">
        <f>IF(D170=0, "-", D164/D170)</f>
        <v>-</v>
      </c>
      <c r="F164" s="81">
        <v>1</v>
      </c>
      <c r="G164" s="34">
        <f>IF(F170=0, "-", F164/F170)</f>
        <v>0.14285714285714285</v>
      </c>
      <c r="H164" s="65">
        <v>0</v>
      </c>
      <c r="I164" s="9">
        <f>IF(H170=0, "-", H164/H170)</f>
        <v>0</v>
      </c>
      <c r="J164" s="8" t="str">
        <f>IF(D164=0, "-", IF((B164-D164)/D164&lt;10, (B164-D164)/D164, "&gt;999%"))</f>
        <v>-</v>
      </c>
      <c r="K164" s="9" t="str">
        <f>IF(H164=0, "-", IF((F164-H164)/H164&lt;10, (F164-H164)/H164, "&gt;999%"))</f>
        <v>-</v>
      </c>
    </row>
    <row r="165" spans="1:11" x14ac:dyDescent="0.2">
      <c r="A165" s="7" t="s">
        <v>260</v>
      </c>
      <c r="B165" s="65">
        <v>0</v>
      </c>
      <c r="C165" s="34">
        <f>IF(B170=0, "-", B165/B170)</f>
        <v>0</v>
      </c>
      <c r="D165" s="65">
        <v>0</v>
      </c>
      <c r="E165" s="9" t="str">
        <f>IF(D170=0, "-", D165/D170)</f>
        <v>-</v>
      </c>
      <c r="F165" s="81">
        <v>1</v>
      </c>
      <c r="G165" s="34">
        <f>IF(F170=0, "-", F165/F170)</f>
        <v>0.14285714285714285</v>
      </c>
      <c r="H165" s="65">
        <v>3</v>
      </c>
      <c r="I165" s="9">
        <f>IF(H170=0, "-", H165/H170)</f>
        <v>0.17647058823529413</v>
      </c>
      <c r="J165" s="8" t="str">
        <f>IF(D165=0, "-", IF((B165-D165)/D165&lt;10, (B165-D165)/D165, "&gt;999%"))</f>
        <v>-</v>
      </c>
      <c r="K165" s="9">
        <f>IF(H165=0, "-", IF((F165-H165)/H165&lt;10, (F165-H165)/H165, "&gt;999%"))</f>
        <v>-0.66666666666666663</v>
      </c>
    </row>
    <row r="166" spans="1:11" x14ac:dyDescent="0.2">
      <c r="A166" s="7" t="s">
        <v>261</v>
      </c>
      <c r="B166" s="65">
        <v>0</v>
      </c>
      <c r="C166" s="34">
        <f>IF(B170=0, "-", B166/B170)</f>
        <v>0</v>
      </c>
      <c r="D166" s="65">
        <v>0</v>
      </c>
      <c r="E166" s="9" t="str">
        <f>IF(D170=0, "-", D166/D170)</f>
        <v>-</v>
      </c>
      <c r="F166" s="81">
        <v>3</v>
      </c>
      <c r="G166" s="34">
        <f>IF(F170=0, "-", F166/F170)</f>
        <v>0.42857142857142855</v>
      </c>
      <c r="H166" s="65">
        <v>4</v>
      </c>
      <c r="I166" s="9">
        <f>IF(H170=0, "-", H166/H170)</f>
        <v>0.23529411764705882</v>
      </c>
      <c r="J166" s="8" t="str">
        <f>IF(D166=0, "-", IF((B166-D166)/D166&lt;10, (B166-D166)/D166, "&gt;999%"))</f>
        <v>-</v>
      </c>
      <c r="K166" s="9">
        <f>IF(H166=0, "-", IF((F166-H166)/H166&lt;10, (F166-H166)/H166, "&gt;999%"))</f>
        <v>-0.25</v>
      </c>
    </row>
    <row r="167" spans="1:11" x14ac:dyDescent="0.2">
      <c r="A167" s="7" t="s">
        <v>262</v>
      </c>
      <c r="B167" s="65">
        <v>0</v>
      </c>
      <c r="C167" s="34">
        <f>IF(B170=0, "-", B167/B170)</f>
        <v>0</v>
      </c>
      <c r="D167" s="65">
        <v>0</v>
      </c>
      <c r="E167" s="9" t="str">
        <f>IF(D170=0, "-", D167/D170)</f>
        <v>-</v>
      </c>
      <c r="F167" s="81">
        <v>2</v>
      </c>
      <c r="G167" s="34">
        <f>IF(F170=0, "-", F167/F170)</f>
        <v>0.2857142857142857</v>
      </c>
      <c r="H167" s="65">
        <v>8</v>
      </c>
      <c r="I167" s="9">
        <f>IF(H170=0, "-", H167/H170)</f>
        <v>0.47058823529411764</v>
      </c>
      <c r="J167" s="8" t="str">
        <f>IF(D167=0, "-", IF((B167-D167)/D167&lt;10, (B167-D167)/D167, "&gt;999%"))</f>
        <v>-</v>
      </c>
      <c r="K167" s="9">
        <f>IF(H167=0, "-", IF((F167-H167)/H167&lt;10, (F167-H167)/H167, "&gt;999%"))</f>
        <v>-0.75</v>
      </c>
    </row>
    <row r="168" spans="1:11" x14ac:dyDescent="0.2">
      <c r="A168" s="7" t="s">
        <v>263</v>
      </c>
      <c r="B168" s="65">
        <v>0</v>
      </c>
      <c r="C168" s="34">
        <f>IF(B170=0, "-", B168/B170)</f>
        <v>0</v>
      </c>
      <c r="D168" s="65">
        <v>0</v>
      </c>
      <c r="E168" s="9" t="str">
        <f>IF(D170=0, "-", D168/D170)</f>
        <v>-</v>
      </c>
      <c r="F168" s="81">
        <v>0</v>
      </c>
      <c r="G168" s="34">
        <f>IF(F170=0, "-", F168/F170)</f>
        <v>0</v>
      </c>
      <c r="H168" s="65">
        <v>2</v>
      </c>
      <c r="I168" s="9">
        <f>IF(H170=0, "-", H168/H170)</f>
        <v>0.11764705882352941</v>
      </c>
      <c r="J168" s="8" t="str">
        <f>IF(D168=0, "-", IF((B168-D168)/D168&lt;10, (B168-D168)/D168, "&gt;999%"))</f>
        <v>-</v>
      </c>
      <c r="K168" s="9">
        <f>IF(H168=0, "-", IF((F168-H168)/H168&lt;10, (F168-H168)/H168, "&gt;999%"))</f>
        <v>-1</v>
      </c>
    </row>
    <row r="169" spans="1:11" x14ac:dyDescent="0.2">
      <c r="A169" s="2"/>
      <c r="B169" s="68"/>
      <c r="C169" s="33"/>
      <c r="D169" s="68"/>
      <c r="E169" s="6"/>
      <c r="F169" s="82"/>
      <c r="G169" s="33"/>
      <c r="H169" s="68"/>
      <c r="I169" s="6"/>
      <c r="J169" s="5"/>
      <c r="K169" s="6"/>
    </row>
    <row r="170" spans="1:11" s="43" customFormat="1" x14ac:dyDescent="0.2">
      <c r="A170" s="162" t="s">
        <v>480</v>
      </c>
      <c r="B170" s="71">
        <f>SUM(B164:B169)</f>
        <v>1</v>
      </c>
      <c r="C170" s="40">
        <f>B170/1486</f>
        <v>6.7294751009421266E-4</v>
      </c>
      <c r="D170" s="71">
        <f>SUM(D164:D169)</f>
        <v>0</v>
      </c>
      <c r="E170" s="41">
        <f>D170/1681</f>
        <v>0</v>
      </c>
      <c r="F170" s="77">
        <f>SUM(F164:F169)</f>
        <v>7</v>
      </c>
      <c r="G170" s="42">
        <f>F170/8145</f>
        <v>8.594229588704727E-4</v>
      </c>
      <c r="H170" s="71">
        <f>SUM(H164:H169)</f>
        <v>17</v>
      </c>
      <c r="I170" s="41">
        <f>H170/8984</f>
        <v>1.8922528940338379E-3</v>
      </c>
      <c r="J170" s="37" t="str">
        <f>IF(D170=0, "-", IF((B170-D170)/D170&lt;10, (B170-D170)/D170, "&gt;999%"))</f>
        <v>-</v>
      </c>
      <c r="K170" s="38">
        <f>IF(H170=0, "-", IF((F170-H170)/H170&lt;10, (F170-H170)/H170, "&gt;999%"))</f>
        <v>-0.58823529411764708</v>
      </c>
    </row>
    <row r="171" spans="1:11" x14ac:dyDescent="0.2">
      <c r="B171" s="83"/>
      <c r="D171" s="83"/>
      <c r="F171" s="83"/>
      <c r="H171" s="83"/>
    </row>
    <row r="172" spans="1:11" s="43" customFormat="1" x14ac:dyDescent="0.2">
      <c r="A172" s="162" t="s">
        <v>479</v>
      </c>
      <c r="B172" s="71">
        <v>12</v>
      </c>
      <c r="C172" s="40">
        <f>B172/1486</f>
        <v>8.0753701211305519E-3</v>
      </c>
      <c r="D172" s="71">
        <v>12</v>
      </c>
      <c r="E172" s="41">
        <f>D172/1681</f>
        <v>7.138607971445568E-3</v>
      </c>
      <c r="F172" s="77">
        <v>79</v>
      </c>
      <c r="G172" s="42">
        <f>F172/8145</f>
        <v>9.6992019643953337E-3</v>
      </c>
      <c r="H172" s="71">
        <v>105</v>
      </c>
      <c r="I172" s="41">
        <f>H172/8984</f>
        <v>1.1687444345503117E-2</v>
      </c>
      <c r="J172" s="37">
        <f>IF(D172=0, "-", IF((B172-D172)/D172&lt;10, (B172-D172)/D172, "&gt;999%"))</f>
        <v>0</v>
      </c>
      <c r="K172" s="38">
        <f>IF(H172=0, "-", IF((F172-H172)/H172&lt;10, (F172-H172)/H172, "&gt;999%"))</f>
        <v>-0.24761904761904763</v>
      </c>
    </row>
    <row r="173" spans="1:11" x14ac:dyDescent="0.2">
      <c r="B173" s="83"/>
      <c r="D173" s="83"/>
      <c r="F173" s="83"/>
      <c r="H173" s="83"/>
    </row>
    <row r="174" spans="1:11" ht="15.75" x14ac:dyDescent="0.25">
      <c r="A174" s="164" t="s">
        <v>99</v>
      </c>
      <c r="B174" s="196" t="s">
        <v>1</v>
      </c>
      <c r="C174" s="200"/>
      <c r="D174" s="200"/>
      <c r="E174" s="197"/>
      <c r="F174" s="196" t="s">
        <v>14</v>
      </c>
      <c r="G174" s="200"/>
      <c r="H174" s="200"/>
      <c r="I174" s="197"/>
      <c r="J174" s="196" t="s">
        <v>15</v>
      </c>
      <c r="K174" s="197"/>
    </row>
    <row r="175" spans="1:11" x14ac:dyDescent="0.2">
      <c r="A175" s="22"/>
      <c r="B175" s="196">
        <f>VALUE(RIGHT($B$2, 4))</f>
        <v>2022</v>
      </c>
      <c r="C175" s="197"/>
      <c r="D175" s="196">
        <f>B175-1</f>
        <v>2021</v>
      </c>
      <c r="E175" s="204"/>
      <c r="F175" s="196">
        <f>B175</f>
        <v>2022</v>
      </c>
      <c r="G175" s="204"/>
      <c r="H175" s="196">
        <f>D175</f>
        <v>2021</v>
      </c>
      <c r="I175" s="204"/>
      <c r="J175" s="140" t="s">
        <v>4</v>
      </c>
      <c r="K175" s="141" t="s">
        <v>2</v>
      </c>
    </row>
    <row r="176" spans="1:11" x14ac:dyDescent="0.2">
      <c r="A176" s="163" t="s">
        <v>127</v>
      </c>
      <c r="B176" s="61" t="s">
        <v>12</v>
      </c>
      <c r="C176" s="62" t="s">
        <v>13</v>
      </c>
      <c r="D176" s="61" t="s">
        <v>12</v>
      </c>
      <c r="E176" s="63" t="s">
        <v>13</v>
      </c>
      <c r="F176" s="62" t="s">
        <v>12</v>
      </c>
      <c r="G176" s="62" t="s">
        <v>13</v>
      </c>
      <c r="H176" s="61" t="s">
        <v>12</v>
      </c>
      <c r="I176" s="63" t="s">
        <v>13</v>
      </c>
      <c r="J176" s="61"/>
      <c r="K176" s="63"/>
    </row>
    <row r="177" spans="1:11" x14ac:dyDescent="0.2">
      <c r="A177" s="7" t="s">
        <v>264</v>
      </c>
      <c r="B177" s="65">
        <v>0</v>
      </c>
      <c r="C177" s="34">
        <f>IF(B185=0, "-", B177/B185)</f>
        <v>0</v>
      </c>
      <c r="D177" s="65">
        <v>0</v>
      </c>
      <c r="E177" s="9">
        <f>IF(D185=0, "-", D177/D185)</f>
        <v>0</v>
      </c>
      <c r="F177" s="81">
        <v>4</v>
      </c>
      <c r="G177" s="34">
        <f>IF(F185=0, "-", F177/F185)</f>
        <v>0.14285714285714285</v>
      </c>
      <c r="H177" s="65">
        <v>5</v>
      </c>
      <c r="I177" s="9">
        <f>IF(H185=0, "-", H177/H185)</f>
        <v>0.11363636363636363</v>
      </c>
      <c r="J177" s="8" t="str">
        <f t="shared" ref="J177:J183" si="14">IF(D177=0, "-", IF((B177-D177)/D177&lt;10, (B177-D177)/D177, "&gt;999%"))</f>
        <v>-</v>
      </c>
      <c r="K177" s="9">
        <f t="shared" ref="K177:K183" si="15">IF(H177=0, "-", IF((F177-H177)/H177&lt;10, (F177-H177)/H177, "&gt;999%"))</f>
        <v>-0.2</v>
      </c>
    </row>
    <row r="178" spans="1:11" x14ac:dyDescent="0.2">
      <c r="A178" s="7" t="s">
        <v>265</v>
      </c>
      <c r="B178" s="65">
        <v>2</v>
      </c>
      <c r="C178" s="34">
        <f>IF(B185=0, "-", B178/B185)</f>
        <v>0.2857142857142857</v>
      </c>
      <c r="D178" s="65">
        <v>5</v>
      </c>
      <c r="E178" s="9">
        <f>IF(D185=0, "-", D178/D185)</f>
        <v>0.7142857142857143</v>
      </c>
      <c r="F178" s="81">
        <v>3</v>
      </c>
      <c r="G178" s="34">
        <f>IF(F185=0, "-", F178/F185)</f>
        <v>0.10714285714285714</v>
      </c>
      <c r="H178" s="65">
        <v>22</v>
      </c>
      <c r="I178" s="9">
        <f>IF(H185=0, "-", H178/H185)</f>
        <v>0.5</v>
      </c>
      <c r="J178" s="8">
        <f t="shared" si="14"/>
        <v>-0.6</v>
      </c>
      <c r="K178" s="9">
        <f t="shared" si="15"/>
        <v>-0.86363636363636365</v>
      </c>
    </row>
    <row r="179" spans="1:11" x14ac:dyDescent="0.2">
      <c r="A179" s="7" t="s">
        <v>266</v>
      </c>
      <c r="B179" s="65">
        <v>0</v>
      </c>
      <c r="C179" s="34">
        <f>IF(B185=0, "-", B179/B185)</f>
        <v>0</v>
      </c>
      <c r="D179" s="65">
        <v>0</v>
      </c>
      <c r="E179" s="9">
        <f>IF(D185=0, "-", D179/D185)</f>
        <v>0</v>
      </c>
      <c r="F179" s="81">
        <v>0</v>
      </c>
      <c r="G179" s="34">
        <f>IF(F185=0, "-", F179/F185)</f>
        <v>0</v>
      </c>
      <c r="H179" s="65">
        <v>1</v>
      </c>
      <c r="I179" s="9">
        <f>IF(H185=0, "-", H179/H185)</f>
        <v>2.2727272727272728E-2</v>
      </c>
      <c r="J179" s="8" t="str">
        <f t="shared" si="14"/>
        <v>-</v>
      </c>
      <c r="K179" s="9">
        <f t="shared" si="15"/>
        <v>-1</v>
      </c>
    </row>
    <row r="180" spans="1:11" x14ac:dyDescent="0.2">
      <c r="A180" s="7" t="s">
        <v>267</v>
      </c>
      <c r="B180" s="65">
        <v>0</v>
      </c>
      <c r="C180" s="34">
        <f>IF(B185=0, "-", B180/B185)</f>
        <v>0</v>
      </c>
      <c r="D180" s="65">
        <v>2</v>
      </c>
      <c r="E180" s="9">
        <f>IF(D185=0, "-", D180/D185)</f>
        <v>0.2857142857142857</v>
      </c>
      <c r="F180" s="81">
        <v>4</v>
      </c>
      <c r="G180" s="34">
        <f>IF(F185=0, "-", F180/F185)</f>
        <v>0.14285714285714285</v>
      </c>
      <c r="H180" s="65">
        <v>10</v>
      </c>
      <c r="I180" s="9">
        <f>IF(H185=0, "-", H180/H185)</f>
        <v>0.22727272727272727</v>
      </c>
      <c r="J180" s="8">
        <f t="shared" si="14"/>
        <v>-1</v>
      </c>
      <c r="K180" s="9">
        <f t="shared" si="15"/>
        <v>-0.6</v>
      </c>
    </row>
    <row r="181" spans="1:11" x14ac:dyDescent="0.2">
      <c r="A181" s="7" t="s">
        <v>268</v>
      </c>
      <c r="B181" s="65">
        <v>0</v>
      </c>
      <c r="C181" s="34">
        <f>IF(B185=0, "-", B181/B185)</f>
        <v>0</v>
      </c>
      <c r="D181" s="65">
        <v>0</v>
      </c>
      <c r="E181" s="9">
        <f>IF(D185=0, "-", D181/D185)</f>
        <v>0</v>
      </c>
      <c r="F181" s="81">
        <v>2</v>
      </c>
      <c r="G181" s="34">
        <f>IF(F185=0, "-", F181/F185)</f>
        <v>7.1428571428571425E-2</v>
      </c>
      <c r="H181" s="65">
        <v>3</v>
      </c>
      <c r="I181" s="9">
        <f>IF(H185=0, "-", H181/H185)</f>
        <v>6.8181818181818177E-2</v>
      </c>
      <c r="J181" s="8" t="str">
        <f t="shared" si="14"/>
        <v>-</v>
      </c>
      <c r="K181" s="9">
        <f t="shared" si="15"/>
        <v>-0.33333333333333331</v>
      </c>
    </row>
    <row r="182" spans="1:11" x14ac:dyDescent="0.2">
      <c r="A182" s="7" t="s">
        <v>269</v>
      </c>
      <c r="B182" s="65">
        <v>5</v>
      </c>
      <c r="C182" s="34">
        <f>IF(B185=0, "-", B182/B185)</f>
        <v>0.7142857142857143</v>
      </c>
      <c r="D182" s="65">
        <v>0</v>
      </c>
      <c r="E182" s="9">
        <f>IF(D185=0, "-", D182/D185)</f>
        <v>0</v>
      </c>
      <c r="F182" s="81">
        <v>15</v>
      </c>
      <c r="G182" s="34">
        <f>IF(F185=0, "-", F182/F185)</f>
        <v>0.5357142857142857</v>
      </c>
      <c r="H182" s="65">
        <v>1</v>
      </c>
      <c r="I182" s="9">
        <f>IF(H185=0, "-", H182/H185)</f>
        <v>2.2727272727272728E-2</v>
      </c>
      <c r="J182" s="8" t="str">
        <f t="shared" si="14"/>
        <v>-</v>
      </c>
      <c r="K182" s="9" t="str">
        <f t="shared" si="15"/>
        <v>&gt;999%</v>
      </c>
    </row>
    <row r="183" spans="1:11" x14ac:dyDescent="0.2">
      <c r="A183" s="7" t="s">
        <v>270</v>
      </c>
      <c r="B183" s="65">
        <v>0</v>
      </c>
      <c r="C183" s="34">
        <f>IF(B185=0, "-", B183/B185)</f>
        <v>0</v>
      </c>
      <c r="D183" s="65">
        <v>0</v>
      </c>
      <c r="E183" s="9">
        <f>IF(D185=0, "-", D183/D185)</f>
        <v>0</v>
      </c>
      <c r="F183" s="81">
        <v>0</v>
      </c>
      <c r="G183" s="34">
        <f>IF(F185=0, "-", F183/F185)</f>
        <v>0</v>
      </c>
      <c r="H183" s="65">
        <v>2</v>
      </c>
      <c r="I183" s="9">
        <f>IF(H185=0, "-", H183/H185)</f>
        <v>4.5454545454545456E-2</v>
      </c>
      <c r="J183" s="8" t="str">
        <f t="shared" si="14"/>
        <v>-</v>
      </c>
      <c r="K183" s="9">
        <f t="shared" si="15"/>
        <v>-1</v>
      </c>
    </row>
    <row r="184" spans="1:11" x14ac:dyDescent="0.2">
      <c r="A184" s="2"/>
      <c r="B184" s="68"/>
      <c r="C184" s="33"/>
      <c r="D184" s="68"/>
      <c r="E184" s="6"/>
      <c r="F184" s="82"/>
      <c r="G184" s="33"/>
      <c r="H184" s="68"/>
      <c r="I184" s="6"/>
      <c r="J184" s="5"/>
      <c r="K184" s="6"/>
    </row>
    <row r="185" spans="1:11" s="43" customFormat="1" x14ac:dyDescent="0.2">
      <c r="A185" s="162" t="s">
        <v>478</v>
      </c>
      <c r="B185" s="71">
        <f>SUM(B177:B184)</f>
        <v>7</v>
      </c>
      <c r="C185" s="40">
        <f>B185/1486</f>
        <v>4.7106325706594886E-3</v>
      </c>
      <c r="D185" s="71">
        <f>SUM(D177:D184)</f>
        <v>7</v>
      </c>
      <c r="E185" s="41">
        <f>D185/1681</f>
        <v>4.1641879833432477E-3</v>
      </c>
      <c r="F185" s="77">
        <f>SUM(F177:F184)</f>
        <v>28</v>
      </c>
      <c r="G185" s="42">
        <f>F185/8145</f>
        <v>3.4376918354818908E-3</v>
      </c>
      <c r="H185" s="71">
        <f>SUM(H177:H184)</f>
        <v>44</v>
      </c>
      <c r="I185" s="41">
        <f>H185/8984</f>
        <v>4.8975957257346393E-3</v>
      </c>
      <c r="J185" s="37">
        <f>IF(D185=0, "-", IF((B185-D185)/D185&lt;10, (B185-D185)/D185, "&gt;999%"))</f>
        <v>0</v>
      </c>
      <c r="K185" s="38">
        <f>IF(H185=0, "-", IF((F185-H185)/H185&lt;10, (F185-H185)/H185, "&gt;999%"))</f>
        <v>-0.36363636363636365</v>
      </c>
    </row>
    <row r="186" spans="1:11" x14ac:dyDescent="0.2">
      <c r="B186" s="83"/>
      <c r="D186" s="83"/>
      <c r="F186" s="83"/>
      <c r="H186" s="83"/>
    </row>
    <row r="187" spans="1:11" x14ac:dyDescent="0.2">
      <c r="A187" s="163" t="s">
        <v>128</v>
      </c>
      <c r="B187" s="61" t="s">
        <v>12</v>
      </c>
      <c r="C187" s="62" t="s">
        <v>13</v>
      </c>
      <c r="D187" s="61" t="s">
        <v>12</v>
      </c>
      <c r="E187" s="63" t="s">
        <v>13</v>
      </c>
      <c r="F187" s="62" t="s">
        <v>12</v>
      </c>
      <c r="G187" s="62" t="s">
        <v>13</v>
      </c>
      <c r="H187" s="61" t="s">
        <v>12</v>
      </c>
      <c r="I187" s="63" t="s">
        <v>13</v>
      </c>
      <c r="J187" s="61"/>
      <c r="K187" s="63"/>
    </row>
    <row r="188" spans="1:11" x14ac:dyDescent="0.2">
      <c r="A188" s="7" t="s">
        <v>271</v>
      </c>
      <c r="B188" s="65">
        <v>0</v>
      </c>
      <c r="C188" s="34">
        <f>IF(B202=0, "-", B188/B202)</f>
        <v>0</v>
      </c>
      <c r="D188" s="65">
        <v>0</v>
      </c>
      <c r="E188" s="9">
        <f>IF(D202=0, "-", D188/D202)</f>
        <v>0</v>
      </c>
      <c r="F188" s="81">
        <v>3</v>
      </c>
      <c r="G188" s="34">
        <f>IF(F202=0, "-", F188/F202)</f>
        <v>0.125</v>
      </c>
      <c r="H188" s="65">
        <v>1</v>
      </c>
      <c r="I188" s="9">
        <f>IF(H202=0, "-", H188/H202)</f>
        <v>2.9411764705882353E-2</v>
      </c>
      <c r="J188" s="8" t="str">
        <f t="shared" ref="J188:J200" si="16">IF(D188=0, "-", IF((B188-D188)/D188&lt;10, (B188-D188)/D188, "&gt;999%"))</f>
        <v>-</v>
      </c>
      <c r="K188" s="9">
        <f t="shared" ref="K188:K200" si="17">IF(H188=0, "-", IF((F188-H188)/H188&lt;10, (F188-H188)/H188, "&gt;999%"))</f>
        <v>2</v>
      </c>
    </row>
    <row r="189" spans="1:11" x14ac:dyDescent="0.2">
      <c r="A189" s="7" t="s">
        <v>272</v>
      </c>
      <c r="B189" s="65">
        <v>0</v>
      </c>
      <c r="C189" s="34">
        <f>IF(B202=0, "-", B189/B202)</f>
        <v>0</v>
      </c>
      <c r="D189" s="65">
        <v>0</v>
      </c>
      <c r="E189" s="9">
        <f>IF(D202=0, "-", D189/D202)</f>
        <v>0</v>
      </c>
      <c r="F189" s="81">
        <v>1</v>
      </c>
      <c r="G189" s="34">
        <f>IF(F202=0, "-", F189/F202)</f>
        <v>4.1666666666666664E-2</v>
      </c>
      <c r="H189" s="65">
        <v>0</v>
      </c>
      <c r="I189" s="9">
        <f>IF(H202=0, "-", H189/H202)</f>
        <v>0</v>
      </c>
      <c r="J189" s="8" t="str">
        <f t="shared" si="16"/>
        <v>-</v>
      </c>
      <c r="K189" s="9" t="str">
        <f t="shared" si="17"/>
        <v>-</v>
      </c>
    </row>
    <row r="190" spans="1:11" x14ac:dyDescent="0.2">
      <c r="A190" s="7" t="s">
        <v>273</v>
      </c>
      <c r="B190" s="65">
        <v>0</v>
      </c>
      <c r="C190" s="34">
        <f>IF(B202=0, "-", B190/B202)</f>
        <v>0</v>
      </c>
      <c r="D190" s="65">
        <v>3</v>
      </c>
      <c r="E190" s="9">
        <f>IF(D202=0, "-", D190/D202)</f>
        <v>0.42857142857142855</v>
      </c>
      <c r="F190" s="81">
        <v>10</v>
      </c>
      <c r="G190" s="34">
        <f>IF(F202=0, "-", F190/F202)</f>
        <v>0.41666666666666669</v>
      </c>
      <c r="H190" s="65">
        <v>10</v>
      </c>
      <c r="I190" s="9">
        <f>IF(H202=0, "-", H190/H202)</f>
        <v>0.29411764705882354</v>
      </c>
      <c r="J190" s="8">
        <f t="shared" si="16"/>
        <v>-1</v>
      </c>
      <c r="K190" s="9">
        <f t="shared" si="17"/>
        <v>0</v>
      </c>
    </row>
    <row r="191" spans="1:11" x14ac:dyDescent="0.2">
      <c r="A191" s="7" t="s">
        <v>274</v>
      </c>
      <c r="B191" s="65">
        <v>0</v>
      </c>
      <c r="C191" s="34">
        <f>IF(B202=0, "-", B191/B202)</f>
        <v>0</v>
      </c>
      <c r="D191" s="65">
        <v>0</v>
      </c>
      <c r="E191" s="9">
        <f>IF(D202=0, "-", D191/D202)</f>
        <v>0</v>
      </c>
      <c r="F191" s="81">
        <v>2</v>
      </c>
      <c r="G191" s="34">
        <f>IF(F202=0, "-", F191/F202)</f>
        <v>8.3333333333333329E-2</v>
      </c>
      <c r="H191" s="65">
        <v>0</v>
      </c>
      <c r="I191" s="9">
        <f>IF(H202=0, "-", H191/H202)</f>
        <v>0</v>
      </c>
      <c r="J191" s="8" t="str">
        <f t="shared" si="16"/>
        <v>-</v>
      </c>
      <c r="K191" s="9" t="str">
        <f t="shared" si="17"/>
        <v>-</v>
      </c>
    </row>
    <row r="192" spans="1:11" x14ac:dyDescent="0.2">
      <c r="A192" s="7" t="s">
        <v>275</v>
      </c>
      <c r="B192" s="65">
        <v>0</v>
      </c>
      <c r="C192" s="34">
        <f>IF(B202=0, "-", B192/B202)</f>
        <v>0</v>
      </c>
      <c r="D192" s="65">
        <v>0</v>
      </c>
      <c r="E192" s="9">
        <f>IF(D202=0, "-", D192/D202)</f>
        <v>0</v>
      </c>
      <c r="F192" s="81">
        <v>0</v>
      </c>
      <c r="G192" s="34">
        <f>IF(F202=0, "-", F192/F202)</f>
        <v>0</v>
      </c>
      <c r="H192" s="65">
        <v>1</v>
      </c>
      <c r="I192" s="9">
        <f>IF(H202=0, "-", H192/H202)</f>
        <v>2.9411764705882353E-2</v>
      </c>
      <c r="J192" s="8" t="str">
        <f t="shared" si="16"/>
        <v>-</v>
      </c>
      <c r="K192" s="9">
        <f t="shared" si="17"/>
        <v>-1</v>
      </c>
    </row>
    <row r="193" spans="1:11" x14ac:dyDescent="0.2">
      <c r="A193" s="7" t="s">
        <v>276</v>
      </c>
      <c r="B193" s="65">
        <v>0</v>
      </c>
      <c r="C193" s="34">
        <f>IF(B202=0, "-", B193/B202)</f>
        <v>0</v>
      </c>
      <c r="D193" s="65">
        <v>1</v>
      </c>
      <c r="E193" s="9">
        <f>IF(D202=0, "-", D193/D202)</f>
        <v>0.14285714285714285</v>
      </c>
      <c r="F193" s="81">
        <v>1</v>
      </c>
      <c r="G193" s="34">
        <f>IF(F202=0, "-", F193/F202)</f>
        <v>4.1666666666666664E-2</v>
      </c>
      <c r="H193" s="65">
        <v>1</v>
      </c>
      <c r="I193" s="9">
        <f>IF(H202=0, "-", H193/H202)</f>
        <v>2.9411764705882353E-2</v>
      </c>
      <c r="J193" s="8">
        <f t="shared" si="16"/>
        <v>-1</v>
      </c>
      <c r="K193" s="9">
        <f t="shared" si="17"/>
        <v>0</v>
      </c>
    </row>
    <row r="194" spans="1:11" x14ac:dyDescent="0.2">
      <c r="A194" s="7" t="s">
        <v>277</v>
      </c>
      <c r="B194" s="65">
        <v>0</v>
      </c>
      <c r="C194" s="34">
        <f>IF(B202=0, "-", B194/B202)</f>
        <v>0</v>
      </c>
      <c r="D194" s="65">
        <v>1</v>
      </c>
      <c r="E194" s="9">
        <f>IF(D202=0, "-", D194/D202)</f>
        <v>0.14285714285714285</v>
      </c>
      <c r="F194" s="81">
        <v>0</v>
      </c>
      <c r="G194" s="34">
        <f>IF(F202=0, "-", F194/F202)</f>
        <v>0</v>
      </c>
      <c r="H194" s="65">
        <v>2</v>
      </c>
      <c r="I194" s="9">
        <f>IF(H202=0, "-", H194/H202)</f>
        <v>5.8823529411764705E-2</v>
      </c>
      <c r="J194" s="8">
        <f t="shared" si="16"/>
        <v>-1</v>
      </c>
      <c r="K194" s="9">
        <f t="shared" si="17"/>
        <v>-1</v>
      </c>
    </row>
    <row r="195" spans="1:11" x14ac:dyDescent="0.2">
      <c r="A195" s="7" t="s">
        <v>278</v>
      </c>
      <c r="B195" s="65">
        <v>0</v>
      </c>
      <c r="C195" s="34">
        <f>IF(B202=0, "-", B195/B202)</f>
        <v>0</v>
      </c>
      <c r="D195" s="65">
        <v>0</v>
      </c>
      <c r="E195" s="9">
        <f>IF(D202=0, "-", D195/D202)</f>
        <v>0</v>
      </c>
      <c r="F195" s="81">
        <v>1</v>
      </c>
      <c r="G195" s="34">
        <f>IF(F202=0, "-", F195/F202)</f>
        <v>4.1666666666666664E-2</v>
      </c>
      <c r="H195" s="65">
        <v>1</v>
      </c>
      <c r="I195" s="9">
        <f>IF(H202=0, "-", H195/H202)</f>
        <v>2.9411764705882353E-2</v>
      </c>
      <c r="J195" s="8" t="str">
        <f t="shared" si="16"/>
        <v>-</v>
      </c>
      <c r="K195" s="9">
        <f t="shared" si="17"/>
        <v>0</v>
      </c>
    </row>
    <row r="196" spans="1:11" x14ac:dyDescent="0.2">
      <c r="A196" s="7" t="s">
        <v>279</v>
      </c>
      <c r="B196" s="65">
        <v>0</v>
      </c>
      <c r="C196" s="34">
        <f>IF(B202=0, "-", B196/B202)</f>
        <v>0</v>
      </c>
      <c r="D196" s="65">
        <v>1</v>
      </c>
      <c r="E196" s="9">
        <f>IF(D202=0, "-", D196/D202)</f>
        <v>0.14285714285714285</v>
      </c>
      <c r="F196" s="81">
        <v>0</v>
      </c>
      <c r="G196" s="34">
        <f>IF(F202=0, "-", F196/F202)</f>
        <v>0</v>
      </c>
      <c r="H196" s="65">
        <v>10</v>
      </c>
      <c r="I196" s="9">
        <f>IF(H202=0, "-", H196/H202)</f>
        <v>0.29411764705882354</v>
      </c>
      <c r="J196" s="8">
        <f t="shared" si="16"/>
        <v>-1</v>
      </c>
      <c r="K196" s="9">
        <f t="shared" si="17"/>
        <v>-1</v>
      </c>
    </row>
    <row r="197" spans="1:11" x14ac:dyDescent="0.2">
      <c r="A197" s="7" t="s">
        <v>280</v>
      </c>
      <c r="B197" s="65">
        <v>0</v>
      </c>
      <c r="C197" s="34">
        <f>IF(B202=0, "-", B197/B202)</f>
        <v>0</v>
      </c>
      <c r="D197" s="65">
        <v>1</v>
      </c>
      <c r="E197" s="9">
        <f>IF(D202=0, "-", D197/D202)</f>
        <v>0.14285714285714285</v>
      </c>
      <c r="F197" s="81">
        <v>0</v>
      </c>
      <c r="G197" s="34">
        <f>IF(F202=0, "-", F197/F202)</f>
        <v>0</v>
      </c>
      <c r="H197" s="65">
        <v>4</v>
      </c>
      <c r="I197" s="9">
        <f>IF(H202=0, "-", H197/H202)</f>
        <v>0.11764705882352941</v>
      </c>
      <c r="J197" s="8">
        <f t="shared" si="16"/>
        <v>-1</v>
      </c>
      <c r="K197" s="9">
        <f t="shared" si="17"/>
        <v>-1</v>
      </c>
    </row>
    <row r="198" spans="1:11" x14ac:dyDescent="0.2">
      <c r="A198" s="7" t="s">
        <v>281</v>
      </c>
      <c r="B198" s="65">
        <v>0</v>
      </c>
      <c r="C198" s="34">
        <f>IF(B202=0, "-", B198/B202)</f>
        <v>0</v>
      </c>
      <c r="D198" s="65">
        <v>0</v>
      </c>
      <c r="E198" s="9">
        <f>IF(D202=0, "-", D198/D202)</f>
        <v>0</v>
      </c>
      <c r="F198" s="81">
        <v>0</v>
      </c>
      <c r="G198" s="34">
        <f>IF(F202=0, "-", F198/F202)</f>
        <v>0</v>
      </c>
      <c r="H198" s="65">
        <v>1</v>
      </c>
      <c r="I198" s="9">
        <f>IF(H202=0, "-", H198/H202)</f>
        <v>2.9411764705882353E-2</v>
      </c>
      <c r="J198" s="8" t="str">
        <f t="shared" si="16"/>
        <v>-</v>
      </c>
      <c r="K198" s="9">
        <f t="shared" si="17"/>
        <v>-1</v>
      </c>
    </row>
    <row r="199" spans="1:11" x14ac:dyDescent="0.2">
      <c r="A199" s="7" t="s">
        <v>282</v>
      </c>
      <c r="B199" s="65">
        <v>0</v>
      </c>
      <c r="C199" s="34">
        <f>IF(B202=0, "-", B199/B202)</f>
        <v>0</v>
      </c>
      <c r="D199" s="65">
        <v>0</v>
      </c>
      <c r="E199" s="9">
        <f>IF(D202=0, "-", D199/D202)</f>
        <v>0</v>
      </c>
      <c r="F199" s="81">
        <v>2</v>
      </c>
      <c r="G199" s="34">
        <f>IF(F202=0, "-", F199/F202)</f>
        <v>8.3333333333333329E-2</v>
      </c>
      <c r="H199" s="65">
        <v>3</v>
      </c>
      <c r="I199" s="9">
        <f>IF(H202=0, "-", H199/H202)</f>
        <v>8.8235294117647065E-2</v>
      </c>
      <c r="J199" s="8" t="str">
        <f t="shared" si="16"/>
        <v>-</v>
      </c>
      <c r="K199" s="9">
        <f t="shared" si="17"/>
        <v>-0.33333333333333331</v>
      </c>
    </row>
    <row r="200" spans="1:11" x14ac:dyDescent="0.2">
      <c r="A200" s="7" t="s">
        <v>283</v>
      </c>
      <c r="B200" s="65">
        <v>1</v>
      </c>
      <c r="C200" s="34">
        <f>IF(B202=0, "-", B200/B202)</f>
        <v>1</v>
      </c>
      <c r="D200" s="65">
        <v>0</v>
      </c>
      <c r="E200" s="9">
        <f>IF(D202=0, "-", D200/D202)</f>
        <v>0</v>
      </c>
      <c r="F200" s="81">
        <v>4</v>
      </c>
      <c r="G200" s="34">
        <f>IF(F202=0, "-", F200/F202)</f>
        <v>0.16666666666666666</v>
      </c>
      <c r="H200" s="65">
        <v>0</v>
      </c>
      <c r="I200" s="9">
        <f>IF(H202=0, "-", H200/H202)</f>
        <v>0</v>
      </c>
      <c r="J200" s="8" t="str">
        <f t="shared" si="16"/>
        <v>-</v>
      </c>
      <c r="K200" s="9" t="str">
        <f t="shared" si="17"/>
        <v>-</v>
      </c>
    </row>
    <row r="201" spans="1:11" x14ac:dyDescent="0.2">
      <c r="A201" s="2"/>
      <c r="B201" s="68"/>
      <c r="C201" s="33"/>
      <c r="D201" s="68"/>
      <c r="E201" s="6"/>
      <c r="F201" s="82"/>
      <c r="G201" s="33"/>
      <c r="H201" s="68"/>
      <c r="I201" s="6"/>
      <c r="J201" s="5"/>
      <c r="K201" s="6"/>
    </row>
    <row r="202" spans="1:11" s="43" customFormat="1" x14ac:dyDescent="0.2">
      <c r="A202" s="162" t="s">
        <v>477</v>
      </c>
      <c r="B202" s="71">
        <f>SUM(B188:B201)</f>
        <v>1</v>
      </c>
      <c r="C202" s="40">
        <f>B202/1486</f>
        <v>6.7294751009421266E-4</v>
      </c>
      <c r="D202" s="71">
        <f>SUM(D188:D201)</f>
        <v>7</v>
      </c>
      <c r="E202" s="41">
        <f>D202/1681</f>
        <v>4.1641879833432477E-3</v>
      </c>
      <c r="F202" s="77">
        <f>SUM(F188:F201)</f>
        <v>24</v>
      </c>
      <c r="G202" s="42">
        <f>F202/8145</f>
        <v>2.9465930018416206E-3</v>
      </c>
      <c r="H202" s="71">
        <f>SUM(H188:H201)</f>
        <v>34</v>
      </c>
      <c r="I202" s="41">
        <f>H202/8984</f>
        <v>3.7845057880676759E-3</v>
      </c>
      <c r="J202" s="37">
        <f>IF(D202=0, "-", IF((B202-D202)/D202&lt;10, (B202-D202)/D202, "&gt;999%"))</f>
        <v>-0.8571428571428571</v>
      </c>
      <c r="K202" s="38">
        <f>IF(H202=0, "-", IF((F202-H202)/H202&lt;10, (F202-H202)/H202, "&gt;999%"))</f>
        <v>-0.29411764705882354</v>
      </c>
    </row>
    <row r="203" spans="1:11" x14ac:dyDescent="0.2">
      <c r="B203" s="83"/>
      <c r="D203" s="83"/>
      <c r="F203" s="83"/>
      <c r="H203" s="83"/>
    </row>
    <row r="204" spans="1:11" x14ac:dyDescent="0.2">
      <c r="A204" s="163" t="s">
        <v>129</v>
      </c>
      <c r="B204" s="61" t="s">
        <v>12</v>
      </c>
      <c r="C204" s="62" t="s">
        <v>13</v>
      </c>
      <c r="D204" s="61" t="s">
        <v>12</v>
      </c>
      <c r="E204" s="63" t="s">
        <v>13</v>
      </c>
      <c r="F204" s="62" t="s">
        <v>12</v>
      </c>
      <c r="G204" s="62" t="s">
        <v>13</v>
      </c>
      <c r="H204" s="61" t="s">
        <v>12</v>
      </c>
      <c r="I204" s="63" t="s">
        <v>13</v>
      </c>
      <c r="J204" s="61"/>
      <c r="K204" s="63"/>
    </row>
    <row r="205" spans="1:11" x14ac:dyDescent="0.2">
      <c r="A205" s="7" t="s">
        <v>284</v>
      </c>
      <c r="B205" s="65">
        <v>0</v>
      </c>
      <c r="C205" s="34">
        <f>IF(B209=0, "-", B205/B209)</f>
        <v>0</v>
      </c>
      <c r="D205" s="65">
        <v>0</v>
      </c>
      <c r="E205" s="9">
        <f>IF(D209=0, "-", D205/D209)</f>
        <v>0</v>
      </c>
      <c r="F205" s="81">
        <v>0</v>
      </c>
      <c r="G205" s="34">
        <f>IF(F209=0, "-", F205/F209)</f>
        <v>0</v>
      </c>
      <c r="H205" s="65">
        <v>1</v>
      </c>
      <c r="I205" s="9">
        <f>IF(H209=0, "-", H205/H209)</f>
        <v>0.5</v>
      </c>
      <c r="J205" s="8" t="str">
        <f>IF(D205=0, "-", IF((B205-D205)/D205&lt;10, (B205-D205)/D205, "&gt;999%"))</f>
        <v>-</v>
      </c>
      <c r="K205" s="9">
        <f>IF(H205=0, "-", IF((F205-H205)/H205&lt;10, (F205-H205)/H205, "&gt;999%"))</f>
        <v>-1</v>
      </c>
    </row>
    <row r="206" spans="1:11" x14ac:dyDescent="0.2">
      <c r="A206" s="7" t="s">
        <v>285</v>
      </c>
      <c r="B206" s="65">
        <v>1</v>
      </c>
      <c r="C206" s="34">
        <f>IF(B209=0, "-", B206/B209)</f>
        <v>0.14285714285714285</v>
      </c>
      <c r="D206" s="65">
        <v>0</v>
      </c>
      <c r="E206" s="9">
        <f>IF(D209=0, "-", D206/D209)</f>
        <v>0</v>
      </c>
      <c r="F206" s="81">
        <v>1</v>
      </c>
      <c r="G206" s="34">
        <f>IF(F209=0, "-", F206/F209)</f>
        <v>0.1</v>
      </c>
      <c r="H206" s="65">
        <v>0</v>
      </c>
      <c r="I206" s="9">
        <f>IF(H209=0, "-", H206/H209)</f>
        <v>0</v>
      </c>
      <c r="J206" s="8" t="str">
        <f>IF(D206=0, "-", IF((B206-D206)/D206&lt;10, (B206-D206)/D206, "&gt;999%"))</f>
        <v>-</v>
      </c>
      <c r="K206" s="9" t="str">
        <f>IF(H206=0, "-", IF((F206-H206)/H206&lt;10, (F206-H206)/H206, "&gt;999%"))</f>
        <v>-</v>
      </c>
    </row>
    <row r="207" spans="1:11" x14ac:dyDescent="0.2">
      <c r="A207" s="7" t="s">
        <v>286</v>
      </c>
      <c r="B207" s="65">
        <v>6</v>
      </c>
      <c r="C207" s="34">
        <f>IF(B209=0, "-", B207/B209)</f>
        <v>0.8571428571428571</v>
      </c>
      <c r="D207" s="65">
        <v>1</v>
      </c>
      <c r="E207" s="9">
        <f>IF(D209=0, "-", D207/D209)</f>
        <v>1</v>
      </c>
      <c r="F207" s="81">
        <v>9</v>
      </c>
      <c r="G207" s="34">
        <f>IF(F209=0, "-", F207/F209)</f>
        <v>0.9</v>
      </c>
      <c r="H207" s="65">
        <v>1</v>
      </c>
      <c r="I207" s="9">
        <f>IF(H209=0, "-", H207/H209)</f>
        <v>0.5</v>
      </c>
      <c r="J207" s="8">
        <f>IF(D207=0, "-", IF((B207-D207)/D207&lt;10, (B207-D207)/D207, "&gt;999%"))</f>
        <v>5</v>
      </c>
      <c r="K207" s="9">
        <f>IF(H207=0, "-", IF((F207-H207)/H207&lt;10, (F207-H207)/H207, "&gt;999%"))</f>
        <v>8</v>
      </c>
    </row>
    <row r="208" spans="1:11" x14ac:dyDescent="0.2">
      <c r="A208" s="2"/>
      <c r="B208" s="68"/>
      <c r="C208" s="33"/>
      <c r="D208" s="68"/>
      <c r="E208" s="6"/>
      <c r="F208" s="82"/>
      <c r="G208" s="33"/>
      <c r="H208" s="68"/>
      <c r="I208" s="6"/>
      <c r="J208" s="5"/>
      <c r="K208" s="6"/>
    </row>
    <row r="209" spans="1:11" s="43" customFormat="1" x14ac:dyDescent="0.2">
      <c r="A209" s="162" t="s">
        <v>476</v>
      </c>
      <c r="B209" s="71">
        <f>SUM(B205:B208)</f>
        <v>7</v>
      </c>
      <c r="C209" s="40">
        <f>B209/1486</f>
        <v>4.7106325706594886E-3</v>
      </c>
      <c r="D209" s="71">
        <f>SUM(D205:D208)</f>
        <v>1</v>
      </c>
      <c r="E209" s="41">
        <f>D209/1681</f>
        <v>5.9488399762046404E-4</v>
      </c>
      <c r="F209" s="77">
        <f>SUM(F205:F208)</f>
        <v>10</v>
      </c>
      <c r="G209" s="42">
        <f>F209/8145</f>
        <v>1.2277470841006752E-3</v>
      </c>
      <c r="H209" s="71">
        <f>SUM(H205:H208)</f>
        <v>2</v>
      </c>
      <c r="I209" s="41">
        <f>H209/8984</f>
        <v>2.2261798753339269E-4</v>
      </c>
      <c r="J209" s="37">
        <f>IF(D209=0, "-", IF((B209-D209)/D209&lt;10, (B209-D209)/D209, "&gt;999%"))</f>
        <v>6</v>
      </c>
      <c r="K209" s="38">
        <f>IF(H209=0, "-", IF((F209-H209)/H209&lt;10, (F209-H209)/H209, "&gt;999%"))</f>
        <v>4</v>
      </c>
    </row>
    <row r="210" spans="1:11" x14ac:dyDescent="0.2">
      <c r="B210" s="83"/>
      <c r="D210" s="83"/>
      <c r="F210" s="83"/>
      <c r="H210" s="83"/>
    </row>
    <row r="211" spans="1:11" s="43" customFormat="1" x14ac:dyDescent="0.2">
      <c r="A211" s="162" t="s">
        <v>475</v>
      </c>
      <c r="B211" s="71">
        <v>15</v>
      </c>
      <c r="C211" s="40">
        <f>B211/1486</f>
        <v>1.0094212651413189E-2</v>
      </c>
      <c r="D211" s="71">
        <v>15</v>
      </c>
      <c r="E211" s="41">
        <f>D211/1681</f>
        <v>8.92325996430696E-3</v>
      </c>
      <c r="F211" s="77">
        <v>62</v>
      </c>
      <c r="G211" s="42">
        <f>F211/8145</f>
        <v>7.612031921424187E-3</v>
      </c>
      <c r="H211" s="71">
        <v>80</v>
      </c>
      <c r="I211" s="41">
        <f>H211/8984</f>
        <v>8.9047195013357075E-3</v>
      </c>
      <c r="J211" s="37">
        <f>IF(D211=0, "-", IF((B211-D211)/D211&lt;10, (B211-D211)/D211, "&gt;999%"))</f>
        <v>0</v>
      </c>
      <c r="K211" s="38">
        <f>IF(H211=0, "-", IF((F211-H211)/H211&lt;10, (F211-H211)/H211, "&gt;999%"))</f>
        <v>-0.22500000000000001</v>
      </c>
    </row>
    <row r="212" spans="1:11" x14ac:dyDescent="0.2">
      <c r="B212" s="83"/>
      <c r="D212" s="83"/>
      <c r="F212" s="83"/>
      <c r="H212" s="83"/>
    </row>
    <row r="213" spans="1:11" x14ac:dyDescent="0.2">
      <c r="A213" s="27" t="s">
        <v>473</v>
      </c>
      <c r="B213" s="71">
        <f>B217-B215</f>
        <v>313</v>
      </c>
      <c r="C213" s="40">
        <f>B213/1486</f>
        <v>0.21063257065948857</v>
      </c>
      <c r="D213" s="71">
        <f>D217-D215</f>
        <v>367</v>
      </c>
      <c r="E213" s="41">
        <f>D213/1681</f>
        <v>0.21832242712671029</v>
      </c>
      <c r="F213" s="77">
        <f>F217-F215</f>
        <v>1564</v>
      </c>
      <c r="G213" s="42">
        <f>F213/8145</f>
        <v>0.19201964395334561</v>
      </c>
      <c r="H213" s="71">
        <f>H217-H215</f>
        <v>2115</v>
      </c>
      <c r="I213" s="41">
        <f>H213/8984</f>
        <v>0.23541852181656278</v>
      </c>
      <c r="J213" s="37">
        <f>IF(D213=0, "-", IF((B213-D213)/D213&lt;10, (B213-D213)/D213, "&gt;999%"))</f>
        <v>-0.14713896457765668</v>
      </c>
      <c r="K213" s="38">
        <f>IF(H213=0, "-", IF((F213-H213)/H213&lt;10, (F213-H213)/H213, "&gt;999%"))</f>
        <v>-0.26052009456264774</v>
      </c>
    </row>
    <row r="214" spans="1:11" x14ac:dyDescent="0.2">
      <c r="A214" s="27"/>
      <c r="B214" s="71"/>
      <c r="C214" s="40"/>
      <c r="D214" s="71"/>
      <c r="E214" s="41"/>
      <c r="F214" s="77"/>
      <c r="G214" s="42"/>
      <c r="H214" s="71"/>
      <c r="I214" s="41"/>
      <c r="J214" s="37"/>
      <c r="K214" s="38"/>
    </row>
    <row r="215" spans="1:11" x14ac:dyDescent="0.2">
      <c r="A215" s="27" t="s">
        <v>474</v>
      </c>
      <c r="B215" s="71">
        <v>94</v>
      </c>
      <c r="C215" s="40">
        <f>B215/1486</f>
        <v>6.3257065948855995E-2</v>
      </c>
      <c r="D215" s="71">
        <v>95</v>
      </c>
      <c r="E215" s="41">
        <f>D215/1681</f>
        <v>5.6513979773944081E-2</v>
      </c>
      <c r="F215" s="77">
        <v>511</v>
      </c>
      <c r="G215" s="42">
        <f>F215/8145</f>
        <v>6.2737875997544504E-2</v>
      </c>
      <c r="H215" s="71">
        <v>402</v>
      </c>
      <c r="I215" s="41">
        <f>H215/8984</f>
        <v>4.4746215494211934E-2</v>
      </c>
      <c r="J215" s="37">
        <f>IF(D215=0, "-", IF((B215-D215)/D215&lt;10, (B215-D215)/D215, "&gt;999%"))</f>
        <v>-1.0526315789473684E-2</v>
      </c>
      <c r="K215" s="38">
        <f>IF(H215=0, "-", IF((F215-H215)/H215&lt;10, (F215-H215)/H215, "&gt;999%"))</f>
        <v>0.27114427860696516</v>
      </c>
    </row>
    <row r="216" spans="1:11" x14ac:dyDescent="0.2">
      <c r="A216" s="27"/>
      <c r="B216" s="71"/>
      <c r="C216" s="40"/>
      <c r="D216" s="71"/>
      <c r="E216" s="41"/>
      <c r="F216" s="77"/>
      <c r="G216" s="42"/>
      <c r="H216" s="71"/>
      <c r="I216" s="41"/>
      <c r="J216" s="37"/>
      <c r="K216" s="38"/>
    </row>
    <row r="217" spans="1:11" x14ac:dyDescent="0.2">
      <c r="A217" s="27" t="s">
        <v>472</v>
      </c>
      <c r="B217" s="71">
        <v>407</v>
      </c>
      <c r="C217" s="40">
        <f>B217/1486</f>
        <v>0.27388963660834453</v>
      </c>
      <c r="D217" s="71">
        <v>462</v>
      </c>
      <c r="E217" s="41">
        <f>D217/1681</f>
        <v>0.27483640690065436</v>
      </c>
      <c r="F217" s="77">
        <v>2075</v>
      </c>
      <c r="G217" s="42">
        <f>F217/8145</f>
        <v>0.25475751995089013</v>
      </c>
      <c r="H217" s="71">
        <v>2517</v>
      </c>
      <c r="I217" s="41">
        <f>H217/8984</f>
        <v>0.28016473731077474</v>
      </c>
      <c r="J217" s="37">
        <f>IF(D217=0, "-", IF((B217-D217)/D217&lt;10, (B217-D217)/D217, "&gt;999%"))</f>
        <v>-0.11904761904761904</v>
      </c>
      <c r="K217" s="38">
        <f>IF(H217=0, "-", IF((F217-H217)/H217&lt;10, (F217-H217)/H217, "&gt;999%"))</f>
        <v>-0.17560588001589195</v>
      </c>
    </row>
  </sheetData>
  <mergeCells count="58">
    <mergeCell ref="B1:K1"/>
    <mergeCell ref="B2:K2"/>
    <mergeCell ref="B174:E174"/>
    <mergeCell ref="F174:I174"/>
    <mergeCell ref="J174:K174"/>
    <mergeCell ref="B175:C175"/>
    <mergeCell ref="D175:E175"/>
    <mergeCell ref="F175:G175"/>
    <mergeCell ref="H175:I175"/>
    <mergeCell ref="B149:E149"/>
    <mergeCell ref="F149:I149"/>
    <mergeCell ref="J149:K149"/>
    <mergeCell ref="B150:C150"/>
    <mergeCell ref="D150:E150"/>
    <mergeCell ref="F150:G150"/>
    <mergeCell ref="H150:I150"/>
    <mergeCell ref="B133:E133"/>
    <mergeCell ref="F133:I133"/>
    <mergeCell ref="J133:K133"/>
    <mergeCell ref="B134:C134"/>
    <mergeCell ref="D134:E134"/>
    <mergeCell ref="F134:G134"/>
    <mergeCell ref="H134:I134"/>
    <mergeCell ref="B112:E112"/>
    <mergeCell ref="F112:I112"/>
    <mergeCell ref="J112:K112"/>
    <mergeCell ref="B113:C113"/>
    <mergeCell ref="D113:E113"/>
    <mergeCell ref="F113:G113"/>
    <mergeCell ref="H113:I113"/>
    <mergeCell ref="B75:E75"/>
    <mergeCell ref="F75:I75"/>
    <mergeCell ref="J75:K75"/>
    <mergeCell ref="B76:C76"/>
    <mergeCell ref="D76:E76"/>
    <mergeCell ref="F76:G76"/>
    <mergeCell ref="H76:I76"/>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0" max="16383" man="1"/>
    <brk id="111" max="16383" man="1"/>
    <brk id="172" max="16383" man="1"/>
    <brk id="21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3"/>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523</v>
      </c>
      <c r="C1" s="198"/>
      <c r="D1" s="198"/>
      <c r="E1" s="199"/>
      <c r="F1" s="199"/>
      <c r="G1" s="199"/>
      <c r="H1" s="199"/>
      <c r="I1" s="199"/>
      <c r="J1" s="199"/>
      <c r="K1" s="199"/>
    </row>
    <row r="2" spans="1:11" s="52" customFormat="1" ht="20.25" x14ac:dyDescent="0.3">
      <c r="A2" s="4" t="s">
        <v>90</v>
      </c>
      <c r="B2" s="202" t="s">
        <v>81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IF(B43=0, "-", B7/B43)</f>
        <v>0</v>
      </c>
      <c r="D7" s="65">
        <v>1</v>
      </c>
      <c r="E7" s="21">
        <f>IF(D43=0, "-", D7/D43)</f>
        <v>2.1645021645021645E-3</v>
      </c>
      <c r="F7" s="81">
        <v>4</v>
      </c>
      <c r="G7" s="39">
        <f>IF(F43=0, "-", F7/F43)</f>
        <v>1.9277108433734939E-3</v>
      </c>
      <c r="H7" s="65">
        <v>5</v>
      </c>
      <c r="I7" s="21">
        <f>IF(H43=0, "-", H7/H43)</f>
        <v>1.986491855383393E-3</v>
      </c>
      <c r="J7" s="20">
        <f t="shared" ref="J7:J41" si="0">IF(D7=0, "-", IF((B7-D7)/D7&lt;10, (B7-D7)/D7, "&gt;999%"))</f>
        <v>-1</v>
      </c>
      <c r="K7" s="21">
        <f t="shared" ref="K7:K41" si="1">IF(H7=0, "-", IF((F7-H7)/H7&lt;10, (F7-H7)/H7, "&gt;999%"))</f>
        <v>-0.2</v>
      </c>
    </row>
    <row r="8" spans="1:11" x14ac:dyDescent="0.2">
      <c r="A8" s="7" t="s">
        <v>32</v>
      </c>
      <c r="B8" s="65">
        <v>4</v>
      </c>
      <c r="C8" s="39">
        <f>IF(B43=0, "-", B8/B43)</f>
        <v>9.8280098280098278E-3</v>
      </c>
      <c r="D8" s="65">
        <v>3</v>
      </c>
      <c r="E8" s="21">
        <f>IF(D43=0, "-", D8/D43)</f>
        <v>6.4935064935064939E-3</v>
      </c>
      <c r="F8" s="81">
        <v>35</v>
      </c>
      <c r="G8" s="39">
        <f>IF(F43=0, "-", F8/F43)</f>
        <v>1.6867469879518072E-2</v>
      </c>
      <c r="H8" s="65">
        <v>38</v>
      </c>
      <c r="I8" s="21">
        <f>IF(H43=0, "-", H8/H43)</f>
        <v>1.5097338100913786E-2</v>
      </c>
      <c r="J8" s="20">
        <f t="shared" si="0"/>
        <v>0.33333333333333331</v>
      </c>
      <c r="K8" s="21">
        <f t="shared" si="1"/>
        <v>-7.8947368421052627E-2</v>
      </c>
    </row>
    <row r="9" spans="1:11" x14ac:dyDescent="0.2">
      <c r="A9" s="7" t="s">
        <v>34</v>
      </c>
      <c r="B9" s="65">
        <v>11</v>
      </c>
      <c r="C9" s="39">
        <f>IF(B43=0, "-", B9/B43)</f>
        <v>2.7027027027027029E-2</v>
      </c>
      <c r="D9" s="65">
        <v>40</v>
      </c>
      <c r="E9" s="21">
        <f>IF(D43=0, "-", D9/D43)</f>
        <v>8.6580086580086577E-2</v>
      </c>
      <c r="F9" s="81">
        <v>85</v>
      </c>
      <c r="G9" s="39">
        <f>IF(F43=0, "-", F9/F43)</f>
        <v>4.0963855421686748E-2</v>
      </c>
      <c r="H9" s="65">
        <v>126</v>
      </c>
      <c r="I9" s="21">
        <f>IF(H43=0, "-", H9/H43)</f>
        <v>5.0059594755661505E-2</v>
      </c>
      <c r="J9" s="20">
        <f t="shared" si="0"/>
        <v>-0.72499999999999998</v>
      </c>
      <c r="K9" s="21">
        <f t="shared" si="1"/>
        <v>-0.32539682539682541</v>
      </c>
    </row>
    <row r="10" spans="1:11" x14ac:dyDescent="0.2">
      <c r="A10" s="7" t="s">
        <v>35</v>
      </c>
      <c r="B10" s="65">
        <v>0</v>
      </c>
      <c r="C10" s="39">
        <f>IF(B43=0, "-", B10/B43)</f>
        <v>0</v>
      </c>
      <c r="D10" s="65">
        <v>0</v>
      </c>
      <c r="E10" s="21">
        <f>IF(D43=0, "-", D10/D43)</f>
        <v>0</v>
      </c>
      <c r="F10" s="81">
        <v>2</v>
      </c>
      <c r="G10" s="39">
        <f>IF(F43=0, "-", F10/F43)</f>
        <v>9.6385542168674694E-4</v>
      </c>
      <c r="H10" s="65">
        <v>0</v>
      </c>
      <c r="I10" s="21">
        <f>IF(H43=0, "-", H10/H43)</f>
        <v>0</v>
      </c>
      <c r="J10" s="20" t="str">
        <f t="shared" si="0"/>
        <v>-</v>
      </c>
      <c r="K10" s="21" t="str">
        <f t="shared" si="1"/>
        <v>-</v>
      </c>
    </row>
    <row r="11" spans="1:11" x14ac:dyDescent="0.2">
      <c r="A11" s="7" t="s">
        <v>36</v>
      </c>
      <c r="B11" s="65">
        <v>0</v>
      </c>
      <c r="C11" s="39">
        <f>IF(B43=0, "-", B11/B43)</f>
        <v>0</v>
      </c>
      <c r="D11" s="65">
        <v>0</v>
      </c>
      <c r="E11" s="21">
        <f>IF(D43=0, "-", D11/D43)</f>
        <v>0</v>
      </c>
      <c r="F11" s="81">
        <v>0</v>
      </c>
      <c r="G11" s="39">
        <f>IF(F43=0, "-", F11/F43)</f>
        <v>0</v>
      </c>
      <c r="H11" s="65">
        <v>2</v>
      </c>
      <c r="I11" s="21">
        <f>IF(H43=0, "-", H11/H43)</f>
        <v>7.9459674215335717E-4</v>
      </c>
      <c r="J11" s="20" t="str">
        <f t="shared" si="0"/>
        <v>-</v>
      </c>
      <c r="K11" s="21">
        <f t="shared" si="1"/>
        <v>-1</v>
      </c>
    </row>
    <row r="12" spans="1:11" x14ac:dyDescent="0.2">
      <c r="A12" s="7" t="s">
        <v>37</v>
      </c>
      <c r="B12" s="65">
        <v>0</v>
      </c>
      <c r="C12" s="39">
        <f>IF(B43=0, "-", B12/B43)</f>
        <v>0</v>
      </c>
      <c r="D12" s="65">
        <v>0</v>
      </c>
      <c r="E12" s="21">
        <f>IF(D43=0, "-", D12/D43)</f>
        <v>0</v>
      </c>
      <c r="F12" s="81">
        <v>3</v>
      </c>
      <c r="G12" s="39">
        <f>IF(F43=0, "-", F12/F43)</f>
        <v>1.4457831325301205E-3</v>
      </c>
      <c r="H12" s="65">
        <v>2</v>
      </c>
      <c r="I12" s="21">
        <f>IF(H43=0, "-", H12/H43)</f>
        <v>7.9459674215335717E-4</v>
      </c>
      <c r="J12" s="20" t="str">
        <f t="shared" si="0"/>
        <v>-</v>
      </c>
      <c r="K12" s="21">
        <f t="shared" si="1"/>
        <v>0.5</v>
      </c>
    </row>
    <row r="13" spans="1:11" x14ac:dyDescent="0.2">
      <c r="A13" s="7" t="s">
        <v>38</v>
      </c>
      <c r="B13" s="65">
        <v>0</v>
      </c>
      <c r="C13" s="39">
        <f>IF(B43=0, "-", B13/B43)</f>
        <v>0</v>
      </c>
      <c r="D13" s="65">
        <v>1</v>
      </c>
      <c r="E13" s="21">
        <f>IF(D43=0, "-", D13/D43)</f>
        <v>2.1645021645021645E-3</v>
      </c>
      <c r="F13" s="81">
        <v>13</v>
      </c>
      <c r="G13" s="39">
        <f>IF(F43=0, "-", F13/F43)</f>
        <v>6.265060240963855E-3</v>
      </c>
      <c r="H13" s="65">
        <v>12</v>
      </c>
      <c r="I13" s="21">
        <f>IF(H43=0, "-", H13/H43)</f>
        <v>4.7675804529201428E-3</v>
      </c>
      <c r="J13" s="20">
        <f t="shared" si="0"/>
        <v>-1</v>
      </c>
      <c r="K13" s="21">
        <f t="shared" si="1"/>
        <v>8.3333333333333329E-2</v>
      </c>
    </row>
    <row r="14" spans="1:11" x14ac:dyDescent="0.2">
      <c r="A14" s="7" t="s">
        <v>40</v>
      </c>
      <c r="B14" s="65">
        <v>3</v>
      </c>
      <c r="C14" s="39">
        <f>IF(B43=0, "-", B14/B43)</f>
        <v>7.3710073710073713E-3</v>
      </c>
      <c r="D14" s="65">
        <v>5</v>
      </c>
      <c r="E14" s="21">
        <f>IF(D43=0, "-", D14/D43)</f>
        <v>1.0822510822510822E-2</v>
      </c>
      <c r="F14" s="81">
        <v>6</v>
      </c>
      <c r="G14" s="39">
        <f>IF(F43=0, "-", F14/F43)</f>
        <v>2.891566265060241E-3</v>
      </c>
      <c r="H14" s="65">
        <v>55</v>
      </c>
      <c r="I14" s="21">
        <f>IF(H43=0, "-", H14/H43)</f>
        <v>2.1851410409217321E-2</v>
      </c>
      <c r="J14" s="20">
        <f t="shared" si="0"/>
        <v>-0.4</v>
      </c>
      <c r="K14" s="21">
        <f t="shared" si="1"/>
        <v>-0.89090909090909087</v>
      </c>
    </row>
    <row r="15" spans="1:11" x14ac:dyDescent="0.2">
      <c r="A15" s="7" t="s">
        <v>42</v>
      </c>
      <c r="B15" s="65">
        <v>0</v>
      </c>
      <c r="C15" s="39">
        <f>IF(B43=0, "-", B15/B43)</f>
        <v>0</v>
      </c>
      <c r="D15" s="65">
        <v>0</v>
      </c>
      <c r="E15" s="21">
        <f>IF(D43=0, "-", D15/D43)</f>
        <v>0</v>
      </c>
      <c r="F15" s="81">
        <v>1</v>
      </c>
      <c r="G15" s="39">
        <f>IF(F43=0, "-", F15/F43)</f>
        <v>4.8192771084337347E-4</v>
      </c>
      <c r="H15" s="65">
        <v>0</v>
      </c>
      <c r="I15" s="21">
        <f>IF(H43=0, "-", H15/H43)</f>
        <v>0</v>
      </c>
      <c r="J15" s="20" t="str">
        <f t="shared" si="0"/>
        <v>-</v>
      </c>
      <c r="K15" s="21" t="str">
        <f t="shared" si="1"/>
        <v>-</v>
      </c>
    </row>
    <row r="16" spans="1:11" x14ac:dyDescent="0.2">
      <c r="A16" s="7" t="s">
        <v>45</v>
      </c>
      <c r="B16" s="65">
        <v>1</v>
      </c>
      <c r="C16" s="39">
        <f>IF(B43=0, "-", B16/B43)</f>
        <v>2.4570024570024569E-3</v>
      </c>
      <c r="D16" s="65">
        <v>10</v>
      </c>
      <c r="E16" s="21">
        <f>IF(D43=0, "-", D16/D43)</f>
        <v>2.1645021645021644E-2</v>
      </c>
      <c r="F16" s="81">
        <v>11</v>
      </c>
      <c r="G16" s="39">
        <f>IF(F43=0, "-", F16/F43)</f>
        <v>5.3012048192771083E-3</v>
      </c>
      <c r="H16" s="65">
        <v>108</v>
      </c>
      <c r="I16" s="21">
        <f>IF(H43=0, "-", H16/H43)</f>
        <v>4.2908224076281289E-2</v>
      </c>
      <c r="J16" s="20">
        <f t="shared" si="0"/>
        <v>-0.9</v>
      </c>
      <c r="K16" s="21">
        <f t="shared" si="1"/>
        <v>-0.89814814814814814</v>
      </c>
    </row>
    <row r="17" spans="1:11" x14ac:dyDescent="0.2">
      <c r="A17" s="7" t="s">
        <v>46</v>
      </c>
      <c r="B17" s="65">
        <v>42</v>
      </c>
      <c r="C17" s="39">
        <f>IF(B43=0, "-", B17/B43)</f>
        <v>0.10319410319410319</v>
      </c>
      <c r="D17" s="65">
        <v>57</v>
      </c>
      <c r="E17" s="21">
        <f>IF(D43=0, "-", D17/D43)</f>
        <v>0.12337662337662338</v>
      </c>
      <c r="F17" s="81">
        <v>253</v>
      </c>
      <c r="G17" s="39">
        <f>IF(F43=0, "-", F17/F43)</f>
        <v>0.12192771084337349</v>
      </c>
      <c r="H17" s="65">
        <v>293</v>
      </c>
      <c r="I17" s="21">
        <f>IF(H43=0, "-", H17/H43)</f>
        <v>0.11640842272546682</v>
      </c>
      <c r="J17" s="20">
        <f t="shared" si="0"/>
        <v>-0.26315789473684209</v>
      </c>
      <c r="K17" s="21">
        <f t="shared" si="1"/>
        <v>-0.13651877133105803</v>
      </c>
    </row>
    <row r="18" spans="1:11" x14ac:dyDescent="0.2">
      <c r="A18" s="7" t="s">
        <v>51</v>
      </c>
      <c r="B18" s="65">
        <v>1</v>
      </c>
      <c r="C18" s="39">
        <f>IF(B43=0, "-", B18/B43)</f>
        <v>2.4570024570024569E-3</v>
      </c>
      <c r="D18" s="65">
        <v>2</v>
      </c>
      <c r="E18" s="21">
        <f>IF(D43=0, "-", D18/D43)</f>
        <v>4.329004329004329E-3</v>
      </c>
      <c r="F18" s="81">
        <v>1</v>
      </c>
      <c r="G18" s="39">
        <f>IF(F43=0, "-", F18/F43)</f>
        <v>4.8192771084337347E-4</v>
      </c>
      <c r="H18" s="65">
        <v>6</v>
      </c>
      <c r="I18" s="21">
        <f>IF(H43=0, "-", H18/H43)</f>
        <v>2.3837902264600714E-3</v>
      </c>
      <c r="J18" s="20">
        <f t="shared" si="0"/>
        <v>-0.5</v>
      </c>
      <c r="K18" s="21">
        <f t="shared" si="1"/>
        <v>-0.83333333333333337</v>
      </c>
    </row>
    <row r="19" spans="1:11" x14ac:dyDescent="0.2">
      <c r="A19" s="7" t="s">
        <v>53</v>
      </c>
      <c r="B19" s="65">
        <v>70</v>
      </c>
      <c r="C19" s="39">
        <f>IF(B43=0, "-", B19/B43)</f>
        <v>0.171990171990172</v>
      </c>
      <c r="D19" s="65">
        <v>87</v>
      </c>
      <c r="E19" s="21">
        <f>IF(D43=0, "-", D19/D43)</f>
        <v>0.18831168831168832</v>
      </c>
      <c r="F19" s="81">
        <v>317</v>
      </c>
      <c r="G19" s="39">
        <f>IF(F43=0, "-", F19/F43)</f>
        <v>0.1527710843373494</v>
      </c>
      <c r="H19" s="65">
        <v>348</v>
      </c>
      <c r="I19" s="21">
        <f>IF(H43=0, "-", H19/H43)</f>
        <v>0.13825983313468415</v>
      </c>
      <c r="J19" s="20">
        <f t="shared" si="0"/>
        <v>-0.19540229885057472</v>
      </c>
      <c r="K19" s="21">
        <f t="shared" si="1"/>
        <v>-8.9080459770114945E-2</v>
      </c>
    </row>
    <row r="20" spans="1:11" x14ac:dyDescent="0.2">
      <c r="A20" s="7" t="s">
        <v>56</v>
      </c>
      <c r="B20" s="65">
        <v>0</v>
      </c>
      <c r="C20" s="39">
        <f>IF(B43=0, "-", B20/B43)</f>
        <v>0</v>
      </c>
      <c r="D20" s="65">
        <v>1</v>
      </c>
      <c r="E20" s="21">
        <f>IF(D43=0, "-", D20/D43)</f>
        <v>2.1645021645021645E-3</v>
      </c>
      <c r="F20" s="81">
        <v>2</v>
      </c>
      <c r="G20" s="39">
        <f>IF(F43=0, "-", F20/F43)</f>
        <v>9.6385542168674694E-4</v>
      </c>
      <c r="H20" s="65">
        <v>5</v>
      </c>
      <c r="I20" s="21">
        <f>IF(H43=0, "-", H20/H43)</f>
        <v>1.986491855383393E-3</v>
      </c>
      <c r="J20" s="20">
        <f t="shared" si="0"/>
        <v>-1</v>
      </c>
      <c r="K20" s="21">
        <f t="shared" si="1"/>
        <v>-0.6</v>
      </c>
    </row>
    <row r="21" spans="1:11" x14ac:dyDescent="0.2">
      <c r="A21" s="7" t="s">
        <v>57</v>
      </c>
      <c r="B21" s="65">
        <v>3</v>
      </c>
      <c r="C21" s="39">
        <f>IF(B43=0, "-", B21/B43)</f>
        <v>7.3710073710073713E-3</v>
      </c>
      <c r="D21" s="65">
        <v>5</v>
      </c>
      <c r="E21" s="21">
        <f>IF(D43=0, "-", D21/D43)</f>
        <v>1.0822510822510822E-2</v>
      </c>
      <c r="F21" s="81">
        <v>15</v>
      </c>
      <c r="G21" s="39">
        <f>IF(F43=0, "-", F21/F43)</f>
        <v>7.2289156626506026E-3</v>
      </c>
      <c r="H21" s="65">
        <v>25</v>
      </c>
      <c r="I21" s="21">
        <f>IF(H43=0, "-", H21/H43)</f>
        <v>9.9324592769169644E-3</v>
      </c>
      <c r="J21" s="20">
        <f t="shared" si="0"/>
        <v>-0.4</v>
      </c>
      <c r="K21" s="21">
        <f t="shared" si="1"/>
        <v>-0.4</v>
      </c>
    </row>
    <row r="22" spans="1:11" x14ac:dyDescent="0.2">
      <c r="A22" s="7" t="s">
        <v>58</v>
      </c>
      <c r="B22" s="65">
        <v>0</v>
      </c>
      <c r="C22" s="39">
        <f>IF(B43=0, "-", B22/B43)</f>
        <v>0</v>
      </c>
      <c r="D22" s="65">
        <v>0</v>
      </c>
      <c r="E22" s="21">
        <f>IF(D43=0, "-", D22/D43)</f>
        <v>0</v>
      </c>
      <c r="F22" s="81">
        <v>1</v>
      </c>
      <c r="G22" s="39">
        <f>IF(F43=0, "-", F22/F43)</f>
        <v>4.8192771084337347E-4</v>
      </c>
      <c r="H22" s="65">
        <v>1</v>
      </c>
      <c r="I22" s="21">
        <f>IF(H43=0, "-", H22/H43)</f>
        <v>3.9729837107667858E-4</v>
      </c>
      <c r="J22" s="20" t="str">
        <f t="shared" si="0"/>
        <v>-</v>
      </c>
      <c r="K22" s="21">
        <f t="shared" si="1"/>
        <v>0</v>
      </c>
    </row>
    <row r="23" spans="1:11" x14ac:dyDescent="0.2">
      <c r="A23" s="7" t="s">
        <v>59</v>
      </c>
      <c r="B23" s="65">
        <v>0</v>
      </c>
      <c r="C23" s="39">
        <f>IF(B43=0, "-", B23/B43)</f>
        <v>0</v>
      </c>
      <c r="D23" s="65">
        <v>0</v>
      </c>
      <c r="E23" s="21">
        <f>IF(D43=0, "-", D23/D43)</f>
        <v>0</v>
      </c>
      <c r="F23" s="81">
        <v>1</v>
      </c>
      <c r="G23" s="39">
        <f>IF(F43=0, "-", F23/F43)</f>
        <v>4.8192771084337347E-4</v>
      </c>
      <c r="H23" s="65">
        <v>1</v>
      </c>
      <c r="I23" s="21">
        <f>IF(H43=0, "-", H23/H43)</f>
        <v>3.9729837107667858E-4</v>
      </c>
      <c r="J23" s="20" t="str">
        <f t="shared" si="0"/>
        <v>-</v>
      </c>
      <c r="K23" s="21">
        <f t="shared" si="1"/>
        <v>0</v>
      </c>
    </row>
    <row r="24" spans="1:11" x14ac:dyDescent="0.2">
      <c r="A24" s="7" t="s">
        <v>60</v>
      </c>
      <c r="B24" s="65">
        <v>21</v>
      </c>
      <c r="C24" s="39">
        <f>IF(B43=0, "-", B24/B43)</f>
        <v>5.1597051597051594E-2</v>
      </c>
      <c r="D24" s="65">
        <v>70</v>
      </c>
      <c r="E24" s="21">
        <f>IF(D43=0, "-", D24/D43)</f>
        <v>0.15151515151515152</v>
      </c>
      <c r="F24" s="81">
        <v>194</v>
      </c>
      <c r="G24" s="39">
        <f>IF(F43=0, "-", F24/F43)</f>
        <v>9.3493975903614454E-2</v>
      </c>
      <c r="H24" s="65">
        <v>304</v>
      </c>
      <c r="I24" s="21">
        <f>IF(H43=0, "-", H24/H43)</f>
        <v>0.12077870480731029</v>
      </c>
      <c r="J24" s="20">
        <f t="shared" si="0"/>
        <v>-0.7</v>
      </c>
      <c r="K24" s="21">
        <f t="shared" si="1"/>
        <v>-0.36184210526315791</v>
      </c>
    </row>
    <row r="25" spans="1:11" x14ac:dyDescent="0.2">
      <c r="A25" s="7" t="s">
        <v>61</v>
      </c>
      <c r="B25" s="65">
        <v>15</v>
      </c>
      <c r="C25" s="39">
        <f>IF(B43=0, "-", B25/B43)</f>
        <v>3.6855036855036855E-2</v>
      </c>
      <c r="D25" s="65">
        <v>21</v>
      </c>
      <c r="E25" s="21">
        <f>IF(D43=0, "-", D25/D43)</f>
        <v>4.5454545454545456E-2</v>
      </c>
      <c r="F25" s="81">
        <v>52</v>
      </c>
      <c r="G25" s="39">
        <f>IF(F43=0, "-", F25/F43)</f>
        <v>2.506024096385542E-2</v>
      </c>
      <c r="H25" s="65">
        <v>104</v>
      </c>
      <c r="I25" s="21">
        <f>IF(H43=0, "-", H25/H43)</f>
        <v>4.1319030591974573E-2</v>
      </c>
      <c r="J25" s="20">
        <f t="shared" si="0"/>
        <v>-0.2857142857142857</v>
      </c>
      <c r="K25" s="21">
        <f t="shared" si="1"/>
        <v>-0.5</v>
      </c>
    </row>
    <row r="26" spans="1:11" x14ac:dyDescent="0.2">
      <c r="A26" s="7" t="s">
        <v>62</v>
      </c>
      <c r="B26" s="65">
        <v>1</v>
      </c>
      <c r="C26" s="39">
        <f>IF(B43=0, "-", B26/B43)</f>
        <v>2.4570024570024569E-3</v>
      </c>
      <c r="D26" s="65">
        <v>0</v>
      </c>
      <c r="E26" s="21">
        <f>IF(D43=0, "-", D26/D43)</f>
        <v>0</v>
      </c>
      <c r="F26" s="81">
        <v>5</v>
      </c>
      <c r="G26" s="39">
        <f>IF(F43=0, "-", F26/F43)</f>
        <v>2.4096385542168677E-3</v>
      </c>
      <c r="H26" s="65">
        <v>7</v>
      </c>
      <c r="I26" s="21">
        <f>IF(H43=0, "-", H26/H43)</f>
        <v>2.7810885975367503E-3</v>
      </c>
      <c r="J26" s="20" t="str">
        <f t="shared" si="0"/>
        <v>-</v>
      </c>
      <c r="K26" s="21">
        <f t="shared" si="1"/>
        <v>-0.2857142857142857</v>
      </c>
    </row>
    <row r="27" spans="1:11" x14ac:dyDescent="0.2">
      <c r="A27" s="7" t="s">
        <v>63</v>
      </c>
      <c r="B27" s="65">
        <v>17</v>
      </c>
      <c r="C27" s="39">
        <f>IF(B43=0, "-", B27/B43)</f>
        <v>4.1769041769041768E-2</v>
      </c>
      <c r="D27" s="65">
        <v>14</v>
      </c>
      <c r="E27" s="21">
        <f>IF(D43=0, "-", D27/D43)</f>
        <v>3.0303030303030304E-2</v>
      </c>
      <c r="F27" s="81">
        <v>130</v>
      </c>
      <c r="G27" s="39">
        <f>IF(F43=0, "-", F27/F43)</f>
        <v>6.2650602409638559E-2</v>
      </c>
      <c r="H27" s="65">
        <v>109</v>
      </c>
      <c r="I27" s="21">
        <f>IF(H43=0, "-", H27/H43)</f>
        <v>4.3305522447357969E-2</v>
      </c>
      <c r="J27" s="20">
        <f t="shared" si="0"/>
        <v>0.21428571428571427</v>
      </c>
      <c r="K27" s="21">
        <f t="shared" si="1"/>
        <v>0.19266055045871561</v>
      </c>
    </row>
    <row r="28" spans="1:11" x14ac:dyDescent="0.2">
      <c r="A28" s="7" t="s">
        <v>64</v>
      </c>
      <c r="B28" s="65">
        <v>7</v>
      </c>
      <c r="C28" s="39">
        <f>IF(B43=0, "-", B28/B43)</f>
        <v>1.7199017199017199E-2</v>
      </c>
      <c r="D28" s="65">
        <v>8</v>
      </c>
      <c r="E28" s="21">
        <f>IF(D43=0, "-", D28/D43)</f>
        <v>1.7316017316017316E-2</v>
      </c>
      <c r="F28" s="81">
        <v>27</v>
      </c>
      <c r="G28" s="39">
        <f>IF(F43=0, "-", F28/F43)</f>
        <v>1.3012048192771084E-2</v>
      </c>
      <c r="H28" s="65">
        <v>30</v>
      </c>
      <c r="I28" s="21">
        <f>IF(H43=0, "-", H28/H43)</f>
        <v>1.1918951132300357E-2</v>
      </c>
      <c r="J28" s="20">
        <f t="shared" si="0"/>
        <v>-0.125</v>
      </c>
      <c r="K28" s="21">
        <f t="shared" si="1"/>
        <v>-0.1</v>
      </c>
    </row>
    <row r="29" spans="1:11" x14ac:dyDescent="0.2">
      <c r="A29" s="7" t="s">
        <v>65</v>
      </c>
      <c r="B29" s="65">
        <v>1</v>
      </c>
      <c r="C29" s="39">
        <f>IF(B43=0, "-", B29/B43)</f>
        <v>2.4570024570024569E-3</v>
      </c>
      <c r="D29" s="65">
        <v>0</v>
      </c>
      <c r="E29" s="21">
        <f>IF(D43=0, "-", D29/D43)</f>
        <v>0</v>
      </c>
      <c r="F29" s="81">
        <v>9</v>
      </c>
      <c r="G29" s="39">
        <f>IF(F43=0, "-", F29/F43)</f>
        <v>4.3373493975903616E-3</v>
      </c>
      <c r="H29" s="65">
        <v>5</v>
      </c>
      <c r="I29" s="21">
        <f>IF(H43=0, "-", H29/H43)</f>
        <v>1.986491855383393E-3</v>
      </c>
      <c r="J29" s="20" t="str">
        <f t="shared" si="0"/>
        <v>-</v>
      </c>
      <c r="K29" s="21">
        <f t="shared" si="1"/>
        <v>0.8</v>
      </c>
    </row>
    <row r="30" spans="1:11" x14ac:dyDescent="0.2">
      <c r="A30" s="7" t="s">
        <v>66</v>
      </c>
      <c r="B30" s="65">
        <v>4</v>
      </c>
      <c r="C30" s="39">
        <f>IF(B43=0, "-", B30/B43)</f>
        <v>9.8280098280098278E-3</v>
      </c>
      <c r="D30" s="65">
        <v>13</v>
      </c>
      <c r="E30" s="21">
        <f>IF(D43=0, "-", D30/D43)</f>
        <v>2.813852813852814E-2</v>
      </c>
      <c r="F30" s="81">
        <v>21</v>
      </c>
      <c r="G30" s="39">
        <f>IF(F43=0, "-", F30/F43)</f>
        <v>1.0120481927710843E-2</v>
      </c>
      <c r="H30" s="65">
        <v>37</v>
      </c>
      <c r="I30" s="21">
        <f>IF(H43=0, "-", H30/H43)</f>
        <v>1.4700039729837107E-2</v>
      </c>
      <c r="J30" s="20">
        <f t="shared" si="0"/>
        <v>-0.69230769230769229</v>
      </c>
      <c r="K30" s="21">
        <f t="shared" si="1"/>
        <v>-0.43243243243243246</v>
      </c>
    </row>
    <row r="31" spans="1:11" x14ac:dyDescent="0.2">
      <c r="A31" s="7" t="s">
        <v>67</v>
      </c>
      <c r="B31" s="65">
        <v>1</v>
      </c>
      <c r="C31" s="39">
        <f>IF(B43=0, "-", B31/B43)</f>
        <v>2.4570024570024569E-3</v>
      </c>
      <c r="D31" s="65">
        <v>0</v>
      </c>
      <c r="E31" s="21">
        <f>IF(D43=0, "-", D31/D43)</f>
        <v>0</v>
      </c>
      <c r="F31" s="81">
        <v>2</v>
      </c>
      <c r="G31" s="39">
        <f>IF(F43=0, "-", F31/F43)</f>
        <v>9.6385542168674694E-4</v>
      </c>
      <c r="H31" s="65">
        <v>1</v>
      </c>
      <c r="I31" s="21">
        <f>IF(H43=0, "-", H31/H43)</f>
        <v>3.9729837107667858E-4</v>
      </c>
      <c r="J31" s="20" t="str">
        <f t="shared" si="0"/>
        <v>-</v>
      </c>
      <c r="K31" s="21">
        <f t="shared" si="1"/>
        <v>1</v>
      </c>
    </row>
    <row r="32" spans="1:11" x14ac:dyDescent="0.2">
      <c r="A32" s="7" t="s">
        <v>68</v>
      </c>
      <c r="B32" s="65">
        <v>19</v>
      </c>
      <c r="C32" s="39">
        <f>IF(B43=0, "-", B32/B43)</f>
        <v>4.6683046683046681E-2</v>
      </c>
      <c r="D32" s="65">
        <v>0</v>
      </c>
      <c r="E32" s="21">
        <f>IF(D43=0, "-", D32/D43)</f>
        <v>0</v>
      </c>
      <c r="F32" s="81">
        <v>34</v>
      </c>
      <c r="G32" s="39">
        <f>IF(F43=0, "-", F32/F43)</f>
        <v>1.6385542168674699E-2</v>
      </c>
      <c r="H32" s="65">
        <v>0</v>
      </c>
      <c r="I32" s="21">
        <f>IF(H43=0, "-", H32/H43)</f>
        <v>0</v>
      </c>
      <c r="J32" s="20" t="str">
        <f t="shared" si="0"/>
        <v>-</v>
      </c>
      <c r="K32" s="21" t="str">
        <f t="shared" si="1"/>
        <v>-</v>
      </c>
    </row>
    <row r="33" spans="1:11" x14ac:dyDescent="0.2">
      <c r="A33" s="7" t="s">
        <v>69</v>
      </c>
      <c r="B33" s="65">
        <v>8</v>
      </c>
      <c r="C33" s="39">
        <f>IF(B43=0, "-", B33/B43)</f>
        <v>1.9656019656019656E-2</v>
      </c>
      <c r="D33" s="65">
        <v>2</v>
      </c>
      <c r="E33" s="21">
        <f>IF(D43=0, "-", D33/D43)</f>
        <v>4.329004329004329E-3</v>
      </c>
      <c r="F33" s="81">
        <v>17</v>
      </c>
      <c r="G33" s="39">
        <f>IF(F43=0, "-", F33/F43)</f>
        <v>8.1927710843373493E-3</v>
      </c>
      <c r="H33" s="65">
        <v>15</v>
      </c>
      <c r="I33" s="21">
        <f>IF(H43=0, "-", H33/H43)</f>
        <v>5.9594755661501785E-3</v>
      </c>
      <c r="J33" s="20">
        <f t="shared" si="0"/>
        <v>3</v>
      </c>
      <c r="K33" s="21">
        <f t="shared" si="1"/>
        <v>0.13333333333333333</v>
      </c>
    </row>
    <row r="34" spans="1:11" x14ac:dyDescent="0.2">
      <c r="A34" s="7" t="s">
        <v>71</v>
      </c>
      <c r="B34" s="65">
        <v>0</v>
      </c>
      <c r="C34" s="39">
        <f>IF(B43=0, "-", B34/B43)</f>
        <v>0</v>
      </c>
      <c r="D34" s="65">
        <v>0</v>
      </c>
      <c r="E34" s="21">
        <f>IF(D43=0, "-", D34/D43)</f>
        <v>0</v>
      </c>
      <c r="F34" s="81">
        <v>4</v>
      </c>
      <c r="G34" s="39">
        <f>IF(F43=0, "-", F34/F43)</f>
        <v>1.9277108433734939E-3</v>
      </c>
      <c r="H34" s="65">
        <v>0</v>
      </c>
      <c r="I34" s="21">
        <f>IF(H43=0, "-", H34/H43)</f>
        <v>0</v>
      </c>
      <c r="J34" s="20" t="str">
        <f t="shared" si="0"/>
        <v>-</v>
      </c>
      <c r="K34" s="21" t="str">
        <f t="shared" si="1"/>
        <v>-</v>
      </c>
    </row>
    <row r="35" spans="1:11" x14ac:dyDescent="0.2">
      <c r="A35" s="7" t="s">
        <v>72</v>
      </c>
      <c r="B35" s="65">
        <v>6</v>
      </c>
      <c r="C35" s="39">
        <f>IF(B43=0, "-", B35/B43)</f>
        <v>1.4742014742014743E-2</v>
      </c>
      <c r="D35" s="65">
        <v>26</v>
      </c>
      <c r="E35" s="21">
        <f>IF(D43=0, "-", D35/D43)</f>
        <v>5.627705627705628E-2</v>
      </c>
      <c r="F35" s="81">
        <v>61</v>
      </c>
      <c r="G35" s="39">
        <f>IF(F43=0, "-", F35/F43)</f>
        <v>2.9397590361445784E-2</v>
      </c>
      <c r="H35" s="65">
        <v>135</v>
      </c>
      <c r="I35" s="21">
        <f>IF(H43=0, "-", H35/H43)</f>
        <v>5.3635280095351609E-2</v>
      </c>
      <c r="J35" s="20">
        <f t="shared" si="0"/>
        <v>-0.76923076923076927</v>
      </c>
      <c r="K35" s="21">
        <f t="shared" si="1"/>
        <v>-0.54814814814814816</v>
      </c>
    </row>
    <row r="36" spans="1:11" x14ac:dyDescent="0.2">
      <c r="A36" s="7" t="s">
        <v>74</v>
      </c>
      <c r="B36" s="65">
        <v>19</v>
      </c>
      <c r="C36" s="39">
        <f>IF(B43=0, "-", B36/B43)</f>
        <v>4.6683046683046681E-2</v>
      </c>
      <c r="D36" s="65">
        <v>12</v>
      </c>
      <c r="E36" s="21">
        <f>IF(D43=0, "-", D36/D43)</f>
        <v>2.5974025974025976E-2</v>
      </c>
      <c r="F36" s="81">
        <v>53</v>
      </c>
      <c r="G36" s="39">
        <f>IF(F43=0, "-", F36/F43)</f>
        <v>2.5542168674698794E-2</v>
      </c>
      <c r="H36" s="65">
        <v>68</v>
      </c>
      <c r="I36" s="21">
        <f>IF(H43=0, "-", H36/H43)</f>
        <v>2.7016289233214145E-2</v>
      </c>
      <c r="J36" s="20">
        <f t="shared" si="0"/>
        <v>0.58333333333333337</v>
      </c>
      <c r="K36" s="21">
        <f t="shared" si="1"/>
        <v>-0.22058823529411764</v>
      </c>
    </row>
    <row r="37" spans="1:11" x14ac:dyDescent="0.2">
      <c r="A37" s="7" t="s">
        <v>75</v>
      </c>
      <c r="B37" s="65">
        <v>29</v>
      </c>
      <c r="C37" s="39">
        <f>IF(B43=0, "-", B37/B43)</f>
        <v>7.125307125307126E-2</v>
      </c>
      <c r="D37" s="65">
        <v>10</v>
      </c>
      <c r="E37" s="21">
        <f>IF(D43=0, "-", D37/D43)</f>
        <v>2.1645021645021644E-2</v>
      </c>
      <c r="F37" s="81">
        <v>86</v>
      </c>
      <c r="G37" s="39">
        <f>IF(F43=0, "-", F37/F43)</f>
        <v>4.1445783132530119E-2</v>
      </c>
      <c r="H37" s="65">
        <v>97</v>
      </c>
      <c r="I37" s="21">
        <f>IF(H43=0, "-", H37/H43)</f>
        <v>3.8537941994437823E-2</v>
      </c>
      <c r="J37" s="20">
        <f t="shared" si="0"/>
        <v>1.9</v>
      </c>
      <c r="K37" s="21">
        <f t="shared" si="1"/>
        <v>-0.1134020618556701</v>
      </c>
    </row>
    <row r="38" spans="1:11" x14ac:dyDescent="0.2">
      <c r="A38" s="7" t="s">
        <v>76</v>
      </c>
      <c r="B38" s="65">
        <v>13</v>
      </c>
      <c r="C38" s="39">
        <f>IF(B43=0, "-", B38/B43)</f>
        <v>3.1941031941031942E-2</v>
      </c>
      <c r="D38" s="65">
        <v>0</v>
      </c>
      <c r="E38" s="21">
        <f>IF(D43=0, "-", D38/D43)</f>
        <v>0</v>
      </c>
      <c r="F38" s="81">
        <v>190</v>
      </c>
      <c r="G38" s="39">
        <f>IF(F43=0, "-", F38/F43)</f>
        <v>9.1566265060240959E-2</v>
      </c>
      <c r="H38" s="65">
        <v>0</v>
      </c>
      <c r="I38" s="21">
        <f>IF(H43=0, "-", H38/H43)</f>
        <v>0</v>
      </c>
      <c r="J38" s="20" t="str">
        <f t="shared" si="0"/>
        <v>-</v>
      </c>
      <c r="K38" s="21" t="str">
        <f t="shared" si="1"/>
        <v>-</v>
      </c>
    </row>
    <row r="39" spans="1:11" x14ac:dyDescent="0.2">
      <c r="A39" s="7" t="s">
        <v>77</v>
      </c>
      <c r="B39" s="65">
        <v>85</v>
      </c>
      <c r="C39" s="39">
        <f>IF(B43=0, "-", B39/B43)</f>
        <v>0.20884520884520885</v>
      </c>
      <c r="D39" s="65">
        <v>49</v>
      </c>
      <c r="E39" s="21">
        <f>IF(D43=0, "-", D39/D43)</f>
        <v>0.10606060606060606</v>
      </c>
      <c r="F39" s="81">
        <v>329</v>
      </c>
      <c r="G39" s="39">
        <f>IF(F43=0, "-", F39/F43)</f>
        <v>0.15855421686746987</v>
      </c>
      <c r="H39" s="65">
        <v>434</v>
      </c>
      <c r="I39" s="21">
        <f>IF(H43=0, "-", H39/H43)</f>
        <v>0.1724274930472785</v>
      </c>
      <c r="J39" s="20">
        <f t="shared" si="0"/>
        <v>0.73469387755102045</v>
      </c>
      <c r="K39" s="21">
        <f t="shared" si="1"/>
        <v>-0.24193548387096775</v>
      </c>
    </row>
    <row r="40" spans="1:11" x14ac:dyDescent="0.2">
      <c r="A40" s="7" t="s">
        <v>78</v>
      </c>
      <c r="B40" s="65">
        <v>24</v>
      </c>
      <c r="C40" s="39">
        <f>IF(B43=0, "-", B40/B43)</f>
        <v>5.896805896805897E-2</v>
      </c>
      <c r="D40" s="65">
        <v>24</v>
      </c>
      <c r="E40" s="21">
        <f>IF(D43=0, "-", D40/D43)</f>
        <v>5.1948051948051951E-2</v>
      </c>
      <c r="F40" s="81">
        <v>105</v>
      </c>
      <c r="G40" s="39">
        <f>IF(F43=0, "-", F40/F43)</f>
        <v>5.0602409638554217E-2</v>
      </c>
      <c r="H40" s="65">
        <v>138</v>
      </c>
      <c r="I40" s="21">
        <f>IF(H43=0, "-", H40/H43)</f>
        <v>5.4827175208581644E-2</v>
      </c>
      <c r="J40" s="20">
        <f t="shared" si="0"/>
        <v>0</v>
      </c>
      <c r="K40" s="21">
        <f t="shared" si="1"/>
        <v>-0.2391304347826087</v>
      </c>
    </row>
    <row r="41" spans="1:11" x14ac:dyDescent="0.2">
      <c r="A41" s="7" t="s">
        <v>79</v>
      </c>
      <c r="B41" s="65">
        <v>2</v>
      </c>
      <c r="C41" s="39">
        <f>IF(B43=0, "-", B41/B43)</f>
        <v>4.9140049140049139E-3</v>
      </c>
      <c r="D41" s="65">
        <v>1</v>
      </c>
      <c r="E41" s="21">
        <f>IF(D43=0, "-", D41/D43)</f>
        <v>2.1645021645021645E-3</v>
      </c>
      <c r="F41" s="81">
        <v>6</v>
      </c>
      <c r="G41" s="39">
        <f>IF(F43=0, "-", F41/F43)</f>
        <v>2.891566265060241E-3</v>
      </c>
      <c r="H41" s="65">
        <v>6</v>
      </c>
      <c r="I41" s="21">
        <f>IF(H43=0, "-", H41/H43)</f>
        <v>2.3837902264600714E-3</v>
      </c>
      <c r="J41" s="20">
        <f t="shared" si="0"/>
        <v>1</v>
      </c>
      <c r="K41" s="21">
        <f t="shared" si="1"/>
        <v>0</v>
      </c>
    </row>
    <row r="42" spans="1:11" x14ac:dyDescent="0.2">
      <c r="A42" s="2"/>
      <c r="B42" s="68"/>
      <c r="C42" s="33"/>
      <c r="D42" s="68"/>
      <c r="E42" s="6"/>
      <c r="F42" s="82"/>
      <c r="G42" s="33"/>
      <c r="H42" s="68"/>
      <c r="I42" s="6"/>
      <c r="J42" s="5"/>
      <c r="K42" s="6"/>
    </row>
    <row r="43" spans="1:11" s="43" customFormat="1" x14ac:dyDescent="0.2">
      <c r="A43" s="162" t="s">
        <v>472</v>
      </c>
      <c r="B43" s="71">
        <f>SUM(B7:B42)</f>
        <v>407</v>
      </c>
      <c r="C43" s="40">
        <v>1</v>
      </c>
      <c r="D43" s="71">
        <f>SUM(D7:D42)</f>
        <v>462</v>
      </c>
      <c r="E43" s="41">
        <v>1</v>
      </c>
      <c r="F43" s="77">
        <f>SUM(F7:F42)</f>
        <v>2075</v>
      </c>
      <c r="G43" s="42">
        <v>1</v>
      </c>
      <c r="H43" s="71">
        <f>SUM(H7:H42)</f>
        <v>2517</v>
      </c>
      <c r="I43" s="41">
        <v>1</v>
      </c>
      <c r="J43" s="37">
        <f>IF(D43=0, "-", (B43-D43)/D43)</f>
        <v>-0.11904761904761904</v>
      </c>
      <c r="K43" s="38">
        <f>IF(H43=0, "-", (F43-H43)/H43)</f>
        <v>-0.17560588001589195</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2022-07-04T19:59:44Z</dcterms:modified>
</cp:coreProperties>
</file>