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45E81481-DD01-475F-AE5A-2F2CD3521256}" xr6:coauthVersionLast="47" xr6:coauthVersionMax="47" xr10:uidLastSave="{00000000-0000-0000-0000-000000000000}"/>
  <bookViews>
    <workbookView xWindow="-23940" yWindow="117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H9" i="49"/>
  <c r="J9" i="49" s="1"/>
  <c r="G9" i="49"/>
  <c r="I9" i="49" s="1"/>
  <c r="J10" i="49"/>
  <c r="I10" i="49"/>
  <c r="H10" i="49"/>
  <c r="G10" i="49"/>
  <c r="H11" i="49"/>
  <c r="J11" i="49" s="1"/>
  <c r="G11" i="49"/>
  <c r="I11" i="49" s="1"/>
  <c r="I14" i="49"/>
  <c r="H14" i="49"/>
  <c r="J14" i="49" s="1"/>
  <c r="G14" i="49"/>
  <c r="H15" i="49"/>
  <c r="J15" i="49" s="1"/>
  <c r="G15" i="49"/>
  <c r="I15" i="49" s="1"/>
  <c r="H16" i="49"/>
  <c r="J16" i="49" s="1"/>
  <c r="G16" i="49"/>
  <c r="I16" i="49" s="1"/>
  <c r="I17" i="49"/>
  <c r="H17" i="49"/>
  <c r="J17" i="49" s="1"/>
  <c r="G17" i="49"/>
  <c r="I18" i="49"/>
  <c r="H18" i="49"/>
  <c r="J18" i="49" s="1"/>
  <c r="G18" i="49"/>
  <c r="I19" i="49"/>
  <c r="H19" i="49"/>
  <c r="J19" i="49" s="1"/>
  <c r="G19" i="49"/>
  <c r="J20" i="49"/>
  <c r="I20" i="49"/>
  <c r="H20" i="49"/>
  <c r="G20" i="49"/>
  <c r="I21" i="49"/>
  <c r="H21" i="49"/>
  <c r="J21" i="49" s="1"/>
  <c r="G21" i="49"/>
  <c r="J22" i="49"/>
  <c r="I22" i="49"/>
  <c r="H22" i="49"/>
  <c r="G22" i="49"/>
  <c r="H23" i="49"/>
  <c r="J23" i="49" s="1"/>
  <c r="G23" i="49"/>
  <c r="I23" i="49" s="1"/>
  <c r="H24" i="49"/>
  <c r="J24" i="49" s="1"/>
  <c r="G24" i="49"/>
  <c r="I24" i="49" s="1"/>
  <c r="H25" i="49"/>
  <c r="J25" i="49" s="1"/>
  <c r="G25" i="49"/>
  <c r="I25" i="49" s="1"/>
  <c r="I26" i="49"/>
  <c r="H26" i="49"/>
  <c r="J26" i="49" s="1"/>
  <c r="G26" i="49"/>
  <c r="H27" i="49"/>
  <c r="J27" i="49" s="1"/>
  <c r="G27" i="49"/>
  <c r="I27" i="49" s="1"/>
  <c r="I28" i="49"/>
  <c r="H28" i="49"/>
  <c r="J28" i="49" s="1"/>
  <c r="G28" i="49"/>
  <c r="H29" i="49"/>
  <c r="J29" i="49" s="1"/>
  <c r="G29" i="49"/>
  <c r="I29" i="49" s="1"/>
  <c r="H32" i="49"/>
  <c r="J32" i="49" s="1"/>
  <c r="G32" i="49"/>
  <c r="I32" i="49" s="1"/>
  <c r="H33" i="49"/>
  <c r="J33" i="49" s="1"/>
  <c r="G33" i="49"/>
  <c r="I33" i="49" s="1"/>
  <c r="H36" i="49"/>
  <c r="J36" i="49" s="1"/>
  <c r="G36" i="49"/>
  <c r="I36" i="49" s="1"/>
  <c r="I37" i="49"/>
  <c r="H37" i="49"/>
  <c r="J37" i="49" s="1"/>
  <c r="G37" i="49"/>
  <c r="H38" i="49"/>
  <c r="J38" i="49" s="1"/>
  <c r="G38" i="49"/>
  <c r="I38" i="49" s="1"/>
  <c r="H39" i="49"/>
  <c r="J39" i="49" s="1"/>
  <c r="G39" i="49"/>
  <c r="I39" i="49" s="1"/>
  <c r="I40" i="49"/>
  <c r="H40" i="49"/>
  <c r="J40" i="49" s="1"/>
  <c r="G40" i="49"/>
  <c r="H41" i="49"/>
  <c r="J41" i="49" s="1"/>
  <c r="G41" i="49"/>
  <c r="I41" i="49" s="1"/>
  <c r="I42" i="49"/>
  <c r="H42" i="49"/>
  <c r="J42" i="49" s="1"/>
  <c r="G42" i="49"/>
  <c r="I43" i="49"/>
  <c r="H43" i="49"/>
  <c r="J43" i="49" s="1"/>
  <c r="G43" i="49"/>
  <c r="H44" i="49"/>
  <c r="J44" i="49" s="1"/>
  <c r="G44" i="49"/>
  <c r="I44" i="49" s="1"/>
  <c r="H45" i="49"/>
  <c r="J45" i="49" s="1"/>
  <c r="G45" i="49"/>
  <c r="I45" i="49" s="1"/>
  <c r="J46" i="49"/>
  <c r="I46" i="49"/>
  <c r="H46" i="49"/>
  <c r="G46" i="49"/>
  <c r="H47" i="49"/>
  <c r="J47" i="49" s="1"/>
  <c r="G47" i="49"/>
  <c r="I47" i="49" s="1"/>
  <c r="H48" i="49"/>
  <c r="J48" i="49" s="1"/>
  <c r="G48" i="49"/>
  <c r="I48" i="49" s="1"/>
  <c r="H49" i="49"/>
  <c r="J49" i="49" s="1"/>
  <c r="G49" i="49"/>
  <c r="I49" i="49" s="1"/>
  <c r="H50" i="49"/>
  <c r="J50" i="49" s="1"/>
  <c r="G50" i="49"/>
  <c r="I50" i="49" s="1"/>
  <c r="I51" i="49"/>
  <c r="H51" i="49"/>
  <c r="J51" i="49" s="1"/>
  <c r="G51" i="49"/>
  <c r="H52" i="49"/>
  <c r="J52" i="49" s="1"/>
  <c r="G52" i="49"/>
  <c r="I52" i="49" s="1"/>
  <c r="I53" i="49"/>
  <c r="H53" i="49"/>
  <c r="J53" i="49" s="1"/>
  <c r="G53" i="49"/>
  <c r="H54" i="49"/>
  <c r="J54" i="49" s="1"/>
  <c r="G54" i="49"/>
  <c r="I54" i="49" s="1"/>
  <c r="J55" i="49"/>
  <c r="I55" i="49"/>
  <c r="H55" i="49"/>
  <c r="G55" i="49"/>
  <c r="J56" i="49"/>
  <c r="I56" i="49"/>
  <c r="H56" i="49"/>
  <c r="G56" i="49"/>
  <c r="H57" i="49"/>
  <c r="J57" i="49" s="1"/>
  <c r="G57" i="49"/>
  <c r="I57" i="49" s="1"/>
  <c r="J60" i="49"/>
  <c r="I60" i="49"/>
  <c r="H60" i="49"/>
  <c r="G60" i="49"/>
  <c r="J61" i="49"/>
  <c r="I61" i="49"/>
  <c r="H61" i="49"/>
  <c r="G61" i="49"/>
  <c r="J64" i="49"/>
  <c r="I64" i="49"/>
  <c r="H64" i="49"/>
  <c r="G64" i="49"/>
  <c r="J65" i="49"/>
  <c r="I65" i="49"/>
  <c r="H65" i="49"/>
  <c r="G65" i="49"/>
  <c r="I68" i="49"/>
  <c r="H68" i="49"/>
  <c r="J68" i="49" s="1"/>
  <c r="G68" i="49"/>
  <c r="I69" i="49"/>
  <c r="H69" i="49"/>
  <c r="J69" i="49" s="1"/>
  <c r="G69" i="49"/>
  <c r="H70" i="49"/>
  <c r="J70" i="49" s="1"/>
  <c r="G70" i="49"/>
  <c r="I70" i="49" s="1"/>
  <c r="H71" i="49"/>
  <c r="J71" i="49" s="1"/>
  <c r="G71" i="49"/>
  <c r="I71" i="49" s="1"/>
  <c r="I74" i="49"/>
  <c r="H74" i="49"/>
  <c r="J74" i="49" s="1"/>
  <c r="G74" i="49"/>
  <c r="I75" i="49"/>
  <c r="H75" i="49"/>
  <c r="J75" i="49" s="1"/>
  <c r="G75" i="49"/>
  <c r="I76" i="49"/>
  <c r="H76" i="49"/>
  <c r="J76" i="49" s="1"/>
  <c r="G76" i="49"/>
  <c r="J77" i="49"/>
  <c r="I77" i="49"/>
  <c r="H77" i="49"/>
  <c r="G77" i="49"/>
  <c r="I78" i="49"/>
  <c r="H78" i="49"/>
  <c r="J78" i="49" s="1"/>
  <c r="G78" i="49"/>
  <c r="J81" i="49"/>
  <c r="I81" i="49"/>
  <c r="H81" i="49"/>
  <c r="G81" i="49"/>
  <c r="J82" i="49"/>
  <c r="I82" i="49"/>
  <c r="H82" i="49"/>
  <c r="G82" i="49"/>
  <c r="J83" i="49"/>
  <c r="I83" i="49"/>
  <c r="H83" i="49"/>
  <c r="G83" i="49"/>
  <c r="J84" i="49"/>
  <c r="I84" i="49"/>
  <c r="H84" i="49"/>
  <c r="G84" i="49"/>
  <c r="J85" i="49"/>
  <c r="I85" i="49"/>
  <c r="H85" i="49"/>
  <c r="G85" i="49"/>
  <c r="I88" i="49"/>
  <c r="H88" i="49"/>
  <c r="J88" i="49" s="1"/>
  <c r="G88" i="49"/>
  <c r="I89" i="49"/>
  <c r="H89" i="49"/>
  <c r="J89" i="49" s="1"/>
  <c r="G89" i="49"/>
  <c r="I92" i="49"/>
  <c r="H92" i="49"/>
  <c r="J92" i="49" s="1"/>
  <c r="G92" i="49"/>
  <c r="I93" i="49"/>
  <c r="H93" i="49"/>
  <c r="J93" i="49" s="1"/>
  <c r="G93" i="49"/>
  <c r="H96" i="49"/>
  <c r="J96" i="49" s="1"/>
  <c r="G96" i="49"/>
  <c r="I96" i="49" s="1"/>
  <c r="H97" i="49"/>
  <c r="J97" i="49" s="1"/>
  <c r="G97" i="49"/>
  <c r="I97" i="49" s="1"/>
  <c r="H98" i="49"/>
  <c r="J98" i="49" s="1"/>
  <c r="G98" i="49"/>
  <c r="I98" i="49" s="1"/>
  <c r="I99" i="49"/>
  <c r="H99" i="49"/>
  <c r="J99" i="49" s="1"/>
  <c r="G99" i="49"/>
  <c r="H100" i="49"/>
  <c r="J100" i="49" s="1"/>
  <c r="G100" i="49"/>
  <c r="I100" i="49" s="1"/>
  <c r="H101" i="49"/>
  <c r="J101" i="49" s="1"/>
  <c r="G101" i="49"/>
  <c r="I101" i="49" s="1"/>
  <c r="H102" i="49"/>
  <c r="J102" i="49" s="1"/>
  <c r="G102" i="49"/>
  <c r="I102" i="49" s="1"/>
  <c r="H103" i="49"/>
  <c r="J103" i="49" s="1"/>
  <c r="G103" i="49"/>
  <c r="I103" i="49" s="1"/>
  <c r="I104" i="49"/>
  <c r="H104" i="49"/>
  <c r="J104" i="49" s="1"/>
  <c r="G104" i="49"/>
  <c r="I105" i="49"/>
  <c r="H105" i="49"/>
  <c r="J105" i="49" s="1"/>
  <c r="G105" i="49"/>
  <c r="H106" i="49"/>
  <c r="J106" i="49" s="1"/>
  <c r="G106" i="49"/>
  <c r="I106" i="49" s="1"/>
  <c r="I109" i="49"/>
  <c r="H109" i="49"/>
  <c r="J109" i="49" s="1"/>
  <c r="G109" i="49"/>
  <c r="I110" i="49"/>
  <c r="H110" i="49"/>
  <c r="J110" i="49" s="1"/>
  <c r="G110" i="49"/>
  <c r="I113" i="49"/>
  <c r="H113" i="49"/>
  <c r="J113" i="49" s="1"/>
  <c r="G113" i="49"/>
  <c r="J114" i="49"/>
  <c r="I114" i="49"/>
  <c r="H114" i="49"/>
  <c r="G114" i="49"/>
  <c r="I115" i="49"/>
  <c r="H115" i="49"/>
  <c r="J115" i="49" s="1"/>
  <c r="G115" i="49"/>
  <c r="J116" i="49"/>
  <c r="I116" i="49"/>
  <c r="H116" i="49"/>
  <c r="G116" i="49"/>
  <c r="I117" i="49"/>
  <c r="H117" i="49"/>
  <c r="J117" i="49" s="1"/>
  <c r="G117" i="49"/>
  <c r="H120" i="49"/>
  <c r="J120" i="49" s="1"/>
  <c r="G120" i="49"/>
  <c r="I120" i="49" s="1"/>
  <c r="J121" i="49"/>
  <c r="I121" i="49"/>
  <c r="H121" i="49"/>
  <c r="G121" i="49"/>
  <c r="H122" i="49"/>
  <c r="J122" i="49" s="1"/>
  <c r="G122" i="49"/>
  <c r="I122" i="49" s="1"/>
  <c r="J123" i="49"/>
  <c r="I123" i="49"/>
  <c r="H123" i="49"/>
  <c r="G123" i="49"/>
  <c r="J124" i="49"/>
  <c r="I124" i="49"/>
  <c r="H124" i="49"/>
  <c r="G124" i="49"/>
  <c r="J125" i="49"/>
  <c r="I125" i="49"/>
  <c r="H125" i="49"/>
  <c r="G125" i="49"/>
  <c r="H126" i="49"/>
  <c r="J126" i="49" s="1"/>
  <c r="G126" i="49"/>
  <c r="I126" i="49" s="1"/>
  <c r="H127" i="49"/>
  <c r="J127" i="49" s="1"/>
  <c r="G127" i="49"/>
  <c r="I127" i="49" s="1"/>
  <c r="H130" i="49"/>
  <c r="J130" i="49" s="1"/>
  <c r="G130" i="49"/>
  <c r="I130" i="49" s="1"/>
  <c r="H131" i="49"/>
  <c r="J131" i="49" s="1"/>
  <c r="G131" i="49"/>
  <c r="I131" i="49" s="1"/>
  <c r="J134" i="49"/>
  <c r="I134" i="49"/>
  <c r="H134" i="49"/>
  <c r="G134" i="49"/>
  <c r="I135" i="49"/>
  <c r="H135" i="49"/>
  <c r="J135" i="49" s="1"/>
  <c r="G135" i="49"/>
  <c r="H136" i="49"/>
  <c r="J136" i="49" s="1"/>
  <c r="G136" i="49"/>
  <c r="I136" i="49" s="1"/>
  <c r="H137" i="49"/>
  <c r="J137" i="49" s="1"/>
  <c r="G137" i="49"/>
  <c r="I137" i="49" s="1"/>
  <c r="H138" i="49"/>
  <c r="J138" i="49" s="1"/>
  <c r="G138" i="49"/>
  <c r="I138" i="49" s="1"/>
  <c r="H139" i="49"/>
  <c r="J139" i="49" s="1"/>
  <c r="G139" i="49"/>
  <c r="I139" i="49" s="1"/>
  <c r="I142" i="49"/>
  <c r="H142" i="49"/>
  <c r="J142" i="49" s="1"/>
  <c r="G142" i="49"/>
  <c r="H143" i="49"/>
  <c r="J143" i="49" s="1"/>
  <c r="G143" i="49"/>
  <c r="I143" i="49" s="1"/>
  <c r="H144" i="49"/>
  <c r="J144" i="49" s="1"/>
  <c r="G144" i="49"/>
  <c r="I144" i="49" s="1"/>
  <c r="H145" i="49"/>
  <c r="J145" i="49" s="1"/>
  <c r="G145" i="49"/>
  <c r="I145" i="49" s="1"/>
  <c r="J146" i="49"/>
  <c r="I146" i="49"/>
  <c r="H146" i="49"/>
  <c r="G146" i="49"/>
  <c r="H147" i="49"/>
  <c r="J147" i="49" s="1"/>
  <c r="G147" i="49"/>
  <c r="I147" i="49" s="1"/>
  <c r="H148" i="49"/>
  <c r="J148" i="49" s="1"/>
  <c r="G148" i="49"/>
  <c r="I148" i="49" s="1"/>
  <c r="H149" i="49"/>
  <c r="J149" i="49" s="1"/>
  <c r="G149" i="49"/>
  <c r="I149" i="49" s="1"/>
  <c r="I150" i="49"/>
  <c r="H150" i="49"/>
  <c r="J150" i="49" s="1"/>
  <c r="G150" i="49"/>
  <c r="H151" i="49"/>
  <c r="J151" i="49" s="1"/>
  <c r="G151" i="49"/>
  <c r="I151" i="49" s="1"/>
  <c r="H152" i="49"/>
  <c r="J152" i="49" s="1"/>
  <c r="G152" i="49"/>
  <c r="I152" i="49" s="1"/>
  <c r="H153" i="49"/>
  <c r="J153" i="49" s="1"/>
  <c r="G153" i="49"/>
  <c r="I153" i="49" s="1"/>
  <c r="H154" i="49"/>
  <c r="J154" i="49" s="1"/>
  <c r="G154" i="49"/>
  <c r="I154" i="49" s="1"/>
  <c r="H155" i="49"/>
  <c r="J155" i="49" s="1"/>
  <c r="G155" i="49"/>
  <c r="I155" i="49" s="1"/>
  <c r="J158" i="49"/>
  <c r="I158" i="49"/>
  <c r="H158" i="49"/>
  <c r="G158" i="49"/>
  <c r="J159" i="49"/>
  <c r="I159" i="49"/>
  <c r="H159" i="49"/>
  <c r="G159" i="49"/>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H172" i="49"/>
  <c r="J172" i="49" s="1"/>
  <c r="G172" i="49"/>
  <c r="I172" i="49" s="1"/>
  <c r="H173" i="49"/>
  <c r="J173" i="49" s="1"/>
  <c r="G173" i="49"/>
  <c r="I173" i="49" s="1"/>
  <c r="J174" i="49"/>
  <c r="I174" i="49"/>
  <c r="H174" i="49"/>
  <c r="G174" i="49"/>
  <c r="H175" i="49"/>
  <c r="J175" i="49" s="1"/>
  <c r="G175" i="49"/>
  <c r="I175" i="49" s="1"/>
  <c r="H176" i="49"/>
  <c r="J176" i="49" s="1"/>
  <c r="G176" i="49"/>
  <c r="I176" i="49" s="1"/>
  <c r="H179" i="49"/>
  <c r="J179" i="49" s="1"/>
  <c r="G179" i="49"/>
  <c r="I179" i="49" s="1"/>
  <c r="H180" i="49"/>
  <c r="J180" i="49" s="1"/>
  <c r="G180" i="49"/>
  <c r="I180" i="49" s="1"/>
  <c r="H181" i="49"/>
  <c r="J181" i="49" s="1"/>
  <c r="G181" i="49"/>
  <c r="I181" i="49" s="1"/>
  <c r="I182" i="49"/>
  <c r="H182" i="49"/>
  <c r="J182" i="49" s="1"/>
  <c r="G182" i="49"/>
  <c r="H183" i="49"/>
  <c r="J183" i="49" s="1"/>
  <c r="G183" i="49"/>
  <c r="I183" i="49" s="1"/>
  <c r="H184" i="49"/>
  <c r="J184" i="49" s="1"/>
  <c r="G184" i="49"/>
  <c r="I184" i="49" s="1"/>
  <c r="H187" i="49"/>
  <c r="J187" i="49" s="1"/>
  <c r="G187" i="49"/>
  <c r="I187" i="49" s="1"/>
  <c r="H188" i="49"/>
  <c r="J188" i="49" s="1"/>
  <c r="G188" i="49"/>
  <c r="I188" i="49" s="1"/>
  <c r="H189" i="49"/>
  <c r="J189" i="49" s="1"/>
  <c r="G189" i="49"/>
  <c r="I189" i="49" s="1"/>
  <c r="I190" i="49"/>
  <c r="H190" i="49"/>
  <c r="J190" i="49" s="1"/>
  <c r="G190" i="49"/>
  <c r="H191" i="49"/>
  <c r="J191" i="49" s="1"/>
  <c r="G191" i="49"/>
  <c r="I191" i="49" s="1"/>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201" i="49"/>
  <c r="J201" i="49" s="1"/>
  <c r="G201" i="49"/>
  <c r="I201" i="49" s="1"/>
  <c r="J202" i="49"/>
  <c r="I202" i="49"/>
  <c r="H202" i="49"/>
  <c r="G202" i="49"/>
  <c r="H203" i="49"/>
  <c r="J203" i="49" s="1"/>
  <c r="G203" i="49"/>
  <c r="I203" i="49" s="1"/>
  <c r="J204" i="49"/>
  <c r="I204" i="49"/>
  <c r="H204" i="49"/>
  <c r="G204" i="49"/>
  <c r="I205" i="49"/>
  <c r="H205" i="49"/>
  <c r="J205" i="49" s="1"/>
  <c r="G205" i="49"/>
  <c r="H206" i="49"/>
  <c r="J206" i="49" s="1"/>
  <c r="G206" i="49"/>
  <c r="I206" i="49" s="1"/>
  <c r="H207" i="49"/>
  <c r="J207" i="49" s="1"/>
  <c r="G207" i="49"/>
  <c r="I207" i="49" s="1"/>
  <c r="H208" i="49"/>
  <c r="J208" i="49" s="1"/>
  <c r="G208" i="49"/>
  <c r="I208" i="49" s="1"/>
  <c r="H211" i="49"/>
  <c r="J211" i="49" s="1"/>
  <c r="G211" i="49"/>
  <c r="I211" i="49" s="1"/>
  <c r="H212" i="49"/>
  <c r="J212" i="49" s="1"/>
  <c r="G212" i="49"/>
  <c r="I212" i="49" s="1"/>
  <c r="H213" i="49"/>
  <c r="J213" i="49" s="1"/>
  <c r="G213" i="49"/>
  <c r="I213" i="49" s="1"/>
  <c r="I214" i="49"/>
  <c r="H214" i="49"/>
  <c r="J214" i="49" s="1"/>
  <c r="G214" i="49"/>
  <c r="H215" i="49"/>
  <c r="J215" i="49" s="1"/>
  <c r="G215" i="49"/>
  <c r="I215" i="49" s="1"/>
  <c r="J216" i="49"/>
  <c r="I216" i="49"/>
  <c r="H216" i="49"/>
  <c r="G216" i="49"/>
  <c r="J217" i="49"/>
  <c r="I217" i="49"/>
  <c r="H217" i="49"/>
  <c r="G217" i="49"/>
  <c r="I218" i="49"/>
  <c r="H218" i="49"/>
  <c r="J218" i="49" s="1"/>
  <c r="G218" i="49"/>
  <c r="H219" i="49"/>
  <c r="J219" i="49" s="1"/>
  <c r="G219" i="49"/>
  <c r="I219" i="49" s="1"/>
  <c r="H220" i="49"/>
  <c r="J220" i="49" s="1"/>
  <c r="G220" i="49"/>
  <c r="I220" i="49" s="1"/>
  <c r="H223" i="49"/>
  <c r="J223" i="49" s="1"/>
  <c r="G223" i="49"/>
  <c r="I223" i="49" s="1"/>
  <c r="I224" i="49"/>
  <c r="H224" i="49"/>
  <c r="J224" i="49" s="1"/>
  <c r="G224" i="49"/>
  <c r="I225" i="49"/>
  <c r="H225" i="49"/>
  <c r="J225" i="49" s="1"/>
  <c r="G225" i="49"/>
  <c r="H226" i="49"/>
  <c r="J226" i="49" s="1"/>
  <c r="G226" i="49"/>
  <c r="I226" i="49" s="1"/>
  <c r="H227" i="49"/>
  <c r="J227" i="49" s="1"/>
  <c r="G227" i="49"/>
  <c r="I227" i="49" s="1"/>
  <c r="H228" i="49"/>
  <c r="J228" i="49" s="1"/>
  <c r="G228" i="49"/>
  <c r="I228" i="49" s="1"/>
  <c r="J229" i="49"/>
  <c r="I229" i="49"/>
  <c r="H229" i="49"/>
  <c r="G229" i="49"/>
  <c r="I230" i="49"/>
  <c r="H230" i="49"/>
  <c r="J230" i="49" s="1"/>
  <c r="G230" i="49"/>
  <c r="H231" i="49"/>
  <c r="J231" i="49" s="1"/>
  <c r="G231" i="49"/>
  <c r="I231" i="49" s="1"/>
  <c r="I234" i="49"/>
  <c r="H234" i="49"/>
  <c r="J234" i="49" s="1"/>
  <c r="G234" i="49"/>
  <c r="J235" i="49"/>
  <c r="I235" i="49"/>
  <c r="H235" i="49"/>
  <c r="G235" i="49"/>
  <c r="I236" i="49"/>
  <c r="H236" i="49"/>
  <c r="J236" i="49" s="1"/>
  <c r="G236" i="49"/>
  <c r="I239" i="49"/>
  <c r="H239" i="49"/>
  <c r="J239" i="49" s="1"/>
  <c r="G239" i="49"/>
  <c r="J240" i="49"/>
  <c r="I240" i="49"/>
  <c r="H240" i="49"/>
  <c r="G240" i="49"/>
  <c r="H241" i="49"/>
  <c r="J241" i="49" s="1"/>
  <c r="G241" i="49"/>
  <c r="I241" i="49" s="1"/>
  <c r="H242" i="49"/>
  <c r="J242" i="49" s="1"/>
  <c r="G242" i="49"/>
  <c r="I242" i="49" s="1"/>
  <c r="I245" i="49"/>
  <c r="H245" i="49"/>
  <c r="J245" i="49" s="1"/>
  <c r="G245" i="49"/>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I253" i="49"/>
  <c r="H253" i="49"/>
  <c r="J253" i="49" s="1"/>
  <c r="G253" i="49"/>
  <c r="H254" i="49"/>
  <c r="J254" i="49" s="1"/>
  <c r="G254" i="49"/>
  <c r="I254" i="49" s="1"/>
  <c r="H255" i="49"/>
  <c r="J255" i="49" s="1"/>
  <c r="G255" i="49"/>
  <c r="I255" i="49" s="1"/>
  <c r="I256" i="49"/>
  <c r="H256" i="49"/>
  <c r="J256" i="49" s="1"/>
  <c r="G256" i="49"/>
  <c r="H257" i="49"/>
  <c r="J257" i="49" s="1"/>
  <c r="G257" i="49"/>
  <c r="I257" i="49" s="1"/>
  <c r="H260" i="49"/>
  <c r="J260" i="49" s="1"/>
  <c r="G260" i="49"/>
  <c r="I260" i="49" s="1"/>
  <c r="H261" i="49"/>
  <c r="J261" i="49" s="1"/>
  <c r="G261" i="49"/>
  <c r="I261" i="49" s="1"/>
  <c r="J262" i="49"/>
  <c r="I262" i="49"/>
  <c r="H262" i="49"/>
  <c r="G262" i="49"/>
  <c r="H263" i="49"/>
  <c r="J263" i="49" s="1"/>
  <c r="G263" i="49"/>
  <c r="I263" i="49" s="1"/>
  <c r="I264" i="49"/>
  <c r="H264" i="49"/>
  <c r="J264" i="49" s="1"/>
  <c r="G264" i="49"/>
  <c r="H265" i="49"/>
  <c r="J265" i="49" s="1"/>
  <c r="G265" i="49"/>
  <c r="I265" i="49" s="1"/>
  <c r="J266" i="49"/>
  <c r="I266" i="49"/>
  <c r="H266" i="49"/>
  <c r="G266" i="49"/>
  <c r="H267" i="49"/>
  <c r="J267" i="49" s="1"/>
  <c r="G267" i="49"/>
  <c r="I267" i="49" s="1"/>
  <c r="J268" i="49"/>
  <c r="I268" i="49"/>
  <c r="H268" i="49"/>
  <c r="G268" i="49"/>
  <c r="H269" i="49"/>
  <c r="J269" i="49" s="1"/>
  <c r="G269" i="49"/>
  <c r="I269" i="49" s="1"/>
  <c r="H270" i="49"/>
  <c r="J270" i="49" s="1"/>
  <c r="G270" i="49"/>
  <c r="I270" i="49" s="1"/>
  <c r="H271" i="49"/>
  <c r="J271" i="49" s="1"/>
  <c r="G271" i="49"/>
  <c r="I271" i="49" s="1"/>
  <c r="H272" i="49"/>
  <c r="J272" i="49" s="1"/>
  <c r="G272" i="49"/>
  <c r="I272" i="49" s="1"/>
  <c r="H273" i="49"/>
  <c r="J273" i="49" s="1"/>
  <c r="G273" i="49"/>
  <c r="I273" i="49" s="1"/>
  <c r="I274" i="49"/>
  <c r="H274" i="49"/>
  <c r="J274" i="49" s="1"/>
  <c r="G274" i="49"/>
  <c r="H275" i="49"/>
  <c r="J275" i="49" s="1"/>
  <c r="G275" i="49"/>
  <c r="I275" i="49" s="1"/>
  <c r="I276" i="49"/>
  <c r="H276" i="49"/>
  <c r="J276" i="49" s="1"/>
  <c r="G276" i="49"/>
  <c r="H277" i="49"/>
  <c r="J277" i="49" s="1"/>
  <c r="G277" i="49"/>
  <c r="I277" i="49" s="1"/>
  <c r="H280" i="49"/>
  <c r="J280" i="49" s="1"/>
  <c r="G280" i="49"/>
  <c r="I280" i="49" s="1"/>
  <c r="I281" i="49"/>
  <c r="H281" i="49"/>
  <c r="J281" i="49" s="1"/>
  <c r="G281" i="49"/>
  <c r="I282" i="49"/>
  <c r="H282" i="49"/>
  <c r="J282" i="49" s="1"/>
  <c r="G282" i="49"/>
  <c r="I283" i="49"/>
  <c r="H283" i="49"/>
  <c r="J283" i="49" s="1"/>
  <c r="G283" i="49"/>
  <c r="I284" i="49"/>
  <c r="H284" i="49"/>
  <c r="J284" i="49" s="1"/>
  <c r="G284" i="49"/>
  <c r="J285" i="49"/>
  <c r="I285" i="49"/>
  <c r="H285" i="49"/>
  <c r="G285" i="49"/>
  <c r="I286" i="49"/>
  <c r="H286" i="49"/>
  <c r="J286" i="49" s="1"/>
  <c r="G286" i="49"/>
  <c r="H287" i="49"/>
  <c r="J287" i="49" s="1"/>
  <c r="G287" i="49"/>
  <c r="I287" i="49" s="1"/>
  <c r="H290" i="49"/>
  <c r="J290" i="49" s="1"/>
  <c r="G290" i="49"/>
  <c r="I290" i="49" s="1"/>
  <c r="H291" i="49"/>
  <c r="J291" i="49" s="1"/>
  <c r="G291" i="49"/>
  <c r="I291" i="49" s="1"/>
  <c r="H292" i="49"/>
  <c r="J292" i="49" s="1"/>
  <c r="G292" i="49"/>
  <c r="I292" i="49" s="1"/>
  <c r="H293" i="49"/>
  <c r="J293" i="49" s="1"/>
  <c r="G293" i="49"/>
  <c r="I293" i="49" s="1"/>
  <c r="I296" i="49"/>
  <c r="H296" i="49"/>
  <c r="J296" i="49" s="1"/>
  <c r="G296" i="49"/>
  <c r="H297" i="49"/>
  <c r="J297" i="49" s="1"/>
  <c r="G297" i="49"/>
  <c r="I297" i="49" s="1"/>
  <c r="H298" i="49"/>
  <c r="J298" i="49" s="1"/>
  <c r="G298" i="49"/>
  <c r="I298" i="49" s="1"/>
  <c r="H299" i="49"/>
  <c r="J299" i="49" s="1"/>
  <c r="G299" i="49"/>
  <c r="I299" i="49" s="1"/>
  <c r="H300" i="49"/>
  <c r="J300" i="49" s="1"/>
  <c r="G300" i="49"/>
  <c r="I300" i="49" s="1"/>
  <c r="H303" i="49"/>
  <c r="J303" i="49" s="1"/>
  <c r="G303" i="49"/>
  <c r="I303" i="49" s="1"/>
  <c r="H304" i="49"/>
  <c r="J304" i="49" s="1"/>
  <c r="G304" i="49"/>
  <c r="I304" i="49" s="1"/>
  <c r="I305" i="49"/>
  <c r="H305" i="49"/>
  <c r="J305" i="49" s="1"/>
  <c r="G305" i="49"/>
  <c r="H306" i="49"/>
  <c r="J306" i="49" s="1"/>
  <c r="G306" i="49"/>
  <c r="I306"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4" i="49"/>
  <c r="J314" i="49" s="1"/>
  <c r="G314" i="49"/>
  <c r="I314" i="49" s="1"/>
  <c r="H315" i="49"/>
  <c r="J315" i="49" s="1"/>
  <c r="G315" i="49"/>
  <c r="I315" i="49" s="1"/>
  <c r="I316" i="49"/>
  <c r="H316" i="49"/>
  <c r="J316" i="49" s="1"/>
  <c r="G316" i="49"/>
  <c r="H317" i="49"/>
  <c r="J317" i="49" s="1"/>
  <c r="G317" i="49"/>
  <c r="I317" i="49" s="1"/>
  <c r="J318" i="49"/>
  <c r="I318" i="49"/>
  <c r="H318" i="49"/>
  <c r="G318" i="49"/>
  <c r="H319" i="49"/>
  <c r="J319" i="49" s="1"/>
  <c r="G319" i="49"/>
  <c r="I319" i="49" s="1"/>
  <c r="I320" i="49"/>
  <c r="H320" i="49"/>
  <c r="J320" i="49" s="1"/>
  <c r="G320" i="49"/>
  <c r="H321" i="49"/>
  <c r="J321" i="49" s="1"/>
  <c r="G321" i="49"/>
  <c r="I321" i="49" s="1"/>
  <c r="J322" i="49"/>
  <c r="I322" i="49"/>
  <c r="H322" i="49"/>
  <c r="G322" i="49"/>
  <c r="H323" i="49"/>
  <c r="J323" i="49" s="1"/>
  <c r="G323" i="49"/>
  <c r="I323" i="49" s="1"/>
  <c r="H326" i="49"/>
  <c r="J326" i="49" s="1"/>
  <c r="G326" i="49"/>
  <c r="I326" i="49" s="1"/>
  <c r="H327" i="49"/>
  <c r="J327" i="49" s="1"/>
  <c r="G327" i="49"/>
  <c r="I327" i="49" s="1"/>
  <c r="J328" i="49"/>
  <c r="I328" i="49"/>
  <c r="H328" i="49"/>
  <c r="G328" i="49"/>
  <c r="H329" i="49"/>
  <c r="J329" i="49" s="1"/>
  <c r="G329" i="49"/>
  <c r="I329" i="49" s="1"/>
  <c r="H330" i="49"/>
  <c r="J330" i="49" s="1"/>
  <c r="G330" i="49"/>
  <c r="I330" i="49" s="1"/>
  <c r="J331" i="49"/>
  <c r="I331" i="49"/>
  <c r="H331" i="49"/>
  <c r="G331" i="49"/>
  <c r="I332" i="49"/>
  <c r="H332" i="49"/>
  <c r="J332" i="49" s="1"/>
  <c r="G332" i="49"/>
  <c r="I333" i="49"/>
  <c r="H333" i="49"/>
  <c r="J333" i="49" s="1"/>
  <c r="G333" i="49"/>
  <c r="H334" i="49"/>
  <c r="J334" i="49" s="1"/>
  <c r="G334" i="49"/>
  <c r="I334" i="49" s="1"/>
  <c r="H337" i="49"/>
  <c r="J337" i="49" s="1"/>
  <c r="G337" i="49"/>
  <c r="I337" i="49" s="1"/>
  <c r="H338" i="49"/>
  <c r="J338" i="49" s="1"/>
  <c r="G338" i="49"/>
  <c r="I338" i="49" s="1"/>
  <c r="H341" i="49"/>
  <c r="J341" i="49" s="1"/>
  <c r="G341" i="49"/>
  <c r="I341" i="49" s="1"/>
  <c r="J342" i="49"/>
  <c r="I342" i="49"/>
  <c r="H342" i="49"/>
  <c r="G342" i="49"/>
  <c r="H343" i="49"/>
  <c r="J343" i="49" s="1"/>
  <c r="G343" i="49"/>
  <c r="I343" i="49" s="1"/>
  <c r="H344" i="49"/>
  <c r="J344" i="49" s="1"/>
  <c r="G344" i="49"/>
  <c r="I344" i="49" s="1"/>
  <c r="I345" i="49"/>
  <c r="H345" i="49"/>
  <c r="J345" i="49" s="1"/>
  <c r="G345" i="49"/>
  <c r="H346" i="49"/>
  <c r="J346" i="49" s="1"/>
  <c r="G346" i="49"/>
  <c r="I346" i="49" s="1"/>
  <c r="J347" i="49"/>
  <c r="I347" i="49"/>
  <c r="H347" i="49"/>
  <c r="G347" i="49"/>
  <c r="H348" i="49"/>
  <c r="J348" i="49" s="1"/>
  <c r="G348" i="49"/>
  <c r="I348" i="49" s="1"/>
  <c r="H349" i="49"/>
  <c r="J349" i="49" s="1"/>
  <c r="G349" i="49"/>
  <c r="I349" i="49" s="1"/>
  <c r="H352" i="49"/>
  <c r="J352" i="49" s="1"/>
  <c r="G352" i="49"/>
  <c r="I352" i="49" s="1"/>
  <c r="H353" i="49"/>
  <c r="J353" i="49" s="1"/>
  <c r="G353" i="49"/>
  <c r="I353" i="49" s="1"/>
  <c r="H354" i="49"/>
  <c r="J354" i="49" s="1"/>
  <c r="G354" i="49"/>
  <c r="I354" i="49" s="1"/>
  <c r="I357" i="49"/>
  <c r="H357" i="49"/>
  <c r="J357" i="49" s="1"/>
  <c r="G357" i="49"/>
  <c r="I358" i="49"/>
  <c r="H358" i="49"/>
  <c r="J358" i="49" s="1"/>
  <c r="G358" i="49"/>
  <c r="I359" i="49"/>
  <c r="H359" i="49"/>
  <c r="J359" i="49" s="1"/>
  <c r="G359" i="49"/>
  <c r="H360" i="49"/>
  <c r="J360" i="49" s="1"/>
  <c r="G360" i="49"/>
  <c r="I360" i="49" s="1"/>
  <c r="I361" i="49"/>
  <c r="H361" i="49"/>
  <c r="J361" i="49" s="1"/>
  <c r="G361" i="49"/>
  <c r="I362" i="49"/>
  <c r="H362" i="49"/>
  <c r="J362" i="49" s="1"/>
  <c r="G362" i="49"/>
  <c r="H363" i="49"/>
  <c r="J363" i="49" s="1"/>
  <c r="G363" i="49"/>
  <c r="I363" i="49" s="1"/>
  <c r="H364" i="49"/>
  <c r="J364" i="49" s="1"/>
  <c r="G364" i="49"/>
  <c r="I364" i="49" s="1"/>
  <c r="I367" i="49"/>
  <c r="H367" i="49"/>
  <c r="J367" i="49" s="1"/>
  <c r="G367" i="49"/>
  <c r="H368" i="49"/>
  <c r="J368" i="49" s="1"/>
  <c r="G368" i="49"/>
  <c r="I368" i="49" s="1"/>
  <c r="H369" i="49"/>
  <c r="J369" i="49" s="1"/>
  <c r="G369" i="49"/>
  <c r="I369" i="49" s="1"/>
  <c r="H370" i="49"/>
  <c r="J370" i="49" s="1"/>
  <c r="G370" i="49"/>
  <c r="I370" i="49" s="1"/>
  <c r="H371" i="49"/>
  <c r="J371" i="49" s="1"/>
  <c r="G371" i="49"/>
  <c r="I371" i="49" s="1"/>
  <c r="I372" i="49"/>
  <c r="H372" i="49"/>
  <c r="J372" i="49" s="1"/>
  <c r="G372" i="49"/>
  <c r="H373" i="49"/>
  <c r="J373" i="49" s="1"/>
  <c r="G373" i="49"/>
  <c r="I373" i="49" s="1"/>
  <c r="H374" i="49"/>
  <c r="J374" i="49" s="1"/>
  <c r="G374" i="49"/>
  <c r="I374" i="49" s="1"/>
  <c r="J377" i="49"/>
  <c r="I377" i="49"/>
  <c r="H377" i="49"/>
  <c r="G377" i="49"/>
  <c r="H378" i="49"/>
  <c r="J378" i="49" s="1"/>
  <c r="G378" i="49"/>
  <c r="I378" i="49" s="1"/>
  <c r="H379" i="49"/>
  <c r="J379" i="49" s="1"/>
  <c r="G379" i="49"/>
  <c r="I379" i="49" s="1"/>
  <c r="H380" i="49"/>
  <c r="J380" i="49" s="1"/>
  <c r="G380" i="49"/>
  <c r="I380" i="49" s="1"/>
  <c r="H383" i="49"/>
  <c r="J383" i="49" s="1"/>
  <c r="G383" i="49"/>
  <c r="I383" i="49" s="1"/>
  <c r="J384" i="49"/>
  <c r="I384" i="49"/>
  <c r="H384" i="49"/>
  <c r="G384" i="49"/>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3" i="49"/>
  <c r="J393" i="49" s="1"/>
  <c r="G393" i="49"/>
  <c r="I393" i="49" s="1"/>
  <c r="H394" i="49"/>
  <c r="J394" i="49" s="1"/>
  <c r="G394" i="49"/>
  <c r="I394" i="49" s="1"/>
  <c r="H395" i="49"/>
  <c r="J395" i="49" s="1"/>
  <c r="G395" i="49"/>
  <c r="I395" i="49" s="1"/>
  <c r="I396" i="49"/>
  <c r="H396" i="49"/>
  <c r="J396" i="49" s="1"/>
  <c r="G396" i="49"/>
  <c r="H397" i="49"/>
  <c r="J397" i="49" s="1"/>
  <c r="G397" i="49"/>
  <c r="I397" i="49" s="1"/>
  <c r="H398" i="49"/>
  <c r="J398" i="49" s="1"/>
  <c r="G398" i="49"/>
  <c r="I398" i="49" s="1"/>
  <c r="H399" i="49"/>
  <c r="J399" i="49" s="1"/>
  <c r="G399" i="49"/>
  <c r="I399" i="49" s="1"/>
  <c r="H402" i="49"/>
  <c r="J402" i="49" s="1"/>
  <c r="G402" i="49"/>
  <c r="I402" i="49" s="1"/>
  <c r="J403" i="49"/>
  <c r="I403" i="49"/>
  <c r="H403" i="49"/>
  <c r="G403" i="49"/>
  <c r="H404" i="49"/>
  <c r="J404" i="49" s="1"/>
  <c r="G404" i="49"/>
  <c r="I404" i="49" s="1"/>
  <c r="H407" i="49"/>
  <c r="J407" i="49" s="1"/>
  <c r="G407" i="49"/>
  <c r="I407" i="49" s="1"/>
  <c r="H408" i="49"/>
  <c r="J408" i="49" s="1"/>
  <c r="G408" i="49"/>
  <c r="I408" i="49" s="1"/>
  <c r="H409" i="49"/>
  <c r="J409" i="49" s="1"/>
  <c r="G409" i="49"/>
  <c r="I409" i="49" s="1"/>
  <c r="J410" i="49"/>
  <c r="I410" i="49"/>
  <c r="H410" i="49"/>
  <c r="G410" i="49"/>
  <c r="H411" i="49"/>
  <c r="J411" i="49" s="1"/>
  <c r="G411" i="49"/>
  <c r="I411" i="49" s="1"/>
  <c r="J412" i="49"/>
  <c r="I412" i="49"/>
  <c r="H412" i="49"/>
  <c r="G412" i="49"/>
  <c r="I413" i="49"/>
  <c r="H413" i="49"/>
  <c r="J413" i="49" s="1"/>
  <c r="G413" i="49"/>
  <c r="I414" i="49"/>
  <c r="H414" i="49"/>
  <c r="J414" i="49" s="1"/>
  <c r="G414" i="49"/>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I422" i="49"/>
  <c r="H422" i="49"/>
  <c r="J422" i="49" s="1"/>
  <c r="G422" i="49"/>
  <c r="H423" i="49"/>
  <c r="J423" i="49" s="1"/>
  <c r="G423" i="49"/>
  <c r="I423" i="49" s="1"/>
  <c r="H424" i="49"/>
  <c r="J424" i="49" s="1"/>
  <c r="G424" i="49"/>
  <c r="I424" i="49" s="1"/>
  <c r="H425" i="49"/>
  <c r="J425" i="49" s="1"/>
  <c r="G425" i="49"/>
  <c r="I425" i="49" s="1"/>
  <c r="H426" i="49"/>
  <c r="J426" i="49" s="1"/>
  <c r="G426" i="49"/>
  <c r="I426" i="49" s="1"/>
  <c r="H427" i="49"/>
  <c r="J427" i="49" s="1"/>
  <c r="G427" i="49"/>
  <c r="I427" i="49" s="1"/>
  <c r="H430" i="49"/>
  <c r="J430" i="49" s="1"/>
  <c r="G430" i="49"/>
  <c r="I430" i="49" s="1"/>
  <c r="H431" i="49"/>
  <c r="J431" i="49" s="1"/>
  <c r="G431" i="49"/>
  <c r="I431" i="49" s="1"/>
  <c r="I432" i="49"/>
  <c r="H432" i="49"/>
  <c r="J432" i="49" s="1"/>
  <c r="G432" i="49"/>
  <c r="H433" i="49"/>
  <c r="J433" i="49" s="1"/>
  <c r="G433" i="49"/>
  <c r="I433" i="49" s="1"/>
  <c r="I434" i="49"/>
  <c r="H434" i="49"/>
  <c r="J434" i="49" s="1"/>
  <c r="G434" i="49"/>
  <c r="I435" i="49"/>
  <c r="H435" i="49"/>
  <c r="J435" i="49" s="1"/>
  <c r="G435" i="49"/>
  <c r="I436" i="49"/>
  <c r="H436" i="49"/>
  <c r="J436" i="49" s="1"/>
  <c r="G436" i="49"/>
  <c r="H437" i="49"/>
  <c r="J437" i="49" s="1"/>
  <c r="G437" i="49"/>
  <c r="I437" i="49" s="1"/>
  <c r="H438" i="49"/>
  <c r="J438" i="49" s="1"/>
  <c r="G438" i="49"/>
  <c r="I438" i="49" s="1"/>
  <c r="I439" i="49"/>
  <c r="H439" i="49"/>
  <c r="J439" i="49" s="1"/>
  <c r="G439" i="49"/>
  <c r="I440" i="49"/>
  <c r="H440" i="49"/>
  <c r="J440" i="49" s="1"/>
  <c r="G440" i="49"/>
  <c r="H441" i="49"/>
  <c r="J441" i="49" s="1"/>
  <c r="G441" i="49"/>
  <c r="I441" i="49" s="1"/>
  <c r="H442" i="49"/>
  <c r="J442" i="49" s="1"/>
  <c r="G442" i="49"/>
  <c r="I442" i="49" s="1"/>
  <c r="H443" i="49"/>
  <c r="J443" i="49" s="1"/>
  <c r="G443" i="49"/>
  <c r="I443" i="49" s="1"/>
  <c r="H444" i="49"/>
  <c r="J444" i="49" s="1"/>
  <c r="G444" i="49"/>
  <c r="I444" i="49" s="1"/>
  <c r="H445" i="49"/>
  <c r="J445" i="49" s="1"/>
  <c r="G445" i="49"/>
  <c r="I445" i="49" s="1"/>
  <c r="I446" i="49"/>
  <c r="H446" i="49"/>
  <c r="J446" i="49" s="1"/>
  <c r="G446" i="49"/>
  <c r="I447" i="49"/>
  <c r="H447" i="49"/>
  <c r="J447" i="49" s="1"/>
  <c r="G447" i="49"/>
  <c r="H448" i="49"/>
  <c r="J448" i="49" s="1"/>
  <c r="G448" i="49"/>
  <c r="I448" i="49" s="1"/>
  <c r="J451" i="49"/>
  <c r="I451" i="49"/>
  <c r="H451" i="49"/>
  <c r="G451" i="49"/>
  <c r="I452" i="49"/>
  <c r="H452" i="49"/>
  <c r="J452" i="49" s="1"/>
  <c r="G452" i="49"/>
  <c r="H453" i="49"/>
  <c r="J453" i="49" s="1"/>
  <c r="G453" i="49"/>
  <c r="I453" i="49" s="1"/>
  <c r="H454" i="49"/>
  <c r="J454" i="49" s="1"/>
  <c r="G454" i="49"/>
  <c r="I454" i="49" s="1"/>
  <c r="H455" i="49"/>
  <c r="J455" i="49" s="1"/>
  <c r="G455" i="49"/>
  <c r="I455" i="49" s="1"/>
  <c r="H456" i="49"/>
  <c r="J456" i="49" s="1"/>
  <c r="G456" i="49"/>
  <c r="I456" i="49" s="1"/>
  <c r="H457" i="49"/>
  <c r="J457" i="49" s="1"/>
  <c r="G457" i="49"/>
  <c r="I457" i="49" s="1"/>
  <c r="K8" i="56"/>
  <c r="J8" i="56"/>
  <c r="K9" i="56"/>
  <c r="J9" i="56"/>
  <c r="K10" i="56"/>
  <c r="J10" i="56"/>
  <c r="K11" i="56"/>
  <c r="J11" i="56"/>
  <c r="K12" i="56"/>
  <c r="J12" i="56"/>
  <c r="K13" i="56"/>
  <c r="J13" i="56"/>
  <c r="K14" i="56"/>
  <c r="J14" i="56"/>
  <c r="K15" i="56"/>
  <c r="J15" i="56"/>
  <c r="K16" i="56"/>
  <c r="J16" i="56"/>
  <c r="K17" i="56"/>
  <c r="J17" i="56"/>
  <c r="H19" i="56"/>
  <c r="I16" i="56" s="1"/>
  <c r="F19" i="56"/>
  <c r="G17" i="56" s="1"/>
  <c r="D19" i="56"/>
  <c r="E12" i="56" s="1"/>
  <c r="B19" i="56"/>
  <c r="C17"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19"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0" i="58" s="1"/>
  <c r="B46" i="58"/>
  <c r="C44"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H44" i="50"/>
  <c r="I40" i="50" s="1"/>
  <c r="F44" i="50"/>
  <c r="G42" i="50" s="1"/>
  <c r="D44" i="50"/>
  <c r="E38" i="50" s="1"/>
  <c r="B44" i="50"/>
  <c r="C42"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0" i="53" s="1"/>
  <c r="B19" i="53"/>
  <c r="C17" i="53" s="1"/>
  <c r="K7" i="53"/>
  <c r="J7" i="53"/>
  <c r="I21" i="53"/>
  <c r="G21" i="53"/>
  <c r="E21" i="53"/>
  <c r="C21" i="53"/>
  <c r="B5" i="54"/>
  <c r="D5" i="54" s="1"/>
  <c r="H5" i="54" s="1"/>
  <c r="K8" i="54"/>
  <c r="J8" i="54"/>
  <c r="K9" i="54"/>
  <c r="J9" i="54"/>
  <c r="K10" i="54"/>
  <c r="J10" i="54"/>
  <c r="H12" i="54"/>
  <c r="I9" i="54" s="1"/>
  <c r="F12" i="54"/>
  <c r="G10" i="54" s="1"/>
  <c r="D12" i="54"/>
  <c r="B12" i="54"/>
  <c r="C10" i="54" s="1"/>
  <c r="K7" i="54"/>
  <c r="J7" i="54"/>
  <c r="K16" i="54"/>
  <c r="J16" i="54"/>
  <c r="K17" i="54"/>
  <c r="J17" i="54"/>
  <c r="H19" i="54"/>
  <c r="I16" i="54" s="1"/>
  <c r="F19" i="54"/>
  <c r="G17" i="54" s="1"/>
  <c r="D19" i="54"/>
  <c r="B19" i="54"/>
  <c r="C17" i="54" s="1"/>
  <c r="K15" i="54"/>
  <c r="J15" i="54"/>
  <c r="K23" i="54"/>
  <c r="J23" i="54"/>
  <c r="K24" i="54"/>
  <c r="J24" i="54"/>
  <c r="K25" i="54"/>
  <c r="J25" i="54"/>
  <c r="K26" i="54"/>
  <c r="J26" i="54"/>
  <c r="K27" i="54"/>
  <c r="J27" i="54"/>
  <c r="K28" i="54"/>
  <c r="J28" i="54"/>
  <c r="K29" i="54"/>
  <c r="J29" i="54"/>
  <c r="K30" i="54"/>
  <c r="J30" i="54"/>
  <c r="K31" i="54"/>
  <c r="J31" i="54"/>
  <c r="H33" i="54"/>
  <c r="I30" i="54" s="1"/>
  <c r="F33" i="54"/>
  <c r="G31" i="54" s="1"/>
  <c r="D33" i="54"/>
  <c r="E29" i="54" s="1"/>
  <c r="B33" i="54"/>
  <c r="C31" i="54" s="1"/>
  <c r="K22" i="54"/>
  <c r="J22" i="54"/>
  <c r="K37" i="54"/>
  <c r="J37" i="54"/>
  <c r="K38" i="54"/>
  <c r="J38" i="54"/>
  <c r="K39" i="54"/>
  <c r="J39" i="54"/>
  <c r="K40" i="54"/>
  <c r="J40" i="54"/>
  <c r="K41" i="54"/>
  <c r="J41" i="54"/>
  <c r="K42" i="54"/>
  <c r="J42" i="54"/>
  <c r="K43" i="54"/>
  <c r="J43" i="54"/>
  <c r="H45" i="54"/>
  <c r="I40" i="54" s="1"/>
  <c r="F45" i="54"/>
  <c r="G43" i="54" s="1"/>
  <c r="D45" i="54"/>
  <c r="E40" i="54" s="1"/>
  <c r="B45" i="54"/>
  <c r="C43" i="54" s="1"/>
  <c r="K36" i="54"/>
  <c r="J36" i="54"/>
  <c r="K49" i="54"/>
  <c r="J49" i="54"/>
  <c r="K50" i="54"/>
  <c r="J50" i="54"/>
  <c r="K51" i="54"/>
  <c r="J51" i="54"/>
  <c r="K52" i="54"/>
  <c r="J52" i="54"/>
  <c r="K53" i="54"/>
  <c r="J53" i="54"/>
  <c r="K54" i="54"/>
  <c r="J54" i="54"/>
  <c r="K55" i="54"/>
  <c r="J55" i="54"/>
  <c r="K56" i="54"/>
  <c r="J56" i="54"/>
  <c r="K57" i="54"/>
  <c r="J57" i="54"/>
  <c r="K58" i="54"/>
  <c r="J58" i="54"/>
  <c r="K59" i="54"/>
  <c r="J59" i="54"/>
  <c r="H61" i="54"/>
  <c r="I57" i="54" s="1"/>
  <c r="F61" i="54"/>
  <c r="G59" i="54" s="1"/>
  <c r="D61" i="54"/>
  <c r="E50" i="54" s="1"/>
  <c r="B61" i="54"/>
  <c r="C59" i="54" s="1"/>
  <c r="K48" i="54"/>
  <c r="J48" i="54"/>
  <c r="K65" i="54"/>
  <c r="J65" i="54"/>
  <c r="K66" i="54"/>
  <c r="J66" i="54"/>
  <c r="K67" i="54"/>
  <c r="J67" i="54"/>
  <c r="H69" i="54"/>
  <c r="I66" i="54" s="1"/>
  <c r="F69" i="54"/>
  <c r="G67" i="54" s="1"/>
  <c r="D69" i="54"/>
  <c r="B69" i="54"/>
  <c r="C67" i="54" s="1"/>
  <c r="K64" i="54"/>
  <c r="J64" i="54"/>
  <c r="I71" i="54"/>
  <c r="G71" i="54"/>
  <c r="E71" i="54"/>
  <c r="C71"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3"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2" i="55"/>
  <c r="J52" i="55"/>
  <c r="I69" i="55"/>
  <c r="G69" i="55"/>
  <c r="E69" i="55"/>
  <c r="C69" i="55"/>
  <c r="K69" i="55"/>
  <c r="J69" i="55"/>
  <c r="B72" i="55"/>
  <c r="F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H97" i="55"/>
  <c r="I94" i="55" s="1"/>
  <c r="F97" i="55"/>
  <c r="G95" i="55" s="1"/>
  <c r="D97" i="55"/>
  <c r="E93" i="55" s="1"/>
  <c r="B97" i="55"/>
  <c r="C95" i="55" s="1"/>
  <c r="K74" i="55"/>
  <c r="J74"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H121" i="55"/>
  <c r="I118" i="55" s="1"/>
  <c r="F121" i="55"/>
  <c r="G119" i="55" s="1"/>
  <c r="D121" i="55"/>
  <c r="E118" i="55" s="1"/>
  <c r="B121" i="55"/>
  <c r="C119" i="55" s="1"/>
  <c r="K100" i="55"/>
  <c r="J100" i="55"/>
  <c r="I123" i="55"/>
  <c r="G123" i="55"/>
  <c r="E123" i="55"/>
  <c r="C123" i="55"/>
  <c r="K123" i="55"/>
  <c r="J123" i="55"/>
  <c r="B126" i="55"/>
  <c r="F126" i="55" s="1"/>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4" i="55" s="1"/>
  <c r="B149" i="55"/>
  <c r="C147" i="55" s="1"/>
  <c r="K128" i="55"/>
  <c r="J128"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H175" i="55"/>
  <c r="I172" i="55" s="1"/>
  <c r="F175" i="55"/>
  <c r="G173" i="55" s="1"/>
  <c r="D175" i="55"/>
  <c r="E172" i="55" s="1"/>
  <c r="B175" i="55"/>
  <c r="C173" i="55" s="1"/>
  <c r="K152" i="55"/>
  <c r="J152" i="55"/>
  <c r="I177" i="55"/>
  <c r="G177" i="55"/>
  <c r="E177" i="55"/>
  <c r="C177" i="55"/>
  <c r="K177" i="55"/>
  <c r="J177" i="55"/>
  <c r="B180" i="55"/>
  <c r="F180" i="55" s="1"/>
  <c r="K183" i="55"/>
  <c r="J183" i="55"/>
  <c r="K184" i="55"/>
  <c r="J184" i="55"/>
  <c r="H186" i="55"/>
  <c r="I183" i="55" s="1"/>
  <c r="F186" i="55"/>
  <c r="G184" i="55" s="1"/>
  <c r="D186" i="55"/>
  <c r="B186" i="55"/>
  <c r="C184" i="55" s="1"/>
  <c r="K182" i="55"/>
  <c r="J182" i="55"/>
  <c r="K190" i="55"/>
  <c r="J190" i="55"/>
  <c r="K191" i="55"/>
  <c r="J191" i="55"/>
  <c r="K192" i="55"/>
  <c r="J192" i="55"/>
  <c r="K193" i="55"/>
  <c r="J193" i="55"/>
  <c r="K194" i="55"/>
  <c r="J194" i="55"/>
  <c r="K195" i="55"/>
  <c r="J195" i="55"/>
  <c r="H197" i="55"/>
  <c r="I194" i="55" s="1"/>
  <c r="F197" i="55"/>
  <c r="G195" i="55" s="1"/>
  <c r="D197" i="55"/>
  <c r="E193" i="55" s="1"/>
  <c r="B197" i="55"/>
  <c r="C195" i="55" s="1"/>
  <c r="K189" i="55"/>
  <c r="J189" i="55"/>
  <c r="I199" i="55"/>
  <c r="G199" i="55"/>
  <c r="E199" i="55"/>
  <c r="C199" i="55"/>
  <c r="J199" i="55"/>
  <c r="K199" i="55"/>
  <c r="I203" i="55"/>
  <c r="G203" i="55"/>
  <c r="E203" i="55"/>
  <c r="C203" i="55"/>
  <c r="H201" i="55"/>
  <c r="I201" i="55" s="1"/>
  <c r="F201" i="55"/>
  <c r="G201" i="55" s="1"/>
  <c r="D201" i="55"/>
  <c r="E201" i="55" s="1"/>
  <c r="B201" i="55"/>
  <c r="C201" i="55" s="1"/>
  <c r="K203" i="55"/>
  <c r="J203" i="55"/>
  <c r="K205" i="55"/>
  <c r="J205" i="55"/>
  <c r="I205" i="55"/>
  <c r="G205" i="55"/>
  <c r="E205" i="55"/>
  <c r="C205" i="55"/>
  <c r="B5" i="48"/>
  <c r="F5" i="48" s="1"/>
  <c r="K8" i="48"/>
  <c r="J8" i="48"/>
  <c r="K9" i="48"/>
  <c r="J9" i="48"/>
  <c r="H11" i="48"/>
  <c r="F11" i="48"/>
  <c r="G9" i="48" s="1"/>
  <c r="D11" i="48"/>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H28" i="48"/>
  <c r="I25" i="48" s="1"/>
  <c r="F28" i="48"/>
  <c r="G26" i="48" s="1"/>
  <c r="D28" i="48"/>
  <c r="B28" i="48"/>
  <c r="C26" i="48" s="1"/>
  <c r="K18" i="48"/>
  <c r="J18" i="48"/>
  <c r="K32" i="48"/>
  <c r="J32" i="48"/>
  <c r="K33" i="48"/>
  <c r="J33" i="48"/>
  <c r="K34" i="48"/>
  <c r="J34" i="48"/>
  <c r="H36" i="48"/>
  <c r="I33" i="48" s="1"/>
  <c r="F36" i="48"/>
  <c r="G34" i="48" s="1"/>
  <c r="D36" i="48"/>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H52" i="48"/>
  <c r="I49" i="48" s="1"/>
  <c r="F52" i="48"/>
  <c r="G50" i="48" s="1"/>
  <c r="D52" i="48"/>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H71" i="48"/>
  <c r="I68" i="48" s="1"/>
  <c r="F71" i="48"/>
  <c r="G69" i="48" s="1"/>
  <c r="D71" i="48"/>
  <c r="E65" i="48" s="1"/>
  <c r="B71" i="48"/>
  <c r="C69" i="48" s="1"/>
  <c r="K55" i="48"/>
  <c r="J55" i="48"/>
  <c r="I73" i="48"/>
  <c r="G73" i="48"/>
  <c r="E73" i="48"/>
  <c r="C73" i="48"/>
  <c r="K73" i="48"/>
  <c r="J73" i="48"/>
  <c r="B76" i="48"/>
  <c r="F76" i="48" s="1"/>
  <c r="K79" i="48"/>
  <c r="J79" i="48"/>
  <c r="K80" i="48"/>
  <c r="J80" i="48"/>
  <c r="K81" i="48"/>
  <c r="J81" i="48"/>
  <c r="K82" i="48"/>
  <c r="J82" i="48"/>
  <c r="K83" i="48"/>
  <c r="J83" i="48"/>
  <c r="H85" i="48"/>
  <c r="I82" i="48" s="1"/>
  <c r="F85" i="48"/>
  <c r="G83" i="48" s="1"/>
  <c r="D85" i="48"/>
  <c r="E80" i="48" s="1"/>
  <c r="B85" i="48"/>
  <c r="C83" i="48" s="1"/>
  <c r="K78" i="48"/>
  <c r="J7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H107" i="48"/>
  <c r="I104" i="48" s="1"/>
  <c r="F107" i="48"/>
  <c r="G105" i="48" s="1"/>
  <c r="D107" i="48"/>
  <c r="E97" i="48" s="1"/>
  <c r="B107" i="48"/>
  <c r="C105" i="48" s="1"/>
  <c r="K88" i="48"/>
  <c r="J88" i="48"/>
  <c r="I109" i="48"/>
  <c r="G109" i="48"/>
  <c r="E109" i="48"/>
  <c r="C109" i="48"/>
  <c r="K109" i="48"/>
  <c r="J109" i="48"/>
  <c r="B112" i="48"/>
  <c r="F112" i="48" s="1"/>
  <c r="K115" i="48"/>
  <c r="J115" i="48"/>
  <c r="K116" i="48"/>
  <c r="J116" i="48"/>
  <c r="H118" i="48"/>
  <c r="I118" i="48" s="1"/>
  <c r="F118" i="48"/>
  <c r="G116" i="48" s="1"/>
  <c r="D118" i="48"/>
  <c r="B118" i="48"/>
  <c r="C116" i="48" s="1"/>
  <c r="K114" i="48"/>
  <c r="J114" i="48"/>
  <c r="K122" i="48"/>
  <c r="J122" i="48"/>
  <c r="K123" i="48"/>
  <c r="J123" i="48"/>
  <c r="K124" i="48"/>
  <c r="J124" i="48"/>
  <c r="K125" i="48"/>
  <c r="J125" i="48"/>
  <c r="K126" i="48"/>
  <c r="J126" i="48"/>
  <c r="K127" i="48"/>
  <c r="J127" i="48"/>
  <c r="K128" i="48"/>
  <c r="J128" i="48"/>
  <c r="H130" i="48"/>
  <c r="I127" i="48" s="1"/>
  <c r="F130" i="48"/>
  <c r="G128" i="48" s="1"/>
  <c r="D130" i="48"/>
  <c r="E126" i="48" s="1"/>
  <c r="B130" i="48"/>
  <c r="C128" i="48" s="1"/>
  <c r="K121" i="48"/>
  <c r="J121" i="48"/>
  <c r="I132" i="48"/>
  <c r="G132" i="48"/>
  <c r="E132" i="48"/>
  <c r="C132" i="48"/>
  <c r="K132" i="48"/>
  <c r="J132" i="48"/>
  <c r="B135" i="48"/>
  <c r="F135" i="48" s="1"/>
  <c r="K138" i="48"/>
  <c r="J138" i="48"/>
  <c r="K139" i="48"/>
  <c r="J139" i="48"/>
  <c r="K140" i="48"/>
  <c r="J140" i="48"/>
  <c r="H142" i="48"/>
  <c r="I138" i="48" s="1"/>
  <c r="F142" i="48"/>
  <c r="G140" i="48" s="1"/>
  <c r="D142" i="48"/>
  <c r="J142" i="48" s="1"/>
  <c r="B142" i="48"/>
  <c r="C140" i="48" s="1"/>
  <c r="K137" i="48"/>
  <c r="J137" i="48"/>
  <c r="I144" i="48"/>
  <c r="G144" i="48"/>
  <c r="E144" i="48"/>
  <c r="C144" i="48"/>
  <c r="K144" i="48"/>
  <c r="J144" i="48"/>
  <c r="B147" i="48"/>
  <c r="F147" i="48" s="1"/>
  <c r="K150" i="48"/>
  <c r="J150" i="48"/>
  <c r="K151" i="48"/>
  <c r="J151" i="48"/>
  <c r="K152" i="48"/>
  <c r="J152" i="48"/>
  <c r="K153" i="48"/>
  <c r="J153" i="48"/>
  <c r="K154" i="48"/>
  <c r="J154" i="48"/>
  <c r="K155" i="48"/>
  <c r="J155" i="48"/>
  <c r="K156" i="48"/>
  <c r="J156" i="48"/>
  <c r="H158" i="48"/>
  <c r="I155" i="48" s="1"/>
  <c r="F158" i="48"/>
  <c r="G156" i="48" s="1"/>
  <c r="D158" i="48"/>
  <c r="E151" i="48" s="1"/>
  <c r="B158" i="48"/>
  <c r="C156" i="48" s="1"/>
  <c r="K149" i="48"/>
  <c r="J149" i="48"/>
  <c r="K162" i="48"/>
  <c r="J162" i="48"/>
  <c r="K163" i="48"/>
  <c r="J163" i="48"/>
  <c r="K164" i="48"/>
  <c r="J164" i="48"/>
  <c r="K165" i="48"/>
  <c r="J165" i="48"/>
  <c r="H167" i="48"/>
  <c r="I164" i="48" s="1"/>
  <c r="F167" i="48"/>
  <c r="G165" i="48" s="1"/>
  <c r="D167" i="48"/>
  <c r="B167" i="48"/>
  <c r="C165" i="48" s="1"/>
  <c r="K161" i="48"/>
  <c r="J161" i="48"/>
  <c r="I169" i="48"/>
  <c r="G169" i="48"/>
  <c r="E169" i="48"/>
  <c r="C169" i="48"/>
  <c r="K169" i="48"/>
  <c r="J169" i="48"/>
  <c r="B172" i="48"/>
  <c r="D172" i="48" s="1"/>
  <c r="H172" i="48" s="1"/>
  <c r="K175" i="48"/>
  <c r="J175" i="48"/>
  <c r="K176" i="48"/>
  <c r="J176" i="48"/>
  <c r="K177" i="48"/>
  <c r="J177" i="48"/>
  <c r="K178" i="48"/>
  <c r="J178" i="48"/>
  <c r="K179" i="48"/>
  <c r="J179" i="48"/>
  <c r="K180" i="48"/>
  <c r="J180" i="48"/>
  <c r="H182" i="48"/>
  <c r="I178" i="48" s="1"/>
  <c r="F182" i="48"/>
  <c r="G180" i="48" s="1"/>
  <c r="D182" i="48"/>
  <c r="E177" i="48" s="1"/>
  <c r="B182" i="48"/>
  <c r="C180" i="48" s="1"/>
  <c r="K174" i="48"/>
  <c r="J174" i="48"/>
  <c r="K186" i="48"/>
  <c r="J186" i="48"/>
  <c r="K187" i="48"/>
  <c r="J187" i="48"/>
  <c r="K188" i="48"/>
  <c r="J188" i="48"/>
  <c r="K189" i="48"/>
  <c r="J189" i="48"/>
  <c r="K190" i="48"/>
  <c r="J190" i="48"/>
  <c r="K191" i="48"/>
  <c r="J191" i="48"/>
  <c r="K192" i="48"/>
  <c r="J192" i="48"/>
  <c r="K193" i="48"/>
  <c r="J193" i="48"/>
  <c r="K194" i="48"/>
  <c r="J194" i="48"/>
  <c r="K195" i="48"/>
  <c r="J195" i="48"/>
  <c r="K196" i="48"/>
  <c r="J196" i="48"/>
  <c r="H198" i="48"/>
  <c r="I195" i="48" s="1"/>
  <c r="F198" i="48"/>
  <c r="G196" i="48" s="1"/>
  <c r="D198" i="48"/>
  <c r="E194" i="48" s="1"/>
  <c r="B198" i="48"/>
  <c r="C196" i="48" s="1"/>
  <c r="K185" i="48"/>
  <c r="J185" i="48"/>
  <c r="K202" i="48"/>
  <c r="J202" i="48"/>
  <c r="H204" i="48"/>
  <c r="I204" i="48" s="1"/>
  <c r="F204" i="48"/>
  <c r="G202" i="48" s="1"/>
  <c r="D204" i="48"/>
  <c r="B204" i="48"/>
  <c r="C202" i="48" s="1"/>
  <c r="K201" i="48"/>
  <c r="J201" i="48"/>
  <c r="I206" i="48"/>
  <c r="G206" i="48"/>
  <c r="E206" i="48"/>
  <c r="C206" i="48"/>
  <c r="K206" i="48"/>
  <c r="J206" i="48"/>
  <c r="I210" i="48"/>
  <c r="G210" i="48"/>
  <c r="E210" i="48"/>
  <c r="C210" i="48"/>
  <c r="H208" i="48"/>
  <c r="I208" i="48" s="1"/>
  <c r="F208" i="48"/>
  <c r="G208" i="48" s="1"/>
  <c r="D208" i="48"/>
  <c r="E208" i="48" s="1"/>
  <c r="B208" i="48"/>
  <c r="C208" i="48" s="1"/>
  <c r="K210" i="48"/>
  <c r="J210" i="48"/>
  <c r="K212" i="48"/>
  <c r="J212" i="48"/>
  <c r="I212" i="48"/>
  <c r="G212" i="48"/>
  <c r="E212" i="48"/>
  <c r="C212" i="48"/>
  <c r="K71" i="54"/>
  <c r="J71" i="54"/>
  <c r="K21" i="53"/>
  <c r="J2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I32" i="44"/>
  <c r="H32" i="44"/>
  <c r="J32" i="44" s="1"/>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I39" i="44"/>
  <c r="H39" i="44"/>
  <c r="J39" i="44" s="1"/>
  <c r="G39" i="44"/>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7" i="26"/>
  <c r="J7" i="26" s="1"/>
  <c r="G7" i="26"/>
  <c r="I7" i="26" s="1"/>
  <c r="H8" i="26"/>
  <c r="J8" i="26" s="1"/>
  <c r="G8" i="26"/>
  <c r="I8" i="26" s="1"/>
  <c r="H9" i="26"/>
  <c r="J9" i="26" s="1"/>
  <c r="G9" i="26"/>
  <c r="I9" i="26" s="1"/>
  <c r="J10" i="26"/>
  <c r="I10" i="26"/>
  <c r="H10" i="26"/>
  <c r="G10" i="26"/>
  <c r="J11" i="26"/>
  <c r="I11" i="26"/>
  <c r="H11" i="26"/>
  <c r="G11" i="26"/>
  <c r="H12" i="26"/>
  <c r="J12" i="26" s="1"/>
  <c r="G12" i="26"/>
  <c r="I12" i="26" s="1"/>
  <c r="I13" i="26"/>
  <c r="H13" i="26"/>
  <c r="J13" i="26" s="1"/>
  <c r="G13" i="26"/>
  <c r="J14" i="26"/>
  <c r="I14" i="26"/>
  <c r="H14" i="26"/>
  <c r="G14" i="26"/>
  <c r="I15" i="26"/>
  <c r="H15" i="26"/>
  <c r="J15" i="26" s="1"/>
  <c r="G15" i="26"/>
  <c r="I16" i="26"/>
  <c r="H16" i="26"/>
  <c r="J16" i="26" s="1"/>
  <c r="G16" i="26"/>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I29" i="26"/>
  <c r="H29" i="26"/>
  <c r="J29" i="26" s="1"/>
  <c r="G29" i="26"/>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H43" i="26"/>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I51" i="26"/>
  <c r="H51" i="26"/>
  <c r="J51" i="26" s="1"/>
  <c r="G51" i="26"/>
  <c r="H52" i="26"/>
  <c r="J52" i="26" s="1"/>
  <c r="G52" i="26"/>
  <c r="I52" i="26" s="1"/>
  <c r="J53" i="26"/>
  <c r="I53" i="26"/>
  <c r="H53" i="26"/>
  <c r="G53" i="26"/>
  <c r="H54" i="26"/>
  <c r="J54" i="26" s="1"/>
  <c r="G54" i="26"/>
  <c r="I5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J204" i="48"/>
  <c r="J201" i="55"/>
  <c r="C7" i="56"/>
  <c r="G7" i="56"/>
  <c r="D5" i="56"/>
  <c r="H5" i="56" s="1"/>
  <c r="E7" i="56"/>
  <c r="I7" i="56"/>
  <c r="E8" i="56"/>
  <c r="I8" i="56"/>
  <c r="C8" i="56"/>
  <c r="G8" i="56"/>
  <c r="C9" i="56"/>
  <c r="G9" i="56"/>
  <c r="E9" i="56"/>
  <c r="I9" i="56"/>
  <c r="E10" i="56"/>
  <c r="I10" i="56"/>
  <c r="C10" i="56"/>
  <c r="G10" i="56"/>
  <c r="E11" i="56"/>
  <c r="I11" i="56"/>
  <c r="C11" i="56"/>
  <c r="G11" i="56"/>
  <c r="I12" i="56"/>
  <c r="C12" i="56"/>
  <c r="G12" i="56"/>
  <c r="J19" i="56"/>
  <c r="E13" i="56"/>
  <c r="I13" i="56"/>
  <c r="C13" i="56"/>
  <c r="G13" i="56"/>
  <c r="E14" i="56"/>
  <c r="I14" i="56"/>
  <c r="C14" i="56"/>
  <c r="G14" i="56"/>
  <c r="E15" i="56"/>
  <c r="I15" i="56"/>
  <c r="C15" i="56"/>
  <c r="G15" i="56"/>
  <c r="E16" i="56"/>
  <c r="C16" i="56"/>
  <c r="G16" i="56"/>
  <c r="K19" i="56"/>
  <c r="E17" i="56"/>
  <c r="I17" i="56"/>
  <c r="C7" i="57"/>
  <c r="G7" i="57"/>
  <c r="D5" i="57"/>
  <c r="H5" i="57" s="1"/>
  <c r="E7" i="57"/>
  <c r="I7" i="57"/>
  <c r="E8" i="57"/>
  <c r="I8" i="57"/>
  <c r="C8" i="57"/>
  <c r="G8" i="57"/>
  <c r="E9" i="57"/>
  <c r="I9" i="57"/>
  <c r="C9" i="57"/>
  <c r="G9" i="57"/>
  <c r="C10" i="57"/>
  <c r="G10" i="57"/>
  <c r="E10" i="57"/>
  <c r="I10" i="57"/>
  <c r="E11" i="57"/>
  <c r="I11" i="57"/>
  <c r="C11" i="57"/>
  <c r="G11" i="57"/>
  <c r="E12" i="57"/>
  <c r="I12" i="57"/>
  <c r="C12" i="57"/>
  <c r="G12" i="57"/>
  <c r="E13" i="57"/>
  <c r="I13" i="57"/>
  <c r="C13" i="57"/>
  <c r="G13" i="57"/>
  <c r="E14" i="57"/>
  <c r="I14" i="57"/>
  <c r="C14" i="57"/>
  <c r="G14" i="57"/>
  <c r="C15" i="57"/>
  <c r="G15" i="57"/>
  <c r="E15" i="57"/>
  <c r="I15" i="57"/>
  <c r="C16" i="57"/>
  <c r="G16" i="57"/>
  <c r="E16" i="57"/>
  <c r="I16" i="57"/>
  <c r="C17" i="57"/>
  <c r="G17" i="57"/>
  <c r="E17" i="57"/>
  <c r="I17" i="57"/>
  <c r="C18" i="57"/>
  <c r="G18" i="57"/>
  <c r="E18" i="57"/>
  <c r="I18" i="57"/>
  <c r="C19" i="57"/>
  <c r="G19" i="57"/>
  <c r="I19" i="57"/>
  <c r="J25" i="57"/>
  <c r="E20" i="57"/>
  <c r="I20" i="57"/>
  <c r="C20" i="57"/>
  <c r="G20" i="57"/>
  <c r="E21" i="57"/>
  <c r="I21" i="57"/>
  <c r="C21" i="57"/>
  <c r="G21" i="57"/>
  <c r="E22" i="57"/>
  <c r="C22" i="57"/>
  <c r="G22" i="57"/>
  <c r="K25" i="57"/>
  <c r="E23" i="57"/>
  <c r="I23" i="57"/>
  <c r="C7" i="58"/>
  <c r="G7" i="58"/>
  <c r="D5" i="58"/>
  <c r="H5" i="58" s="1"/>
  <c r="E7" i="58"/>
  <c r="I7" i="58"/>
  <c r="C8" i="58"/>
  <c r="G8" i="58"/>
  <c r="E8" i="58"/>
  <c r="I8" i="58"/>
  <c r="C9" i="58"/>
  <c r="G9" i="58"/>
  <c r="E9" i="58"/>
  <c r="I9" i="58"/>
  <c r="E10" i="58"/>
  <c r="I10" i="58"/>
  <c r="C10" i="58"/>
  <c r="G10" i="58"/>
  <c r="E11" i="58"/>
  <c r="I11" i="58"/>
  <c r="C11" i="58"/>
  <c r="G11" i="58"/>
  <c r="C12" i="58"/>
  <c r="G12" i="58"/>
  <c r="E12" i="58"/>
  <c r="I12" i="58"/>
  <c r="E13" i="58"/>
  <c r="I13" i="58"/>
  <c r="C13" i="58"/>
  <c r="G13" i="58"/>
  <c r="E14" i="58"/>
  <c r="I14" i="58"/>
  <c r="C14" i="58"/>
  <c r="G14" i="58"/>
  <c r="C15" i="58"/>
  <c r="G15" i="58"/>
  <c r="E15" i="58"/>
  <c r="I15" i="58"/>
  <c r="E16" i="58"/>
  <c r="I16" i="58"/>
  <c r="C16" i="58"/>
  <c r="G16" i="58"/>
  <c r="C17" i="58"/>
  <c r="G17" i="58"/>
  <c r="E17" i="58"/>
  <c r="I17" i="58"/>
  <c r="E18" i="58"/>
  <c r="I18" i="58"/>
  <c r="C18" i="58"/>
  <c r="G18" i="58"/>
  <c r="E19" i="58"/>
  <c r="I19" i="58"/>
  <c r="C19" i="58"/>
  <c r="G19" i="58"/>
  <c r="E20" i="58"/>
  <c r="I20" i="58"/>
  <c r="C20" i="58"/>
  <c r="G20" i="58"/>
  <c r="E21" i="58"/>
  <c r="I21" i="58"/>
  <c r="C21" i="58"/>
  <c r="G21" i="58"/>
  <c r="C22" i="58"/>
  <c r="G22" i="58"/>
  <c r="E22" i="58"/>
  <c r="I22" i="58"/>
  <c r="C23" i="58"/>
  <c r="G23" i="58"/>
  <c r="E23" i="58"/>
  <c r="I23" i="58"/>
  <c r="E24" i="58"/>
  <c r="I24" i="58"/>
  <c r="C24" i="58"/>
  <c r="G24" i="58"/>
  <c r="C25" i="58"/>
  <c r="G25" i="58"/>
  <c r="E25" i="58"/>
  <c r="I25" i="58"/>
  <c r="E26" i="58"/>
  <c r="I26" i="58"/>
  <c r="C26" i="58"/>
  <c r="G26" i="58"/>
  <c r="C27" i="58"/>
  <c r="G27" i="58"/>
  <c r="E27" i="58"/>
  <c r="I27" i="58"/>
  <c r="E28" i="58"/>
  <c r="I28" i="58"/>
  <c r="C28" i="58"/>
  <c r="G28" i="58"/>
  <c r="E29" i="58"/>
  <c r="I29" i="58"/>
  <c r="C29" i="58"/>
  <c r="G29" i="58"/>
  <c r="E30" i="58"/>
  <c r="I30" i="58"/>
  <c r="C30" i="58"/>
  <c r="G30" i="58"/>
  <c r="E31" i="58"/>
  <c r="I31" i="58"/>
  <c r="C31" i="58"/>
  <c r="G31" i="58"/>
  <c r="E32" i="58"/>
  <c r="I32" i="58"/>
  <c r="C32" i="58"/>
  <c r="G32" i="58"/>
  <c r="C33" i="58"/>
  <c r="G33" i="58"/>
  <c r="E33" i="58"/>
  <c r="I33" i="58"/>
  <c r="E34" i="58"/>
  <c r="I34" i="58"/>
  <c r="C34" i="58"/>
  <c r="G34" i="58"/>
  <c r="E35" i="58"/>
  <c r="I35" i="58"/>
  <c r="C35" i="58"/>
  <c r="G35" i="58"/>
  <c r="C36" i="58"/>
  <c r="G36" i="58"/>
  <c r="E36" i="58"/>
  <c r="I36" i="58"/>
  <c r="E37" i="58"/>
  <c r="I37" i="58"/>
  <c r="C37" i="58"/>
  <c r="G37" i="58"/>
  <c r="E38" i="58"/>
  <c r="I38" i="58"/>
  <c r="C38" i="58"/>
  <c r="G38" i="58"/>
  <c r="E39" i="58"/>
  <c r="I39" i="58"/>
  <c r="C39" i="58"/>
  <c r="G39" i="58"/>
  <c r="C40" i="58"/>
  <c r="G40" i="58"/>
  <c r="I40" i="58"/>
  <c r="C41" i="58"/>
  <c r="G41" i="58"/>
  <c r="J46" i="58"/>
  <c r="E41" i="58"/>
  <c r="I41" i="58"/>
  <c r="E42" i="58"/>
  <c r="I42" i="58"/>
  <c r="C42" i="58"/>
  <c r="G42" i="58"/>
  <c r="E43" i="58"/>
  <c r="C43" i="58"/>
  <c r="G43" i="58"/>
  <c r="K46" i="58"/>
  <c r="E44" i="58"/>
  <c r="I44" i="58"/>
  <c r="C7" i="50"/>
  <c r="G7" i="50"/>
  <c r="D5" i="50"/>
  <c r="H5" i="50" s="1"/>
  <c r="E7" i="50"/>
  <c r="I7" i="50"/>
  <c r="E8" i="50"/>
  <c r="I8" i="50"/>
  <c r="C8" i="50"/>
  <c r="G8" i="50"/>
  <c r="C9" i="50"/>
  <c r="G9" i="50"/>
  <c r="E9" i="50"/>
  <c r="I9" i="50"/>
  <c r="E10" i="50"/>
  <c r="I10" i="50"/>
  <c r="C10" i="50"/>
  <c r="G10" i="50"/>
  <c r="E11" i="50"/>
  <c r="I11" i="50"/>
  <c r="C11" i="50"/>
  <c r="G11" i="50"/>
  <c r="E12" i="50"/>
  <c r="I12" i="50"/>
  <c r="C12" i="50"/>
  <c r="G12" i="50"/>
  <c r="E13" i="50"/>
  <c r="I13" i="50"/>
  <c r="C13" i="50"/>
  <c r="G13" i="50"/>
  <c r="E14" i="50"/>
  <c r="I14" i="50"/>
  <c r="C14" i="50"/>
  <c r="G14" i="50"/>
  <c r="C15" i="50"/>
  <c r="G15" i="50"/>
  <c r="E15" i="50"/>
  <c r="I15" i="50"/>
  <c r="E16" i="50"/>
  <c r="I16" i="50"/>
  <c r="C16" i="50"/>
  <c r="G16" i="50"/>
  <c r="C17" i="50"/>
  <c r="G17" i="50"/>
  <c r="E17" i="50"/>
  <c r="I17" i="50"/>
  <c r="C18" i="50"/>
  <c r="G18" i="50"/>
  <c r="E18" i="50"/>
  <c r="I18" i="50"/>
  <c r="E19" i="50"/>
  <c r="I19" i="50"/>
  <c r="C19" i="50"/>
  <c r="G19" i="50"/>
  <c r="E20" i="50"/>
  <c r="I20" i="50"/>
  <c r="C20" i="50"/>
  <c r="G20" i="50"/>
  <c r="C21" i="50"/>
  <c r="G21" i="50"/>
  <c r="E21" i="50"/>
  <c r="I21" i="50"/>
  <c r="E22" i="50"/>
  <c r="I22" i="50"/>
  <c r="C22" i="50"/>
  <c r="G22" i="50"/>
  <c r="E23" i="50"/>
  <c r="I23" i="50"/>
  <c r="C23" i="50"/>
  <c r="G23" i="50"/>
  <c r="C24" i="50"/>
  <c r="G24" i="50"/>
  <c r="E24" i="50"/>
  <c r="I24" i="50"/>
  <c r="E25" i="50"/>
  <c r="I25" i="50"/>
  <c r="C25" i="50"/>
  <c r="G25" i="50"/>
  <c r="C26" i="50"/>
  <c r="G26" i="50"/>
  <c r="E26" i="50"/>
  <c r="I26" i="50"/>
  <c r="E27" i="50"/>
  <c r="I27" i="50"/>
  <c r="C27" i="50"/>
  <c r="G27" i="50"/>
  <c r="C28" i="50"/>
  <c r="G28" i="50"/>
  <c r="E28" i="50"/>
  <c r="I28" i="50"/>
  <c r="E29" i="50"/>
  <c r="I29" i="50"/>
  <c r="C29" i="50"/>
  <c r="G29" i="50"/>
  <c r="E30" i="50"/>
  <c r="I30" i="50"/>
  <c r="C30" i="50"/>
  <c r="G30" i="50"/>
  <c r="E31" i="50"/>
  <c r="I31" i="50"/>
  <c r="C31" i="50"/>
  <c r="G31" i="50"/>
  <c r="E32" i="50"/>
  <c r="I32" i="50"/>
  <c r="C32" i="50"/>
  <c r="G32" i="50"/>
  <c r="C33" i="50"/>
  <c r="G33" i="50"/>
  <c r="E33" i="50"/>
  <c r="I33" i="50"/>
  <c r="C34" i="50"/>
  <c r="G34" i="50"/>
  <c r="E34" i="50"/>
  <c r="I34" i="50"/>
  <c r="E35" i="50"/>
  <c r="I35" i="50"/>
  <c r="C35" i="50"/>
  <c r="G35" i="50"/>
  <c r="C36" i="50"/>
  <c r="G36" i="50"/>
  <c r="E36" i="50"/>
  <c r="I36" i="50"/>
  <c r="E37" i="50"/>
  <c r="I37" i="50"/>
  <c r="C37" i="50"/>
  <c r="G37" i="50"/>
  <c r="C38" i="50"/>
  <c r="G38" i="50"/>
  <c r="I38" i="50"/>
  <c r="J44" i="50"/>
  <c r="E39" i="50"/>
  <c r="I39" i="50"/>
  <c r="C39" i="50"/>
  <c r="G39" i="50"/>
  <c r="E40" i="50"/>
  <c r="C40" i="50"/>
  <c r="G40" i="50"/>
  <c r="K44" i="50"/>
  <c r="C41" i="50"/>
  <c r="G41" i="50"/>
  <c r="E41" i="50"/>
  <c r="I41" i="50"/>
  <c r="E42" i="50"/>
  <c r="I42" i="50"/>
  <c r="E7" i="53"/>
  <c r="I7" i="53"/>
  <c r="E19" i="53"/>
  <c r="I19" i="53"/>
  <c r="C7" i="53"/>
  <c r="G7" i="53"/>
  <c r="C19" i="53"/>
  <c r="G19" i="53"/>
  <c r="F5" i="53"/>
  <c r="C8" i="53"/>
  <c r="G8" i="53"/>
  <c r="E8" i="53"/>
  <c r="I8" i="53"/>
  <c r="E9" i="53"/>
  <c r="I9" i="53"/>
  <c r="C9" i="53"/>
  <c r="G9" i="53"/>
  <c r="I10" i="53"/>
  <c r="C10" i="53"/>
  <c r="G10" i="53"/>
  <c r="C11" i="53"/>
  <c r="G11" i="53"/>
  <c r="J19" i="53"/>
  <c r="E11" i="53"/>
  <c r="I11" i="53"/>
  <c r="E12" i="53"/>
  <c r="I12" i="53"/>
  <c r="C12" i="53"/>
  <c r="G12" i="53"/>
  <c r="C13" i="53"/>
  <c r="G13" i="53"/>
  <c r="E13" i="53"/>
  <c r="I13" i="53"/>
  <c r="E14" i="53"/>
  <c r="I14" i="53"/>
  <c r="C14" i="53"/>
  <c r="G14" i="53"/>
  <c r="E15" i="53"/>
  <c r="I15" i="53"/>
  <c r="C15" i="53"/>
  <c r="G15" i="53"/>
  <c r="C16" i="53"/>
  <c r="G16" i="53"/>
  <c r="E16" i="53"/>
  <c r="K19" i="53"/>
  <c r="E17" i="53"/>
  <c r="I17" i="53"/>
  <c r="C64" i="54"/>
  <c r="G64" i="54"/>
  <c r="C69" i="54"/>
  <c r="G69" i="54"/>
  <c r="C48" i="54"/>
  <c r="G48" i="54"/>
  <c r="C61" i="54"/>
  <c r="G61" i="54"/>
  <c r="C36" i="54"/>
  <c r="G36" i="54"/>
  <c r="C45" i="54"/>
  <c r="G45" i="54"/>
  <c r="C22" i="54"/>
  <c r="G22" i="54"/>
  <c r="C33" i="54"/>
  <c r="G33" i="54"/>
  <c r="C15" i="54"/>
  <c r="G15" i="54"/>
  <c r="C19" i="54"/>
  <c r="G19" i="54"/>
  <c r="C7" i="54"/>
  <c r="G7" i="54"/>
  <c r="C12" i="54"/>
  <c r="G12" i="54"/>
  <c r="J69" i="54"/>
  <c r="E64" i="54"/>
  <c r="I64" i="54"/>
  <c r="E69" i="54"/>
  <c r="I69" i="54"/>
  <c r="E48" i="54"/>
  <c r="I48" i="54"/>
  <c r="E61" i="54"/>
  <c r="I61" i="54"/>
  <c r="E36" i="54"/>
  <c r="I36" i="54"/>
  <c r="E45" i="54"/>
  <c r="I45" i="54"/>
  <c r="E22" i="54"/>
  <c r="I22" i="54"/>
  <c r="E33" i="54"/>
  <c r="I33" i="54"/>
  <c r="J19" i="54"/>
  <c r="E15" i="54"/>
  <c r="I15" i="54"/>
  <c r="E19" i="54"/>
  <c r="I19" i="54"/>
  <c r="J12" i="54"/>
  <c r="E7" i="54"/>
  <c r="I7" i="54"/>
  <c r="E12" i="54"/>
  <c r="I12" i="54"/>
  <c r="F5" i="54"/>
  <c r="E8" i="54"/>
  <c r="I8" i="54"/>
  <c r="C8" i="54"/>
  <c r="G8" i="54"/>
  <c r="E9" i="54"/>
  <c r="C9" i="54"/>
  <c r="G9" i="54"/>
  <c r="K12" i="54"/>
  <c r="E10" i="54"/>
  <c r="I10" i="54"/>
  <c r="E16" i="54"/>
  <c r="C16" i="54"/>
  <c r="G16" i="54"/>
  <c r="K19" i="54"/>
  <c r="E17" i="54"/>
  <c r="I17" i="54"/>
  <c r="C23" i="54"/>
  <c r="G23" i="54"/>
  <c r="E23" i="54"/>
  <c r="I23" i="54"/>
  <c r="C24" i="54"/>
  <c r="G24" i="54"/>
  <c r="E24" i="54"/>
  <c r="I24" i="54"/>
  <c r="E25" i="54"/>
  <c r="I25" i="54"/>
  <c r="C25" i="54"/>
  <c r="G25" i="54"/>
  <c r="E26" i="54"/>
  <c r="I26" i="54"/>
  <c r="C26" i="54"/>
  <c r="G26" i="54"/>
  <c r="E27" i="54"/>
  <c r="I27" i="54"/>
  <c r="C27" i="54"/>
  <c r="G27" i="54"/>
  <c r="E28" i="54"/>
  <c r="I28" i="54"/>
  <c r="C28" i="54"/>
  <c r="G28" i="54"/>
  <c r="I29" i="54"/>
  <c r="C29" i="54"/>
  <c r="G29" i="54"/>
  <c r="C30" i="54"/>
  <c r="G30" i="54"/>
  <c r="J33" i="54"/>
  <c r="E30" i="54"/>
  <c r="K33" i="54"/>
  <c r="E31" i="54"/>
  <c r="I31" i="54"/>
  <c r="E37" i="54"/>
  <c r="I37" i="54"/>
  <c r="C37" i="54"/>
  <c r="G37" i="54"/>
  <c r="C38" i="54"/>
  <c r="G38" i="54"/>
  <c r="E38" i="54"/>
  <c r="I38" i="54"/>
  <c r="C39" i="54"/>
  <c r="G39" i="54"/>
  <c r="E39" i="54"/>
  <c r="I39" i="54"/>
  <c r="C40" i="54"/>
  <c r="G40" i="54"/>
  <c r="C41" i="54"/>
  <c r="G41" i="54"/>
  <c r="J45" i="54"/>
  <c r="K45" i="54"/>
  <c r="E41" i="54"/>
  <c r="I41" i="54"/>
  <c r="E42" i="54"/>
  <c r="I42" i="54"/>
  <c r="C42" i="54"/>
  <c r="G42" i="54"/>
  <c r="E43" i="54"/>
  <c r="I43" i="54"/>
  <c r="E49" i="54"/>
  <c r="I49" i="54"/>
  <c r="C49" i="54"/>
  <c r="G49" i="54"/>
  <c r="I50" i="54"/>
  <c r="C50" i="54"/>
  <c r="G50" i="54"/>
  <c r="J61" i="54"/>
  <c r="E51" i="54"/>
  <c r="I51" i="54"/>
  <c r="C51" i="54"/>
  <c r="G51" i="54"/>
  <c r="E52" i="54"/>
  <c r="I52" i="54"/>
  <c r="C52" i="54"/>
  <c r="G52" i="54"/>
  <c r="E53" i="54"/>
  <c r="I53" i="54"/>
  <c r="C53" i="54"/>
  <c r="G53" i="54"/>
  <c r="E54" i="54"/>
  <c r="I54" i="54"/>
  <c r="C54" i="54"/>
  <c r="G54" i="54"/>
  <c r="E55" i="54"/>
  <c r="I55" i="54"/>
  <c r="C55" i="54"/>
  <c r="G55" i="54"/>
  <c r="E56" i="54"/>
  <c r="I56" i="54"/>
  <c r="C56" i="54"/>
  <c r="G56" i="54"/>
  <c r="E57" i="54"/>
  <c r="C57" i="54"/>
  <c r="G57" i="54"/>
  <c r="K61" i="54"/>
  <c r="E58" i="54"/>
  <c r="I58" i="54"/>
  <c r="C58" i="54"/>
  <c r="G58" i="54"/>
  <c r="E59" i="54"/>
  <c r="I59" i="54"/>
  <c r="E65" i="54"/>
  <c r="C65" i="54"/>
  <c r="G65" i="54"/>
  <c r="I65" i="54"/>
  <c r="C66" i="54"/>
  <c r="G66" i="54"/>
  <c r="E66" i="54"/>
  <c r="K69" i="54"/>
  <c r="E67" i="54"/>
  <c r="I67" i="54"/>
  <c r="E189" i="55"/>
  <c r="I189" i="55"/>
  <c r="E197" i="55"/>
  <c r="I197" i="55"/>
  <c r="J186" i="55"/>
  <c r="E182" i="55"/>
  <c r="I182" i="55"/>
  <c r="E186" i="55"/>
  <c r="I186" i="55"/>
  <c r="D180" i="55"/>
  <c r="H180" i="55" s="1"/>
  <c r="E152" i="55"/>
  <c r="I152" i="55"/>
  <c r="E175" i="55"/>
  <c r="I175" i="55"/>
  <c r="E128" i="55"/>
  <c r="I128" i="55"/>
  <c r="E149" i="55"/>
  <c r="I149" i="55"/>
  <c r="D126" i="55"/>
  <c r="H126" i="55" s="1"/>
  <c r="E100" i="55"/>
  <c r="I100" i="55"/>
  <c r="E121" i="55"/>
  <c r="I121" i="55"/>
  <c r="E74" i="55"/>
  <c r="I74" i="55"/>
  <c r="E97" i="55"/>
  <c r="I97" i="55"/>
  <c r="D72" i="55"/>
  <c r="H72" i="55" s="1"/>
  <c r="E52" i="55"/>
  <c r="I52" i="55"/>
  <c r="E67" i="55"/>
  <c r="I67" i="55"/>
  <c r="E25" i="55"/>
  <c r="I25" i="55"/>
  <c r="E49" i="55"/>
  <c r="I49" i="55"/>
  <c r="C7" i="55"/>
  <c r="G7" i="55"/>
  <c r="C18" i="55"/>
  <c r="G18" i="55"/>
  <c r="C189" i="55"/>
  <c r="G189" i="55"/>
  <c r="C197" i="55"/>
  <c r="G197" i="55"/>
  <c r="C182" i="55"/>
  <c r="G182" i="55"/>
  <c r="C186" i="55"/>
  <c r="G186" i="55"/>
  <c r="C152" i="55"/>
  <c r="G152" i="55"/>
  <c r="C175" i="55"/>
  <c r="G175" i="55"/>
  <c r="C128" i="55"/>
  <c r="G128" i="55"/>
  <c r="C149" i="55"/>
  <c r="G149" i="55"/>
  <c r="C100" i="55"/>
  <c r="G100" i="55"/>
  <c r="C121" i="55"/>
  <c r="G121" i="55"/>
  <c r="C74" i="55"/>
  <c r="G74" i="55"/>
  <c r="C97" i="55"/>
  <c r="G97" i="55"/>
  <c r="C52" i="55"/>
  <c r="G52" i="55"/>
  <c r="C67" i="55"/>
  <c r="G67" i="55"/>
  <c r="C25" i="55"/>
  <c r="G25" i="55"/>
  <c r="C49" i="55"/>
  <c r="G49" i="55"/>
  <c r="E7" i="55"/>
  <c r="I7" i="55"/>
  <c r="E18" i="55"/>
  <c r="I18" i="55"/>
  <c r="D5" i="55"/>
  <c r="H5" i="55" s="1"/>
  <c r="C8" i="55"/>
  <c r="G8" i="55"/>
  <c r="E8" i="55"/>
  <c r="I8" i="55"/>
  <c r="C9" i="55"/>
  <c r="G9" i="55"/>
  <c r="E9" i="55"/>
  <c r="I9" i="55"/>
  <c r="E10" i="55"/>
  <c r="I10" i="55"/>
  <c r="C10" i="55"/>
  <c r="G10" i="55"/>
  <c r="E11" i="55"/>
  <c r="I11" i="55"/>
  <c r="C11" i="55"/>
  <c r="G11" i="55"/>
  <c r="C12" i="55"/>
  <c r="G12" i="55"/>
  <c r="E12" i="55"/>
  <c r="I12" i="55"/>
  <c r="E13" i="55"/>
  <c r="I13" i="55"/>
  <c r="C13" i="55"/>
  <c r="G13" i="55"/>
  <c r="C14" i="55"/>
  <c r="G14" i="55"/>
  <c r="E14" i="55"/>
  <c r="I14" i="55"/>
  <c r="C15" i="55"/>
  <c r="G15" i="55"/>
  <c r="J18" i="55"/>
  <c r="K18" i="55"/>
  <c r="E16" i="55"/>
  <c r="I16" i="55"/>
  <c r="F23" i="55"/>
  <c r="E26" i="55"/>
  <c r="I26" i="55"/>
  <c r="C26" i="55"/>
  <c r="G26" i="55"/>
  <c r="C27" i="55"/>
  <c r="G27" i="55"/>
  <c r="E27" i="55"/>
  <c r="I27" i="55"/>
  <c r="C28" i="55"/>
  <c r="G28" i="55"/>
  <c r="E28" i="55"/>
  <c r="I28" i="55"/>
  <c r="C29" i="55"/>
  <c r="G29" i="55"/>
  <c r="E29" i="55"/>
  <c r="I29" i="55"/>
  <c r="E30" i="55"/>
  <c r="I30" i="55"/>
  <c r="C30" i="55"/>
  <c r="G30" i="55"/>
  <c r="E31" i="55"/>
  <c r="I31" i="55"/>
  <c r="C31" i="55"/>
  <c r="G31" i="55"/>
  <c r="E32" i="55"/>
  <c r="I32" i="55"/>
  <c r="C32" i="55"/>
  <c r="G32" i="55"/>
  <c r="E33" i="55"/>
  <c r="I33" i="55"/>
  <c r="C33" i="55"/>
  <c r="G33" i="55"/>
  <c r="C34" i="55"/>
  <c r="G34" i="55"/>
  <c r="E34" i="55"/>
  <c r="I34" i="55"/>
  <c r="C35" i="55"/>
  <c r="G35" i="55"/>
  <c r="E35" i="55"/>
  <c r="I35" i="55"/>
  <c r="E36" i="55"/>
  <c r="I36" i="55"/>
  <c r="C36" i="55"/>
  <c r="G36" i="55"/>
  <c r="C37" i="55"/>
  <c r="G37" i="55"/>
  <c r="E37" i="55"/>
  <c r="I37" i="55"/>
  <c r="C38" i="55"/>
  <c r="G38" i="55"/>
  <c r="E38" i="55"/>
  <c r="I38" i="55"/>
  <c r="E39" i="55"/>
  <c r="I39" i="55"/>
  <c r="C39" i="55"/>
  <c r="G39" i="55"/>
  <c r="E40" i="55"/>
  <c r="I40" i="55"/>
  <c r="C40" i="55"/>
  <c r="G40" i="55"/>
  <c r="E41" i="55"/>
  <c r="I41" i="55"/>
  <c r="C41" i="55"/>
  <c r="G41" i="55"/>
  <c r="C42" i="55"/>
  <c r="G42" i="55"/>
  <c r="E42" i="55"/>
  <c r="I42" i="55"/>
  <c r="C43" i="55"/>
  <c r="G43" i="55"/>
  <c r="I43" i="55"/>
  <c r="C44" i="55"/>
  <c r="G44" i="55"/>
  <c r="J49" i="55"/>
  <c r="E44" i="55"/>
  <c r="I44" i="55"/>
  <c r="E45" i="55"/>
  <c r="I45" i="55"/>
  <c r="C45" i="55"/>
  <c r="G45" i="55"/>
  <c r="C46" i="55"/>
  <c r="G46" i="55"/>
  <c r="E46" i="55"/>
  <c r="K49" i="55"/>
  <c r="E47" i="55"/>
  <c r="I47" i="55"/>
  <c r="E53" i="55"/>
  <c r="I53" i="55"/>
  <c r="C53" i="55"/>
  <c r="G53" i="55"/>
  <c r="E54" i="55"/>
  <c r="I54" i="55"/>
  <c r="C54" i="55"/>
  <c r="G54" i="55"/>
  <c r="E55" i="55"/>
  <c r="I55" i="55"/>
  <c r="C55" i="55"/>
  <c r="G55" i="55"/>
  <c r="E56" i="55"/>
  <c r="I56" i="55"/>
  <c r="C56" i="55"/>
  <c r="G56" i="55"/>
  <c r="C57" i="55"/>
  <c r="G57" i="55"/>
  <c r="E57" i="55"/>
  <c r="I57" i="55"/>
  <c r="C58" i="55"/>
  <c r="G58" i="55"/>
  <c r="E58" i="55"/>
  <c r="I58" i="55"/>
  <c r="C59" i="55"/>
  <c r="G59" i="55"/>
  <c r="E59" i="55"/>
  <c r="I59" i="55"/>
  <c r="C60" i="55"/>
  <c r="G60" i="55"/>
  <c r="E60" i="55"/>
  <c r="I60" i="55"/>
  <c r="E61" i="55"/>
  <c r="I61" i="55"/>
  <c r="C61" i="55"/>
  <c r="G61" i="55"/>
  <c r="C62" i="55"/>
  <c r="G62" i="55"/>
  <c r="E62" i="55"/>
  <c r="I62" i="55"/>
  <c r="C63" i="55"/>
  <c r="G63" i="55"/>
  <c r="E63" i="55"/>
  <c r="I63" i="55"/>
  <c r="C64" i="55"/>
  <c r="G64" i="55"/>
  <c r="J67" i="55"/>
  <c r="K67" i="55"/>
  <c r="E65" i="55"/>
  <c r="I65" i="55"/>
  <c r="C75" i="55"/>
  <c r="G75" i="55"/>
  <c r="E75" i="55"/>
  <c r="I75" i="55"/>
  <c r="C76" i="55"/>
  <c r="G76" i="55"/>
  <c r="E76" i="55"/>
  <c r="I76" i="55"/>
  <c r="C77" i="55"/>
  <c r="G77" i="55"/>
  <c r="E77" i="55"/>
  <c r="I77" i="55"/>
  <c r="E78" i="55"/>
  <c r="I78" i="55"/>
  <c r="C78" i="55"/>
  <c r="G78" i="55"/>
  <c r="C79" i="55"/>
  <c r="G79" i="55"/>
  <c r="E79" i="55"/>
  <c r="I79" i="55"/>
  <c r="E80" i="55"/>
  <c r="I80" i="55"/>
  <c r="C80" i="55"/>
  <c r="G80" i="55"/>
  <c r="C81" i="55"/>
  <c r="G81" i="55"/>
  <c r="E81" i="55"/>
  <c r="I81" i="55"/>
  <c r="C82" i="55"/>
  <c r="G82" i="55"/>
  <c r="E82" i="55"/>
  <c r="I82" i="55"/>
  <c r="C83" i="55"/>
  <c r="G83" i="55"/>
  <c r="E83" i="55"/>
  <c r="I83" i="55"/>
  <c r="E84" i="55"/>
  <c r="I84" i="55"/>
  <c r="C84" i="55"/>
  <c r="G84" i="55"/>
  <c r="C85" i="55"/>
  <c r="G85" i="55"/>
  <c r="E85" i="55"/>
  <c r="I85" i="55"/>
  <c r="E86" i="55"/>
  <c r="I86" i="55"/>
  <c r="C86" i="55"/>
  <c r="G86" i="55"/>
  <c r="C87" i="55"/>
  <c r="G87" i="55"/>
  <c r="E87" i="55"/>
  <c r="I87" i="55"/>
  <c r="C88" i="55"/>
  <c r="G88" i="55"/>
  <c r="E88" i="55"/>
  <c r="I88" i="55"/>
  <c r="C89" i="55"/>
  <c r="G89" i="55"/>
  <c r="E89" i="55"/>
  <c r="I89" i="55"/>
  <c r="C90" i="55"/>
  <c r="G90" i="55"/>
  <c r="E90" i="55"/>
  <c r="I90" i="55"/>
  <c r="E91" i="55"/>
  <c r="I91" i="55"/>
  <c r="C91" i="55"/>
  <c r="G91" i="55"/>
  <c r="E92" i="55"/>
  <c r="I92" i="55"/>
  <c r="C92" i="55"/>
  <c r="G92" i="55"/>
  <c r="C93" i="55"/>
  <c r="G93" i="55"/>
  <c r="I93" i="55"/>
  <c r="J97" i="55"/>
  <c r="E94" i="55"/>
  <c r="C94" i="55"/>
  <c r="G94" i="55"/>
  <c r="K97" i="55"/>
  <c r="E95" i="55"/>
  <c r="I95" i="55"/>
  <c r="C101" i="55"/>
  <c r="G101" i="55"/>
  <c r="E101" i="55"/>
  <c r="I101" i="55"/>
  <c r="C102" i="55"/>
  <c r="G102" i="55"/>
  <c r="E102" i="55"/>
  <c r="I102" i="55"/>
  <c r="C103" i="55"/>
  <c r="G103" i="55"/>
  <c r="E103" i="55"/>
  <c r="I103" i="55"/>
  <c r="C104" i="55"/>
  <c r="G104" i="55"/>
  <c r="E104" i="55"/>
  <c r="I104" i="55"/>
  <c r="E105" i="55"/>
  <c r="I105" i="55"/>
  <c r="C105" i="55"/>
  <c r="G105" i="55"/>
  <c r="C106" i="55"/>
  <c r="G106" i="55"/>
  <c r="E106" i="55"/>
  <c r="I106" i="55"/>
  <c r="E107" i="55"/>
  <c r="I107" i="55"/>
  <c r="C107" i="55"/>
  <c r="G107" i="55"/>
  <c r="C108" i="55"/>
  <c r="G108" i="55"/>
  <c r="E108" i="55"/>
  <c r="I108" i="55"/>
  <c r="C109" i="55"/>
  <c r="G109" i="55"/>
  <c r="E109" i="55"/>
  <c r="I109" i="55"/>
  <c r="E110" i="55"/>
  <c r="I110" i="55"/>
  <c r="C110" i="55"/>
  <c r="G110" i="55"/>
  <c r="C111" i="55"/>
  <c r="G111" i="55"/>
  <c r="E111" i="55"/>
  <c r="I111" i="55"/>
  <c r="C112" i="55"/>
  <c r="G112" i="55"/>
  <c r="E112" i="55"/>
  <c r="I112" i="55"/>
  <c r="C113" i="55"/>
  <c r="G113" i="55"/>
  <c r="E113" i="55"/>
  <c r="I113" i="55"/>
  <c r="C114" i="55"/>
  <c r="G114" i="55"/>
  <c r="E114" i="55"/>
  <c r="I114" i="55"/>
  <c r="E115" i="55"/>
  <c r="I115" i="55"/>
  <c r="C115" i="55"/>
  <c r="G115" i="55"/>
  <c r="E116" i="55"/>
  <c r="I116" i="55"/>
  <c r="C116" i="55"/>
  <c r="G116" i="55"/>
  <c r="C117" i="55"/>
  <c r="G117" i="55"/>
  <c r="E117" i="55"/>
  <c r="I117" i="55"/>
  <c r="C118" i="55"/>
  <c r="G118" i="55"/>
  <c r="J121" i="55"/>
  <c r="K121" i="55"/>
  <c r="E119" i="55"/>
  <c r="I119" i="55"/>
  <c r="E129" i="55"/>
  <c r="I129" i="55"/>
  <c r="C129" i="55"/>
  <c r="G129" i="55"/>
  <c r="C130" i="55"/>
  <c r="G130" i="55"/>
  <c r="E130" i="55"/>
  <c r="I130" i="55"/>
  <c r="C131" i="55"/>
  <c r="G131" i="55"/>
  <c r="E131" i="55"/>
  <c r="I131" i="55"/>
  <c r="C132" i="55"/>
  <c r="G132" i="55"/>
  <c r="E132" i="55"/>
  <c r="I132" i="55"/>
  <c r="E133" i="55"/>
  <c r="I133" i="55"/>
  <c r="C133" i="55"/>
  <c r="G133" i="55"/>
  <c r="C134" i="55"/>
  <c r="G134" i="55"/>
  <c r="E134" i="55"/>
  <c r="I134" i="55"/>
  <c r="C135" i="55"/>
  <c r="G135" i="55"/>
  <c r="E135" i="55"/>
  <c r="I135" i="55"/>
  <c r="C136" i="55"/>
  <c r="G136" i="55"/>
  <c r="E136" i="55"/>
  <c r="I136" i="55"/>
  <c r="E137" i="55"/>
  <c r="I137" i="55"/>
  <c r="C137" i="55"/>
  <c r="G137" i="55"/>
  <c r="E138" i="55"/>
  <c r="I138" i="55"/>
  <c r="C138" i="55"/>
  <c r="G138" i="55"/>
  <c r="C139" i="55"/>
  <c r="G139" i="55"/>
  <c r="E139" i="55"/>
  <c r="I139" i="55"/>
  <c r="E140" i="55"/>
  <c r="I140" i="55"/>
  <c r="C140" i="55"/>
  <c r="G140" i="55"/>
  <c r="E141" i="55"/>
  <c r="I141" i="55"/>
  <c r="C141" i="55"/>
  <c r="G141" i="55"/>
  <c r="E142" i="55"/>
  <c r="I142" i="55"/>
  <c r="C142" i="55"/>
  <c r="G142" i="55"/>
  <c r="C143" i="55"/>
  <c r="G143" i="55"/>
  <c r="E143" i="55"/>
  <c r="I143" i="55"/>
  <c r="C144" i="55"/>
  <c r="G144" i="55"/>
  <c r="I144" i="55"/>
  <c r="C145" i="55"/>
  <c r="G145" i="55"/>
  <c r="J149" i="55"/>
  <c r="E145" i="55"/>
  <c r="I145" i="55"/>
  <c r="C146" i="55"/>
  <c r="G146" i="55"/>
  <c r="E146" i="55"/>
  <c r="K149" i="55"/>
  <c r="E147" i="55"/>
  <c r="I147" i="55"/>
  <c r="E153" i="55"/>
  <c r="I153" i="55"/>
  <c r="C153" i="55"/>
  <c r="G153" i="55"/>
  <c r="E154" i="55"/>
  <c r="I154" i="55"/>
  <c r="C154" i="55"/>
  <c r="G154" i="55"/>
  <c r="E155" i="55"/>
  <c r="I155" i="55"/>
  <c r="C155" i="55"/>
  <c r="G155" i="55"/>
  <c r="C156" i="55"/>
  <c r="G156" i="55"/>
  <c r="E156" i="55"/>
  <c r="I156" i="55"/>
  <c r="C157" i="55"/>
  <c r="G157" i="55"/>
  <c r="E157" i="55"/>
  <c r="I157" i="55"/>
  <c r="C158" i="55"/>
  <c r="G158" i="55"/>
  <c r="E158" i="55"/>
  <c r="I158" i="55"/>
  <c r="E159" i="55"/>
  <c r="I159" i="55"/>
  <c r="C159" i="55"/>
  <c r="G159" i="55"/>
  <c r="C160" i="55"/>
  <c r="G160" i="55"/>
  <c r="E160" i="55"/>
  <c r="I160" i="55"/>
  <c r="C161" i="55"/>
  <c r="G161" i="55"/>
  <c r="E161" i="55"/>
  <c r="I161" i="55"/>
  <c r="E162" i="55"/>
  <c r="I162" i="55"/>
  <c r="C162" i="55"/>
  <c r="G162" i="55"/>
  <c r="E163" i="55"/>
  <c r="I163" i="55"/>
  <c r="C163" i="55"/>
  <c r="G163" i="55"/>
  <c r="E164" i="55"/>
  <c r="I164" i="55"/>
  <c r="C164" i="55"/>
  <c r="G164" i="55"/>
  <c r="E165" i="55"/>
  <c r="I165" i="55"/>
  <c r="C165" i="55"/>
  <c r="G165" i="55"/>
  <c r="C166" i="55"/>
  <c r="G166" i="55"/>
  <c r="E166" i="55"/>
  <c r="I166" i="55"/>
  <c r="C167" i="55"/>
  <c r="G167" i="55"/>
  <c r="E167" i="55"/>
  <c r="I167" i="55"/>
  <c r="C168" i="55"/>
  <c r="G168" i="55"/>
  <c r="E168" i="55"/>
  <c r="I168" i="55"/>
  <c r="E169" i="55"/>
  <c r="I169" i="55"/>
  <c r="C169" i="55"/>
  <c r="G169" i="55"/>
  <c r="C170" i="55"/>
  <c r="G170" i="55"/>
  <c r="E170" i="55"/>
  <c r="I170" i="55"/>
  <c r="C171" i="55"/>
  <c r="G171" i="55"/>
  <c r="E171" i="55"/>
  <c r="I171" i="55"/>
  <c r="C172" i="55"/>
  <c r="G172" i="55"/>
  <c r="J175" i="55"/>
  <c r="K175" i="55"/>
  <c r="E173" i="55"/>
  <c r="I173" i="55"/>
  <c r="E183" i="55"/>
  <c r="C183" i="55"/>
  <c r="G183" i="55"/>
  <c r="K186" i="55"/>
  <c r="E184" i="55"/>
  <c r="I184" i="55"/>
  <c r="E190" i="55"/>
  <c r="I190" i="55"/>
  <c r="C190" i="55"/>
  <c r="G190" i="55"/>
  <c r="E191" i="55"/>
  <c r="I191" i="55"/>
  <c r="C191" i="55"/>
  <c r="G191" i="55"/>
  <c r="C192" i="55"/>
  <c r="G192" i="55"/>
  <c r="E192" i="55"/>
  <c r="I192" i="55"/>
  <c r="I193" i="55"/>
  <c r="C193" i="55"/>
  <c r="G193" i="55"/>
  <c r="J197" i="55"/>
  <c r="E194" i="55"/>
  <c r="C194" i="55"/>
  <c r="G194" i="55"/>
  <c r="K197" i="55"/>
  <c r="E195" i="55"/>
  <c r="I195" i="55"/>
  <c r="K201" i="55"/>
  <c r="C201" i="48"/>
  <c r="G201" i="48"/>
  <c r="C204" i="48"/>
  <c r="G204" i="48"/>
  <c r="C185" i="48"/>
  <c r="G185" i="48"/>
  <c r="C198" i="48"/>
  <c r="G198" i="48"/>
  <c r="C174" i="48"/>
  <c r="G174" i="48"/>
  <c r="C182" i="48"/>
  <c r="G182" i="48"/>
  <c r="J167" i="48"/>
  <c r="E161" i="48"/>
  <c r="I161" i="48"/>
  <c r="E167" i="48"/>
  <c r="I167" i="48"/>
  <c r="E149" i="48"/>
  <c r="I149" i="48"/>
  <c r="E158" i="48"/>
  <c r="I158" i="48"/>
  <c r="D147" i="48"/>
  <c r="H147" i="48" s="1"/>
  <c r="E137" i="48"/>
  <c r="I137" i="48"/>
  <c r="E142" i="48"/>
  <c r="I142" i="48"/>
  <c r="D135" i="48"/>
  <c r="H135" i="48" s="1"/>
  <c r="E121" i="48"/>
  <c r="I121" i="48"/>
  <c r="E130" i="48"/>
  <c r="I130" i="48"/>
  <c r="J118" i="48"/>
  <c r="E114" i="48"/>
  <c r="I114" i="48"/>
  <c r="E118" i="48"/>
  <c r="D112" i="48"/>
  <c r="H112" i="48" s="1"/>
  <c r="E88" i="48"/>
  <c r="I88" i="48"/>
  <c r="E107" i="48"/>
  <c r="I107" i="48"/>
  <c r="E78" i="48"/>
  <c r="I78" i="48"/>
  <c r="E85" i="48"/>
  <c r="I85" i="48"/>
  <c r="D76" i="48"/>
  <c r="H76" i="48" s="1"/>
  <c r="E55" i="48"/>
  <c r="I55" i="48"/>
  <c r="E71" i="48"/>
  <c r="I71" i="48"/>
  <c r="J52" i="48"/>
  <c r="E43" i="48"/>
  <c r="I43" i="48"/>
  <c r="E52" i="48"/>
  <c r="I52" i="48"/>
  <c r="C31" i="48"/>
  <c r="G31" i="48"/>
  <c r="C36" i="48"/>
  <c r="G36" i="48"/>
  <c r="C18" i="48"/>
  <c r="G18" i="48"/>
  <c r="C28" i="48"/>
  <c r="G28" i="48"/>
  <c r="C7" i="48"/>
  <c r="G7" i="48"/>
  <c r="C11" i="48"/>
  <c r="G11" i="48"/>
  <c r="E201" i="48"/>
  <c r="I201" i="48"/>
  <c r="E204" i="48"/>
  <c r="E185" i="48"/>
  <c r="I185" i="48"/>
  <c r="E198" i="48"/>
  <c r="I198" i="48"/>
  <c r="E174" i="48"/>
  <c r="I174" i="48"/>
  <c r="E182" i="48"/>
  <c r="I182" i="48"/>
  <c r="C161" i="48"/>
  <c r="G161" i="48"/>
  <c r="C167" i="48"/>
  <c r="G167" i="48"/>
  <c r="C149" i="48"/>
  <c r="G149" i="48"/>
  <c r="C158" i="48"/>
  <c r="G158" i="48"/>
  <c r="C137" i="48"/>
  <c r="G137" i="48"/>
  <c r="C142" i="48"/>
  <c r="G142" i="48"/>
  <c r="C121" i="48"/>
  <c r="G121" i="48"/>
  <c r="C130" i="48"/>
  <c r="G130" i="48"/>
  <c r="C114" i="48"/>
  <c r="G114" i="48"/>
  <c r="C118" i="48"/>
  <c r="G118" i="48"/>
  <c r="C88" i="48"/>
  <c r="G88" i="48"/>
  <c r="C107" i="48"/>
  <c r="G107" i="48"/>
  <c r="C78" i="48"/>
  <c r="G78" i="48"/>
  <c r="C85" i="48"/>
  <c r="G85" i="48"/>
  <c r="C55" i="48"/>
  <c r="G55" i="48"/>
  <c r="C71" i="48"/>
  <c r="G71" i="48"/>
  <c r="C43" i="48"/>
  <c r="G43" i="48"/>
  <c r="C52" i="48"/>
  <c r="G52" i="48"/>
  <c r="J36" i="48"/>
  <c r="E31" i="48"/>
  <c r="I31" i="48"/>
  <c r="E36" i="48"/>
  <c r="I36" i="48"/>
  <c r="J28" i="48"/>
  <c r="E18" i="48"/>
  <c r="I18" i="48"/>
  <c r="E28" i="48"/>
  <c r="I28" i="48"/>
  <c r="D16" i="48"/>
  <c r="H16" i="48" s="1"/>
  <c r="J11" i="48"/>
  <c r="K11" i="48"/>
  <c r="E7" i="48"/>
  <c r="I7" i="48"/>
  <c r="E11" i="48"/>
  <c r="I11" i="48"/>
  <c r="D5" i="48"/>
  <c r="H5" i="48" s="1"/>
  <c r="C8" i="48"/>
  <c r="G8" i="48"/>
  <c r="E8" i="48"/>
  <c r="I8" i="48"/>
  <c r="E9" i="48"/>
  <c r="I9" i="48"/>
  <c r="E19" i="48"/>
  <c r="I19" i="48"/>
  <c r="C19" i="48"/>
  <c r="G19" i="48"/>
  <c r="E20" i="48"/>
  <c r="I20" i="48"/>
  <c r="C20" i="48"/>
  <c r="G20" i="48"/>
  <c r="E21" i="48"/>
  <c r="I21" i="48"/>
  <c r="C21" i="48"/>
  <c r="G21" i="48"/>
  <c r="E22" i="48"/>
  <c r="I22" i="48"/>
  <c r="C22" i="48"/>
  <c r="G22" i="48"/>
  <c r="E23" i="48"/>
  <c r="I23" i="48"/>
  <c r="C23" i="48"/>
  <c r="G23" i="48"/>
  <c r="E24" i="48"/>
  <c r="I24" i="48"/>
  <c r="C24" i="48"/>
  <c r="G24" i="48"/>
  <c r="E25" i="48"/>
  <c r="C25" i="48"/>
  <c r="G25" i="48"/>
  <c r="K28" i="48"/>
  <c r="E26" i="48"/>
  <c r="I26" i="48"/>
  <c r="E32" i="48"/>
  <c r="I32" i="48"/>
  <c r="C32" i="48"/>
  <c r="G32" i="48"/>
  <c r="E33" i="48"/>
  <c r="C33" i="48"/>
  <c r="G33" i="48"/>
  <c r="K36" i="48"/>
  <c r="E34" i="48"/>
  <c r="I34" i="48"/>
  <c r="F41" i="48"/>
  <c r="E44" i="48"/>
  <c r="I44" i="48"/>
  <c r="C44" i="48"/>
  <c r="G44" i="48"/>
  <c r="E45" i="48"/>
  <c r="I45" i="48"/>
  <c r="C45" i="48"/>
  <c r="G45" i="48"/>
  <c r="C46" i="48"/>
  <c r="G46" i="48"/>
  <c r="E46" i="48"/>
  <c r="I46" i="48"/>
  <c r="E47" i="48"/>
  <c r="I47" i="48"/>
  <c r="C47" i="48"/>
  <c r="G47" i="48"/>
  <c r="C48" i="48"/>
  <c r="G48" i="48"/>
  <c r="E48" i="48"/>
  <c r="I48" i="48"/>
  <c r="E49" i="48"/>
  <c r="C49" i="48"/>
  <c r="G49" i="48"/>
  <c r="K52" i="48"/>
  <c r="E50" i="48"/>
  <c r="I50" i="48"/>
  <c r="E56" i="48"/>
  <c r="I56" i="48"/>
  <c r="C56" i="48"/>
  <c r="G56" i="48"/>
  <c r="C57" i="48"/>
  <c r="G57" i="48"/>
  <c r="E57" i="48"/>
  <c r="I57" i="48"/>
  <c r="E58" i="48"/>
  <c r="I58" i="48"/>
  <c r="C58" i="48"/>
  <c r="G58" i="48"/>
  <c r="E59" i="48"/>
  <c r="I59" i="48"/>
  <c r="C59" i="48"/>
  <c r="G59" i="48"/>
  <c r="E60" i="48"/>
  <c r="I60" i="48"/>
  <c r="C60" i="48"/>
  <c r="G60" i="48"/>
  <c r="C61" i="48"/>
  <c r="G61" i="48"/>
  <c r="E61" i="48"/>
  <c r="I61" i="48"/>
  <c r="E62" i="48"/>
  <c r="I62" i="48"/>
  <c r="C62" i="48"/>
  <c r="G62" i="48"/>
  <c r="E63" i="48"/>
  <c r="I63" i="48"/>
  <c r="C63" i="48"/>
  <c r="G63" i="48"/>
  <c r="E64" i="48"/>
  <c r="I64" i="48"/>
  <c r="C64" i="48"/>
  <c r="G64" i="48"/>
  <c r="I65" i="48"/>
  <c r="C65" i="48"/>
  <c r="G65" i="48"/>
  <c r="J71" i="48"/>
  <c r="C66" i="48"/>
  <c r="G66" i="48"/>
  <c r="E66" i="48"/>
  <c r="I66" i="48"/>
  <c r="E67" i="48"/>
  <c r="I67" i="48"/>
  <c r="C67" i="48"/>
  <c r="G67" i="48"/>
  <c r="E68" i="48"/>
  <c r="C68" i="48"/>
  <c r="G68" i="48"/>
  <c r="K71" i="48"/>
  <c r="E69" i="48"/>
  <c r="I69" i="48"/>
  <c r="C79" i="48"/>
  <c r="G79" i="48"/>
  <c r="E79" i="48"/>
  <c r="I79" i="48"/>
  <c r="I80" i="48"/>
  <c r="C80" i="48"/>
  <c r="G80" i="48"/>
  <c r="J85" i="48"/>
  <c r="E81" i="48"/>
  <c r="I81" i="48"/>
  <c r="C81" i="48"/>
  <c r="G81" i="48"/>
  <c r="C82" i="48"/>
  <c r="G82" i="48"/>
  <c r="E82" i="48"/>
  <c r="K85" i="48"/>
  <c r="E83" i="48"/>
  <c r="I83" i="48"/>
  <c r="E89" i="48"/>
  <c r="I89" i="48"/>
  <c r="C89" i="48"/>
  <c r="G89" i="48"/>
  <c r="E90" i="48"/>
  <c r="I90" i="48"/>
  <c r="C90" i="48"/>
  <c r="G90" i="48"/>
  <c r="C91" i="48"/>
  <c r="G91" i="48"/>
  <c r="E91" i="48"/>
  <c r="I91" i="48"/>
  <c r="E92" i="48"/>
  <c r="I92" i="48"/>
  <c r="C92" i="48"/>
  <c r="G92" i="48"/>
  <c r="E93" i="48"/>
  <c r="I93" i="48"/>
  <c r="C93" i="48"/>
  <c r="G93" i="48"/>
  <c r="E94" i="48"/>
  <c r="I94" i="48"/>
  <c r="C94" i="48"/>
  <c r="G94" i="48"/>
  <c r="E95" i="48"/>
  <c r="I95" i="48"/>
  <c r="C95" i="48"/>
  <c r="G95" i="48"/>
  <c r="E96" i="48"/>
  <c r="I96" i="48"/>
  <c r="C96" i="48"/>
  <c r="G96" i="48"/>
  <c r="C97" i="48"/>
  <c r="G97" i="48"/>
  <c r="I97" i="48"/>
  <c r="J107" i="48"/>
  <c r="C98" i="48"/>
  <c r="G98" i="48"/>
  <c r="E98" i="48"/>
  <c r="I98" i="48"/>
  <c r="C99" i="48"/>
  <c r="G99" i="48"/>
  <c r="E99" i="48"/>
  <c r="I99" i="48"/>
  <c r="C100" i="48"/>
  <c r="G100" i="48"/>
  <c r="E100" i="48"/>
  <c r="I100" i="48"/>
  <c r="C101" i="48"/>
  <c r="G101" i="48"/>
  <c r="E101" i="48"/>
  <c r="I101" i="48"/>
  <c r="E102" i="48"/>
  <c r="I102" i="48"/>
  <c r="C102" i="48"/>
  <c r="G102" i="48"/>
  <c r="E103" i="48"/>
  <c r="I103" i="48"/>
  <c r="C103" i="48"/>
  <c r="G103" i="48"/>
  <c r="E104" i="48"/>
  <c r="C104" i="48"/>
  <c r="G104" i="48"/>
  <c r="K107" i="48"/>
  <c r="E105" i="48"/>
  <c r="I105" i="48"/>
  <c r="K118" i="48"/>
  <c r="C115" i="48"/>
  <c r="G115" i="48"/>
  <c r="E115" i="48"/>
  <c r="I115" i="48"/>
  <c r="E116" i="48"/>
  <c r="I116" i="48"/>
  <c r="E122" i="48"/>
  <c r="I122" i="48"/>
  <c r="C122" i="48"/>
  <c r="G122" i="48"/>
  <c r="E123" i="48"/>
  <c r="I123" i="48"/>
  <c r="C123" i="48"/>
  <c r="G123" i="48"/>
  <c r="E124" i="48"/>
  <c r="I124" i="48"/>
  <c r="C124" i="48"/>
  <c r="G124" i="48"/>
  <c r="C125" i="48"/>
  <c r="G125" i="48"/>
  <c r="E125" i="48"/>
  <c r="I125" i="48"/>
  <c r="I126" i="48"/>
  <c r="C126" i="48"/>
  <c r="G126" i="48"/>
  <c r="C127" i="48"/>
  <c r="G127" i="48"/>
  <c r="J130" i="48"/>
  <c r="E127" i="48"/>
  <c r="K130" i="48"/>
  <c r="E128" i="48"/>
  <c r="I128" i="48"/>
  <c r="C138" i="48"/>
  <c r="G138" i="48"/>
  <c r="E138" i="48"/>
  <c r="K142" i="48"/>
  <c r="E139" i="48"/>
  <c r="I139" i="48"/>
  <c r="C139" i="48"/>
  <c r="G139" i="48"/>
  <c r="E140" i="48"/>
  <c r="I140" i="48"/>
  <c r="E150" i="48"/>
  <c r="I150" i="48"/>
  <c r="C150" i="48"/>
  <c r="G150" i="48"/>
  <c r="I151" i="48"/>
  <c r="C151" i="48"/>
  <c r="G151" i="48"/>
  <c r="J158" i="48"/>
  <c r="C152" i="48"/>
  <c r="G152" i="48"/>
  <c r="E152" i="48"/>
  <c r="I152" i="48"/>
  <c r="E153" i="48"/>
  <c r="I153" i="48"/>
  <c r="C153" i="48"/>
  <c r="G153" i="48"/>
  <c r="E154" i="48"/>
  <c r="I154" i="48"/>
  <c r="C154" i="48"/>
  <c r="G154" i="48"/>
  <c r="C155" i="48"/>
  <c r="G155" i="48"/>
  <c r="E155" i="48"/>
  <c r="K158" i="48"/>
  <c r="E156" i="48"/>
  <c r="I156" i="48"/>
  <c r="E162" i="48"/>
  <c r="I162" i="48"/>
  <c r="C162" i="48"/>
  <c r="G162" i="48"/>
  <c r="C163" i="48"/>
  <c r="G163" i="48"/>
  <c r="E163" i="48"/>
  <c r="I163" i="48"/>
  <c r="E164" i="48"/>
  <c r="C164" i="48"/>
  <c r="G164" i="48"/>
  <c r="K167" i="48"/>
  <c r="E165" i="48"/>
  <c r="I165" i="48"/>
  <c r="F172" i="48"/>
  <c r="E175" i="48"/>
  <c r="I175" i="48"/>
  <c r="C175" i="48"/>
  <c r="G175" i="48"/>
  <c r="E176" i="48"/>
  <c r="I176" i="48"/>
  <c r="C176" i="48"/>
  <c r="G176" i="48"/>
  <c r="C177" i="48"/>
  <c r="G177" i="48"/>
  <c r="I177" i="48"/>
  <c r="C178" i="48"/>
  <c r="G178" i="48"/>
  <c r="J182" i="48"/>
  <c r="E178" i="48"/>
  <c r="K182" i="48"/>
  <c r="E179" i="48"/>
  <c r="I179" i="48"/>
  <c r="C179" i="48"/>
  <c r="G179" i="48"/>
  <c r="E180" i="48"/>
  <c r="I180" i="48"/>
  <c r="E186" i="48"/>
  <c r="I186" i="48"/>
  <c r="C186" i="48"/>
  <c r="G186" i="48"/>
  <c r="E187" i="48"/>
  <c r="I187" i="48"/>
  <c r="C187" i="48"/>
  <c r="G187" i="48"/>
  <c r="E188" i="48"/>
  <c r="I188" i="48"/>
  <c r="C188" i="48"/>
  <c r="G188" i="48"/>
  <c r="E189" i="48"/>
  <c r="I189" i="48"/>
  <c r="C189" i="48"/>
  <c r="G189" i="48"/>
  <c r="C190" i="48"/>
  <c r="G190" i="48"/>
  <c r="E190" i="48"/>
  <c r="I190" i="48"/>
  <c r="E191" i="48"/>
  <c r="I191" i="48"/>
  <c r="C191" i="48"/>
  <c r="G191" i="48"/>
  <c r="E192" i="48"/>
  <c r="I192" i="48"/>
  <c r="C192" i="48"/>
  <c r="G192" i="48"/>
  <c r="E193" i="48"/>
  <c r="I193" i="48"/>
  <c r="C193" i="48"/>
  <c r="G193" i="48"/>
  <c r="C194" i="48"/>
  <c r="G194" i="48"/>
  <c r="I194" i="48"/>
  <c r="C195" i="48"/>
  <c r="G195" i="48"/>
  <c r="J198" i="48"/>
  <c r="E195" i="48"/>
  <c r="K198" i="48"/>
  <c r="E196" i="48"/>
  <c r="I196" i="48"/>
  <c r="K204" i="48"/>
  <c r="E202" i="48"/>
  <c r="I202"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08" i="48"/>
  <c r="J208" i="48"/>
  <c r="C11" i="44"/>
  <c r="C43" i="44"/>
  <c r="D11" i="44"/>
  <c r="D43" i="44"/>
  <c r="E11" i="44"/>
  <c r="E43" i="44"/>
  <c r="B11" i="44"/>
  <c r="B43" i="44"/>
  <c r="E11" i="45"/>
  <c r="D11" i="45"/>
  <c r="C11" i="45"/>
  <c r="B11" i="45"/>
  <c r="E459" i="49"/>
  <c r="D459" i="49"/>
  <c r="C459" i="49"/>
  <c r="B459" i="49"/>
  <c r="B5" i="49"/>
  <c r="C5" i="49" s="1"/>
  <c r="E5" i="49" s="1"/>
  <c r="B5" i="47"/>
  <c r="C5" i="47" s="1"/>
  <c r="E5" i="47" s="1"/>
  <c r="E56" i="26"/>
  <c r="C56" i="26"/>
  <c r="H6" i="26"/>
  <c r="H56" i="26" s="1"/>
  <c r="G6" i="26"/>
  <c r="G56" i="26" s="1"/>
  <c r="D56" i="26"/>
  <c r="B56"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6" i="33" s="1"/>
  <c r="G6" i="33"/>
  <c r="G56" i="33" s="1"/>
  <c r="E56" i="33"/>
  <c r="D56" i="33"/>
  <c r="C56" i="33"/>
  <c r="B56" i="33"/>
  <c r="C5" i="44" l="1"/>
  <c r="E5" i="44" s="1"/>
  <c r="D44" i="44"/>
  <c r="H459" i="49"/>
  <c r="J459" i="49" s="1"/>
  <c r="G459" i="49"/>
  <c r="I459" i="49" s="1"/>
  <c r="D5" i="49"/>
  <c r="H11" i="44"/>
  <c r="G43" i="44"/>
  <c r="I43" i="44" s="1"/>
  <c r="H43" i="44"/>
  <c r="J43" i="44" s="1"/>
  <c r="B44" i="44"/>
  <c r="E44" i="44"/>
  <c r="H44" i="44" s="1"/>
  <c r="C44" i="44"/>
  <c r="H28" i="47"/>
  <c r="J28" i="47" s="1"/>
  <c r="G28" i="47"/>
  <c r="I28" i="47" s="1"/>
  <c r="H39" i="47"/>
  <c r="G39" i="47"/>
  <c r="I39" i="47" s="1"/>
  <c r="J39" i="47"/>
  <c r="D5" i="47"/>
  <c r="H33" i="46"/>
  <c r="J33" i="46" s="1"/>
  <c r="G33" i="46"/>
  <c r="I33" i="46" s="1"/>
  <c r="D5" i="46"/>
  <c r="D5" i="33"/>
  <c r="I56" i="26"/>
  <c r="I6" i="26"/>
  <c r="J6" i="26"/>
  <c r="J5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H53" i="45" s="1"/>
  <c r="E54" i="45"/>
  <c r="H54" i="45" s="1"/>
  <c r="E55" i="45"/>
  <c r="H55" i="45" s="1"/>
  <c r="E56" i="45"/>
  <c r="H56" i="45" s="1"/>
  <c r="E57" i="45"/>
  <c r="H57" i="45" s="1"/>
  <c r="E58" i="45"/>
  <c r="H58" i="45" s="1"/>
  <c r="E59" i="45"/>
  <c r="H59" i="45" s="1"/>
  <c r="E60" i="45"/>
  <c r="H60" i="45" s="1"/>
  <c r="E61" i="45"/>
  <c r="H61" i="45" s="1"/>
  <c r="E62" i="45"/>
  <c r="H62" i="45" s="1"/>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42" i="45" s="1"/>
  <c r="H34" i="45"/>
  <c r="J34" i="45" s="1"/>
  <c r="G34" i="45"/>
  <c r="I34" i="45" s="1"/>
  <c r="H11" i="45"/>
  <c r="J11" i="45" s="1"/>
  <c r="G11" i="45"/>
  <c r="I11" i="45" s="1"/>
  <c r="J15" i="51"/>
  <c r="J24" i="51"/>
  <c r="K15" i="51"/>
  <c r="K24" i="51"/>
  <c r="D13" i="51"/>
  <c r="F13" i="51" s="1"/>
  <c r="G11" i="44"/>
  <c r="C6" i="45"/>
  <c r="B38" i="45"/>
  <c r="I11" i="44"/>
  <c r="G44" i="44" l="1"/>
  <c r="I44" i="44" s="1"/>
  <c r="J44" i="44"/>
  <c r="G42" i="45"/>
  <c r="G40" i="45"/>
  <c r="G65" i="45"/>
  <c r="G63" i="45"/>
  <c r="G61" i="45"/>
  <c r="G59" i="45"/>
  <c r="G57" i="45"/>
  <c r="G55" i="45"/>
  <c r="G53" i="45"/>
  <c r="G51" i="45"/>
  <c r="G49" i="45"/>
  <c r="G47" i="45"/>
  <c r="E43" i="45"/>
  <c r="C43" i="45"/>
  <c r="D43" i="45"/>
  <c r="H39" i="45"/>
  <c r="G41" i="45"/>
  <c r="G39" i="45"/>
  <c r="B43" i="45"/>
  <c r="C66" i="45"/>
  <c r="G64" i="45"/>
  <c r="G62" i="45"/>
  <c r="G60" i="45"/>
  <c r="G58" i="45"/>
  <c r="G56" i="45"/>
  <c r="G54" i="45"/>
  <c r="G52" i="45"/>
  <c r="G50" i="45"/>
  <c r="G48" i="45"/>
  <c r="G46" i="45"/>
  <c r="B66" i="45"/>
  <c r="E66" i="45"/>
  <c r="D66" i="45"/>
  <c r="H46" i="45"/>
  <c r="C38" i="45"/>
  <c r="E6" i="45"/>
  <c r="E38" i="45" s="1"/>
  <c r="G66" i="45" l="1"/>
  <c r="G43" i="45"/>
  <c r="H43" i="45"/>
  <c r="H66" i="45"/>
</calcChain>
</file>

<file path=xl/sharedStrings.xml><?xml version="1.0" encoding="utf-8"?>
<sst xmlns="http://schemas.openxmlformats.org/spreadsheetml/2006/main" count="1666" uniqueCount="583">
  <si>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</si>
  <si>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</si>
  <si>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</si>
  <si>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</si>
  <si>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</si>
  <si>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</si>
  <si>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</si>
  <si>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</si>
  <si>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</si>
  <si>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</si>
  <si>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</si>
  <si>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</si>
  <si>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</si>
  <si>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</si>
  <si>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</si>
  <si>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</si>
  <si>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</si>
  <si>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</si>
  <si>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</si>
  <si>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</si>
  <si>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</si>
  <si>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</si>
  <si>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</si>
  <si>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</si>
  <si>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</si>
  <si>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</si>
  <si>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</si>
  <si>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</si>
  <si>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</si>
  <si>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</si>
  <si>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</si>
  <si>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</si>
  <si>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</si>
  <si>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</si>
  <si>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</si>
  <si>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BYD</t>
  </si>
  <si>
    <t>Chery</t>
  </si>
  <si>
    <t>Chevrolet</t>
  </si>
  <si>
    <t>Citroen</t>
  </si>
  <si>
    <t>CUPRA</t>
  </si>
  <si>
    <t>Fiat</t>
  </si>
  <si>
    <t>Fiat Professional</t>
  </si>
  <si>
    <t>Ford</t>
  </si>
  <si>
    <t>Fuso</t>
  </si>
  <si>
    <t>Genesis</t>
  </si>
  <si>
    <t>GWM</t>
  </si>
  <si>
    <t>Hino</t>
  </si>
  <si>
    <t>Honda</t>
  </si>
  <si>
    <t>Hyundai</t>
  </si>
  <si>
    <t>Hyundai Commercial Vehicles</t>
  </si>
  <si>
    <t>Isuzu</t>
  </si>
  <si>
    <t>Isuzu Ute</t>
  </si>
  <si>
    <t>Jaguar</t>
  </si>
  <si>
    <t>Jeep</t>
  </si>
  <si>
    <t>Kia</t>
  </si>
  <si>
    <t>Land Rover</t>
  </si>
  <si>
    <t>LDV</t>
  </si>
  <si>
    <t>Lexus</t>
  </si>
  <si>
    <t>Lotus</t>
  </si>
  <si>
    <t>Maserati</t>
  </si>
  <si>
    <t>Mazda</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</si>
  <si>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</si>
  <si>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</si>
  <si>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</si>
  <si>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</si>
  <si>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</si>
  <si>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</si>
  <si>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</si>
  <si>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</si>
  <si>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</si>
  <si>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</si>
  <si>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</si>
  <si>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</si>
  <si>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</si>
  <si>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</si>
  <si>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</si>
  <si>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</si>
  <si>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</si>
  <si>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</si>
  <si>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</si>
  <si>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</si>
  <si>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JUNE 2023</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</si>
  <si>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</si>
  <si>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</si>
  <si>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</si>
  <si>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</si>
  <si>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</si>
  <si>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</si>
  <si>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</si>
  <si>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</si>
  <si>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</si>
  <si>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</si>
  <si>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</si>
  <si>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</si>
  <si>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</si>
  <si>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</si>
  <si>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</si>
  <si>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</si>
  <si>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</si>
  <si>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</si>
  <si>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</si>
  <si>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</si>
  <si>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</si>
  <si>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</si>
  <si>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</si>
  <si>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</si>
  <si>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</si>
  <si>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</si>
  <si>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</si>
  <si>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Vans/CC &lt;= 2.5t</t>
  </si>
  <si>
    <t>Vans/CC 2.5-3.5t</t>
  </si>
  <si>
    <t>PU/CC 4X2</t>
  </si>
  <si>
    <t>PU/CC 4X4</t>
  </si>
  <si>
    <t>Pick-Up/CC &gt; $100K</t>
  </si>
  <si>
    <t>LD 3501-8000 kgs GVM</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</si>
  <si>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</si>
  <si>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</si>
  <si>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</si>
  <si>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</si>
  <si>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</si>
  <si>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</si>
  <si>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</si>
  <si>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</si>
  <si>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</si>
  <si>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</si>
  <si>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</si>
  <si>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</si>
  <si>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</si>
  <si>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</si>
  <si>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</si>
  <si>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</si>
  <si>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</si>
  <si>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</si>
  <si>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</si>
  <si>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</si>
  <si>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</si>
  <si>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</si>
  <si>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</si>
  <si>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</si>
  <si>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</si>
  <si>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</si>
  <si>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</si>
  <si>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</si>
  <si>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</si>
  <si>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</si>
  <si>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</si>
  <si>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</si>
  <si>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</si>
  <si>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</si>
  <si>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</si>
  <si>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</si>
  <si>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</si>
  <si>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</si>
  <si>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</si>
  <si>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</si>
  <si>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</si>
  <si>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</si>
  <si>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</si>
  <si>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</si>
  <si>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</si>
  <si>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</si>
  <si>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</si>
  <si>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</si>
  <si>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</si>
  <si>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</si>
  <si>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</si>
  <si>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</si>
  <si>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</si>
  <si>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</si>
  <si>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</si>
  <si>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</si>
  <si>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</si>
  <si>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</si>
  <si>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</si>
  <si>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</si>
  <si>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</si>
  <si>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</si>
  <si>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</si>
  <si>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</si>
  <si>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</si>
  <si>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</si>
  <si>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</si>
  <si>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</si>
  <si>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</si>
  <si>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</si>
  <si>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</si>
  <si>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</si>
  <si>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</si>
  <si>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</si>
  <si>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</si>
  <si>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</si>
  <si>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</si>
  <si>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</si>
  <si>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</si>
  <si>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</si>
  <si>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</si>
  <si>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</si>
  <si>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</si>
  <si>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</si>
  <si>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</si>
  <si>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</si>
  <si>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</si>
  <si>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</si>
  <si>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</si>
  <si>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</si>
  <si>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</si>
  <si>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</si>
  <si>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</si>
  <si>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</si>
  <si>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</si>
  <si>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</si>
  <si>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</si>
  <si>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</si>
  <si>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</si>
  <si>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</si>
  <si>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</si>
  <si>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</si>
  <si>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</si>
  <si>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</si>
  <si>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</si>
  <si>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</si>
  <si>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</si>
  <si>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</si>
  <si>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</si>
  <si>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</si>
  <si>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</si>
  <si>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</si>
  <si>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</si>
  <si>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</si>
  <si>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</si>
  <si>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</si>
  <si>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</si>
  <si>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</si>
  <si>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</si>
  <si>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</si>
  <si>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</si>
  <si>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</si>
  <si>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</si>
  <si>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</si>
  <si>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</si>
  <si>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</si>
  <si>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</si>
  <si>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</si>
  <si>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</si>
  <si>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Maserati Ghibli</t>
  </si>
  <si>
    <t>Mercedes-Benz E-Class</t>
  </si>
  <si>
    <t>Mercedes-Benz EQE</t>
  </si>
  <si>
    <t>Porsche Taycan</t>
  </si>
  <si>
    <t>BMW 7 Series</t>
  </si>
  <si>
    <t>BMW i7</t>
  </si>
  <si>
    <t>Lexus LS</t>
  </si>
  <si>
    <t>Porsche Panamera</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</si>
  <si>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</si>
  <si>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</si>
  <si>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</si>
  <si>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</si>
  <si>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</si>
  <si>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</si>
  <si>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</si>
  <si>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</si>
  <si>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</si>
  <si>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</si>
  <si>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</si>
  <si>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</si>
  <si>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</si>
  <si>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BMW 2 Series Coupe/Conv</t>
  </si>
  <si>
    <t>Ford Mustang</t>
  </si>
  <si>
    <t>Mazda MX5</t>
  </si>
  <si>
    <t>MINI Cabrio</t>
  </si>
  <si>
    <t>Nissan Z</t>
  </si>
  <si>
    <t>Subaru BRZ</t>
  </si>
  <si>
    <t>Toyota GR86 / 86</t>
  </si>
  <si>
    <t>Audi A5</t>
  </si>
  <si>
    <t>Audi TT</t>
  </si>
  <si>
    <t>BMW 4 Series Coupe/Conv</t>
  </si>
  <si>
    <t>BMW Z4</t>
  </si>
  <si>
    <t>Chevrolet Corvette Stingray</t>
  </si>
  <si>
    <t>Lexus LC</t>
  </si>
  <si>
    <t>Lotus Elise</t>
  </si>
  <si>
    <t>Lotus Emira</t>
  </si>
  <si>
    <t>Mercedes-Benz C-Class Cpe/Conv</t>
  </si>
  <si>
    <t>Porsche Boxster</t>
  </si>
  <si>
    <t>Porsche Cayman</t>
  </si>
  <si>
    <t>Toyota Supra</t>
  </si>
  <si>
    <t>BMW 8 Series</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</si>
  <si>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</si>
  <si>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</si>
  <si>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</si>
  <si>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</si>
  <si>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</si>
  <si>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</si>
  <si>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</si>
  <si>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</si>
  <si>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</si>
  <si>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</si>
  <si>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</si>
  <si>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</si>
  <si>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</si>
  <si>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</si>
  <si>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</si>
  <si>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</si>
  <si>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</si>
  <si>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</si>
  <si>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</si>
  <si>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</si>
  <si>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</si>
  <si>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</si>
  <si>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</si>
  <si>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</si>
  <si>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</si>
  <si>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</si>
  <si>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</si>
  <si>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</si>
  <si>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</si>
  <si>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</si>
  <si>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</si>
  <si>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</si>
  <si>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</si>
  <si>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</si>
  <si>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</si>
  <si>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</si>
  <si>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</si>
  <si>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</si>
  <si>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</si>
  <si>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</si>
  <si>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</si>
  <si>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</si>
  <si>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</si>
  <si>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</si>
  <si>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</si>
  <si>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</si>
  <si>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</si>
  <si>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</si>
  <si>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</si>
  <si>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</si>
  <si>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</si>
  <si>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</si>
  <si>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</si>
  <si>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</si>
  <si>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</si>
  <si>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</si>
  <si>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</si>
  <si>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</si>
  <si>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</si>
  <si>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</si>
  <si>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</si>
  <si>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</si>
  <si>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</si>
  <si>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</si>
  <si>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</si>
  <si>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</si>
  <si>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</si>
  <si>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</si>
  <si>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</si>
  <si>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</si>
  <si>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</si>
  <si>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</si>
  <si>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</si>
  <si>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</si>
  <si>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</si>
  <si>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</si>
  <si>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</si>
  <si>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</si>
  <si>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</si>
  <si>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</si>
  <si>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</si>
  <si>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</si>
  <si>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</si>
  <si>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</si>
  <si>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</si>
  <si>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</si>
  <si>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</si>
  <si>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</si>
  <si>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</si>
  <si>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</si>
  <si>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</si>
  <si>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</si>
  <si>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</si>
  <si>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</si>
  <si>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</si>
  <si>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</si>
  <si>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</si>
  <si>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</si>
  <si>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</si>
  <si>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</si>
  <si>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</si>
  <si>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</si>
  <si>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</si>
  <si>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</si>
  <si>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</si>
  <si>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</si>
  <si>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</si>
  <si>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</si>
  <si>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</si>
  <si>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</si>
  <si>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</si>
  <si>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</si>
  <si>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</si>
  <si>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</si>
  <si>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</si>
  <si>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</si>
  <si>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</si>
  <si>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</si>
  <si>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</si>
  <si>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</si>
  <si>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</si>
  <si>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</si>
  <si>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</si>
  <si>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</si>
  <si>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</si>
  <si>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</si>
  <si>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</si>
  <si>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</si>
  <si>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</si>
  <si>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</si>
  <si>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</si>
  <si>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</si>
  <si>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</si>
  <si>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</si>
  <si>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</si>
  <si>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Bentley Bentayga</t>
  </si>
  <si>
    <t>BMW X7</t>
  </si>
  <si>
    <t>BMW XM</t>
  </si>
  <si>
    <t>Land Rover Range Rover</t>
  </si>
  <si>
    <t>Lexus LX</t>
  </si>
  <si>
    <t>Mercedes-Benz G-Class</t>
  </si>
  <si>
    <t>Mercedes-Benz GLS-Class</t>
  </si>
  <si>
    <t>LDV Deliver 9 Bus</t>
  </si>
  <si>
    <t>Mercedes-Benz Sprinter Bus</t>
  </si>
  <si>
    <t>Toyota Hiace Bus</t>
  </si>
  <si>
    <t>Volkswagen Crafter Bus</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</si>
  <si>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</si>
  <si>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</si>
  <si>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</si>
  <si>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</si>
  <si>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</si>
  <si>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</si>
  <si>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</si>
  <si>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</si>
  <si>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</si>
  <si>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</si>
  <si>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</si>
  <si>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</si>
  <si>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</si>
  <si>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</si>
  <si>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</si>
  <si>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</si>
  <si>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</si>
  <si>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</si>
  <si>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</si>
  <si>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</si>
  <si>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</si>
  <si>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</si>
  <si>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</si>
  <si>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</si>
  <si>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</si>
  <si>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</si>
  <si>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</si>
  <si>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</si>
  <si>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</si>
  <si>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</si>
  <si>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</si>
  <si>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</si>
  <si>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</si>
  <si>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</si>
  <si>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</si>
  <si>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</si>
  <si>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</si>
  <si>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</si>
  <si>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</si>
  <si>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</si>
  <si>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</si>
  <si>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</si>
  <si>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Isuzu N-Series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</si>
  <si>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</si>
  <si>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</si>
  <si>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</si>
  <si>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</si>
  <si>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</si>
  <si>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</si>
  <si>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</si>
  <si>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</si>
  <si>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</si>
  <si>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</si>
  <si>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</si>
  <si>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</si>
  <si>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</si>
  <si>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</si>
  <si>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</si>
  <si>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</si>
  <si>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</si>
  <si>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</si>
  <si>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</si>
  <si>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</si>
  <si>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</si>
  <si>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</si>
  <si>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</si>
  <si>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</si>
  <si>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</si>
  <si>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</si>
  <si>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</si>
  <si>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</si>
  <si>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</si>
  <si>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</si>
  <si>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</si>
  <si>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</si>
  <si>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</si>
  <si>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</si>
  <si>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</si>
  <si>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</si>
  <si>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</si>
  <si>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</si>
  <si>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</si>
  <si>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</si>
  <si>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</si>
  <si>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</si>
  <si>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</si>
  <si>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</si>
  <si>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</si>
  <si>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</si>
  <si>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</si>
  <si>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</si>
  <si>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</si>
  <si>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</si>
  <si>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</si>
  <si>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</si>
  <si>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</si>
  <si>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</si>
  <si>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</si>
  <si>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</si>
  <si>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</si>
  <si>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</si>
  <si>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</si>
  <si>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</si>
  <si>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</si>
  <si>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</si>
  <si>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</si>
  <si>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BYD Total</t>
  </si>
  <si>
    <t>Chery Total</t>
  </si>
  <si>
    <t>Chevrolet Total</t>
  </si>
  <si>
    <t>Citroen Total</t>
  </si>
  <si>
    <t>CUPRA Total</t>
  </si>
  <si>
    <t>Fiat Total</t>
  </si>
  <si>
    <t>Fiat Professional Total</t>
  </si>
  <si>
    <t>Ford Total</t>
  </si>
  <si>
    <t>Fuso Total</t>
  </si>
  <si>
    <t>Genesis Total</t>
  </si>
  <si>
    <t>GWM Total</t>
  </si>
  <si>
    <t>Hino Total</t>
  </si>
  <si>
    <t>Honda Total</t>
  </si>
  <si>
    <t>Hyundai Total</t>
  </si>
  <si>
    <t>Hyundai Commercial Vehicles Total</t>
  </si>
  <si>
    <t>Isuzu Total</t>
  </si>
  <si>
    <t>Isuzu Ute Total</t>
  </si>
  <si>
    <t>Jaguar Total</t>
  </si>
  <si>
    <t>Jeep Total</t>
  </si>
  <si>
    <t>Kia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</si>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</sst>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80</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81</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82</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83</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84</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85</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86</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87</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88</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89</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582</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5"/>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101</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101</v>
      </c>
      <c r="B6" s="61" t="s">
        <v>12</v>
      </c>
      <c r="C6" s="62" t="s">
        <v>13</v>
      </c>
      <c r="D6" s="61" t="s">
        <v>12</v>
      </c>
      <c r="E6" s="63" t="s">
        <v>13</v>
      </c>
      <c r="F6" s="62" t="s">
        <v>12</v>
      </c>
      <c r="G6" s="62" t="s">
        <v>13</v>
      </c>
      <c r="H6" s="61" t="s">
        <v>12</v>
      </c>
      <c r="I6" s="63" t="s">
        <v>13</v>
      </c>
      <c r="J6" s="61"/>
      <c r="K6" s="63"/>
    </row>
    <row r="7" spans="1:11" x14ac:dyDescent="0.25">
      <c r="A7" s="7" t="s">
        <v>286</v>
      </c>
      <c r="B7" s="65">
        <v>1</v>
      </c>
      <c r="C7" s="34">
        <f>IF(B18=0, "-", B7/B18)</f>
        <v>1.4705882352941176E-2</v>
      </c>
      <c r="D7" s="65">
        <v>3</v>
      </c>
      <c r="E7" s="9">
        <f>IF(D18=0, "-", D7/D18)</f>
        <v>3.0612244897959183E-2</v>
      </c>
      <c r="F7" s="81">
        <v>10</v>
      </c>
      <c r="G7" s="34">
        <f>IF(F18=0, "-", F7/F18)</f>
        <v>2.5125628140703519E-2</v>
      </c>
      <c r="H7" s="65">
        <v>9</v>
      </c>
      <c r="I7" s="9">
        <f>IF(H18=0, "-", H7/H18)</f>
        <v>1.8828451882845189E-2</v>
      </c>
      <c r="J7" s="8">
        <f t="shared" ref="J7:J16" si="0">IF(D7=0, "-", IF((B7-D7)/D7&lt;10, (B7-D7)/D7, "&gt;999%"))</f>
        <v>-0.66666666666666663</v>
      </c>
      <c r="K7" s="9">
        <f t="shared" ref="K7:K16" si="1">IF(H7=0, "-", IF((F7-H7)/H7&lt;10, (F7-H7)/H7, "&gt;999%"))</f>
        <v>0.1111111111111111</v>
      </c>
    </row>
    <row r="8" spans="1:11" x14ac:dyDescent="0.25">
      <c r="A8" s="7" t="s">
        <v>287</v>
      </c>
      <c r="B8" s="65">
        <v>2</v>
      </c>
      <c r="C8" s="34">
        <f>IF(B18=0, "-", B8/B18)</f>
        <v>2.9411764705882353E-2</v>
      </c>
      <c r="D8" s="65">
        <v>7</v>
      </c>
      <c r="E8" s="9">
        <f>IF(D18=0, "-", D8/D18)</f>
        <v>7.1428571428571425E-2</v>
      </c>
      <c r="F8" s="81">
        <v>35</v>
      </c>
      <c r="G8" s="34">
        <f>IF(F18=0, "-", F8/F18)</f>
        <v>8.7939698492462318E-2</v>
      </c>
      <c r="H8" s="65">
        <v>42</v>
      </c>
      <c r="I8" s="9">
        <f>IF(H18=0, "-", H8/H18)</f>
        <v>8.7866108786610872E-2</v>
      </c>
      <c r="J8" s="8">
        <f t="shared" si="0"/>
        <v>-0.7142857142857143</v>
      </c>
      <c r="K8" s="9">
        <f t="shared" si="1"/>
        <v>-0.16666666666666666</v>
      </c>
    </row>
    <row r="9" spans="1:11" x14ac:dyDescent="0.25">
      <c r="A9" s="7" t="s">
        <v>288</v>
      </c>
      <c r="B9" s="65">
        <v>18</v>
      </c>
      <c r="C9" s="34">
        <f>IF(B18=0, "-", B9/B18)</f>
        <v>0.26470588235294118</v>
      </c>
      <c r="D9" s="65">
        <v>14</v>
      </c>
      <c r="E9" s="9">
        <f>IF(D18=0, "-", D9/D18)</f>
        <v>0.14285714285714285</v>
      </c>
      <c r="F9" s="81">
        <v>54</v>
      </c>
      <c r="G9" s="34">
        <f>IF(F18=0, "-", F9/F18)</f>
        <v>0.135678391959799</v>
      </c>
      <c r="H9" s="65">
        <v>83</v>
      </c>
      <c r="I9" s="9">
        <f>IF(H18=0, "-", H9/H18)</f>
        <v>0.17364016736401675</v>
      </c>
      <c r="J9" s="8">
        <f t="shared" si="0"/>
        <v>0.2857142857142857</v>
      </c>
      <c r="K9" s="9">
        <f t="shared" si="1"/>
        <v>-0.3493975903614458</v>
      </c>
    </row>
    <row r="10" spans="1:11" x14ac:dyDescent="0.25">
      <c r="A10" s="7" t="s">
        <v>289</v>
      </c>
      <c r="B10" s="65">
        <v>23</v>
      </c>
      <c r="C10" s="34">
        <f>IF(B18=0, "-", B10/B18)</f>
        <v>0.33823529411764708</v>
      </c>
      <c r="D10" s="65">
        <v>24</v>
      </c>
      <c r="E10" s="9">
        <f>IF(D18=0, "-", D10/D18)</f>
        <v>0.24489795918367346</v>
      </c>
      <c r="F10" s="81">
        <v>118</v>
      </c>
      <c r="G10" s="34">
        <f>IF(F18=0, "-", F10/F18)</f>
        <v>0.29648241206030151</v>
      </c>
      <c r="H10" s="65">
        <v>80</v>
      </c>
      <c r="I10" s="9">
        <f>IF(H18=0, "-", H10/H18)</f>
        <v>0.16736401673640167</v>
      </c>
      <c r="J10" s="8">
        <f t="shared" si="0"/>
        <v>-4.1666666666666664E-2</v>
      </c>
      <c r="K10" s="9">
        <f t="shared" si="1"/>
        <v>0.47499999999999998</v>
      </c>
    </row>
    <row r="11" spans="1:11" x14ac:dyDescent="0.25">
      <c r="A11" s="7" t="s">
        <v>290</v>
      </c>
      <c r="B11" s="65">
        <v>1</v>
      </c>
      <c r="C11" s="34">
        <f>IF(B18=0, "-", B11/B18)</f>
        <v>1.4705882352941176E-2</v>
      </c>
      <c r="D11" s="65">
        <v>2</v>
      </c>
      <c r="E11" s="9">
        <f>IF(D18=0, "-", D11/D18)</f>
        <v>2.0408163265306121E-2</v>
      </c>
      <c r="F11" s="81">
        <v>13</v>
      </c>
      <c r="G11" s="34">
        <f>IF(F18=0, "-", F11/F18)</f>
        <v>3.2663316582914576E-2</v>
      </c>
      <c r="H11" s="65">
        <v>14</v>
      </c>
      <c r="I11" s="9">
        <f>IF(H18=0, "-", H11/H18)</f>
        <v>2.9288702928870293E-2</v>
      </c>
      <c r="J11" s="8">
        <f t="shared" si="0"/>
        <v>-0.5</v>
      </c>
      <c r="K11" s="9">
        <f t="shared" si="1"/>
        <v>-7.1428571428571425E-2</v>
      </c>
    </row>
    <row r="12" spans="1:11" x14ac:dyDescent="0.25">
      <c r="A12" s="7" t="s">
        <v>291</v>
      </c>
      <c r="B12" s="65">
        <v>0</v>
      </c>
      <c r="C12" s="34">
        <f>IF(B18=0, "-", B12/B18)</f>
        <v>0</v>
      </c>
      <c r="D12" s="65">
        <v>0</v>
      </c>
      <c r="E12" s="9">
        <f>IF(D18=0, "-", D12/D18)</f>
        <v>0</v>
      </c>
      <c r="F12" s="81">
        <v>2</v>
      </c>
      <c r="G12" s="34">
        <f>IF(F18=0, "-", F12/F18)</f>
        <v>5.0251256281407036E-3</v>
      </c>
      <c r="H12" s="65">
        <v>6</v>
      </c>
      <c r="I12" s="9">
        <f>IF(H18=0, "-", H12/H18)</f>
        <v>1.2552301255230125E-2</v>
      </c>
      <c r="J12" s="8" t="str">
        <f t="shared" si="0"/>
        <v>-</v>
      </c>
      <c r="K12" s="9">
        <f t="shared" si="1"/>
        <v>-0.66666666666666663</v>
      </c>
    </row>
    <row r="13" spans="1:11" x14ac:dyDescent="0.25">
      <c r="A13" s="7" t="s">
        <v>292</v>
      </c>
      <c r="B13" s="65">
        <v>9</v>
      </c>
      <c r="C13" s="34">
        <f>IF(B18=0, "-", B13/B18)</f>
        <v>0.13235294117647059</v>
      </c>
      <c r="D13" s="65">
        <v>5</v>
      </c>
      <c r="E13" s="9">
        <f>IF(D18=0, "-", D13/D18)</f>
        <v>5.1020408163265307E-2</v>
      </c>
      <c r="F13" s="81">
        <v>29</v>
      </c>
      <c r="G13" s="34">
        <f>IF(F18=0, "-", F13/F18)</f>
        <v>7.2864321608040197E-2</v>
      </c>
      <c r="H13" s="65">
        <v>22</v>
      </c>
      <c r="I13" s="9">
        <f>IF(H18=0, "-", H13/H18)</f>
        <v>4.6025104602510462E-2</v>
      </c>
      <c r="J13" s="8">
        <f t="shared" si="0"/>
        <v>0.8</v>
      </c>
      <c r="K13" s="9">
        <f t="shared" si="1"/>
        <v>0.31818181818181818</v>
      </c>
    </row>
    <row r="14" spans="1:11" x14ac:dyDescent="0.25">
      <c r="A14" s="7" t="s">
        <v>293</v>
      </c>
      <c r="B14" s="65">
        <v>9</v>
      </c>
      <c r="C14" s="34">
        <f>IF(B18=0, "-", B14/B18)</f>
        <v>0.13235294117647059</v>
      </c>
      <c r="D14" s="65">
        <v>9</v>
      </c>
      <c r="E14" s="9">
        <f>IF(D18=0, "-", D14/D18)</f>
        <v>9.1836734693877556E-2</v>
      </c>
      <c r="F14" s="81">
        <v>44</v>
      </c>
      <c r="G14" s="34">
        <f>IF(F18=0, "-", F14/F18)</f>
        <v>0.11055276381909548</v>
      </c>
      <c r="H14" s="65">
        <v>46</v>
      </c>
      <c r="I14" s="9">
        <f>IF(H18=0, "-", H14/H18)</f>
        <v>9.6234309623430964E-2</v>
      </c>
      <c r="J14" s="8">
        <f t="shared" si="0"/>
        <v>0</v>
      </c>
      <c r="K14" s="9">
        <f t="shared" si="1"/>
        <v>-4.3478260869565216E-2</v>
      </c>
    </row>
    <row r="15" spans="1:11" x14ac:dyDescent="0.25">
      <c r="A15" s="7" t="s">
        <v>294</v>
      </c>
      <c r="B15" s="65">
        <v>0</v>
      </c>
      <c r="C15" s="34">
        <f>IF(B18=0, "-", B15/B18)</f>
        <v>0</v>
      </c>
      <c r="D15" s="65">
        <v>12</v>
      </c>
      <c r="E15" s="9">
        <f>IF(D18=0, "-", D15/D18)</f>
        <v>0.12244897959183673</v>
      </c>
      <c r="F15" s="81">
        <v>39</v>
      </c>
      <c r="G15" s="34">
        <f>IF(F18=0, "-", F15/F18)</f>
        <v>9.7989949748743713E-2</v>
      </c>
      <c r="H15" s="65">
        <v>80</v>
      </c>
      <c r="I15" s="9">
        <f>IF(H18=0, "-", H15/H18)</f>
        <v>0.16736401673640167</v>
      </c>
      <c r="J15" s="8">
        <f t="shared" si="0"/>
        <v>-1</v>
      </c>
      <c r="K15" s="9">
        <f t="shared" si="1"/>
        <v>-0.51249999999999996</v>
      </c>
    </row>
    <row r="16" spans="1:11" x14ac:dyDescent="0.25">
      <c r="A16" s="7" t="s">
        <v>295</v>
      </c>
      <c r="B16" s="65">
        <v>5</v>
      </c>
      <c r="C16" s="34">
        <f>IF(B18=0, "-", B16/B18)</f>
        <v>7.3529411764705885E-2</v>
      </c>
      <c r="D16" s="65">
        <v>22</v>
      </c>
      <c r="E16" s="9">
        <f>IF(D18=0, "-", D16/D18)</f>
        <v>0.22448979591836735</v>
      </c>
      <c r="F16" s="81">
        <v>54</v>
      </c>
      <c r="G16" s="34">
        <f>IF(F18=0, "-", F16/F18)</f>
        <v>0.135678391959799</v>
      </c>
      <c r="H16" s="65">
        <v>96</v>
      </c>
      <c r="I16" s="9">
        <f>IF(H18=0, "-", H16/H18)</f>
        <v>0.20083682008368201</v>
      </c>
      <c r="J16" s="8">
        <f t="shared" si="0"/>
        <v>-0.77272727272727271</v>
      </c>
      <c r="K16" s="9">
        <f t="shared" si="1"/>
        <v>-0.4375</v>
      </c>
    </row>
    <row r="17" spans="1:11" x14ac:dyDescent="0.25">
      <c r="A17" s="2"/>
      <c r="B17" s="68"/>
      <c r="C17" s="33"/>
      <c r="D17" s="68"/>
      <c r="E17" s="6"/>
      <c r="F17" s="82"/>
      <c r="G17" s="33"/>
      <c r="H17" s="68"/>
      <c r="I17" s="6"/>
      <c r="J17" s="5"/>
      <c r="K17" s="6"/>
    </row>
    <row r="18" spans="1:11" s="43" customFormat="1" ht="13" x14ac:dyDescent="0.3">
      <c r="A18" s="162" t="s">
        <v>519</v>
      </c>
      <c r="B18" s="71">
        <f>SUM(B7:B17)</f>
        <v>68</v>
      </c>
      <c r="C18" s="40">
        <f>B18/1856</f>
        <v>3.6637931034482756E-2</v>
      </c>
      <c r="D18" s="71">
        <f>SUM(D7:D17)</f>
        <v>98</v>
      </c>
      <c r="E18" s="41">
        <f>D18/1486</f>
        <v>6.5948855989232835E-2</v>
      </c>
      <c r="F18" s="77">
        <f>SUM(F7:F17)</f>
        <v>398</v>
      </c>
      <c r="G18" s="42">
        <f>F18/9054</f>
        <v>4.3958471393859069E-2</v>
      </c>
      <c r="H18" s="71">
        <f>SUM(H7:H17)</f>
        <v>478</v>
      </c>
      <c r="I18" s="41">
        <f>H18/8145</f>
        <v>5.8686310620012276E-2</v>
      </c>
      <c r="J18" s="37">
        <f>IF(D18=0, "-", IF((B18-D18)/D18&lt;10, (B18-D18)/D18, "&gt;999%"))</f>
        <v>-0.30612244897959184</v>
      </c>
      <c r="K18" s="38">
        <f>IF(H18=0, "-", IF((F18-H18)/H18&lt;10, (F18-H18)/H18, "&gt;999%"))</f>
        <v>-0.16736401673640167</v>
      </c>
    </row>
    <row r="19" spans="1:11" x14ac:dyDescent="0.25">
      <c r="B19" s="83"/>
      <c r="D19" s="83"/>
      <c r="F19" s="83"/>
      <c r="H19" s="83"/>
    </row>
    <row r="20" spans="1:11" s="43" customFormat="1" ht="13" x14ac:dyDescent="0.3">
      <c r="A20" s="162" t="s">
        <v>519</v>
      </c>
      <c r="B20" s="71">
        <v>68</v>
      </c>
      <c r="C20" s="40">
        <f>B20/1856</f>
        <v>3.6637931034482756E-2</v>
      </c>
      <c r="D20" s="71">
        <v>98</v>
      </c>
      <c r="E20" s="41">
        <f>D20/1486</f>
        <v>6.5948855989232835E-2</v>
      </c>
      <c r="F20" s="77">
        <v>398</v>
      </c>
      <c r="G20" s="42">
        <f>F20/9054</f>
        <v>4.3958471393859069E-2</v>
      </c>
      <c r="H20" s="71">
        <v>478</v>
      </c>
      <c r="I20" s="41">
        <f>H20/8145</f>
        <v>5.8686310620012276E-2</v>
      </c>
      <c r="J20" s="37">
        <f>IF(D20=0, "-", IF((B20-D20)/D20&lt;10, (B20-D20)/D20, "&gt;999%"))</f>
        <v>-0.30612244897959184</v>
      </c>
      <c r="K20" s="38">
        <f>IF(H20=0, "-", IF((F20-H20)/H20&lt;10, (F20-H20)/H20, "&gt;999%"))</f>
        <v>-0.16736401673640167</v>
      </c>
    </row>
    <row r="21" spans="1:11" x14ac:dyDescent="0.25">
      <c r="B21" s="83"/>
      <c r="D21" s="83"/>
      <c r="F21" s="83"/>
      <c r="H21" s="83"/>
    </row>
    <row r="22" spans="1:11" ht="15.5" x14ac:dyDescent="0.35">
      <c r="A22" s="164" t="s">
        <v>102</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129</v>
      </c>
      <c r="B24" s="61" t="s">
        <v>12</v>
      </c>
      <c r="C24" s="62" t="s">
        <v>13</v>
      </c>
      <c r="D24" s="61" t="s">
        <v>12</v>
      </c>
      <c r="E24" s="63" t="s">
        <v>13</v>
      </c>
      <c r="F24" s="62" t="s">
        <v>12</v>
      </c>
      <c r="G24" s="62" t="s">
        <v>13</v>
      </c>
      <c r="H24" s="61" t="s">
        <v>12</v>
      </c>
      <c r="I24" s="63" t="s">
        <v>13</v>
      </c>
      <c r="J24" s="61"/>
      <c r="K24" s="63"/>
    </row>
    <row r="25" spans="1:11" x14ac:dyDescent="0.25">
      <c r="A25" s="7" t="s">
        <v>296</v>
      </c>
      <c r="B25" s="65">
        <v>5</v>
      </c>
      <c r="C25" s="34">
        <f>IF(B49=0, "-", B25/B49)</f>
        <v>2.1459227467811159E-2</v>
      </c>
      <c r="D25" s="65">
        <v>0</v>
      </c>
      <c r="E25" s="9">
        <f>IF(D49=0, "-", D25/D49)</f>
        <v>0</v>
      </c>
      <c r="F25" s="81">
        <v>29</v>
      </c>
      <c r="G25" s="34">
        <f>IF(F49=0, "-", F25/F49)</f>
        <v>2.5108225108225107E-2</v>
      </c>
      <c r="H25" s="65">
        <v>0</v>
      </c>
      <c r="I25" s="9">
        <f>IF(H49=0, "-", H25/H49)</f>
        <v>0</v>
      </c>
      <c r="J25" s="8" t="str">
        <f t="shared" ref="J25:J47" si="2">IF(D25=0, "-", IF((B25-D25)/D25&lt;10, (B25-D25)/D25, "&gt;999%"))</f>
        <v>-</v>
      </c>
      <c r="K25" s="9" t="str">
        <f t="shared" ref="K25:K47" si="3">IF(H25=0, "-", IF((F25-H25)/H25&lt;10, (F25-H25)/H25, "&gt;999%"))</f>
        <v>-</v>
      </c>
    </row>
    <row r="26" spans="1:11" x14ac:dyDescent="0.25">
      <c r="A26" s="7" t="s">
        <v>297</v>
      </c>
      <c r="B26" s="65">
        <v>0</v>
      </c>
      <c r="C26" s="34">
        <f>IF(B49=0, "-", B26/B49)</f>
        <v>0</v>
      </c>
      <c r="D26" s="65">
        <v>0</v>
      </c>
      <c r="E26" s="9">
        <f>IF(D49=0, "-", D26/D49)</f>
        <v>0</v>
      </c>
      <c r="F26" s="81">
        <v>0</v>
      </c>
      <c r="G26" s="34">
        <f>IF(F49=0, "-", F26/F49)</f>
        <v>0</v>
      </c>
      <c r="H26" s="65">
        <v>7</v>
      </c>
      <c r="I26" s="9">
        <f>IF(H49=0, "-", H26/H49)</f>
        <v>7.0000000000000001E-3</v>
      </c>
      <c r="J26" s="8" t="str">
        <f t="shared" si="2"/>
        <v>-</v>
      </c>
      <c r="K26" s="9">
        <f t="shared" si="3"/>
        <v>-1</v>
      </c>
    </row>
    <row r="27" spans="1:11" x14ac:dyDescent="0.25">
      <c r="A27" s="7" t="s">
        <v>298</v>
      </c>
      <c r="B27" s="65">
        <v>26</v>
      </c>
      <c r="C27" s="34">
        <f>IF(B49=0, "-", B27/B49)</f>
        <v>0.11158798283261803</v>
      </c>
      <c r="D27" s="65">
        <v>10</v>
      </c>
      <c r="E27" s="9">
        <f>IF(D49=0, "-", D27/D49)</f>
        <v>6.5789473684210523E-2</v>
      </c>
      <c r="F27" s="81">
        <v>89</v>
      </c>
      <c r="G27" s="34">
        <f>IF(F49=0, "-", F27/F49)</f>
        <v>7.7056277056277059E-2</v>
      </c>
      <c r="H27" s="65">
        <v>44</v>
      </c>
      <c r="I27" s="9">
        <f>IF(H49=0, "-", H27/H49)</f>
        <v>4.3999999999999997E-2</v>
      </c>
      <c r="J27" s="8">
        <f t="shared" si="2"/>
        <v>1.6</v>
      </c>
      <c r="K27" s="9">
        <f t="shared" si="3"/>
        <v>1.0227272727272727</v>
      </c>
    </row>
    <row r="28" spans="1:11" x14ac:dyDescent="0.25">
      <c r="A28" s="7" t="s">
        <v>299</v>
      </c>
      <c r="B28" s="65">
        <v>2</v>
      </c>
      <c r="C28" s="34">
        <f>IF(B49=0, "-", B28/B49)</f>
        <v>8.5836909871244635E-3</v>
      </c>
      <c r="D28" s="65">
        <v>3</v>
      </c>
      <c r="E28" s="9">
        <f>IF(D49=0, "-", D28/D49)</f>
        <v>1.9736842105263157E-2</v>
      </c>
      <c r="F28" s="81">
        <v>29</v>
      </c>
      <c r="G28" s="34">
        <f>IF(F49=0, "-", F28/F49)</f>
        <v>2.5108225108225107E-2</v>
      </c>
      <c r="H28" s="65">
        <v>29</v>
      </c>
      <c r="I28" s="9">
        <f>IF(H49=0, "-", H28/H49)</f>
        <v>2.9000000000000001E-2</v>
      </c>
      <c r="J28" s="8">
        <f t="shared" si="2"/>
        <v>-0.33333333333333331</v>
      </c>
      <c r="K28" s="9">
        <f t="shared" si="3"/>
        <v>0</v>
      </c>
    </row>
    <row r="29" spans="1:11" x14ac:dyDescent="0.25">
      <c r="A29" s="7" t="s">
        <v>300</v>
      </c>
      <c r="B29" s="65">
        <v>12</v>
      </c>
      <c r="C29" s="34">
        <f>IF(B49=0, "-", B29/B49)</f>
        <v>5.1502145922746781E-2</v>
      </c>
      <c r="D29" s="65">
        <v>25</v>
      </c>
      <c r="E29" s="9">
        <f>IF(D49=0, "-", D29/D49)</f>
        <v>0.16447368421052633</v>
      </c>
      <c r="F29" s="81">
        <v>79</v>
      </c>
      <c r="G29" s="34">
        <f>IF(F49=0, "-", F29/F49)</f>
        <v>6.8398268398268403E-2</v>
      </c>
      <c r="H29" s="65">
        <v>125</v>
      </c>
      <c r="I29" s="9">
        <f>IF(H49=0, "-", H29/H49)</f>
        <v>0.125</v>
      </c>
      <c r="J29" s="8">
        <f t="shared" si="2"/>
        <v>-0.52</v>
      </c>
      <c r="K29" s="9">
        <f t="shared" si="3"/>
        <v>-0.36799999999999999</v>
      </c>
    </row>
    <row r="30" spans="1:11" x14ac:dyDescent="0.25">
      <c r="A30" s="7" t="s">
        <v>301</v>
      </c>
      <c r="B30" s="65">
        <v>2</v>
      </c>
      <c r="C30" s="34">
        <f>IF(B49=0, "-", B30/B49)</f>
        <v>8.5836909871244635E-3</v>
      </c>
      <c r="D30" s="65">
        <v>2</v>
      </c>
      <c r="E30" s="9">
        <f>IF(D49=0, "-", D30/D49)</f>
        <v>1.3157894736842105E-2</v>
      </c>
      <c r="F30" s="81">
        <v>13</v>
      </c>
      <c r="G30" s="34">
        <f>IF(F49=0, "-", F30/F49)</f>
        <v>1.1255411255411256E-2</v>
      </c>
      <c r="H30" s="65">
        <v>10</v>
      </c>
      <c r="I30" s="9">
        <f>IF(H49=0, "-", H30/H49)</f>
        <v>0.01</v>
      </c>
      <c r="J30" s="8">
        <f t="shared" si="2"/>
        <v>0</v>
      </c>
      <c r="K30" s="9">
        <f t="shared" si="3"/>
        <v>0.3</v>
      </c>
    </row>
    <row r="31" spans="1:11" x14ac:dyDescent="0.25">
      <c r="A31" s="7" t="s">
        <v>302</v>
      </c>
      <c r="B31" s="65">
        <v>22</v>
      </c>
      <c r="C31" s="34">
        <f>IF(B49=0, "-", B31/B49)</f>
        <v>9.4420600858369105E-2</v>
      </c>
      <c r="D31" s="65">
        <v>12</v>
      </c>
      <c r="E31" s="9">
        <f>IF(D49=0, "-", D31/D49)</f>
        <v>7.8947368421052627E-2</v>
      </c>
      <c r="F31" s="81">
        <v>115</v>
      </c>
      <c r="G31" s="34">
        <f>IF(F49=0, "-", F31/F49)</f>
        <v>9.9567099567099568E-2</v>
      </c>
      <c r="H31" s="65">
        <v>84</v>
      </c>
      <c r="I31" s="9">
        <f>IF(H49=0, "-", H31/H49)</f>
        <v>8.4000000000000005E-2</v>
      </c>
      <c r="J31" s="8">
        <f t="shared" si="2"/>
        <v>0.83333333333333337</v>
      </c>
      <c r="K31" s="9">
        <f t="shared" si="3"/>
        <v>0.36904761904761907</v>
      </c>
    </row>
    <row r="32" spans="1:11" x14ac:dyDescent="0.25">
      <c r="A32" s="7" t="s">
        <v>303</v>
      </c>
      <c r="B32" s="65">
        <v>19</v>
      </c>
      <c r="C32" s="34">
        <f>IF(B49=0, "-", B32/B49)</f>
        <v>8.15450643776824E-2</v>
      </c>
      <c r="D32" s="65">
        <v>23</v>
      </c>
      <c r="E32" s="9">
        <f>IF(D49=0, "-", D32/D49)</f>
        <v>0.15131578947368421</v>
      </c>
      <c r="F32" s="81">
        <v>114</v>
      </c>
      <c r="G32" s="34">
        <f>IF(F49=0, "-", F32/F49)</f>
        <v>9.8701298701298706E-2</v>
      </c>
      <c r="H32" s="65">
        <v>212</v>
      </c>
      <c r="I32" s="9">
        <f>IF(H49=0, "-", H32/H49)</f>
        <v>0.21199999999999999</v>
      </c>
      <c r="J32" s="8">
        <f t="shared" si="2"/>
        <v>-0.17391304347826086</v>
      </c>
      <c r="K32" s="9">
        <f t="shared" si="3"/>
        <v>-0.46226415094339623</v>
      </c>
    </row>
    <row r="33" spans="1:11" x14ac:dyDescent="0.25">
      <c r="A33" s="7" t="s">
        <v>304</v>
      </c>
      <c r="B33" s="65">
        <v>1</v>
      </c>
      <c r="C33" s="34">
        <f>IF(B49=0, "-", B33/B49)</f>
        <v>4.2918454935622317E-3</v>
      </c>
      <c r="D33" s="65">
        <v>1</v>
      </c>
      <c r="E33" s="9">
        <f>IF(D49=0, "-", D33/D49)</f>
        <v>6.5789473684210523E-3</v>
      </c>
      <c r="F33" s="81">
        <v>6</v>
      </c>
      <c r="G33" s="34">
        <f>IF(F49=0, "-", F33/F49)</f>
        <v>5.1948051948051948E-3</v>
      </c>
      <c r="H33" s="65">
        <v>17</v>
      </c>
      <c r="I33" s="9">
        <f>IF(H49=0, "-", H33/H49)</f>
        <v>1.7000000000000001E-2</v>
      </c>
      <c r="J33" s="8">
        <f t="shared" si="2"/>
        <v>0</v>
      </c>
      <c r="K33" s="9">
        <f t="shared" si="3"/>
        <v>-0.6470588235294118</v>
      </c>
    </row>
    <row r="34" spans="1:11" x14ac:dyDescent="0.25">
      <c r="A34" s="7" t="s">
        <v>305</v>
      </c>
      <c r="B34" s="65">
        <v>56</v>
      </c>
      <c r="C34" s="34">
        <f>IF(B49=0, "-", B34/B49)</f>
        <v>0.24034334763948498</v>
      </c>
      <c r="D34" s="65">
        <v>11</v>
      </c>
      <c r="E34" s="9">
        <f>IF(D49=0, "-", D34/D49)</f>
        <v>7.2368421052631582E-2</v>
      </c>
      <c r="F34" s="81">
        <v>205</v>
      </c>
      <c r="G34" s="34">
        <f>IF(F49=0, "-", F34/F49)</f>
        <v>0.1774891774891775</v>
      </c>
      <c r="H34" s="65">
        <v>100</v>
      </c>
      <c r="I34" s="9">
        <f>IF(H49=0, "-", H34/H49)</f>
        <v>0.1</v>
      </c>
      <c r="J34" s="8">
        <f t="shared" si="2"/>
        <v>4.0909090909090908</v>
      </c>
      <c r="K34" s="9">
        <f t="shared" si="3"/>
        <v>1.05</v>
      </c>
    </row>
    <row r="35" spans="1:11" x14ac:dyDescent="0.25">
      <c r="A35" s="7" t="s">
        <v>306</v>
      </c>
      <c r="B35" s="65">
        <v>4</v>
      </c>
      <c r="C35" s="34">
        <f>IF(B49=0, "-", B35/B49)</f>
        <v>1.7167381974248927E-2</v>
      </c>
      <c r="D35" s="65">
        <v>17</v>
      </c>
      <c r="E35" s="9">
        <f>IF(D49=0, "-", D35/D49)</f>
        <v>0.1118421052631579</v>
      </c>
      <c r="F35" s="81">
        <v>48</v>
      </c>
      <c r="G35" s="34">
        <f>IF(F49=0, "-", F35/F49)</f>
        <v>4.1558441558441558E-2</v>
      </c>
      <c r="H35" s="65">
        <v>81</v>
      </c>
      <c r="I35" s="9">
        <f>IF(H49=0, "-", H35/H49)</f>
        <v>8.1000000000000003E-2</v>
      </c>
      <c r="J35" s="8">
        <f t="shared" si="2"/>
        <v>-0.76470588235294112</v>
      </c>
      <c r="K35" s="9">
        <f t="shared" si="3"/>
        <v>-0.40740740740740738</v>
      </c>
    </row>
    <row r="36" spans="1:11" x14ac:dyDescent="0.25">
      <c r="A36" s="7" t="s">
        <v>307</v>
      </c>
      <c r="B36" s="65">
        <v>5</v>
      </c>
      <c r="C36" s="34">
        <f>IF(B49=0, "-", B36/B49)</f>
        <v>2.1459227467811159E-2</v>
      </c>
      <c r="D36" s="65">
        <v>6</v>
      </c>
      <c r="E36" s="9">
        <f>IF(D49=0, "-", D36/D49)</f>
        <v>3.9473684210526314E-2</v>
      </c>
      <c r="F36" s="81">
        <v>65</v>
      </c>
      <c r="G36" s="34">
        <f>IF(F49=0, "-", F36/F49)</f>
        <v>5.627705627705628E-2</v>
      </c>
      <c r="H36" s="65">
        <v>58</v>
      </c>
      <c r="I36" s="9">
        <f>IF(H49=0, "-", H36/H49)</f>
        <v>5.8000000000000003E-2</v>
      </c>
      <c r="J36" s="8">
        <f t="shared" si="2"/>
        <v>-0.16666666666666666</v>
      </c>
      <c r="K36" s="9">
        <f t="shared" si="3"/>
        <v>0.1206896551724138</v>
      </c>
    </row>
    <row r="37" spans="1:11" x14ac:dyDescent="0.25">
      <c r="A37" s="7" t="s">
        <v>308</v>
      </c>
      <c r="B37" s="65">
        <v>1</v>
      </c>
      <c r="C37" s="34">
        <f>IF(B49=0, "-", B37/B49)</f>
        <v>4.2918454935622317E-3</v>
      </c>
      <c r="D37" s="65">
        <v>0</v>
      </c>
      <c r="E37" s="9">
        <f>IF(D49=0, "-", D37/D49)</f>
        <v>0</v>
      </c>
      <c r="F37" s="81">
        <v>37</v>
      </c>
      <c r="G37" s="34">
        <f>IF(F49=0, "-", F37/F49)</f>
        <v>3.2034632034632034E-2</v>
      </c>
      <c r="H37" s="65">
        <v>1</v>
      </c>
      <c r="I37" s="9">
        <f>IF(H49=0, "-", H37/H49)</f>
        <v>1E-3</v>
      </c>
      <c r="J37" s="8" t="str">
        <f t="shared" si="2"/>
        <v>-</v>
      </c>
      <c r="K37" s="9" t="str">
        <f t="shared" si="3"/>
        <v>&gt;999%</v>
      </c>
    </row>
    <row r="38" spans="1:11" x14ac:dyDescent="0.25">
      <c r="A38" s="7" t="s">
        <v>309</v>
      </c>
      <c r="B38" s="65">
        <v>0</v>
      </c>
      <c r="C38" s="34">
        <f>IF(B49=0, "-", B38/B49)</f>
        <v>0</v>
      </c>
      <c r="D38" s="65">
        <v>2</v>
      </c>
      <c r="E38" s="9">
        <f>IF(D49=0, "-", D38/D49)</f>
        <v>1.3157894736842105E-2</v>
      </c>
      <c r="F38" s="81">
        <v>2</v>
      </c>
      <c r="G38" s="34">
        <f>IF(F49=0, "-", F38/F49)</f>
        <v>1.7316017316017316E-3</v>
      </c>
      <c r="H38" s="65">
        <v>5</v>
      </c>
      <c r="I38" s="9">
        <f>IF(H49=0, "-", H38/H49)</f>
        <v>5.0000000000000001E-3</v>
      </c>
      <c r="J38" s="8">
        <f t="shared" si="2"/>
        <v>-1</v>
      </c>
      <c r="K38" s="9">
        <f t="shared" si="3"/>
        <v>-0.6</v>
      </c>
    </row>
    <row r="39" spans="1:11" x14ac:dyDescent="0.25">
      <c r="A39" s="7" t="s">
        <v>310</v>
      </c>
      <c r="B39" s="65">
        <v>0</v>
      </c>
      <c r="C39" s="34">
        <f>IF(B49=0, "-", B39/B49)</f>
        <v>0</v>
      </c>
      <c r="D39" s="65">
        <v>0</v>
      </c>
      <c r="E39" s="9">
        <f>IF(D49=0, "-", D39/D49)</f>
        <v>0</v>
      </c>
      <c r="F39" s="81">
        <v>3</v>
      </c>
      <c r="G39" s="34">
        <f>IF(F49=0, "-", F39/F49)</f>
        <v>2.5974025974025974E-3</v>
      </c>
      <c r="H39" s="65">
        <v>2</v>
      </c>
      <c r="I39" s="9">
        <f>IF(H49=0, "-", H39/H49)</f>
        <v>2E-3</v>
      </c>
      <c r="J39" s="8" t="str">
        <f t="shared" si="2"/>
        <v>-</v>
      </c>
      <c r="K39" s="9">
        <f t="shared" si="3"/>
        <v>0.5</v>
      </c>
    </row>
    <row r="40" spans="1:11" x14ac:dyDescent="0.25">
      <c r="A40" s="7" t="s">
        <v>311</v>
      </c>
      <c r="B40" s="65">
        <v>11</v>
      </c>
      <c r="C40" s="34">
        <f>IF(B49=0, "-", B40/B49)</f>
        <v>4.7210300429184553E-2</v>
      </c>
      <c r="D40" s="65">
        <v>19</v>
      </c>
      <c r="E40" s="9">
        <f>IF(D49=0, "-", D40/D49)</f>
        <v>0.125</v>
      </c>
      <c r="F40" s="81">
        <v>43</v>
      </c>
      <c r="G40" s="34">
        <f>IF(F49=0, "-", F40/F49)</f>
        <v>3.722943722943723E-2</v>
      </c>
      <c r="H40" s="65">
        <v>36</v>
      </c>
      <c r="I40" s="9">
        <f>IF(H49=0, "-", H40/H49)</f>
        <v>3.5999999999999997E-2</v>
      </c>
      <c r="J40" s="8">
        <f t="shared" si="2"/>
        <v>-0.42105263157894735</v>
      </c>
      <c r="K40" s="9">
        <f t="shared" si="3"/>
        <v>0.19444444444444445</v>
      </c>
    </row>
    <row r="41" spans="1:11" x14ac:dyDescent="0.25">
      <c r="A41" s="7" t="s">
        <v>312</v>
      </c>
      <c r="B41" s="65">
        <v>33</v>
      </c>
      <c r="C41" s="34">
        <f>IF(B49=0, "-", B41/B49)</f>
        <v>0.14163090128755365</v>
      </c>
      <c r="D41" s="65">
        <v>0</v>
      </c>
      <c r="E41" s="9">
        <f>IF(D49=0, "-", D41/D49)</f>
        <v>0</v>
      </c>
      <c r="F41" s="81">
        <v>56</v>
      </c>
      <c r="G41" s="34">
        <f>IF(F49=0, "-", F41/F49)</f>
        <v>4.8484848484848485E-2</v>
      </c>
      <c r="H41" s="65">
        <v>0</v>
      </c>
      <c r="I41" s="9">
        <f>IF(H49=0, "-", H41/H49)</f>
        <v>0</v>
      </c>
      <c r="J41" s="8" t="str">
        <f t="shared" si="2"/>
        <v>-</v>
      </c>
      <c r="K41" s="9" t="str">
        <f t="shared" si="3"/>
        <v>-</v>
      </c>
    </row>
    <row r="42" spans="1:11" x14ac:dyDescent="0.25">
      <c r="A42" s="7" t="s">
        <v>313</v>
      </c>
      <c r="B42" s="65">
        <v>0</v>
      </c>
      <c r="C42" s="34">
        <f>IF(B49=0, "-", B42/B49)</f>
        <v>0</v>
      </c>
      <c r="D42" s="65">
        <v>9</v>
      </c>
      <c r="E42" s="9">
        <f>IF(D49=0, "-", D42/D49)</f>
        <v>5.921052631578947E-2</v>
      </c>
      <c r="F42" s="81">
        <v>28</v>
      </c>
      <c r="G42" s="34">
        <f>IF(F49=0, "-", F42/F49)</f>
        <v>2.4242424242424242E-2</v>
      </c>
      <c r="H42" s="65">
        <v>79</v>
      </c>
      <c r="I42" s="9">
        <f>IF(H49=0, "-", H42/H49)</f>
        <v>7.9000000000000001E-2</v>
      </c>
      <c r="J42" s="8">
        <f t="shared" si="2"/>
        <v>-1</v>
      </c>
      <c r="K42" s="9">
        <f t="shared" si="3"/>
        <v>-0.64556962025316456</v>
      </c>
    </row>
    <row r="43" spans="1:11" x14ac:dyDescent="0.25">
      <c r="A43" s="7" t="s">
        <v>314</v>
      </c>
      <c r="B43" s="65">
        <v>0</v>
      </c>
      <c r="C43" s="34">
        <f>IF(B49=0, "-", B43/B49)</f>
        <v>0</v>
      </c>
      <c r="D43" s="65">
        <v>0</v>
      </c>
      <c r="E43" s="9">
        <f>IF(D49=0, "-", D43/D49)</f>
        <v>0</v>
      </c>
      <c r="F43" s="81">
        <v>0</v>
      </c>
      <c r="G43" s="34">
        <f>IF(F49=0, "-", F43/F49)</f>
        <v>0</v>
      </c>
      <c r="H43" s="65">
        <v>2</v>
      </c>
      <c r="I43" s="9">
        <f>IF(H49=0, "-", H43/H49)</f>
        <v>2E-3</v>
      </c>
      <c r="J43" s="8" t="str">
        <f t="shared" si="2"/>
        <v>-</v>
      </c>
      <c r="K43" s="9">
        <f t="shared" si="3"/>
        <v>-1</v>
      </c>
    </row>
    <row r="44" spans="1:11" x14ac:dyDescent="0.25">
      <c r="A44" s="7" t="s">
        <v>315</v>
      </c>
      <c r="B44" s="65">
        <v>1</v>
      </c>
      <c r="C44" s="34">
        <f>IF(B49=0, "-", B44/B49)</f>
        <v>4.2918454935622317E-3</v>
      </c>
      <c r="D44" s="65">
        <v>4</v>
      </c>
      <c r="E44" s="9">
        <f>IF(D49=0, "-", D44/D49)</f>
        <v>2.6315789473684209E-2</v>
      </c>
      <c r="F44" s="81">
        <v>5</v>
      </c>
      <c r="G44" s="34">
        <f>IF(F49=0, "-", F44/F49)</f>
        <v>4.329004329004329E-3</v>
      </c>
      <c r="H44" s="65">
        <v>13</v>
      </c>
      <c r="I44" s="9">
        <f>IF(H49=0, "-", H44/H49)</f>
        <v>1.2999999999999999E-2</v>
      </c>
      <c r="J44" s="8">
        <f t="shared" si="2"/>
        <v>-0.75</v>
      </c>
      <c r="K44" s="9">
        <f t="shared" si="3"/>
        <v>-0.61538461538461542</v>
      </c>
    </row>
    <row r="45" spans="1:11" x14ac:dyDescent="0.25">
      <c r="A45" s="7" t="s">
        <v>316</v>
      </c>
      <c r="B45" s="65">
        <v>7</v>
      </c>
      <c r="C45" s="34">
        <f>IF(B49=0, "-", B45/B49)</f>
        <v>3.0042918454935622E-2</v>
      </c>
      <c r="D45" s="65">
        <v>8</v>
      </c>
      <c r="E45" s="9">
        <f>IF(D49=0, "-", D45/D49)</f>
        <v>5.2631578947368418E-2</v>
      </c>
      <c r="F45" s="81">
        <v>39</v>
      </c>
      <c r="G45" s="34">
        <f>IF(F49=0, "-", F45/F49)</f>
        <v>3.3766233766233764E-2</v>
      </c>
      <c r="H45" s="65">
        <v>66</v>
      </c>
      <c r="I45" s="9">
        <f>IF(H49=0, "-", H45/H49)</f>
        <v>6.6000000000000003E-2</v>
      </c>
      <c r="J45" s="8">
        <f t="shared" si="2"/>
        <v>-0.125</v>
      </c>
      <c r="K45" s="9">
        <f t="shared" si="3"/>
        <v>-0.40909090909090912</v>
      </c>
    </row>
    <row r="46" spans="1:11" x14ac:dyDescent="0.25">
      <c r="A46" s="7" t="s">
        <v>317</v>
      </c>
      <c r="B46" s="65">
        <v>4</v>
      </c>
      <c r="C46" s="34">
        <f>IF(B49=0, "-", B46/B49)</f>
        <v>1.7167381974248927E-2</v>
      </c>
      <c r="D46" s="65">
        <v>0</v>
      </c>
      <c r="E46" s="9">
        <f>IF(D49=0, "-", D46/D49)</f>
        <v>0</v>
      </c>
      <c r="F46" s="81">
        <v>47</v>
      </c>
      <c r="G46" s="34">
        <f>IF(F49=0, "-", F46/F49)</f>
        <v>4.069264069264069E-2</v>
      </c>
      <c r="H46" s="65">
        <v>0</v>
      </c>
      <c r="I46" s="9">
        <f>IF(H49=0, "-", H46/H49)</f>
        <v>0</v>
      </c>
      <c r="J46" s="8" t="str">
        <f t="shared" si="2"/>
        <v>-</v>
      </c>
      <c r="K46" s="9" t="str">
        <f t="shared" si="3"/>
        <v>-</v>
      </c>
    </row>
    <row r="47" spans="1:11" x14ac:dyDescent="0.25">
      <c r="A47" s="7" t="s">
        <v>318</v>
      </c>
      <c r="B47" s="65">
        <v>22</v>
      </c>
      <c r="C47" s="34">
        <f>IF(B49=0, "-", B47/B49)</f>
        <v>9.4420600858369105E-2</v>
      </c>
      <c r="D47" s="65">
        <v>0</v>
      </c>
      <c r="E47" s="9">
        <f>IF(D49=0, "-", D47/D49)</f>
        <v>0</v>
      </c>
      <c r="F47" s="81">
        <v>103</v>
      </c>
      <c r="G47" s="34">
        <f>IF(F49=0, "-", F47/F49)</f>
        <v>8.9177489177489175E-2</v>
      </c>
      <c r="H47" s="65">
        <v>29</v>
      </c>
      <c r="I47" s="9">
        <f>IF(H49=0, "-", H47/H49)</f>
        <v>2.9000000000000001E-2</v>
      </c>
      <c r="J47" s="8" t="str">
        <f t="shared" si="2"/>
        <v>-</v>
      </c>
      <c r="K47" s="9">
        <f t="shared" si="3"/>
        <v>2.5517241379310347</v>
      </c>
    </row>
    <row r="48" spans="1:11" x14ac:dyDescent="0.25">
      <c r="A48" s="2"/>
      <c r="B48" s="68"/>
      <c r="C48" s="33"/>
      <c r="D48" s="68"/>
      <c r="E48" s="6"/>
      <c r="F48" s="82"/>
      <c r="G48" s="33"/>
      <c r="H48" s="68"/>
      <c r="I48" s="6"/>
      <c r="J48" s="5"/>
      <c r="K48" s="6"/>
    </row>
    <row r="49" spans="1:11" s="43" customFormat="1" ht="13" x14ac:dyDescent="0.3">
      <c r="A49" s="162" t="s">
        <v>518</v>
      </c>
      <c r="B49" s="71">
        <f>SUM(B25:B48)</f>
        <v>233</v>
      </c>
      <c r="C49" s="40">
        <f>B49/1856</f>
        <v>0.12553879310344829</v>
      </c>
      <c r="D49" s="71">
        <f>SUM(D25:D48)</f>
        <v>152</v>
      </c>
      <c r="E49" s="41">
        <f>D49/1486</f>
        <v>0.10228802153432032</v>
      </c>
      <c r="F49" s="77">
        <f>SUM(F25:F48)</f>
        <v>1155</v>
      </c>
      <c r="G49" s="42">
        <f>F49/9054</f>
        <v>0.12756792577866136</v>
      </c>
      <c r="H49" s="71">
        <f>SUM(H25:H48)</f>
        <v>1000</v>
      </c>
      <c r="I49" s="41">
        <f>H49/8145</f>
        <v>0.12277470841006753</v>
      </c>
      <c r="J49" s="37">
        <f>IF(D49=0, "-", IF((B49-D49)/D49&lt;10, (B49-D49)/D49, "&gt;999%"))</f>
        <v>0.53289473684210531</v>
      </c>
      <c r="K49" s="38">
        <f>IF(H49=0, "-", IF((F49-H49)/H49&lt;10, (F49-H49)/H49, "&gt;999%"))</f>
        <v>0.155</v>
      </c>
    </row>
    <row r="50" spans="1:11" x14ac:dyDescent="0.25">
      <c r="B50" s="83"/>
      <c r="D50" s="83"/>
      <c r="F50" s="83"/>
      <c r="H50" s="83"/>
    </row>
    <row r="51" spans="1:11" ht="13" x14ac:dyDescent="0.3">
      <c r="A51" s="163" t="s">
        <v>130</v>
      </c>
      <c r="B51" s="61" t="s">
        <v>12</v>
      </c>
      <c r="C51" s="62" t="s">
        <v>13</v>
      </c>
      <c r="D51" s="61" t="s">
        <v>12</v>
      </c>
      <c r="E51" s="63" t="s">
        <v>13</v>
      </c>
      <c r="F51" s="62" t="s">
        <v>12</v>
      </c>
      <c r="G51" s="62" t="s">
        <v>13</v>
      </c>
      <c r="H51" s="61" t="s">
        <v>12</v>
      </c>
      <c r="I51" s="63" t="s">
        <v>13</v>
      </c>
      <c r="J51" s="61"/>
      <c r="K51" s="63"/>
    </row>
    <row r="52" spans="1:11" x14ac:dyDescent="0.25">
      <c r="A52" s="7" t="s">
        <v>319</v>
      </c>
      <c r="B52" s="65">
        <v>0</v>
      </c>
      <c r="C52" s="34">
        <f>IF(B67=0, "-", B52/B67)</f>
        <v>0</v>
      </c>
      <c r="D52" s="65">
        <v>0</v>
      </c>
      <c r="E52" s="9">
        <f>IF(D67=0, "-", D52/D67)</f>
        <v>0</v>
      </c>
      <c r="F52" s="81">
        <v>4</v>
      </c>
      <c r="G52" s="34">
        <f>IF(F67=0, "-", F52/F67)</f>
        <v>1.2121212121212121E-2</v>
      </c>
      <c r="H52" s="65">
        <v>0</v>
      </c>
      <c r="I52" s="9">
        <f>IF(H67=0, "-", H52/H67)</f>
        <v>0</v>
      </c>
      <c r="J52" s="8" t="str">
        <f t="shared" ref="J52:J65" si="4">IF(D52=0, "-", IF((B52-D52)/D52&lt;10, (B52-D52)/D52, "&gt;999%"))</f>
        <v>-</v>
      </c>
      <c r="K52" s="9" t="str">
        <f t="shared" ref="K52:K65" si="5">IF(H52=0, "-", IF((F52-H52)/H52&lt;10, (F52-H52)/H52, "&gt;999%"))</f>
        <v>-</v>
      </c>
    </row>
    <row r="53" spans="1:11" x14ac:dyDescent="0.25">
      <c r="A53" s="7" t="s">
        <v>320</v>
      </c>
      <c r="B53" s="65">
        <v>2</v>
      </c>
      <c r="C53" s="34">
        <f>IF(B67=0, "-", B53/B67)</f>
        <v>2.8985507246376812E-2</v>
      </c>
      <c r="D53" s="65">
        <v>2</v>
      </c>
      <c r="E53" s="9">
        <f>IF(D67=0, "-", D53/D67)</f>
        <v>4.0816326530612242E-2</v>
      </c>
      <c r="F53" s="81">
        <v>14</v>
      </c>
      <c r="G53" s="34">
        <f>IF(F67=0, "-", F53/F67)</f>
        <v>4.2424242424242427E-2</v>
      </c>
      <c r="H53" s="65">
        <v>5</v>
      </c>
      <c r="I53" s="9">
        <f>IF(H67=0, "-", H53/H67)</f>
        <v>2.2421524663677129E-2</v>
      </c>
      <c r="J53" s="8">
        <f t="shared" si="4"/>
        <v>0</v>
      </c>
      <c r="K53" s="9">
        <f t="shared" si="5"/>
        <v>1.8</v>
      </c>
    </row>
    <row r="54" spans="1:11" x14ac:dyDescent="0.25">
      <c r="A54" s="7" t="s">
        <v>321</v>
      </c>
      <c r="B54" s="65">
        <v>10</v>
      </c>
      <c r="C54" s="34">
        <f>IF(B67=0, "-", B54/B67)</f>
        <v>0.14492753623188406</v>
      </c>
      <c r="D54" s="65">
        <v>4</v>
      </c>
      <c r="E54" s="9">
        <f>IF(D67=0, "-", D54/D67)</f>
        <v>8.1632653061224483E-2</v>
      </c>
      <c r="F54" s="81">
        <v>47</v>
      </c>
      <c r="G54" s="34">
        <f>IF(F67=0, "-", F54/F67)</f>
        <v>0.14242424242424243</v>
      </c>
      <c r="H54" s="65">
        <v>36</v>
      </c>
      <c r="I54" s="9">
        <f>IF(H67=0, "-", H54/H67)</f>
        <v>0.16143497757847533</v>
      </c>
      <c r="J54" s="8">
        <f t="shared" si="4"/>
        <v>1.5</v>
      </c>
      <c r="K54" s="9">
        <f t="shared" si="5"/>
        <v>0.30555555555555558</v>
      </c>
    </row>
    <row r="55" spans="1:11" x14ac:dyDescent="0.25">
      <c r="A55" s="7" t="s">
        <v>322</v>
      </c>
      <c r="B55" s="65">
        <v>21</v>
      </c>
      <c r="C55" s="34">
        <f>IF(B67=0, "-", B55/B67)</f>
        <v>0.30434782608695654</v>
      </c>
      <c r="D55" s="65">
        <v>6</v>
      </c>
      <c r="E55" s="9">
        <f>IF(D67=0, "-", D55/D67)</f>
        <v>0.12244897959183673</v>
      </c>
      <c r="F55" s="81">
        <v>26</v>
      </c>
      <c r="G55" s="34">
        <f>IF(F67=0, "-", F55/F67)</f>
        <v>7.8787878787878782E-2</v>
      </c>
      <c r="H55" s="65">
        <v>25</v>
      </c>
      <c r="I55" s="9">
        <f>IF(H67=0, "-", H55/H67)</f>
        <v>0.11210762331838565</v>
      </c>
      <c r="J55" s="8">
        <f t="shared" si="4"/>
        <v>2.5</v>
      </c>
      <c r="K55" s="9">
        <f t="shared" si="5"/>
        <v>0.04</v>
      </c>
    </row>
    <row r="56" spans="1:11" x14ac:dyDescent="0.25">
      <c r="A56" s="7" t="s">
        <v>323</v>
      </c>
      <c r="B56" s="65">
        <v>0</v>
      </c>
      <c r="C56" s="34">
        <f>IF(B67=0, "-", B56/B67)</f>
        <v>0</v>
      </c>
      <c r="D56" s="65">
        <v>1</v>
      </c>
      <c r="E56" s="9">
        <f>IF(D67=0, "-", D56/D67)</f>
        <v>2.0408163265306121E-2</v>
      </c>
      <c r="F56" s="81">
        <v>4</v>
      </c>
      <c r="G56" s="34">
        <f>IF(F67=0, "-", F56/F67)</f>
        <v>1.2121212121212121E-2</v>
      </c>
      <c r="H56" s="65">
        <v>7</v>
      </c>
      <c r="I56" s="9">
        <f>IF(H67=0, "-", H56/H67)</f>
        <v>3.1390134529147982E-2</v>
      </c>
      <c r="J56" s="8">
        <f t="shared" si="4"/>
        <v>-1</v>
      </c>
      <c r="K56" s="9">
        <f t="shared" si="5"/>
        <v>-0.42857142857142855</v>
      </c>
    </row>
    <row r="57" spans="1:11" x14ac:dyDescent="0.25">
      <c r="A57" s="7" t="s">
        <v>324</v>
      </c>
      <c r="B57" s="65">
        <v>0</v>
      </c>
      <c r="C57" s="34">
        <f>IF(B67=0, "-", B57/B67)</f>
        <v>0</v>
      </c>
      <c r="D57" s="65">
        <v>0</v>
      </c>
      <c r="E57" s="9">
        <f>IF(D67=0, "-", D57/D67)</f>
        <v>0</v>
      </c>
      <c r="F57" s="81">
        <v>5</v>
      </c>
      <c r="G57" s="34">
        <f>IF(F67=0, "-", F57/F67)</f>
        <v>1.5151515151515152E-2</v>
      </c>
      <c r="H57" s="65">
        <v>0</v>
      </c>
      <c r="I57" s="9">
        <f>IF(H67=0, "-", H57/H67)</f>
        <v>0</v>
      </c>
      <c r="J57" s="8" t="str">
        <f t="shared" si="4"/>
        <v>-</v>
      </c>
      <c r="K57" s="9" t="str">
        <f t="shared" si="5"/>
        <v>-</v>
      </c>
    </row>
    <row r="58" spans="1:11" x14ac:dyDescent="0.25">
      <c r="A58" s="7" t="s">
        <v>325</v>
      </c>
      <c r="B58" s="65">
        <v>0</v>
      </c>
      <c r="C58" s="34">
        <f>IF(B67=0, "-", B58/B67)</f>
        <v>0</v>
      </c>
      <c r="D58" s="65">
        <v>2</v>
      </c>
      <c r="E58" s="9">
        <f>IF(D67=0, "-", D58/D67)</f>
        <v>4.0816326530612242E-2</v>
      </c>
      <c r="F58" s="81">
        <v>0</v>
      </c>
      <c r="G58" s="34">
        <f>IF(F67=0, "-", F58/F67)</f>
        <v>0</v>
      </c>
      <c r="H58" s="65">
        <v>6</v>
      </c>
      <c r="I58" s="9">
        <f>IF(H67=0, "-", H58/H67)</f>
        <v>2.6905829596412557E-2</v>
      </c>
      <c r="J58" s="8">
        <f t="shared" si="4"/>
        <v>-1</v>
      </c>
      <c r="K58" s="9">
        <f t="shared" si="5"/>
        <v>-1</v>
      </c>
    </row>
    <row r="59" spans="1:11" x14ac:dyDescent="0.25">
      <c r="A59" s="7" t="s">
        <v>326</v>
      </c>
      <c r="B59" s="65">
        <v>8</v>
      </c>
      <c r="C59" s="34">
        <f>IF(B67=0, "-", B59/B67)</f>
        <v>0.11594202898550725</v>
      </c>
      <c r="D59" s="65">
        <v>0</v>
      </c>
      <c r="E59" s="9">
        <f>IF(D67=0, "-", D59/D67)</f>
        <v>0</v>
      </c>
      <c r="F59" s="81">
        <v>31</v>
      </c>
      <c r="G59" s="34">
        <f>IF(F67=0, "-", F59/F67)</f>
        <v>9.3939393939393934E-2</v>
      </c>
      <c r="H59" s="65">
        <v>7</v>
      </c>
      <c r="I59" s="9">
        <f>IF(H67=0, "-", H59/H67)</f>
        <v>3.1390134529147982E-2</v>
      </c>
      <c r="J59" s="8" t="str">
        <f t="shared" si="4"/>
        <v>-</v>
      </c>
      <c r="K59" s="9">
        <f t="shared" si="5"/>
        <v>3.4285714285714284</v>
      </c>
    </row>
    <row r="60" spans="1:11" x14ac:dyDescent="0.25">
      <c r="A60" s="7" t="s">
        <v>327</v>
      </c>
      <c r="B60" s="65">
        <v>1</v>
      </c>
      <c r="C60" s="34">
        <f>IF(B67=0, "-", B60/B67)</f>
        <v>1.4492753623188406E-2</v>
      </c>
      <c r="D60" s="65">
        <v>0</v>
      </c>
      <c r="E60" s="9">
        <f>IF(D67=0, "-", D60/D67)</f>
        <v>0</v>
      </c>
      <c r="F60" s="81">
        <v>21</v>
      </c>
      <c r="G60" s="34">
        <f>IF(F67=0, "-", F60/F67)</f>
        <v>6.363636363636363E-2</v>
      </c>
      <c r="H60" s="65">
        <v>15</v>
      </c>
      <c r="I60" s="9">
        <f>IF(H67=0, "-", H60/H67)</f>
        <v>6.726457399103139E-2</v>
      </c>
      <c r="J60" s="8" t="str">
        <f t="shared" si="4"/>
        <v>-</v>
      </c>
      <c r="K60" s="9">
        <f t="shared" si="5"/>
        <v>0.4</v>
      </c>
    </row>
    <row r="61" spans="1:11" x14ac:dyDescent="0.25">
      <c r="A61" s="7" t="s">
        <v>328</v>
      </c>
      <c r="B61" s="65">
        <v>3</v>
      </c>
      <c r="C61" s="34">
        <f>IF(B67=0, "-", B61/B67)</f>
        <v>4.3478260869565216E-2</v>
      </c>
      <c r="D61" s="65">
        <v>1</v>
      </c>
      <c r="E61" s="9">
        <f>IF(D67=0, "-", D61/D67)</f>
        <v>2.0408163265306121E-2</v>
      </c>
      <c r="F61" s="81">
        <v>9</v>
      </c>
      <c r="G61" s="34">
        <f>IF(F67=0, "-", F61/F67)</f>
        <v>2.7272727272727271E-2</v>
      </c>
      <c r="H61" s="65">
        <v>9</v>
      </c>
      <c r="I61" s="9">
        <f>IF(H67=0, "-", H61/H67)</f>
        <v>4.0358744394618833E-2</v>
      </c>
      <c r="J61" s="8">
        <f t="shared" si="4"/>
        <v>2</v>
      </c>
      <c r="K61" s="9">
        <f t="shared" si="5"/>
        <v>0</v>
      </c>
    </row>
    <row r="62" spans="1:11" x14ac:dyDescent="0.25">
      <c r="A62" s="7" t="s">
        <v>329</v>
      </c>
      <c r="B62" s="65">
        <v>0</v>
      </c>
      <c r="C62" s="34">
        <f>IF(B67=0, "-", B62/B67)</f>
        <v>0</v>
      </c>
      <c r="D62" s="65">
        <v>11</v>
      </c>
      <c r="E62" s="9">
        <f>IF(D67=0, "-", D62/D67)</f>
        <v>0.22448979591836735</v>
      </c>
      <c r="F62" s="81">
        <v>5</v>
      </c>
      <c r="G62" s="34">
        <f>IF(F67=0, "-", F62/F67)</f>
        <v>1.5151515151515152E-2</v>
      </c>
      <c r="H62" s="65">
        <v>20</v>
      </c>
      <c r="I62" s="9">
        <f>IF(H67=0, "-", H62/H67)</f>
        <v>8.9686098654708515E-2</v>
      </c>
      <c r="J62" s="8">
        <f t="shared" si="4"/>
        <v>-1</v>
      </c>
      <c r="K62" s="9">
        <f t="shared" si="5"/>
        <v>-0.75</v>
      </c>
    </row>
    <row r="63" spans="1:11" x14ac:dyDescent="0.25">
      <c r="A63" s="7" t="s">
        <v>330</v>
      </c>
      <c r="B63" s="65">
        <v>3</v>
      </c>
      <c r="C63" s="34">
        <f>IF(B67=0, "-", B63/B67)</f>
        <v>4.3478260869565216E-2</v>
      </c>
      <c r="D63" s="65">
        <v>1</v>
      </c>
      <c r="E63" s="9">
        <f>IF(D67=0, "-", D63/D67)</f>
        <v>2.0408163265306121E-2</v>
      </c>
      <c r="F63" s="81">
        <v>12</v>
      </c>
      <c r="G63" s="34">
        <f>IF(F67=0, "-", F63/F67)</f>
        <v>3.6363636363636362E-2</v>
      </c>
      <c r="H63" s="65">
        <v>7</v>
      </c>
      <c r="I63" s="9">
        <f>IF(H67=0, "-", H63/H67)</f>
        <v>3.1390134529147982E-2</v>
      </c>
      <c r="J63" s="8">
        <f t="shared" si="4"/>
        <v>2</v>
      </c>
      <c r="K63" s="9">
        <f t="shared" si="5"/>
        <v>0.7142857142857143</v>
      </c>
    </row>
    <row r="64" spans="1:11" x14ac:dyDescent="0.25">
      <c r="A64" s="7" t="s">
        <v>331</v>
      </c>
      <c r="B64" s="65">
        <v>7</v>
      </c>
      <c r="C64" s="34">
        <f>IF(B67=0, "-", B64/B67)</f>
        <v>0.10144927536231885</v>
      </c>
      <c r="D64" s="65">
        <v>0</v>
      </c>
      <c r="E64" s="9">
        <f>IF(D67=0, "-", D64/D67)</f>
        <v>0</v>
      </c>
      <c r="F64" s="81">
        <v>29</v>
      </c>
      <c r="G64" s="34">
        <f>IF(F67=0, "-", F64/F67)</f>
        <v>8.7878787878787876E-2</v>
      </c>
      <c r="H64" s="65">
        <v>0</v>
      </c>
      <c r="I64" s="9">
        <f>IF(H67=0, "-", H64/H67)</f>
        <v>0</v>
      </c>
      <c r="J64" s="8" t="str">
        <f t="shared" si="4"/>
        <v>-</v>
      </c>
      <c r="K64" s="9" t="str">
        <f t="shared" si="5"/>
        <v>-</v>
      </c>
    </row>
    <row r="65" spans="1:11" x14ac:dyDescent="0.25">
      <c r="A65" s="7" t="s">
        <v>332</v>
      </c>
      <c r="B65" s="65">
        <v>14</v>
      </c>
      <c r="C65" s="34">
        <f>IF(B67=0, "-", B65/B67)</f>
        <v>0.20289855072463769</v>
      </c>
      <c r="D65" s="65">
        <v>21</v>
      </c>
      <c r="E65" s="9">
        <f>IF(D67=0, "-", D65/D67)</f>
        <v>0.42857142857142855</v>
      </c>
      <c r="F65" s="81">
        <v>123</v>
      </c>
      <c r="G65" s="34">
        <f>IF(F67=0, "-", F65/F67)</f>
        <v>0.37272727272727274</v>
      </c>
      <c r="H65" s="65">
        <v>86</v>
      </c>
      <c r="I65" s="9">
        <f>IF(H67=0, "-", H65/H67)</f>
        <v>0.38565022421524664</v>
      </c>
      <c r="J65" s="8">
        <f t="shared" si="4"/>
        <v>-0.33333333333333331</v>
      </c>
      <c r="K65" s="9">
        <f t="shared" si="5"/>
        <v>0.43023255813953487</v>
      </c>
    </row>
    <row r="66" spans="1:11" x14ac:dyDescent="0.25">
      <c r="A66" s="2"/>
      <c r="B66" s="68"/>
      <c r="C66" s="33"/>
      <c r="D66" s="68"/>
      <c r="E66" s="6"/>
      <c r="F66" s="82"/>
      <c r="G66" s="33"/>
      <c r="H66" s="68"/>
      <c r="I66" s="6"/>
      <c r="J66" s="5"/>
      <c r="K66" s="6"/>
    </row>
    <row r="67" spans="1:11" s="43" customFormat="1" ht="13" x14ac:dyDescent="0.3">
      <c r="A67" s="162" t="s">
        <v>517</v>
      </c>
      <c r="B67" s="71">
        <f>SUM(B52:B66)</f>
        <v>69</v>
      </c>
      <c r="C67" s="40">
        <f>B67/1856</f>
        <v>3.7176724137931036E-2</v>
      </c>
      <c r="D67" s="71">
        <f>SUM(D52:D66)</f>
        <v>49</v>
      </c>
      <c r="E67" s="41">
        <f>D67/1486</f>
        <v>3.2974427994616418E-2</v>
      </c>
      <c r="F67" s="77">
        <f>SUM(F52:F66)</f>
        <v>330</v>
      </c>
      <c r="G67" s="42">
        <f>F67/9054</f>
        <v>3.6447978793903248E-2</v>
      </c>
      <c r="H67" s="71">
        <f>SUM(H52:H66)</f>
        <v>223</v>
      </c>
      <c r="I67" s="41">
        <f>H67/8145</f>
        <v>2.7378759975445057E-2</v>
      </c>
      <c r="J67" s="37">
        <f>IF(D67=0, "-", IF((B67-D67)/D67&lt;10, (B67-D67)/D67, "&gt;999%"))</f>
        <v>0.40816326530612246</v>
      </c>
      <c r="K67" s="38">
        <f>IF(H67=0, "-", IF((F67-H67)/H67&lt;10, (F67-H67)/H67, "&gt;999%"))</f>
        <v>0.47982062780269058</v>
      </c>
    </row>
    <row r="68" spans="1:11" x14ac:dyDescent="0.25">
      <c r="B68" s="83"/>
      <c r="D68" s="83"/>
      <c r="F68" s="83"/>
      <c r="H68" s="83"/>
    </row>
    <row r="69" spans="1:11" s="43" customFormat="1" ht="13" x14ac:dyDescent="0.3">
      <c r="A69" s="162" t="s">
        <v>516</v>
      </c>
      <c r="B69" s="71">
        <v>302</v>
      </c>
      <c r="C69" s="40">
        <f>B69/1856</f>
        <v>0.16271551724137931</v>
      </c>
      <c r="D69" s="71">
        <v>201</v>
      </c>
      <c r="E69" s="41">
        <f>D69/1486</f>
        <v>0.13526244952893673</v>
      </c>
      <c r="F69" s="77">
        <v>1485</v>
      </c>
      <c r="G69" s="42">
        <f>F69/9054</f>
        <v>0.16401590457256462</v>
      </c>
      <c r="H69" s="71">
        <v>1223</v>
      </c>
      <c r="I69" s="41">
        <f>H69/8145</f>
        <v>0.15015346838551258</v>
      </c>
      <c r="J69" s="37">
        <f>IF(D69=0, "-", IF((B69-D69)/D69&lt;10, (B69-D69)/D69, "&gt;999%"))</f>
        <v>0.50248756218905477</v>
      </c>
      <c r="K69" s="38">
        <f>IF(H69=0, "-", IF((F69-H69)/H69&lt;10, (F69-H69)/H69, "&gt;999%"))</f>
        <v>0.214227309893704</v>
      </c>
    </row>
    <row r="70" spans="1:11" x14ac:dyDescent="0.25">
      <c r="B70" s="83"/>
      <c r="D70" s="83"/>
      <c r="F70" s="83"/>
      <c r="H70" s="83"/>
    </row>
    <row r="71" spans="1:11" ht="15.5" x14ac:dyDescent="0.35">
      <c r="A71" s="164" t="s">
        <v>103</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131</v>
      </c>
      <c r="B73" s="61" t="s">
        <v>12</v>
      </c>
      <c r="C73" s="62" t="s">
        <v>13</v>
      </c>
      <c r="D73" s="61" t="s">
        <v>12</v>
      </c>
      <c r="E73" s="63" t="s">
        <v>13</v>
      </c>
      <c r="F73" s="62" t="s">
        <v>12</v>
      </c>
      <c r="G73" s="62" t="s">
        <v>13</v>
      </c>
      <c r="H73" s="61" t="s">
        <v>12</v>
      </c>
      <c r="I73" s="63" t="s">
        <v>13</v>
      </c>
      <c r="J73" s="61"/>
      <c r="K73" s="63"/>
    </row>
    <row r="74" spans="1:11" x14ac:dyDescent="0.25">
      <c r="A74" s="7" t="s">
        <v>333</v>
      </c>
      <c r="B74" s="65">
        <v>33</v>
      </c>
      <c r="C74" s="34">
        <f>IF(B97=0, "-", B74/B97)</f>
        <v>9.7922848664688422E-2</v>
      </c>
      <c r="D74" s="65">
        <v>0</v>
      </c>
      <c r="E74" s="9">
        <f>IF(D97=0, "-", D74/D97)</f>
        <v>0</v>
      </c>
      <c r="F74" s="81">
        <v>159</v>
      </c>
      <c r="G74" s="34">
        <f>IF(F97=0, "-", F74/F97)</f>
        <v>9.9437148217636023E-2</v>
      </c>
      <c r="H74" s="65">
        <v>0</v>
      </c>
      <c r="I74" s="9">
        <f>IF(H97=0, "-", H74/H97)</f>
        <v>0</v>
      </c>
      <c r="J74" s="8" t="str">
        <f t="shared" ref="J74:J95" si="6">IF(D74=0, "-", IF((B74-D74)/D74&lt;10, (B74-D74)/D74, "&gt;999%"))</f>
        <v>-</v>
      </c>
      <c r="K74" s="9" t="str">
        <f t="shared" ref="K74:K95" si="7">IF(H74=0, "-", IF((F74-H74)/H74&lt;10, (F74-H74)/H74, "&gt;999%"))</f>
        <v>-</v>
      </c>
    </row>
    <row r="75" spans="1:11" x14ac:dyDescent="0.25">
      <c r="A75" s="7" t="s">
        <v>334</v>
      </c>
      <c r="B75" s="65">
        <v>0</v>
      </c>
      <c r="C75" s="34">
        <f>IF(B97=0, "-", B75/B97)</f>
        <v>0</v>
      </c>
      <c r="D75" s="65">
        <v>0</v>
      </c>
      <c r="E75" s="9">
        <f>IF(D97=0, "-", D75/D97)</f>
        <v>0</v>
      </c>
      <c r="F75" s="81">
        <v>1</v>
      </c>
      <c r="G75" s="34">
        <f>IF(F97=0, "-", F75/F97)</f>
        <v>6.2539086929330832E-4</v>
      </c>
      <c r="H75" s="65">
        <v>1</v>
      </c>
      <c r="I75" s="9">
        <f>IF(H97=0, "-", H75/H97)</f>
        <v>7.3421439060205576E-4</v>
      </c>
      <c r="J75" s="8" t="str">
        <f t="shared" si="6"/>
        <v>-</v>
      </c>
      <c r="K75" s="9">
        <f t="shared" si="7"/>
        <v>0</v>
      </c>
    </row>
    <row r="76" spans="1:11" x14ac:dyDescent="0.25">
      <c r="A76" s="7" t="s">
        <v>335</v>
      </c>
      <c r="B76" s="65">
        <v>31</v>
      </c>
      <c r="C76" s="34">
        <f>IF(B97=0, "-", B76/B97)</f>
        <v>9.1988130563798218E-2</v>
      </c>
      <c r="D76" s="65">
        <v>0</v>
      </c>
      <c r="E76" s="9">
        <f>IF(D97=0, "-", D76/D97)</f>
        <v>0</v>
      </c>
      <c r="F76" s="81">
        <v>66</v>
      </c>
      <c r="G76" s="34">
        <f>IF(F97=0, "-", F76/F97)</f>
        <v>4.1275797373358347E-2</v>
      </c>
      <c r="H76" s="65">
        <v>0</v>
      </c>
      <c r="I76" s="9">
        <f>IF(H97=0, "-", H76/H97)</f>
        <v>0</v>
      </c>
      <c r="J76" s="8" t="str">
        <f t="shared" si="6"/>
        <v>-</v>
      </c>
      <c r="K76" s="9" t="str">
        <f t="shared" si="7"/>
        <v>-</v>
      </c>
    </row>
    <row r="77" spans="1:11" x14ac:dyDescent="0.25">
      <c r="A77" s="7" t="s">
        <v>336</v>
      </c>
      <c r="B77" s="65">
        <v>11</v>
      </c>
      <c r="C77" s="34">
        <f>IF(B97=0, "-", B77/B97)</f>
        <v>3.2640949554896145E-2</v>
      </c>
      <c r="D77" s="65">
        <v>6</v>
      </c>
      <c r="E77" s="9">
        <f>IF(D97=0, "-", D77/D97)</f>
        <v>2.6548672566371681E-2</v>
      </c>
      <c r="F77" s="81">
        <v>29</v>
      </c>
      <c r="G77" s="34">
        <f>IF(F97=0, "-", F77/F97)</f>
        <v>1.813633520950594E-2</v>
      </c>
      <c r="H77" s="65">
        <v>10</v>
      </c>
      <c r="I77" s="9">
        <f>IF(H97=0, "-", H77/H97)</f>
        <v>7.3421439060205578E-3</v>
      </c>
      <c r="J77" s="8">
        <f t="shared" si="6"/>
        <v>0.83333333333333337</v>
      </c>
      <c r="K77" s="9">
        <f t="shared" si="7"/>
        <v>1.9</v>
      </c>
    </row>
    <row r="78" spans="1:11" x14ac:dyDescent="0.25">
      <c r="A78" s="7" t="s">
        <v>337</v>
      </c>
      <c r="B78" s="65">
        <v>12</v>
      </c>
      <c r="C78" s="34">
        <f>IF(B97=0, "-", B78/B97)</f>
        <v>3.5608308605341248E-2</v>
      </c>
      <c r="D78" s="65">
        <v>10</v>
      </c>
      <c r="E78" s="9">
        <f>IF(D97=0, "-", D78/D97)</f>
        <v>4.4247787610619468E-2</v>
      </c>
      <c r="F78" s="81">
        <v>66</v>
      </c>
      <c r="G78" s="34">
        <f>IF(F97=0, "-", F78/F97)</f>
        <v>4.1275797373358347E-2</v>
      </c>
      <c r="H78" s="65">
        <v>33</v>
      </c>
      <c r="I78" s="9">
        <f>IF(H97=0, "-", H78/H97)</f>
        <v>2.4229074889867842E-2</v>
      </c>
      <c r="J78" s="8">
        <f t="shared" si="6"/>
        <v>0.2</v>
      </c>
      <c r="K78" s="9">
        <f t="shared" si="7"/>
        <v>1</v>
      </c>
    </row>
    <row r="79" spans="1:11" x14ac:dyDescent="0.25">
      <c r="A79" s="7" t="s">
        <v>338</v>
      </c>
      <c r="B79" s="65">
        <v>1</v>
      </c>
      <c r="C79" s="34">
        <f>IF(B97=0, "-", B79/B97)</f>
        <v>2.967359050445104E-3</v>
      </c>
      <c r="D79" s="65">
        <v>0</v>
      </c>
      <c r="E79" s="9">
        <f>IF(D97=0, "-", D79/D97)</f>
        <v>0</v>
      </c>
      <c r="F79" s="81">
        <v>20</v>
      </c>
      <c r="G79" s="34">
        <f>IF(F97=0, "-", F79/F97)</f>
        <v>1.2507817385866166E-2</v>
      </c>
      <c r="H79" s="65">
        <v>0</v>
      </c>
      <c r="I79" s="9">
        <f>IF(H97=0, "-", H79/H97)</f>
        <v>0</v>
      </c>
      <c r="J79" s="8" t="str">
        <f t="shared" si="6"/>
        <v>-</v>
      </c>
      <c r="K79" s="9" t="str">
        <f t="shared" si="7"/>
        <v>-</v>
      </c>
    </row>
    <row r="80" spans="1:11" x14ac:dyDescent="0.25">
      <c r="A80" s="7" t="s">
        <v>339</v>
      </c>
      <c r="B80" s="65">
        <v>16</v>
      </c>
      <c r="C80" s="34">
        <f>IF(B97=0, "-", B80/B97)</f>
        <v>4.7477744807121663E-2</v>
      </c>
      <c r="D80" s="65">
        <v>6</v>
      </c>
      <c r="E80" s="9">
        <f>IF(D97=0, "-", D80/D97)</f>
        <v>2.6548672566371681E-2</v>
      </c>
      <c r="F80" s="81">
        <v>85</v>
      </c>
      <c r="G80" s="34">
        <f>IF(F97=0, "-", F80/F97)</f>
        <v>5.315822388993121E-2</v>
      </c>
      <c r="H80" s="65">
        <v>56</v>
      </c>
      <c r="I80" s="9">
        <f>IF(H97=0, "-", H80/H97)</f>
        <v>4.1116005873715125E-2</v>
      </c>
      <c r="J80" s="8">
        <f t="shared" si="6"/>
        <v>1.6666666666666667</v>
      </c>
      <c r="K80" s="9">
        <f t="shared" si="7"/>
        <v>0.5178571428571429</v>
      </c>
    </row>
    <row r="81" spans="1:11" x14ac:dyDescent="0.25">
      <c r="A81" s="7" t="s">
        <v>340</v>
      </c>
      <c r="B81" s="65">
        <v>28</v>
      </c>
      <c r="C81" s="34">
        <f>IF(B97=0, "-", B81/B97)</f>
        <v>8.3086053412462904E-2</v>
      </c>
      <c r="D81" s="65">
        <v>37</v>
      </c>
      <c r="E81" s="9">
        <f>IF(D97=0, "-", D81/D97)</f>
        <v>0.16371681415929204</v>
      </c>
      <c r="F81" s="81">
        <v>128</v>
      </c>
      <c r="G81" s="34">
        <f>IF(F97=0, "-", F81/F97)</f>
        <v>8.0050031269543465E-2</v>
      </c>
      <c r="H81" s="65">
        <v>125</v>
      </c>
      <c r="I81" s="9">
        <f>IF(H97=0, "-", H81/H97)</f>
        <v>9.1776798825256981E-2</v>
      </c>
      <c r="J81" s="8">
        <f t="shared" si="6"/>
        <v>-0.24324324324324326</v>
      </c>
      <c r="K81" s="9">
        <f t="shared" si="7"/>
        <v>2.4E-2</v>
      </c>
    </row>
    <row r="82" spans="1:11" x14ac:dyDescent="0.25">
      <c r="A82" s="7" t="s">
        <v>341</v>
      </c>
      <c r="B82" s="65">
        <v>0</v>
      </c>
      <c r="C82" s="34">
        <f>IF(B97=0, "-", B82/B97)</f>
        <v>0</v>
      </c>
      <c r="D82" s="65">
        <v>4</v>
      </c>
      <c r="E82" s="9">
        <f>IF(D97=0, "-", D82/D97)</f>
        <v>1.7699115044247787E-2</v>
      </c>
      <c r="F82" s="81">
        <v>0</v>
      </c>
      <c r="G82" s="34">
        <f>IF(F97=0, "-", F82/F97)</f>
        <v>0</v>
      </c>
      <c r="H82" s="65">
        <v>7</v>
      </c>
      <c r="I82" s="9">
        <f>IF(H97=0, "-", H82/H97)</f>
        <v>5.1395007342143906E-3</v>
      </c>
      <c r="J82" s="8">
        <f t="shared" si="6"/>
        <v>-1</v>
      </c>
      <c r="K82" s="9">
        <f t="shared" si="7"/>
        <v>-1</v>
      </c>
    </row>
    <row r="83" spans="1:11" x14ac:dyDescent="0.25">
      <c r="A83" s="7" t="s">
        <v>342</v>
      </c>
      <c r="B83" s="65">
        <v>22</v>
      </c>
      <c r="C83" s="34">
        <f>IF(B97=0, "-", B83/B97)</f>
        <v>6.5281899109792291E-2</v>
      </c>
      <c r="D83" s="65">
        <v>29</v>
      </c>
      <c r="E83" s="9">
        <f>IF(D97=0, "-", D83/D97)</f>
        <v>0.12831858407079647</v>
      </c>
      <c r="F83" s="81">
        <v>93</v>
      </c>
      <c r="G83" s="34">
        <f>IF(F97=0, "-", F83/F97)</f>
        <v>5.8161350844277676E-2</v>
      </c>
      <c r="H83" s="65">
        <v>125</v>
      </c>
      <c r="I83" s="9">
        <f>IF(H97=0, "-", H83/H97)</f>
        <v>9.1776798825256981E-2</v>
      </c>
      <c r="J83" s="8">
        <f t="shared" si="6"/>
        <v>-0.2413793103448276</v>
      </c>
      <c r="K83" s="9">
        <f t="shared" si="7"/>
        <v>-0.25600000000000001</v>
      </c>
    </row>
    <row r="84" spans="1:11" x14ac:dyDescent="0.25">
      <c r="A84" s="7" t="s">
        <v>343</v>
      </c>
      <c r="B84" s="65">
        <v>33</v>
      </c>
      <c r="C84" s="34">
        <f>IF(B97=0, "-", B84/B97)</f>
        <v>9.7922848664688422E-2</v>
      </c>
      <c r="D84" s="65">
        <v>21</v>
      </c>
      <c r="E84" s="9">
        <f>IF(D97=0, "-", D84/D97)</f>
        <v>9.2920353982300891E-2</v>
      </c>
      <c r="F84" s="81">
        <v>163</v>
      </c>
      <c r="G84" s="34">
        <f>IF(F97=0, "-", F84/F97)</f>
        <v>0.10193871169480925</v>
      </c>
      <c r="H84" s="65">
        <v>236</v>
      </c>
      <c r="I84" s="9">
        <f>IF(H97=0, "-", H84/H97)</f>
        <v>0.17327459618208516</v>
      </c>
      <c r="J84" s="8">
        <f t="shared" si="6"/>
        <v>0.5714285714285714</v>
      </c>
      <c r="K84" s="9">
        <f t="shared" si="7"/>
        <v>-0.30932203389830509</v>
      </c>
    </row>
    <row r="85" spans="1:11" x14ac:dyDescent="0.25">
      <c r="A85" s="7" t="s">
        <v>344</v>
      </c>
      <c r="B85" s="65">
        <v>14</v>
      </c>
      <c r="C85" s="34">
        <f>IF(B97=0, "-", B85/B97)</f>
        <v>4.1543026706231452E-2</v>
      </c>
      <c r="D85" s="65">
        <v>8</v>
      </c>
      <c r="E85" s="9">
        <f>IF(D97=0, "-", D85/D97)</f>
        <v>3.5398230088495575E-2</v>
      </c>
      <c r="F85" s="81">
        <v>58</v>
      </c>
      <c r="G85" s="34">
        <f>IF(F97=0, "-", F85/F97)</f>
        <v>3.6272670419011881E-2</v>
      </c>
      <c r="H85" s="65">
        <v>64</v>
      </c>
      <c r="I85" s="9">
        <f>IF(H97=0, "-", H85/H97)</f>
        <v>4.6989720998531569E-2</v>
      </c>
      <c r="J85" s="8">
        <f t="shared" si="6"/>
        <v>0.75</v>
      </c>
      <c r="K85" s="9">
        <f t="shared" si="7"/>
        <v>-9.375E-2</v>
      </c>
    </row>
    <row r="86" spans="1:11" x14ac:dyDescent="0.25">
      <c r="A86" s="7" t="s">
        <v>345</v>
      </c>
      <c r="B86" s="65">
        <v>17</v>
      </c>
      <c r="C86" s="34">
        <f>IF(B97=0, "-", B86/B97)</f>
        <v>5.0445103857566766E-2</v>
      </c>
      <c r="D86" s="65">
        <v>21</v>
      </c>
      <c r="E86" s="9">
        <f>IF(D97=0, "-", D86/D97)</f>
        <v>9.2920353982300891E-2</v>
      </c>
      <c r="F86" s="81">
        <v>129</v>
      </c>
      <c r="G86" s="34">
        <f>IF(F97=0, "-", F86/F97)</f>
        <v>8.0675422138836772E-2</v>
      </c>
      <c r="H86" s="65">
        <v>120</v>
      </c>
      <c r="I86" s="9">
        <f>IF(H97=0, "-", H86/H97)</f>
        <v>8.8105726872246701E-2</v>
      </c>
      <c r="J86" s="8">
        <f t="shared" si="6"/>
        <v>-0.19047619047619047</v>
      </c>
      <c r="K86" s="9">
        <f t="shared" si="7"/>
        <v>7.4999999999999997E-2</v>
      </c>
    </row>
    <row r="87" spans="1:11" x14ac:dyDescent="0.25">
      <c r="A87" s="7" t="s">
        <v>346</v>
      </c>
      <c r="B87" s="65">
        <v>9</v>
      </c>
      <c r="C87" s="34">
        <f>IF(B97=0, "-", B87/B97)</f>
        <v>2.6706231454005934E-2</v>
      </c>
      <c r="D87" s="65">
        <v>7</v>
      </c>
      <c r="E87" s="9">
        <f>IF(D97=0, "-", D87/D97)</f>
        <v>3.0973451327433628E-2</v>
      </c>
      <c r="F87" s="81">
        <v>59</v>
      </c>
      <c r="G87" s="34">
        <f>IF(F97=0, "-", F87/F97)</f>
        <v>3.6898061288305188E-2</v>
      </c>
      <c r="H87" s="65">
        <v>57</v>
      </c>
      <c r="I87" s="9">
        <f>IF(H97=0, "-", H87/H97)</f>
        <v>4.185022026431718E-2</v>
      </c>
      <c r="J87" s="8">
        <f t="shared" si="6"/>
        <v>0.2857142857142857</v>
      </c>
      <c r="K87" s="9">
        <f t="shared" si="7"/>
        <v>3.5087719298245612E-2</v>
      </c>
    </row>
    <row r="88" spans="1:11" x14ac:dyDescent="0.25">
      <c r="A88" s="7" t="s">
        <v>347</v>
      </c>
      <c r="B88" s="65">
        <v>1</v>
      </c>
      <c r="C88" s="34">
        <f>IF(B97=0, "-", B88/B97)</f>
        <v>2.967359050445104E-3</v>
      </c>
      <c r="D88" s="65">
        <v>2</v>
      </c>
      <c r="E88" s="9">
        <f>IF(D97=0, "-", D88/D97)</f>
        <v>8.8495575221238937E-3</v>
      </c>
      <c r="F88" s="81">
        <v>3</v>
      </c>
      <c r="G88" s="34">
        <f>IF(F97=0, "-", F88/F97)</f>
        <v>1.876172607879925E-3</v>
      </c>
      <c r="H88" s="65">
        <v>9</v>
      </c>
      <c r="I88" s="9">
        <f>IF(H97=0, "-", H88/H97)</f>
        <v>6.6079295154185024E-3</v>
      </c>
      <c r="J88" s="8">
        <f t="shared" si="6"/>
        <v>-0.5</v>
      </c>
      <c r="K88" s="9">
        <f t="shared" si="7"/>
        <v>-0.66666666666666663</v>
      </c>
    </row>
    <row r="89" spans="1:11" x14ac:dyDescent="0.25">
      <c r="A89" s="7" t="s">
        <v>348</v>
      </c>
      <c r="B89" s="65">
        <v>0</v>
      </c>
      <c r="C89" s="34">
        <f>IF(B97=0, "-", B89/B97)</f>
        <v>0</v>
      </c>
      <c r="D89" s="65">
        <v>1</v>
      </c>
      <c r="E89" s="9">
        <f>IF(D97=0, "-", D89/D97)</f>
        <v>4.4247787610619468E-3</v>
      </c>
      <c r="F89" s="81">
        <v>3</v>
      </c>
      <c r="G89" s="34">
        <f>IF(F97=0, "-", F89/F97)</f>
        <v>1.876172607879925E-3</v>
      </c>
      <c r="H89" s="65">
        <v>2</v>
      </c>
      <c r="I89" s="9">
        <f>IF(H97=0, "-", H89/H97)</f>
        <v>1.4684287812041115E-3</v>
      </c>
      <c r="J89" s="8">
        <f t="shared" si="6"/>
        <v>-1</v>
      </c>
      <c r="K89" s="9">
        <f t="shared" si="7"/>
        <v>0.5</v>
      </c>
    </row>
    <row r="90" spans="1:11" x14ac:dyDescent="0.25">
      <c r="A90" s="7" t="s">
        <v>349</v>
      </c>
      <c r="B90" s="65">
        <v>1</v>
      </c>
      <c r="C90" s="34">
        <f>IF(B97=0, "-", B90/B97)</f>
        <v>2.967359050445104E-3</v>
      </c>
      <c r="D90" s="65">
        <v>3</v>
      </c>
      <c r="E90" s="9">
        <f>IF(D97=0, "-", D90/D97)</f>
        <v>1.3274336283185841E-2</v>
      </c>
      <c r="F90" s="81">
        <v>4</v>
      </c>
      <c r="G90" s="34">
        <f>IF(F97=0, "-", F90/F97)</f>
        <v>2.5015634771732333E-3</v>
      </c>
      <c r="H90" s="65">
        <v>6</v>
      </c>
      <c r="I90" s="9">
        <f>IF(H97=0, "-", H90/H97)</f>
        <v>4.4052863436123352E-3</v>
      </c>
      <c r="J90" s="8">
        <f t="shared" si="6"/>
        <v>-0.66666666666666663</v>
      </c>
      <c r="K90" s="9">
        <f t="shared" si="7"/>
        <v>-0.33333333333333331</v>
      </c>
    </row>
    <row r="91" spans="1:11" x14ac:dyDescent="0.25">
      <c r="A91" s="7" t="s">
        <v>350</v>
      </c>
      <c r="B91" s="65">
        <v>3</v>
      </c>
      <c r="C91" s="34">
        <f>IF(B97=0, "-", B91/B97)</f>
        <v>8.9020771513353119E-3</v>
      </c>
      <c r="D91" s="65">
        <v>4</v>
      </c>
      <c r="E91" s="9">
        <f>IF(D97=0, "-", D91/D97)</f>
        <v>1.7699115044247787E-2</v>
      </c>
      <c r="F91" s="81">
        <v>25</v>
      </c>
      <c r="G91" s="34">
        <f>IF(F97=0, "-", F91/F97)</f>
        <v>1.5634771732332707E-2</v>
      </c>
      <c r="H91" s="65">
        <v>13</v>
      </c>
      <c r="I91" s="9">
        <f>IF(H97=0, "-", H91/H97)</f>
        <v>9.544787077826725E-3</v>
      </c>
      <c r="J91" s="8">
        <f t="shared" si="6"/>
        <v>-0.25</v>
      </c>
      <c r="K91" s="9">
        <f t="shared" si="7"/>
        <v>0.92307692307692313</v>
      </c>
    </row>
    <row r="92" spans="1:11" x14ac:dyDescent="0.25">
      <c r="A92" s="7" t="s">
        <v>351</v>
      </c>
      <c r="B92" s="65">
        <v>0</v>
      </c>
      <c r="C92" s="34">
        <f>IF(B97=0, "-", B92/B97)</f>
        <v>0</v>
      </c>
      <c r="D92" s="65">
        <v>0</v>
      </c>
      <c r="E92" s="9">
        <f>IF(D97=0, "-", D92/D97)</f>
        <v>0</v>
      </c>
      <c r="F92" s="81">
        <v>1</v>
      </c>
      <c r="G92" s="34">
        <f>IF(F97=0, "-", F92/F97)</f>
        <v>6.2539086929330832E-4</v>
      </c>
      <c r="H92" s="65">
        <v>0</v>
      </c>
      <c r="I92" s="9">
        <f>IF(H97=0, "-", H92/H97)</f>
        <v>0</v>
      </c>
      <c r="J92" s="8" t="str">
        <f t="shared" si="6"/>
        <v>-</v>
      </c>
      <c r="K92" s="9" t="str">
        <f t="shared" si="7"/>
        <v>-</v>
      </c>
    </row>
    <row r="93" spans="1:11" x14ac:dyDescent="0.25">
      <c r="A93" s="7" t="s">
        <v>352</v>
      </c>
      <c r="B93" s="65">
        <v>35</v>
      </c>
      <c r="C93" s="34">
        <f>IF(B97=0, "-", B93/B97)</f>
        <v>0.10385756676557864</v>
      </c>
      <c r="D93" s="65">
        <v>18</v>
      </c>
      <c r="E93" s="9">
        <f>IF(D97=0, "-", D93/D97)</f>
        <v>7.9646017699115043E-2</v>
      </c>
      <c r="F93" s="81">
        <v>191</v>
      </c>
      <c r="G93" s="34">
        <f>IF(F97=0, "-", F93/F97)</f>
        <v>0.11944965603502189</v>
      </c>
      <c r="H93" s="65">
        <v>129</v>
      </c>
      <c r="I93" s="9">
        <f>IF(H97=0, "-", H93/H97)</f>
        <v>9.4713656387665199E-2</v>
      </c>
      <c r="J93" s="8">
        <f t="shared" si="6"/>
        <v>0.94444444444444442</v>
      </c>
      <c r="K93" s="9">
        <f t="shared" si="7"/>
        <v>0.48062015503875971</v>
      </c>
    </row>
    <row r="94" spans="1:11" x14ac:dyDescent="0.25">
      <c r="A94" s="7" t="s">
        <v>353</v>
      </c>
      <c r="B94" s="65">
        <v>44</v>
      </c>
      <c r="C94" s="34">
        <f>IF(B97=0, "-", B94/B97)</f>
        <v>0.13056379821958458</v>
      </c>
      <c r="D94" s="65">
        <v>41</v>
      </c>
      <c r="E94" s="9">
        <f>IF(D97=0, "-", D94/D97)</f>
        <v>0.18141592920353983</v>
      </c>
      <c r="F94" s="81">
        <v>223</v>
      </c>
      <c r="G94" s="34">
        <f>IF(F97=0, "-", F94/F97)</f>
        <v>0.13946216385240776</v>
      </c>
      <c r="H94" s="65">
        <v>344</v>
      </c>
      <c r="I94" s="9">
        <f>IF(H97=0, "-", H94/H97)</f>
        <v>0.25256975036710722</v>
      </c>
      <c r="J94" s="8">
        <f t="shared" si="6"/>
        <v>7.3170731707317069E-2</v>
      </c>
      <c r="K94" s="9">
        <f t="shared" si="7"/>
        <v>-0.35174418604651164</v>
      </c>
    </row>
    <row r="95" spans="1:11" x14ac:dyDescent="0.25">
      <c r="A95" s="7" t="s">
        <v>354</v>
      </c>
      <c r="B95" s="65">
        <v>26</v>
      </c>
      <c r="C95" s="34">
        <f>IF(B97=0, "-", B95/B97)</f>
        <v>7.71513353115727E-2</v>
      </c>
      <c r="D95" s="65">
        <v>8</v>
      </c>
      <c r="E95" s="9">
        <f>IF(D97=0, "-", D95/D97)</f>
        <v>3.5398230088495575E-2</v>
      </c>
      <c r="F95" s="81">
        <v>93</v>
      </c>
      <c r="G95" s="34">
        <f>IF(F97=0, "-", F95/F97)</f>
        <v>5.8161350844277676E-2</v>
      </c>
      <c r="H95" s="65">
        <v>25</v>
      </c>
      <c r="I95" s="9">
        <f>IF(H97=0, "-", H95/H97)</f>
        <v>1.8355359765051395E-2</v>
      </c>
      <c r="J95" s="8">
        <f t="shared" si="6"/>
        <v>2.25</v>
      </c>
      <c r="K95" s="9">
        <f t="shared" si="7"/>
        <v>2.72</v>
      </c>
    </row>
    <row r="96" spans="1:11" x14ac:dyDescent="0.25">
      <c r="A96" s="2"/>
      <c r="B96" s="68"/>
      <c r="C96" s="33"/>
      <c r="D96" s="68"/>
      <c r="E96" s="6"/>
      <c r="F96" s="82"/>
      <c r="G96" s="33"/>
      <c r="H96" s="68"/>
      <c r="I96" s="6"/>
      <c r="J96" s="5"/>
      <c r="K96" s="6"/>
    </row>
    <row r="97" spans="1:11" s="43" customFormat="1" ht="13" x14ac:dyDescent="0.3">
      <c r="A97" s="162" t="s">
        <v>515</v>
      </c>
      <c r="B97" s="71">
        <f>SUM(B74:B96)</f>
        <v>337</v>
      </c>
      <c r="C97" s="40">
        <f>B97/1856</f>
        <v>0.18157327586206898</v>
      </c>
      <c r="D97" s="71">
        <f>SUM(D74:D96)</f>
        <v>226</v>
      </c>
      <c r="E97" s="41">
        <f>D97/1486</f>
        <v>0.15208613728129206</v>
      </c>
      <c r="F97" s="77">
        <f>SUM(F74:F96)</f>
        <v>1599</v>
      </c>
      <c r="G97" s="42">
        <f>F97/9054</f>
        <v>0.17660702451954938</v>
      </c>
      <c r="H97" s="71">
        <f>SUM(H74:H96)</f>
        <v>1362</v>
      </c>
      <c r="I97" s="41">
        <f>H97/8145</f>
        <v>0.16721915285451197</v>
      </c>
      <c r="J97" s="37">
        <f>IF(D97=0, "-", IF((B97-D97)/D97&lt;10, (B97-D97)/D97, "&gt;999%"))</f>
        <v>0.49115044247787609</v>
      </c>
      <c r="K97" s="38">
        <f>IF(H97=0, "-", IF((F97-H97)/H97&lt;10, (F97-H97)/H97, "&gt;999%"))</f>
        <v>0.17400881057268722</v>
      </c>
    </row>
    <row r="98" spans="1:11" x14ac:dyDescent="0.25">
      <c r="B98" s="83"/>
      <c r="D98" s="83"/>
      <c r="F98" s="83"/>
      <c r="H98" s="83"/>
    </row>
    <row r="99" spans="1:11" ht="13" x14ac:dyDescent="0.3">
      <c r="A99" s="163" t="s">
        <v>132</v>
      </c>
      <c r="B99" s="61" t="s">
        <v>12</v>
      </c>
      <c r="C99" s="62" t="s">
        <v>13</v>
      </c>
      <c r="D99" s="61" t="s">
        <v>12</v>
      </c>
      <c r="E99" s="63" t="s">
        <v>13</v>
      </c>
      <c r="F99" s="62" t="s">
        <v>12</v>
      </c>
      <c r="G99" s="62" t="s">
        <v>13</v>
      </c>
      <c r="H99" s="61" t="s">
        <v>12</v>
      </c>
      <c r="I99" s="63" t="s">
        <v>13</v>
      </c>
      <c r="J99" s="61"/>
      <c r="K99" s="63"/>
    </row>
    <row r="100" spans="1:11" x14ac:dyDescent="0.25">
      <c r="A100" s="7" t="s">
        <v>355</v>
      </c>
      <c r="B100" s="65">
        <v>2</v>
      </c>
      <c r="C100" s="34">
        <f>IF(B121=0, "-", B100/B121)</f>
        <v>8.5836909871244635E-3</v>
      </c>
      <c r="D100" s="65">
        <v>2</v>
      </c>
      <c r="E100" s="9">
        <f>IF(D121=0, "-", D100/D121)</f>
        <v>2.7777777777777776E-2</v>
      </c>
      <c r="F100" s="81">
        <v>5</v>
      </c>
      <c r="G100" s="34">
        <f>IF(F121=0, "-", F100/F121)</f>
        <v>6.024096385542169E-3</v>
      </c>
      <c r="H100" s="65">
        <v>9</v>
      </c>
      <c r="I100" s="9">
        <f>IF(H121=0, "-", H100/H121)</f>
        <v>2.7692307692307693E-2</v>
      </c>
      <c r="J100" s="8">
        <f t="shared" ref="J100:J119" si="8">IF(D100=0, "-", IF((B100-D100)/D100&lt;10, (B100-D100)/D100, "&gt;999%"))</f>
        <v>0</v>
      </c>
      <c r="K100" s="9">
        <f t="shared" ref="K100:K119" si="9">IF(H100=0, "-", IF((F100-H100)/H100&lt;10, (F100-H100)/H100, "&gt;999%"))</f>
        <v>-0.44444444444444442</v>
      </c>
    </row>
    <row r="101" spans="1:11" x14ac:dyDescent="0.25">
      <c r="A101" s="7" t="s">
        <v>356</v>
      </c>
      <c r="B101" s="65">
        <v>4</v>
      </c>
      <c r="C101" s="34">
        <f>IF(B121=0, "-", B101/B121)</f>
        <v>1.7167381974248927E-2</v>
      </c>
      <c r="D101" s="65">
        <v>5</v>
      </c>
      <c r="E101" s="9">
        <f>IF(D121=0, "-", D101/D121)</f>
        <v>6.9444444444444448E-2</v>
      </c>
      <c r="F101" s="81">
        <v>35</v>
      </c>
      <c r="G101" s="34">
        <f>IF(F121=0, "-", F101/F121)</f>
        <v>4.2168674698795178E-2</v>
      </c>
      <c r="H101" s="65">
        <v>40</v>
      </c>
      <c r="I101" s="9">
        <f>IF(H121=0, "-", H101/H121)</f>
        <v>0.12307692307692308</v>
      </c>
      <c r="J101" s="8">
        <f t="shared" si="8"/>
        <v>-0.2</v>
      </c>
      <c r="K101" s="9">
        <f t="shared" si="9"/>
        <v>-0.125</v>
      </c>
    </row>
    <row r="102" spans="1:11" x14ac:dyDescent="0.25">
      <c r="A102" s="7" t="s">
        <v>357</v>
      </c>
      <c r="B102" s="65">
        <v>9</v>
      </c>
      <c r="C102" s="34">
        <f>IF(B121=0, "-", B102/B121)</f>
        <v>3.8626609442060089E-2</v>
      </c>
      <c r="D102" s="65">
        <v>10</v>
      </c>
      <c r="E102" s="9">
        <f>IF(D121=0, "-", D102/D121)</f>
        <v>0.1388888888888889</v>
      </c>
      <c r="F102" s="81">
        <v>38</v>
      </c>
      <c r="G102" s="34">
        <f>IF(F121=0, "-", F102/F121)</f>
        <v>4.5783132530120479E-2</v>
      </c>
      <c r="H102" s="65">
        <v>42</v>
      </c>
      <c r="I102" s="9">
        <f>IF(H121=0, "-", H102/H121)</f>
        <v>0.12923076923076923</v>
      </c>
      <c r="J102" s="8">
        <f t="shared" si="8"/>
        <v>-0.1</v>
      </c>
      <c r="K102" s="9">
        <f t="shared" si="9"/>
        <v>-9.5238095238095233E-2</v>
      </c>
    </row>
    <row r="103" spans="1:11" x14ac:dyDescent="0.25">
      <c r="A103" s="7" t="s">
        <v>358</v>
      </c>
      <c r="B103" s="65">
        <v>0</v>
      </c>
      <c r="C103" s="34">
        <f>IF(B121=0, "-", B103/B121)</f>
        <v>0</v>
      </c>
      <c r="D103" s="65">
        <v>0</v>
      </c>
      <c r="E103" s="9">
        <f>IF(D121=0, "-", D103/D121)</f>
        <v>0</v>
      </c>
      <c r="F103" s="81">
        <v>4</v>
      </c>
      <c r="G103" s="34">
        <f>IF(F121=0, "-", F103/F121)</f>
        <v>4.8192771084337354E-3</v>
      </c>
      <c r="H103" s="65">
        <v>4</v>
      </c>
      <c r="I103" s="9">
        <f>IF(H121=0, "-", H103/H121)</f>
        <v>1.2307692307692308E-2</v>
      </c>
      <c r="J103" s="8" t="str">
        <f t="shared" si="8"/>
        <v>-</v>
      </c>
      <c r="K103" s="9">
        <f t="shared" si="9"/>
        <v>0</v>
      </c>
    </row>
    <row r="104" spans="1:11" x14ac:dyDescent="0.25">
      <c r="A104" s="7" t="s">
        <v>359</v>
      </c>
      <c r="B104" s="65">
        <v>2</v>
      </c>
      <c r="C104" s="34">
        <f>IF(B121=0, "-", B104/B121)</f>
        <v>8.5836909871244635E-3</v>
      </c>
      <c r="D104" s="65">
        <v>0</v>
      </c>
      <c r="E104" s="9">
        <f>IF(D121=0, "-", D104/D121)</f>
        <v>0</v>
      </c>
      <c r="F104" s="81">
        <v>4</v>
      </c>
      <c r="G104" s="34">
        <f>IF(F121=0, "-", F104/F121)</f>
        <v>4.8192771084337354E-3</v>
      </c>
      <c r="H104" s="65">
        <v>0</v>
      </c>
      <c r="I104" s="9">
        <f>IF(H121=0, "-", H104/H121)</f>
        <v>0</v>
      </c>
      <c r="J104" s="8" t="str">
        <f t="shared" si="8"/>
        <v>-</v>
      </c>
      <c r="K104" s="9" t="str">
        <f t="shared" si="9"/>
        <v>-</v>
      </c>
    </row>
    <row r="105" spans="1:11" x14ac:dyDescent="0.25">
      <c r="A105" s="7" t="s">
        <v>360</v>
      </c>
      <c r="B105" s="65">
        <v>2</v>
      </c>
      <c r="C105" s="34">
        <f>IF(B121=0, "-", B105/B121)</f>
        <v>8.5836909871244635E-3</v>
      </c>
      <c r="D105" s="65">
        <v>0</v>
      </c>
      <c r="E105" s="9">
        <f>IF(D121=0, "-", D105/D121)</f>
        <v>0</v>
      </c>
      <c r="F105" s="81">
        <v>5</v>
      </c>
      <c r="G105" s="34">
        <f>IF(F121=0, "-", F105/F121)</f>
        <v>6.024096385542169E-3</v>
      </c>
      <c r="H105" s="65">
        <v>2</v>
      </c>
      <c r="I105" s="9">
        <f>IF(H121=0, "-", H105/H121)</f>
        <v>6.1538461538461538E-3</v>
      </c>
      <c r="J105" s="8" t="str">
        <f t="shared" si="8"/>
        <v>-</v>
      </c>
      <c r="K105" s="9">
        <f t="shared" si="9"/>
        <v>1.5</v>
      </c>
    </row>
    <row r="106" spans="1:11" x14ac:dyDescent="0.25">
      <c r="A106" s="7" t="s">
        <v>361</v>
      </c>
      <c r="B106" s="65">
        <v>1</v>
      </c>
      <c r="C106" s="34">
        <f>IF(B121=0, "-", B106/B121)</f>
        <v>4.2918454935622317E-3</v>
      </c>
      <c r="D106" s="65">
        <v>4</v>
      </c>
      <c r="E106" s="9">
        <f>IF(D121=0, "-", D106/D121)</f>
        <v>5.5555555555555552E-2</v>
      </c>
      <c r="F106" s="81">
        <v>18</v>
      </c>
      <c r="G106" s="34">
        <f>IF(F121=0, "-", F106/F121)</f>
        <v>2.1686746987951807E-2</v>
      </c>
      <c r="H106" s="65">
        <v>22</v>
      </c>
      <c r="I106" s="9">
        <f>IF(H121=0, "-", H106/H121)</f>
        <v>6.7692307692307691E-2</v>
      </c>
      <c r="J106" s="8">
        <f t="shared" si="8"/>
        <v>-0.75</v>
      </c>
      <c r="K106" s="9">
        <f t="shared" si="9"/>
        <v>-0.18181818181818182</v>
      </c>
    </row>
    <row r="107" spans="1:11" x14ac:dyDescent="0.25">
      <c r="A107" s="7" t="s">
        <v>362</v>
      </c>
      <c r="B107" s="65">
        <v>0</v>
      </c>
      <c r="C107" s="34">
        <f>IF(B121=0, "-", B107/B121)</f>
        <v>0</v>
      </c>
      <c r="D107" s="65">
        <v>2</v>
      </c>
      <c r="E107" s="9">
        <f>IF(D121=0, "-", D107/D121)</f>
        <v>2.7777777777777776E-2</v>
      </c>
      <c r="F107" s="81">
        <v>2</v>
      </c>
      <c r="G107" s="34">
        <f>IF(F121=0, "-", F107/F121)</f>
        <v>2.4096385542168677E-3</v>
      </c>
      <c r="H107" s="65">
        <v>13</v>
      </c>
      <c r="I107" s="9">
        <f>IF(H121=0, "-", H107/H121)</f>
        <v>0.04</v>
      </c>
      <c r="J107" s="8">
        <f t="shared" si="8"/>
        <v>-1</v>
      </c>
      <c r="K107" s="9">
        <f t="shared" si="9"/>
        <v>-0.84615384615384615</v>
      </c>
    </row>
    <row r="108" spans="1:11" x14ac:dyDescent="0.25">
      <c r="A108" s="7" t="s">
        <v>363</v>
      </c>
      <c r="B108" s="65">
        <v>1</v>
      </c>
      <c r="C108" s="34">
        <f>IF(B121=0, "-", B108/B121)</f>
        <v>4.2918454935622317E-3</v>
      </c>
      <c r="D108" s="65">
        <v>0</v>
      </c>
      <c r="E108" s="9">
        <f>IF(D121=0, "-", D108/D121)</f>
        <v>0</v>
      </c>
      <c r="F108" s="81">
        <v>5</v>
      </c>
      <c r="G108" s="34">
        <f>IF(F121=0, "-", F108/F121)</f>
        <v>6.024096385542169E-3</v>
      </c>
      <c r="H108" s="65">
        <v>12</v>
      </c>
      <c r="I108" s="9">
        <f>IF(H121=0, "-", H108/H121)</f>
        <v>3.6923076923076927E-2</v>
      </c>
      <c r="J108" s="8" t="str">
        <f t="shared" si="8"/>
        <v>-</v>
      </c>
      <c r="K108" s="9">
        <f t="shared" si="9"/>
        <v>-0.58333333333333337</v>
      </c>
    </row>
    <row r="109" spans="1:11" x14ac:dyDescent="0.25">
      <c r="A109" s="7" t="s">
        <v>364</v>
      </c>
      <c r="B109" s="65">
        <v>10</v>
      </c>
      <c r="C109" s="34">
        <f>IF(B121=0, "-", B109/B121)</f>
        <v>4.2918454935622317E-2</v>
      </c>
      <c r="D109" s="65">
        <v>7</v>
      </c>
      <c r="E109" s="9">
        <f>IF(D121=0, "-", D109/D121)</f>
        <v>9.7222222222222224E-2</v>
      </c>
      <c r="F109" s="81">
        <v>35</v>
      </c>
      <c r="G109" s="34">
        <f>IF(F121=0, "-", F109/F121)</f>
        <v>4.2168674698795178E-2</v>
      </c>
      <c r="H109" s="65">
        <v>39</v>
      </c>
      <c r="I109" s="9">
        <f>IF(H121=0, "-", H109/H121)</f>
        <v>0.12</v>
      </c>
      <c r="J109" s="8">
        <f t="shared" si="8"/>
        <v>0.42857142857142855</v>
      </c>
      <c r="K109" s="9">
        <f t="shared" si="9"/>
        <v>-0.10256410256410256</v>
      </c>
    </row>
    <row r="110" spans="1:11" x14ac:dyDescent="0.25">
      <c r="A110" s="7" t="s">
        <v>365</v>
      </c>
      <c r="B110" s="65">
        <v>2</v>
      </c>
      <c r="C110" s="34">
        <f>IF(B121=0, "-", B110/B121)</f>
        <v>8.5836909871244635E-3</v>
      </c>
      <c r="D110" s="65">
        <v>0</v>
      </c>
      <c r="E110" s="9">
        <f>IF(D121=0, "-", D110/D121)</f>
        <v>0</v>
      </c>
      <c r="F110" s="81">
        <v>4</v>
      </c>
      <c r="G110" s="34">
        <f>IF(F121=0, "-", F110/F121)</f>
        <v>4.8192771084337354E-3</v>
      </c>
      <c r="H110" s="65">
        <v>0</v>
      </c>
      <c r="I110" s="9">
        <f>IF(H121=0, "-", H110/H121)</f>
        <v>0</v>
      </c>
      <c r="J110" s="8" t="str">
        <f t="shared" si="8"/>
        <v>-</v>
      </c>
      <c r="K110" s="9" t="str">
        <f t="shared" si="9"/>
        <v>-</v>
      </c>
    </row>
    <row r="111" spans="1:11" x14ac:dyDescent="0.25">
      <c r="A111" s="7" t="s">
        <v>366</v>
      </c>
      <c r="B111" s="65">
        <v>1</v>
      </c>
      <c r="C111" s="34">
        <f>IF(B121=0, "-", B111/B121)</f>
        <v>4.2918454935622317E-3</v>
      </c>
      <c r="D111" s="65">
        <v>0</v>
      </c>
      <c r="E111" s="9">
        <f>IF(D121=0, "-", D111/D121)</f>
        <v>0</v>
      </c>
      <c r="F111" s="81">
        <v>4</v>
      </c>
      <c r="G111" s="34">
        <f>IF(F121=0, "-", F111/F121)</f>
        <v>4.8192771084337354E-3</v>
      </c>
      <c r="H111" s="65">
        <v>0</v>
      </c>
      <c r="I111" s="9">
        <f>IF(H121=0, "-", H111/H121)</f>
        <v>0</v>
      </c>
      <c r="J111" s="8" t="str">
        <f t="shared" si="8"/>
        <v>-</v>
      </c>
      <c r="K111" s="9" t="str">
        <f t="shared" si="9"/>
        <v>-</v>
      </c>
    </row>
    <row r="112" spans="1:11" x14ac:dyDescent="0.25">
      <c r="A112" s="7" t="s">
        <v>367</v>
      </c>
      <c r="B112" s="65">
        <v>0</v>
      </c>
      <c r="C112" s="34">
        <f>IF(B121=0, "-", B112/B121)</f>
        <v>0</v>
      </c>
      <c r="D112" s="65">
        <v>0</v>
      </c>
      <c r="E112" s="9">
        <f>IF(D121=0, "-", D112/D121)</f>
        <v>0</v>
      </c>
      <c r="F112" s="81">
        <v>7</v>
      </c>
      <c r="G112" s="34">
        <f>IF(F121=0, "-", F112/F121)</f>
        <v>8.4337349397590362E-3</v>
      </c>
      <c r="H112" s="65">
        <v>0</v>
      </c>
      <c r="I112" s="9">
        <f>IF(H121=0, "-", H112/H121)</f>
        <v>0</v>
      </c>
      <c r="J112" s="8" t="str">
        <f t="shared" si="8"/>
        <v>-</v>
      </c>
      <c r="K112" s="9" t="str">
        <f t="shared" si="9"/>
        <v>-</v>
      </c>
    </row>
    <row r="113" spans="1:11" x14ac:dyDescent="0.25">
      <c r="A113" s="7" t="s">
        <v>368</v>
      </c>
      <c r="B113" s="65">
        <v>0</v>
      </c>
      <c r="C113" s="34">
        <f>IF(B121=0, "-", B113/B121)</f>
        <v>0</v>
      </c>
      <c r="D113" s="65">
        <v>1</v>
      </c>
      <c r="E113" s="9">
        <f>IF(D121=0, "-", D113/D121)</f>
        <v>1.3888888888888888E-2</v>
      </c>
      <c r="F113" s="81">
        <v>2</v>
      </c>
      <c r="G113" s="34">
        <f>IF(F121=0, "-", F113/F121)</f>
        <v>2.4096385542168677E-3</v>
      </c>
      <c r="H113" s="65">
        <v>4</v>
      </c>
      <c r="I113" s="9">
        <f>IF(H121=0, "-", H113/H121)</f>
        <v>1.2307692307692308E-2</v>
      </c>
      <c r="J113" s="8">
        <f t="shared" si="8"/>
        <v>-1</v>
      </c>
      <c r="K113" s="9">
        <f t="shared" si="9"/>
        <v>-0.5</v>
      </c>
    </row>
    <row r="114" spans="1:11" x14ac:dyDescent="0.25">
      <c r="A114" s="7" t="s">
        <v>369</v>
      </c>
      <c r="B114" s="65">
        <v>3</v>
      </c>
      <c r="C114" s="34">
        <f>IF(B121=0, "-", B114/B121)</f>
        <v>1.2875536480686695E-2</v>
      </c>
      <c r="D114" s="65">
        <v>5</v>
      </c>
      <c r="E114" s="9">
        <f>IF(D121=0, "-", D114/D121)</f>
        <v>6.9444444444444448E-2</v>
      </c>
      <c r="F114" s="81">
        <v>13</v>
      </c>
      <c r="G114" s="34">
        <f>IF(F121=0, "-", F114/F121)</f>
        <v>1.566265060240964E-2</v>
      </c>
      <c r="H114" s="65">
        <v>12</v>
      </c>
      <c r="I114" s="9">
        <f>IF(H121=0, "-", H114/H121)</f>
        <v>3.6923076923076927E-2</v>
      </c>
      <c r="J114" s="8">
        <f t="shared" si="8"/>
        <v>-0.4</v>
      </c>
      <c r="K114" s="9">
        <f t="shared" si="9"/>
        <v>8.3333333333333329E-2</v>
      </c>
    </row>
    <row r="115" spans="1:11" x14ac:dyDescent="0.25">
      <c r="A115" s="7" t="s">
        <v>370</v>
      </c>
      <c r="B115" s="65">
        <v>3</v>
      </c>
      <c r="C115" s="34">
        <f>IF(B121=0, "-", B115/B121)</f>
        <v>1.2875536480686695E-2</v>
      </c>
      <c r="D115" s="65">
        <v>5</v>
      </c>
      <c r="E115" s="9">
        <f>IF(D121=0, "-", D115/D121)</f>
        <v>6.9444444444444448E-2</v>
      </c>
      <c r="F115" s="81">
        <v>8</v>
      </c>
      <c r="G115" s="34">
        <f>IF(F121=0, "-", F115/F121)</f>
        <v>9.6385542168674707E-3</v>
      </c>
      <c r="H115" s="65">
        <v>12</v>
      </c>
      <c r="I115" s="9">
        <f>IF(H121=0, "-", H115/H121)</f>
        <v>3.6923076923076927E-2</v>
      </c>
      <c r="J115" s="8">
        <f t="shared" si="8"/>
        <v>-0.4</v>
      </c>
      <c r="K115" s="9">
        <f t="shared" si="9"/>
        <v>-0.33333333333333331</v>
      </c>
    </row>
    <row r="116" spans="1:11" x14ac:dyDescent="0.25">
      <c r="A116" s="7" t="s">
        <v>371</v>
      </c>
      <c r="B116" s="65">
        <v>4</v>
      </c>
      <c r="C116" s="34">
        <f>IF(B121=0, "-", B116/B121)</f>
        <v>1.7167381974248927E-2</v>
      </c>
      <c r="D116" s="65">
        <v>18</v>
      </c>
      <c r="E116" s="9">
        <f>IF(D121=0, "-", D116/D121)</f>
        <v>0.25</v>
      </c>
      <c r="F116" s="81">
        <v>9</v>
      </c>
      <c r="G116" s="34">
        <f>IF(F121=0, "-", F116/F121)</f>
        <v>1.0843373493975903E-2</v>
      </c>
      <c r="H116" s="65">
        <v>40</v>
      </c>
      <c r="I116" s="9">
        <f>IF(H121=0, "-", H116/H121)</f>
        <v>0.12307692307692308</v>
      </c>
      <c r="J116" s="8">
        <f t="shared" si="8"/>
        <v>-0.77777777777777779</v>
      </c>
      <c r="K116" s="9">
        <f t="shared" si="9"/>
        <v>-0.77500000000000002</v>
      </c>
    </row>
    <row r="117" spans="1:11" x14ac:dyDescent="0.25">
      <c r="A117" s="7" t="s">
        <v>372</v>
      </c>
      <c r="B117" s="65">
        <v>11</v>
      </c>
      <c r="C117" s="34">
        <f>IF(B121=0, "-", B117/B121)</f>
        <v>4.7210300429184553E-2</v>
      </c>
      <c r="D117" s="65">
        <v>5</v>
      </c>
      <c r="E117" s="9">
        <f>IF(D121=0, "-", D117/D121)</f>
        <v>6.9444444444444448E-2</v>
      </c>
      <c r="F117" s="81">
        <v>37</v>
      </c>
      <c r="G117" s="34">
        <f>IF(F121=0, "-", F117/F121)</f>
        <v>4.457831325301205E-2</v>
      </c>
      <c r="H117" s="65">
        <v>30</v>
      </c>
      <c r="I117" s="9">
        <f>IF(H121=0, "-", H117/H121)</f>
        <v>9.2307692307692313E-2</v>
      </c>
      <c r="J117" s="8">
        <f t="shared" si="8"/>
        <v>1.2</v>
      </c>
      <c r="K117" s="9">
        <f t="shared" si="9"/>
        <v>0.23333333333333334</v>
      </c>
    </row>
    <row r="118" spans="1:11" x14ac:dyDescent="0.25">
      <c r="A118" s="7" t="s">
        <v>373</v>
      </c>
      <c r="B118" s="65">
        <v>173</v>
      </c>
      <c r="C118" s="34">
        <f>IF(B121=0, "-", B118/B121)</f>
        <v>0.74248927038626611</v>
      </c>
      <c r="D118" s="65">
        <v>0</v>
      </c>
      <c r="E118" s="9">
        <f>IF(D121=0, "-", D118/D121)</f>
        <v>0</v>
      </c>
      <c r="F118" s="81">
        <v>561</v>
      </c>
      <c r="G118" s="34">
        <f>IF(F121=0, "-", F118/F121)</f>
        <v>0.67590361445783131</v>
      </c>
      <c r="H118" s="65">
        <v>0</v>
      </c>
      <c r="I118" s="9">
        <f>IF(H121=0, "-", H118/H121)</f>
        <v>0</v>
      </c>
      <c r="J118" s="8" t="str">
        <f t="shared" si="8"/>
        <v>-</v>
      </c>
      <c r="K118" s="9" t="str">
        <f t="shared" si="9"/>
        <v>-</v>
      </c>
    </row>
    <row r="119" spans="1:11" x14ac:dyDescent="0.25">
      <c r="A119" s="7" t="s">
        <v>374</v>
      </c>
      <c r="B119" s="65">
        <v>5</v>
      </c>
      <c r="C119" s="34">
        <f>IF(B121=0, "-", B119/B121)</f>
        <v>2.1459227467811159E-2</v>
      </c>
      <c r="D119" s="65">
        <v>8</v>
      </c>
      <c r="E119" s="9">
        <f>IF(D121=0, "-", D119/D121)</f>
        <v>0.1111111111111111</v>
      </c>
      <c r="F119" s="81">
        <v>34</v>
      </c>
      <c r="G119" s="34">
        <f>IF(F121=0, "-", F119/F121)</f>
        <v>4.0963855421686748E-2</v>
      </c>
      <c r="H119" s="65">
        <v>44</v>
      </c>
      <c r="I119" s="9">
        <f>IF(H121=0, "-", H119/H121)</f>
        <v>0.13538461538461538</v>
      </c>
      <c r="J119" s="8">
        <f t="shared" si="8"/>
        <v>-0.375</v>
      </c>
      <c r="K119" s="9">
        <f t="shared" si="9"/>
        <v>-0.22727272727272727</v>
      </c>
    </row>
    <row r="120" spans="1:11" x14ac:dyDescent="0.25">
      <c r="A120" s="2"/>
      <c r="B120" s="68"/>
      <c r="C120" s="33"/>
      <c r="D120" s="68"/>
      <c r="E120" s="6"/>
      <c r="F120" s="82"/>
      <c r="G120" s="33"/>
      <c r="H120" s="68"/>
      <c r="I120" s="6"/>
      <c r="J120" s="5"/>
      <c r="K120" s="6"/>
    </row>
    <row r="121" spans="1:11" s="43" customFormat="1" ht="13" x14ac:dyDescent="0.3">
      <c r="A121" s="162" t="s">
        <v>514</v>
      </c>
      <c r="B121" s="71">
        <f>SUM(B100:B120)</f>
        <v>233</v>
      </c>
      <c r="C121" s="40">
        <f>B121/1856</f>
        <v>0.12553879310344829</v>
      </c>
      <c r="D121" s="71">
        <f>SUM(D100:D120)</f>
        <v>72</v>
      </c>
      <c r="E121" s="41">
        <f>D121/1486</f>
        <v>4.8452220726783311E-2</v>
      </c>
      <c r="F121" s="77">
        <f>SUM(F100:F120)</f>
        <v>830</v>
      </c>
      <c r="G121" s="42">
        <f>F121/9054</f>
        <v>9.1672189087696046E-2</v>
      </c>
      <c r="H121" s="71">
        <f>SUM(H100:H120)</f>
        <v>325</v>
      </c>
      <c r="I121" s="41">
        <f>H121/8145</f>
        <v>3.9901780233271948E-2</v>
      </c>
      <c r="J121" s="37">
        <f>IF(D121=0, "-", IF((B121-D121)/D121&lt;10, (B121-D121)/D121, "&gt;999%"))</f>
        <v>2.2361111111111112</v>
      </c>
      <c r="K121" s="38">
        <f>IF(H121=0, "-", IF((F121-H121)/H121&lt;10, (F121-H121)/H121, "&gt;999%"))</f>
        <v>1.5538461538461539</v>
      </c>
    </row>
    <row r="122" spans="1:11" x14ac:dyDescent="0.25">
      <c r="B122" s="83"/>
      <c r="D122" s="83"/>
      <c r="F122" s="83"/>
      <c r="H122" s="83"/>
    </row>
    <row r="123" spans="1:11" s="43" customFormat="1" ht="13" x14ac:dyDescent="0.3">
      <c r="A123" s="162" t="s">
        <v>513</v>
      </c>
      <c r="B123" s="71">
        <v>570</v>
      </c>
      <c r="C123" s="40">
        <f>B123/1856</f>
        <v>0.30711206896551724</v>
      </c>
      <c r="D123" s="71">
        <v>298</v>
      </c>
      <c r="E123" s="41">
        <f>D123/1486</f>
        <v>0.20053835800807537</v>
      </c>
      <c r="F123" s="77">
        <v>2429</v>
      </c>
      <c r="G123" s="42">
        <f>F123/9054</f>
        <v>0.26827921360724544</v>
      </c>
      <c r="H123" s="71">
        <v>1687</v>
      </c>
      <c r="I123" s="41">
        <f>H123/8145</f>
        <v>0.20712093308778393</v>
      </c>
      <c r="J123" s="37">
        <f>IF(D123=0, "-", IF((B123-D123)/D123&lt;10, (B123-D123)/D123, "&gt;999%"))</f>
        <v>0.91275167785234901</v>
      </c>
      <c r="K123" s="38">
        <f>IF(H123=0, "-", IF((F123-H123)/H123&lt;10, (F123-H123)/H123, "&gt;999%"))</f>
        <v>0.43983402489626555</v>
      </c>
    </row>
    <row r="124" spans="1:11" x14ac:dyDescent="0.25">
      <c r="B124" s="83"/>
      <c r="D124" s="83"/>
      <c r="F124" s="83"/>
      <c r="H124" s="83"/>
    </row>
    <row r="125" spans="1:11" ht="15.5" x14ac:dyDescent="0.35">
      <c r="A125" s="164" t="s">
        <v>104</v>
      </c>
      <c r="B125" s="196" t="s">
        <v>1</v>
      </c>
      <c r="C125" s="200"/>
      <c r="D125" s="200"/>
      <c r="E125" s="197"/>
      <c r="F125" s="196" t="s">
        <v>14</v>
      </c>
      <c r="G125" s="200"/>
      <c r="H125" s="200"/>
      <c r="I125" s="197"/>
      <c r="J125" s="196" t="s">
        <v>15</v>
      </c>
      <c r="K125" s="197"/>
    </row>
    <row r="126" spans="1:11" ht="13" x14ac:dyDescent="0.3">
      <c r="A126" s="22"/>
      <c r="B126" s="196">
        <f>VALUE(RIGHT($B$2, 4))</f>
        <v>2023</v>
      </c>
      <c r="C126" s="197"/>
      <c r="D126" s="196">
        <f>B126-1</f>
        <v>2022</v>
      </c>
      <c r="E126" s="204"/>
      <c r="F126" s="196">
        <f>B126</f>
        <v>2023</v>
      </c>
      <c r="G126" s="204"/>
      <c r="H126" s="196">
        <f>D126</f>
        <v>2022</v>
      </c>
      <c r="I126" s="204"/>
      <c r="J126" s="140" t="s">
        <v>4</v>
      </c>
      <c r="K126" s="141" t="s">
        <v>2</v>
      </c>
    </row>
    <row r="127" spans="1:11" ht="13" x14ac:dyDescent="0.3">
      <c r="A127" s="163" t="s">
        <v>133</v>
      </c>
      <c r="B127" s="61" t="s">
        <v>12</v>
      </c>
      <c r="C127" s="62" t="s">
        <v>13</v>
      </c>
      <c r="D127" s="61" t="s">
        <v>12</v>
      </c>
      <c r="E127" s="63" t="s">
        <v>13</v>
      </c>
      <c r="F127" s="62" t="s">
        <v>12</v>
      </c>
      <c r="G127" s="62" t="s">
        <v>13</v>
      </c>
      <c r="H127" s="61" t="s">
        <v>12</v>
      </c>
      <c r="I127" s="63" t="s">
        <v>13</v>
      </c>
      <c r="J127" s="61"/>
      <c r="K127" s="63"/>
    </row>
    <row r="128" spans="1:11" x14ac:dyDescent="0.25">
      <c r="A128" s="7" t="s">
        <v>375</v>
      </c>
      <c r="B128" s="65">
        <v>6</v>
      </c>
      <c r="C128" s="34">
        <f>IF(B149=0, "-", B128/B149)</f>
        <v>3.2258064516129031E-2</v>
      </c>
      <c r="D128" s="65">
        <v>11</v>
      </c>
      <c r="E128" s="9">
        <f>IF(D149=0, "-", D128/D149)</f>
        <v>7.2368421052631582E-2</v>
      </c>
      <c r="F128" s="81">
        <v>61</v>
      </c>
      <c r="G128" s="34">
        <f>IF(F149=0, "-", F128/F149)</f>
        <v>7.3582629674306399E-2</v>
      </c>
      <c r="H128" s="65">
        <v>53</v>
      </c>
      <c r="I128" s="9">
        <f>IF(H149=0, "-", H128/H149)</f>
        <v>6.0433295324971492E-2</v>
      </c>
      <c r="J128" s="8">
        <f t="shared" ref="J128:J147" si="10">IF(D128=0, "-", IF((B128-D128)/D128&lt;10, (B128-D128)/D128, "&gt;999%"))</f>
        <v>-0.45454545454545453</v>
      </c>
      <c r="K128" s="9">
        <f t="shared" ref="K128:K147" si="11">IF(H128=0, "-", IF((F128-H128)/H128&lt;10, (F128-H128)/H128, "&gt;999%"))</f>
        <v>0.15094339622641509</v>
      </c>
    </row>
    <row r="129" spans="1:11" x14ac:dyDescent="0.25">
      <c r="A129" s="7" t="s">
        <v>376</v>
      </c>
      <c r="B129" s="65">
        <v>2</v>
      </c>
      <c r="C129" s="34">
        <f>IF(B149=0, "-", B129/B149)</f>
        <v>1.0752688172043012E-2</v>
      </c>
      <c r="D129" s="65">
        <v>0</v>
      </c>
      <c r="E129" s="9">
        <f>IF(D149=0, "-", D129/D149)</f>
        <v>0</v>
      </c>
      <c r="F129" s="81">
        <v>2</v>
      </c>
      <c r="G129" s="34">
        <f>IF(F149=0, "-", F129/F149)</f>
        <v>2.4125452352231603E-3</v>
      </c>
      <c r="H129" s="65">
        <v>0</v>
      </c>
      <c r="I129" s="9">
        <f>IF(H149=0, "-", H129/H149)</f>
        <v>0</v>
      </c>
      <c r="J129" s="8" t="str">
        <f t="shared" si="10"/>
        <v>-</v>
      </c>
      <c r="K129" s="9" t="str">
        <f t="shared" si="11"/>
        <v>-</v>
      </c>
    </row>
    <row r="130" spans="1:11" x14ac:dyDescent="0.25">
      <c r="A130" s="7" t="s">
        <v>377</v>
      </c>
      <c r="B130" s="65">
        <v>8</v>
      </c>
      <c r="C130" s="34">
        <f>IF(B149=0, "-", B130/B149)</f>
        <v>4.3010752688172046E-2</v>
      </c>
      <c r="D130" s="65">
        <v>6</v>
      </c>
      <c r="E130" s="9">
        <f>IF(D149=0, "-", D130/D149)</f>
        <v>3.9473684210526314E-2</v>
      </c>
      <c r="F130" s="81">
        <v>20</v>
      </c>
      <c r="G130" s="34">
        <f>IF(F149=0, "-", F130/F149)</f>
        <v>2.4125452352231604E-2</v>
      </c>
      <c r="H130" s="65">
        <v>52</v>
      </c>
      <c r="I130" s="9">
        <f>IF(H149=0, "-", H130/H149)</f>
        <v>5.9293044469783354E-2</v>
      </c>
      <c r="J130" s="8">
        <f t="shared" si="10"/>
        <v>0.33333333333333331</v>
      </c>
      <c r="K130" s="9">
        <f t="shared" si="11"/>
        <v>-0.61538461538461542</v>
      </c>
    </row>
    <row r="131" spans="1:11" x14ac:dyDescent="0.25">
      <c r="A131" s="7" t="s">
        <v>378</v>
      </c>
      <c r="B131" s="65">
        <v>11</v>
      </c>
      <c r="C131" s="34">
        <f>IF(B149=0, "-", B131/B149)</f>
        <v>5.9139784946236562E-2</v>
      </c>
      <c r="D131" s="65">
        <v>6</v>
      </c>
      <c r="E131" s="9">
        <f>IF(D149=0, "-", D131/D149)</f>
        <v>3.9473684210526314E-2</v>
      </c>
      <c r="F131" s="81">
        <v>42</v>
      </c>
      <c r="G131" s="34">
        <f>IF(F149=0, "-", F131/F149)</f>
        <v>5.066344993968637E-2</v>
      </c>
      <c r="H131" s="65">
        <v>44</v>
      </c>
      <c r="I131" s="9">
        <f>IF(H149=0, "-", H131/H149)</f>
        <v>5.0171037628278223E-2</v>
      </c>
      <c r="J131" s="8">
        <f t="shared" si="10"/>
        <v>0.83333333333333337</v>
      </c>
      <c r="K131" s="9">
        <f t="shared" si="11"/>
        <v>-4.5454545454545456E-2</v>
      </c>
    </row>
    <row r="132" spans="1:11" x14ac:dyDescent="0.25">
      <c r="A132" s="7" t="s">
        <v>379</v>
      </c>
      <c r="B132" s="65">
        <v>5</v>
      </c>
      <c r="C132" s="34">
        <f>IF(B149=0, "-", B132/B149)</f>
        <v>2.6881720430107527E-2</v>
      </c>
      <c r="D132" s="65">
        <v>14</v>
      </c>
      <c r="E132" s="9">
        <f>IF(D149=0, "-", D132/D149)</f>
        <v>9.2105263157894732E-2</v>
      </c>
      <c r="F132" s="81">
        <v>54</v>
      </c>
      <c r="G132" s="34">
        <f>IF(F149=0, "-", F132/F149)</f>
        <v>6.513872135102533E-2</v>
      </c>
      <c r="H132" s="65">
        <v>69</v>
      </c>
      <c r="I132" s="9">
        <f>IF(H149=0, "-", H132/H149)</f>
        <v>7.8677309007981755E-2</v>
      </c>
      <c r="J132" s="8">
        <f t="shared" si="10"/>
        <v>-0.6428571428571429</v>
      </c>
      <c r="K132" s="9">
        <f t="shared" si="11"/>
        <v>-0.21739130434782608</v>
      </c>
    </row>
    <row r="133" spans="1:11" x14ac:dyDescent="0.25">
      <c r="A133" s="7" t="s">
        <v>380</v>
      </c>
      <c r="B133" s="65">
        <v>4</v>
      </c>
      <c r="C133" s="34">
        <f>IF(B149=0, "-", B133/B149)</f>
        <v>2.1505376344086023E-2</v>
      </c>
      <c r="D133" s="65">
        <v>1</v>
      </c>
      <c r="E133" s="9">
        <f>IF(D149=0, "-", D133/D149)</f>
        <v>6.5789473684210523E-3</v>
      </c>
      <c r="F133" s="81">
        <v>15</v>
      </c>
      <c r="G133" s="34">
        <f>IF(F149=0, "-", F133/F149)</f>
        <v>1.8094089264173704E-2</v>
      </c>
      <c r="H133" s="65">
        <v>10</v>
      </c>
      <c r="I133" s="9">
        <f>IF(H149=0, "-", H133/H149)</f>
        <v>1.1402508551881414E-2</v>
      </c>
      <c r="J133" s="8">
        <f t="shared" si="10"/>
        <v>3</v>
      </c>
      <c r="K133" s="9">
        <f t="shared" si="11"/>
        <v>0.5</v>
      </c>
    </row>
    <row r="134" spans="1:11" x14ac:dyDescent="0.25">
      <c r="A134" s="7" t="s">
        <v>381</v>
      </c>
      <c r="B134" s="65">
        <v>10</v>
      </c>
      <c r="C134" s="34">
        <f>IF(B149=0, "-", B134/B149)</f>
        <v>5.3763440860215055E-2</v>
      </c>
      <c r="D134" s="65">
        <v>16</v>
      </c>
      <c r="E134" s="9">
        <f>IF(D149=0, "-", D134/D149)</f>
        <v>0.10526315789473684</v>
      </c>
      <c r="F134" s="81">
        <v>92</v>
      </c>
      <c r="G134" s="34">
        <f>IF(F149=0, "-", F134/F149)</f>
        <v>0.11097708082026538</v>
      </c>
      <c r="H134" s="65">
        <v>57</v>
      </c>
      <c r="I134" s="9">
        <f>IF(H149=0, "-", H134/H149)</f>
        <v>6.4994298745724058E-2</v>
      </c>
      <c r="J134" s="8">
        <f t="shared" si="10"/>
        <v>-0.375</v>
      </c>
      <c r="K134" s="9">
        <f t="shared" si="11"/>
        <v>0.61403508771929827</v>
      </c>
    </row>
    <row r="135" spans="1:11" x14ac:dyDescent="0.25">
      <c r="A135" s="7" t="s">
        <v>382</v>
      </c>
      <c r="B135" s="65">
        <v>2</v>
      </c>
      <c r="C135" s="34">
        <f>IF(B149=0, "-", B135/B149)</f>
        <v>1.0752688172043012E-2</v>
      </c>
      <c r="D135" s="65">
        <v>3</v>
      </c>
      <c r="E135" s="9">
        <f>IF(D149=0, "-", D135/D149)</f>
        <v>1.9736842105263157E-2</v>
      </c>
      <c r="F135" s="81">
        <v>12</v>
      </c>
      <c r="G135" s="34">
        <f>IF(F149=0, "-", F135/F149)</f>
        <v>1.4475271411338963E-2</v>
      </c>
      <c r="H135" s="65">
        <v>24</v>
      </c>
      <c r="I135" s="9">
        <f>IF(H149=0, "-", H135/H149)</f>
        <v>2.7366020524515394E-2</v>
      </c>
      <c r="J135" s="8">
        <f t="shared" si="10"/>
        <v>-0.33333333333333331</v>
      </c>
      <c r="K135" s="9">
        <f t="shared" si="11"/>
        <v>-0.5</v>
      </c>
    </row>
    <row r="136" spans="1:11" x14ac:dyDescent="0.25">
      <c r="A136" s="7" t="s">
        <v>383</v>
      </c>
      <c r="B136" s="65">
        <v>1</v>
      </c>
      <c r="C136" s="34">
        <f>IF(B149=0, "-", B136/B149)</f>
        <v>5.3763440860215058E-3</v>
      </c>
      <c r="D136" s="65">
        <v>6</v>
      </c>
      <c r="E136" s="9">
        <f>IF(D149=0, "-", D136/D149)</f>
        <v>3.9473684210526314E-2</v>
      </c>
      <c r="F136" s="81">
        <v>24</v>
      </c>
      <c r="G136" s="34">
        <f>IF(F149=0, "-", F136/F149)</f>
        <v>2.8950542822677925E-2</v>
      </c>
      <c r="H136" s="65">
        <v>38</v>
      </c>
      <c r="I136" s="9">
        <f>IF(H149=0, "-", H136/H149)</f>
        <v>4.3329532497149374E-2</v>
      </c>
      <c r="J136" s="8">
        <f t="shared" si="10"/>
        <v>-0.83333333333333337</v>
      </c>
      <c r="K136" s="9">
        <f t="shared" si="11"/>
        <v>-0.36842105263157893</v>
      </c>
    </row>
    <row r="137" spans="1:11" x14ac:dyDescent="0.25">
      <c r="A137" s="7" t="s">
        <v>384</v>
      </c>
      <c r="B137" s="65">
        <v>9</v>
      </c>
      <c r="C137" s="34">
        <f>IF(B149=0, "-", B137/B149)</f>
        <v>4.8387096774193547E-2</v>
      </c>
      <c r="D137" s="65">
        <v>7</v>
      </c>
      <c r="E137" s="9">
        <f>IF(D149=0, "-", D137/D149)</f>
        <v>4.6052631578947366E-2</v>
      </c>
      <c r="F137" s="81">
        <v>54</v>
      </c>
      <c r="G137" s="34">
        <f>IF(F149=0, "-", F137/F149)</f>
        <v>6.513872135102533E-2</v>
      </c>
      <c r="H137" s="65">
        <v>68</v>
      </c>
      <c r="I137" s="9">
        <f>IF(H149=0, "-", H137/H149)</f>
        <v>7.7537058152793617E-2</v>
      </c>
      <c r="J137" s="8">
        <f t="shared" si="10"/>
        <v>0.2857142857142857</v>
      </c>
      <c r="K137" s="9">
        <f t="shared" si="11"/>
        <v>-0.20588235294117646</v>
      </c>
    </row>
    <row r="138" spans="1:11" x14ac:dyDescent="0.25">
      <c r="A138" s="7" t="s">
        <v>385</v>
      </c>
      <c r="B138" s="65">
        <v>4</v>
      </c>
      <c r="C138" s="34">
        <f>IF(B149=0, "-", B138/B149)</f>
        <v>2.1505376344086023E-2</v>
      </c>
      <c r="D138" s="65">
        <v>4</v>
      </c>
      <c r="E138" s="9">
        <f>IF(D149=0, "-", D138/D149)</f>
        <v>2.6315789473684209E-2</v>
      </c>
      <c r="F138" s="81">
        <v>28</v>
      </c>
      <c r="G138" s="34">
        <f>IF(F149=0, "-", F138/F149)</f>
        <v>3.3775633293124246E-2</v>
      </c>
      <c r="H138" s="65">
        <v>42</v>
      </c>
      <c r="I138" s="9">
        <f>IF(H149=0, "-", H138/H149)</f>
        <v>4.789053591790194E-2</v>
      </c>
      <c r="J138" s="8">
        <f t="shared" si="10"/>
        <v>0</v>
      </c>
      <c r="K138" s="9">
        <f t="shared" si="11"/>
        <v>-0.33333333333333331</v>
      </c>
    </row>
    <row r="139" spans="1:11" x14ac:dyDescent="0.25">
      <c r="A139" s="7" t="s">
        <v>386</v>
      </c>
      <c r="B139" s="65">
        <v>1</v>
      </c>
      <c r="C139" s="34">
        <f>IF(B149=0, "-", B139/B149)</f>
        <v>5.3763440860215058E-3</v>
      </c>
      <c r="D139" s="65">
        <v>0</v>
      </c>
      <c r="E139" s="9">
        <f>IF(D149=0, "-", D139/D149)</f>
        <v>0</v>
      </c>
      <c r="F139" s="81">
        <v>13</v>
      </c>
      <c r="G139" s="34">
        <f>IF(F149=0, "-", F139/F149)</f>
        <v>1.5681544028950542E-2</v>
      </c>
      <c r="H139" s="65">
        <v>0</v>
      </c>
      <c r="I139" s="9">
        <f>IF(H149=0, "-", H139/H149)</f>
        <v>0</v>
      </c>
      <c r="J139" s="8" t="str">
        <f t="shared" si="10"/>
        <v>-</v>
      </c>
      <c r="K139" s="9" t="str">
        <f t="shared" si="11"/>
        <v>-</v>
      </c>
    </row>
    <row r="140" spans="1:11" x14ac:dyDescent="0.25">
      <c r="A140" s="7" t="s">
        <v>387</v>
      </c>
      <c r="B140" s="65">
        <v>4</v>
      </c>
      <c r="C140" s="34">
        <f>IF(B149=0, "-", B140/B149)</f>
        <v>2.1505376344086023E-2</v>
      </c>
      <c r="D140" s="65">
        <v>7</v>
      </c>
      <c r="E140" s="9">
        <f>IF(D149=0, "-", D140/D149)</f>
        <v>4.6052631578947366E-2</v>
      </c>
      <c r="F140" s="81">
        <v>27</v>
      </c>
      <c r="G140" s="34">
        <f>IF(F149=0, "-", F140/F149)</f>
        <v>3.2569360675512665E-2</v>
      </c>
      <c r="H140" s="65">
        <v>33</v>
      </c>
      <c r="I140" s="9">
        <f>IF(H149=0, "-", H140/H149)</f>
        <v>3.7628278221208664E-2</v>
      </c>
      <c r="J140" s="8">
        <f t="shared" si="10"/>
        <v>-0.42857142857142855</v>
      </c>
      <c r="K140" s="9">
        <f t="shared" si="11"/>
        <v>-0.18181818181818182</v>
      </c>
    </row>
    <row r="141" spans="1:11" x14ac:dyDescent="0.25">
      <c r="A141" s="7" t="s">
        <v>388</v>
      </c>
      <c r="B141" s="65">
        <v>1</v>
      </c>
      <c r="C141" s="34">
        <f>IF(B149=0, "-", B141/B149)</f>
        <v>5.3763440860215058E-3</v>
      </c>
      <c r="D141" s="65">
        <v>1</v>
      </c>
      <c r="E141" s="9">
        <f>IF(D149=0, "-", D141/D149)</f>
        <v>6.5789473684210523E-3</v>
      </c>
      <c r="F141" s="81">
        <v>6</v>
      </c>
      <c r="G141" s="34">
        <f>IF(F149=0, "-", F141/F149)</f>
        <v>7.2376357056694813E-3</v>
      </c>
      <c r="H141" s="65">
        <v>3</v>
      </c>
      <c r="I141" s="9">
        <f>IF(H149=0, "-", H141/H149)</f>
        <v>3.4207525655644243E-3</v>
      </c>
      <c r="J141" s="8">
        <f t="shared" si="10"/>
        <v>0</v>
      </c>
      <c r="K141" s="9">
        <f t="shared" si="11"/>
        <v>1</v>
      </c>
    </row>
    <row r="142" spans="1:11" x14ac:dyDescent="0.25">
      <c r="A142" s="7" t="s">
        <v>389</v>
      </c>
      <c r="B142" s="65">
        <v>39</v>
      </c>
      <c r="C142" s="34">
        <f>IF(B149=0, "-", B142/B149)</f>
        <v>0.20967741935483872</v>
      </c>
      <c r="D142" s="65">
        <v>18</v>
      </c>
      <c r="E142" s="9">
        <f>IF(D149=0, "-", D142/D149)</f>
        <v>0.11842105263157894</v>
      </c>
      <c r="F142" s="81">
        <v>135</v>
      </c>
      <c r="G142" s="34">
        <f>IF(F149=0, "-", F142/F149)</f>
        <v>0.16284680337756333</v>
      </c>
      <c r="H142" s="65">
        <v>120</v>
      </c>
      <c r="I142" s="9">
        <f>IF(H149=0, "-", H142/H149)</f>
        <v>0.13683010262257697</v>
      </c>
      <c r="J142" s="8">
        <f t="shared" si="10"/>
        <v>1.1666666666666667</v>
      </c>
      <c r="K142" s="9">
        <f t="shared" si="11"/>
        <v>0.125</v>
      </c>
    </row>
    <row r="143" spans="1:11" x14ac:dyDescent="0.25">
      <c r="A143" s="7" t="s">
        <v>390</v>
      </c>
      <c r="B143" s="65">
        <v>3</v>
      </c>
      <c r="C143" s="34">
        <f>IF(B149=0, "-", B143/B149)</f>
        <v>1.6129032258064516E-2</v>
      </c>
      <c r="D143" s="65">
        <v>5</v>
      </c>
      <c r="E143" s="9">
        <f>IF(D149=0, "-", D143/D149)</f>
        <v>3.2894736842105261E-2</v>
      </c>
      <c r="F143" s="81">
        <v>14</v>
      </c>
      <c r="G143" s="34">
        <f>IF(F149=0, "-", F143/F149)</f>
        <v>1.6887816646562123E-2</v>
      </c>
      <c r="H143" s="65">
        <v>22</v>
      </c>
      <c r="I143" s="9">
        <f>IF(H149=0, "-", H143/H149)</f>
        <v>2.5085518814139111E-2</v>
      </c>
      <c r="J143" s="8">
        <f t="shared" si="10"/>
        <v>-0.4</v>
      </c>
      <c r="K143" s="9">
        <f t="shared" si="11"/>
        <v>-0.36363636363636365</v>
      </c>
    </row>
    <row r="144" spans="1:11" x14ac:dyDescent="0.25">
      <c r="A144" s="7" t="s">
        <v>391</v>
      </c>
      <c r="B144" s="65">
        <v>45</v>
      </c>
      <c r="C144" s="34">
        <f>IF(B149=0, "-", B144/B149)</f>
        <v>0.24193548387096775</v>
      </c>
      <c r="D144" s="65">
        <v>19</v>
      </c>
      <c r="E144" s="9">
        <f>IF(D149=0, "-", D144/D149)</f>
        <v>0.125</v>
      </c>
      <c r="F144" s="81">
        <v>79</v>
      </c>
      <c r="G144" s="34">
        <f>IF(F149=0, "-", F144/F149)</f>
        <v>9.5295536791314833E-2</v>
      </c>
      <c r="H144" s="65">
        <v>113</v>
      </c>
      <c r="I144" s="9">
        <f>IF(H149=0, "-", H144/H149)</f>
        <v>0.12884834663625996</v>
      </c>
      <c r="J144" s="8">
        <f t="shared" si="10"/>
        <v>1.368421052631579</v>
      </c>
      <c r="K144" s="9">
        <f t="shared" si="11"/>
        <v>-0.30088495575221241</v>
      </c>
    </row>
    <row r="145" spans="1:11" x14ac:dyDescent="0.25">
      <c r="A145" s="7" t="s">
        <v>392</v>
      </c>
      <c r="B145" s="65">
        <v>11</v>
      </c>
      <c r="C145" s="34">
        <f>IF(B149=0, "-", B145/B149)</f>
        <v>5.9139784946236562E-2</v>
      </c>
      <c r="D145" s="65">
        <v>13</v>
      </c>
      <c r="E145" s="9">
        <f>IF(D149=0, "-", D145/D149)</f>
        <v>8.5526315789473686E-2</v>
      </c>
      <c r="F145" s="81">
        <v>47</v>
      </c>
      <c r="G145" s="34">
        <f>IF(F149=0, "-", F145/F149)</f>
        <v>5.6694813027744269E-2</v>
      </c>
      <c r="H145" s="65">
        <v>100</v>
      </c>
      <c r="I145" s="9">
        <f>IF(H149=0, "-", H145/H149)</f>
        <v>0.11402508551881414</v>
      </c>
      <c r="J145" s="8">
        <f t="shared" si="10"/>
        <v>-0.15384615384615385</v>
      </c>
      <c r="K145" s="9">
        <f t="shared" si="11"/>
        <v>-0.53</v>
      </c>
    </row>
    <row r="146" spans="1:11" x14ac:dyDescent="0.25">
      <c r="A146" s="7" t="s">
        <v>393</v>
      </c>
      <c r="B146" s="65">
        <v>0</v>
      </c>
      <c r="C146" s="34">
        <f>IF(B149=0, "-", B146/B149)</f>
        <v>0</v>
      </c>
      <c r="D146" s="65">
        <v>0</v>
      </c>
      <c r="E146" s="9">
        <f>IF(D149=0, "-", D146/D149)</f>
        <v>0</v>
      </c>
      <c r="F146" s="81">
        <v>4</v>
      </c>
      <c r="G146" s="34">
        <f>IF(F149=0, "-", F146/F149)</f>
        <v>4.8250904704463205E-3</v>
      </c>
      <c r="H146" s="65">
        <v>1</v>
      </c>
      <c r="I146" s="9">
        <f>IF(H149=0, "-", H146/H149)</f>
        <v>1.1402508551881414E-3</v>
      </c>
      <c r="J146" s="8" t="str">
        <f t="shared" si="10"/>
        <v>-</v>
      </c>
      <c r="K146" s="9">
        <f t="shared" si="11"/>
        <v>3</v>
      </c>
    </row>
    <row r="147" spans="1:11" x14ac:dyDescent="0.25">
      <c r="A147" s="7" t="s">
        <v>394</v>
      </c>
      <c r="B147" s="65">
        <v>20</v>
      </c>
      <c r="C147" s="34">
        <f>IF(B149=0, "-", B147/B149)</f>
        <v>0.10752688172043011</v>
      </c>
      <c r="D147" s="65">
        <v>15</v>
      </c>
      <c r="E147" s="9">
        <f>IF(D149=0, "-", D147/D149)</f>
        <v>9.8684210526315791E-2</v>
      </c>
      <c r="F147" s="81">
        <v>100</v>
      </c>
      <c r="G147" s="34">
        <f>IF(F149=0, "-", F147/F149)</f>
        <v>0.12062726176115803</v>
      </c>
      <c r="H147" s="65">
        <v>28</v>
      </c>
      <c r="I147" s="9">
        <f>IF(H149=0, "-", H147/H149)</f>
        <v>3.192702394526796E-2</v>
      </c>
      <c r="J147" s="8">
        <f t="shared" si="10"/>
        <v>0.33333333333333331</v>
      </c>
      <c r="K147" s="9">
        <f t="shared" si="11"/>
        <v>2.5714285714285716</v>
      </c>
    </row>
    <row r="148" spans="1:11" x14ac:dyDescent="0.25">
      <c r="A148" s="2"/>
      <c r="B148" s="68"/>
      <c r="C148" s="33"/>
      <c r="D148" s="68"/>
      <c r="E148" s="6"/>
      <c r="F148" s="82"/>
      <c r="G148" s="33"/>
      <c r="H148" s="68"/>
      <c r="I148" s="6"/>
      <c r="J148" s="5"/>
      <c r="K148" s="6"/>
    </row>
    <row r="149" spans="1:11" s="43" customFormat="1" ht="13" x14ac:dyDescent="0.3">
      <c r="A149" s="162" t="s">
        <v>512</v>
      </c>
      <c r="B149" s="71">
        <f>SUM(B128:B148)</f>
        <v>186</v>
      </c>
      <c r="C149" s="40">
        <f>B149/1856</f>
        <v>0.10021551724137931</v>
      </c>
      <c r="D149" s="71">
        <f>SUM(D128:D148)</f>
        <v>152</v>
      </c>
      <c r="E149" s="41">
        <f>D149/1486</f>
        <v>0.10228802153432032</v>
      </c>
      <c r="F149" s="77">
        <f>SUM(F128:F148)</f>
        <v>829</v>
      </c>
      <c r="G149" s="42">
        <f>F149/9054</f>
        <v>9.1561740667108454E-2</v>
      </c>
      <c r="H149" s="71">
        <f>SUM(H128:H148)</f>
        <v>877</v>
      </c>
      <c r="I149" s="41">
        <f>H149/8145</f>
        <v>0.10767341927562922</v>
      </c>
      <c r="J149" s="37">
        <f>IF(D149=0, "-", IF((B149-D149)/D149&lt;10, (B149-D149)/D149, "&gt;999%"))</f>
        <v>0.22368421052631579</v>
      </c>
      <c r="K149" s="38">
        <f>IF(H149=0, "-", IF((F149-H149)/H149&lt;10, (F149-H149)/H149, "&gt;999%"))</f>
        <v>-5.4732041049030788E-2</v>
      </c>
    </row>
    <row r="150" spans="1:11" x14ac:dyDescent="0.25">
      <c r="B150" s="83"/>
      <c r="D150" s="83"/>
      <c r="F150" s="83"/>
      <c r="H150" s="83"/>
    </row>
    <row r="151" spans="1:11" ht="13" x14ac:dyDescent="0.3">
      <c r="A151" s="163" t="s">
        <v>134</v>
      </c>
      <c r="B151" s="61" t="s">
        <v>12</v>
      </c>
      <c r="C151" s="62" t="s">
        <v>13</v>
      </c>
      <c r="D151" s="61" t="s">
        <v>12</v>
      </c>
      <c r="E151" s="63" t="s">
        <v>13</v>
      </c>
      <c r="F151" s="62" t="s">
        <v>12</v>
      </c>
      <c r="G151" s="62" t="s">
        <v>13</v>
      </c>
      <c r="H151" s="61" t="s">
        <v>12</v>
      </c>
      <c r="I151" s="63" t="s">
        <v>13</v>
      </c>
      <c r="J151" s="61"/>
      <c r="K151" s="63"/>
    </row>
    <row r="152" spans="1:11" x14ac:dyDescent="0.25">
      <c r="A152" s="7" t="s">
        <v>395</v>
      </c>
      <c r="B152" s="65">
        <v>1</v>
      </c>
      <c r="C152" s="34">
        <f>IF(B175=0, "-", B152/B175)</f>
        <v>1.9607843137254902E-2</v>
      </c>
      <c r="D152" s="65">
        <v>0</v>
      </c>
      <c r="E152" s="9">
        <f>IF(D175=0, "-", D152/D175)</f>
        <v>0</v>
      </c>
      <c r="F152" s="81">
        <v>1</v>
      </c>
      <c r="G152" s="34">
        <f>IF(F175=0, "-", F152/F175)</f>
        <v>4.2918454935622317E-3</v>
      </c>
      <c r="H152" s="65">
        <v>1</v>
      </c>
      <c r="I152" s="9">
        <f>IF(H175=0, "-", H152/H175)</f>
        <v>5.1020408163265302E-3</v>
      </c>
      <c r="J152" s="8" t="str">
        <f t="shared" ref="J152:J173" si="12">IF(D152=0, "-", IF((B152-D152)/D152&lt;10, (B152-D152)/D152, "&gt;999%"))</f>
        <v>-</v>
      </c>
      <c r="K152" s="9">
        <f t="shared" ref="K152:K173" si="13">IF(H152=0, "-", IF((F152-H152)/H152&lt;10, (F152-H152)/H152, "&gt;999%"))</f>
        <v>0</v>
      </c>
    </row>
    <row r="153" spans="1:11" x14ac:dyDescent="0.25">
      <c r="A153" s="7" t="s">
        <v>396</v>
      </c>
      <c r="B153" s="65">
        <v>3</v>
      </c>
      <c r="C153" s="34">
        <f>IF(B175=0, "-", B153/B175)</f>
        <v>5.8823529411764705E-2</v>
      </c>
      <c r="D153" s="65">
        <v>0</v>
      </c>
      <c r="E153" s="9">
        <f>IF(D175=0, "-", D153/D175)</f>
        <v>0</v>
      </c>
      <c r="F153" s="81">
        <v>11</v>
      </c>
      <c r="G153" s="34">
        <f>IF(F175=0, "-", F153/F175)</f>
        <v>4.7210300429184553E-2</v>
      </c>
      <c r="H153" s="65">
        <v>4</v>
      </c>
      <c r="I153" s="9">
        <f>IF(H175=0, "-", H153/H175)</f>
        <v>2.0408163265306121E-2</v>
      </c>
      <c r="J153" s="8" t="str">
        <f t="shared" si="12"/>
        <v>-</v>
      </c>
      <c r="K153" s="9">
        <f t="shared" si="13"/>
        <v>1.75</v>
      </c>
    </row>
    <row r="154" spans="1:11" x14ac:dyDescent="0.25">
      <c r="A154" s="7" t="s">
        <v>397</v>
      </c>
      <c r="B154" s="65">
        <v>0</v>
      </c>
      <c r="C154" s="34">
        <f>IF(B175=0, "-", B154/B175)</f>
        <v>0</v>
      </c>
      <c r="D154" s="65">
        <v>1</v>
      </c>
      <c r="E154" s="9">
        <f>IF(D175=0, "-", D154/D175)</f>
        <v>2.3255813953488372E-2</v>
      </c>
      <c r="F154" s="81">
        <v>3</v>
      </c>
      <c r="G154" s="34">
        <f>IF(F175=0, "-", F154/F175)</f>
        <v>1.2875536480686695E-2</v>
      </c>
      <c r="H154" s="65">
        <v>2</v>
      </c>
      <c r="I154" s="9">
        <f>IF(H175=0, "-", H154/H175)</f>
        <v>1.020408163265306E-2</v>
      </c>
      <c r="J154" s="8">
        <f t="shared" si="12"/>
        <v>-1</v>
      </c>
      <c r="K154" s="9">
        <f t="shared" si="13"/>
        <v>0.5</v>
      </c>
    </row>
    <row r="155" spans="1:11" x14ac:dyDescent="0.25">
      <c r="A155" s="7" t="s">
        <v>398</v>
      </c>
      <c r="B155" s="65">
        <v>2</v>
      </c>
      <c r="C155" s="34">
        <f>IF(B175=0, "-", B155/B175)</f>
        <v>3.9215686274509803E-2</v>
      </c>
      <c r="D155" s="65">
        <v>1</v>
      </c>
      <c r="E155" s="9">
        <f>IF(D175=0, "-", D155/D175)</f>
        <v>2.3255813953488372E-2</v>
      </c>
      <c r="F155" s="81">
        <v>10</v>
      </c>
      <c r="G155" s="34">
        <f>IF(F175=0, "-", F155/F175)</f>
        <v>4.2918454935622317E-2</v>
      </c>
      <c r="H155" s="65">
        <v>5</v>
      </c>
      <c r="I155" s="9">
        <f>IF(H175=0, "-", H155/H175)</f>
        <v>2.5510204081632654E-2</v>
      </c>
      <c r="J155" s="8">
        <f t="shared" si="12"/>
        <v>1</v>
      </c>
      <c r="K155" s="9">
        <f t="shared" si="13"/>
        <v>1</v>
      </c>
    </row>
    <row r="156" spans="1:11" x14ac:dyDescent="0.25">
      <c r="A156" s="7" t="s">
        <v>399</v>
      </c>
      <c r="B156" s="65">
        <v>5</v>
      </c>
      <c r="C156" s="34">
        <f>IF(B175=0, "-", B156/B175)</f>
        <v>9.8039215686274508E-2</v>
      </c>
      <c r="D156" s="65">
        <v>9</v>
      </c>
      <c r="E156" s="9">
        <f>IF(D175=0, "-", D156/D175)</f>
        <v>0.20930232558139536</v>
      </c>
      <c r="F156" s="81">
        <v>32</v>
      </c>
      <c r="G156" s="34">
        <f>IF(F175=0, "-", F156/F175)</f>
        <v>0.13733905579399142</v>
      </c>
      <c r="H156" s="65">
        <v>31</v>
      </c>
      <c r="I156" s="9">
        <f>IF(H175=0, "-", H156/H175)</f>
        <v>0.15816326530612246</v>
      </c>
      <c r="J156" s="8">
        <f t="shared" si="12"/>
        <v>-0.44444444444444442</v>
      </c>
      <c r="K156" s="9">
        <f t="shared" si="13"/>
        <v>3.2258064516129031E-2</v>
      </c>
    </row>
    <row r="157" spans="1:11" x14ac:dyDescent="0.25">
      <c r="A157" s="7" t="s">
        <v>400</v>
      </c>
      <c r="B157" s="65">
        <v>0</v>
      </c>
      <c r="C157" s="34">
        <f>IF(B175=0, "-", B157/B175)</f>
        <v>0</v>
      </c>
      <c r="D157" s="65">
        <v>0</v>
      </c>
      <c r="E157" s="9">
        <f>IF(D175=0, "-", D157/D175)</f>
        <v>0</v>
      </c>
      <c r="F157" s="81">
        <v>2</v>
      </c>
      <c r="G157" s="34">
        <f>IF(F175=0, "-", F157/F175)</f>
        <v>8.5836909871244635E-3</v>
      </c>
      <c r="H157" s="65">
        <v>3</v>
      </c>
      <c r="I157" s="9">
        <f>IF(H175=0, "-", H157/H175)</f>
        <v>1.5306122448979591E-2</v>
      </c>
      <c r="J157" s="8" t="str">
        <f t="shared" si="12"/>
        <v>-</v>
      </c>
      <c r="K157" s="9">
        <f t="shared" si="13"/>
        <v>-0.33333333333333331</v>
      </c>
    </row>
    <row r="158" spans="1:11" x14ac:dyDescent="0.25">
      <c r="A158" s="7" t="s">
        <v>401</v>
      </c>
      <c r="B158" s="65">
        <v>2</v>
      </c>
      <c r="C158" s="34">
        <f>IF(B175=0, "-", B158/B175)</f>
        <v>3.9215686274509803E-2</v>
      </c>
      <c r="D158" s="65">
        <v>0</v>
      </c>
      <c r="E158" s="9">
        <f>IF(D175=0, "-", D158/D175)</f>
        <v>0</v>
      </c>
      <c r="F158" s="81">
        <v>2</v>
      </c>
      <c r="G158" s="34">
        <f>IF(F175=0, "-", F158/F175)</f>
        <v>8.5836909871244635E-3</v>
      </c>
      <c r="H158" s="65">
        <v>0</v>
      </c>
      <c r="I158" s="9">
        <f>IF(H175=0, "-", H158/H175)</f>
        <v>0</v>
      </c>
      <c r="J158" s="8" t="str">
        <f t="shared" si="12"/>
        <v>-</v>
      </c>
      <c r="K158" s="9" t="str">
        <f t="shared" si="13"/>
        <v>-</v>
      </c>
    </row>
    <row r="159" spans="1:11" x14ac:dyDescent="0.25">
      <c r="A159" s="7" t="s">
        <v>402</v>
      </c>
      <c r="B159" s="65">
        <v>0</v>
      </c>
      <c r="C159" s="34">
        <f>IF(B175=0, "-", B159/B175)</f>
        <v>0</v>
      </c>
      <c r="D159" s="65">
        <v>2</v>
      </c>
      <c r="E159" s="9">
        <f>IF(D175=0, "-", D159/D175)</f>
        <v>4.6511627906976744E-2</v>
      </c>
      <c r="F159" s="81">
        <v>5</v>
      </c>
      <c r="G159" s="34">
        <f>IF(F175=0, "-", F159/F175)</f>
        <v>2.1459227467811159E-2</v>
      </c>
      <c r="H159" s="65">
        <v>7</v>
      </c>
      <c r="I159" s="9">
        <f>IF(H175=0, "-", H159/H175)</f>
        <v>3.5714285714285712E-2</v>
      </c>
      <c r="J159" s="8">
        <f t="shared" si="12"/>
        <v>-1</v>
      </c>
      <c r="K159" s="9">
        <f t="shared" si="13"/>
        <v>-0.2857142857142857</v>
      </c>
    </row>
    <row r="160" spans="1:11" x14ac:dyDescent="0.25">
      <c r="A160" s="7" t="s">
        <v>403</v>
      </c>
      <c r="B160" s="65">
        <v>0</v>
      </c>
      <c r="C160" s="34">
        <f>IF(B175=0, "-", B160/B175)</f>
        <v>0</v>
      </c>
      <c r="D160" s="65">
        <v>0</v>
      </c>
      <c r="E160" s="9">
        <f>IF(D175=0, "-", D160/D175)</f>
        <v>0</v>
      </c>
      <c r="F160" s="81">
        <v>1</v>
      </c>
      <c r="G160" s="34">
        <f>IF(F175=0, "-", F160/F175)</f>
        <v>4.2918454935622317E-3</v>
      </c>
      <c r="H160" s="65">
        <v>0</v>
      </c>
      <c r="I160" s="9">
        <f>IF(H175=0, "-", H160/H175)</f>
        <v>0</v>
      </c>
      <c r="J160" s="8" t="str">
        <f t="shared" si="12"/>
        <v>-</v>
      </c>
      <c r="K160" s="9" t="str">
        <f t="shared" si="13"/>
        <v>-</v>
      </c>
    </row>
    <row r="161" spans="1:11" x14ac:dyDescent="0.25">
      <c r="A161" s="7" t="s">
        <v>404</v>
      </c>
      <c r="B161" s="65">
        <v>4</v>
      </c>
      <c r="C161" s="34">
        <f>IF(B175=0, "-", B161/B175)</f>
        <v>7.8431372549019607E-2</v>
      </c>
      <c r="D161" s="65">
        <v>0</v>
      </c>
      <c r="E161" s="9">
        <f>IF(D175=0, "-", D161/D175)</f>
        <v>0</v>
      </c>
      <c r="F161" s="81">
        <v>10</v>
      </c>
      <c r="G161" s="34">
        <f>IF(F175=0, "-", F161/F175)</f>
        <v>4.2918454935622317E-2</v>
      </c>
      <c r="H161" s="65">
        <v>17</v>
      </c>
      <c r="I161" s="9">
        <f>IF(H175=0, "-", H161/H175)</f>
        <v>8.673469387755102E-2</v>
      </c>
      <c r="J161" s="8" t="str">
        <f t="shared" si="12"/>
        <v>-</v>
      </c>
      <c r="K161" s="9">
        <f t="shared" si="13"/>
        <v>-0.41176470588235292</v>
      </c>
    </row>
    <row r="162" spans="1:11" x14ac:dyDescent="0.25">
      <c r="A162" s="7" t="s">
        <v>405</v>
      </c>
      <c r="B162" s="65">
        <v>8</v>
      </c>
      <c r="C162" s="34">
        <f>IF(B175=0, "-", B162/B175)</f>
        <v>0.15686274509803921</v>
      </c>
      <c r="D162" s="65">
        <v>1</v>
      </c>
      <c r="E162" s="9">
        <f>IF(D175=0, "-", D162/D175)</f>
        <v>2.3255813953488372E-2</v>
      </c>
      <c r="F162" s="81">
        <v>17</v>
      </c>
      <c r="G162" s="34">
        <f>IF(F175=0, "-", F162/F175)</f>
        <v>7.2961373390557943E-2</v>
      </c>
      <c r="H162" s="65">
        <v>4</v>
      </c>
      <c r="I162" s="9">
        <f>IF(H175=0, "-", H162/H175)</f>
        <v>2.0408163265306121E-2</v>
      </c>
      <c r="J162" s="8">
        <f t="shared" si="12"/>
        <v>7</v>
      </c>
      <c r="K162" s="9">
        <f t="shared" si="13"/>
        <v>3.25</v>
      </c>
    </row>
    <row r="163" spans="1:11" x14ac:dyDescent="0.25">
      <c r="A163" s="7" t="s">
        <v>406</v>
      </c>
      <c r="B163" s="65">
        <v>3</v>
      </c>
      <c r="C163" s="34">
        <f>IF(B175=0, "-", B163/B175)</f>
        <v>5.8823529411764705E-2</v>
      </c>
      <c r="D163" s="65">
        <v>4</v>
      </c>
      <c r="E163" s="9">
        <f>IF(D175=0, "-", D163/D175)</f>
        <v>9.3023255813953487E-2</v>
      </c>
      <c r="F163" s="81">
        <v>30</v>
      </c>
      <c r="G163" s="34">
        <f>IF(F175=0, "-", F163/F175)</f>
        <v>0.12875536480686695</v>
      </c>
      <c r="H163" s="65">
        <v>18</v>
      </c>
      <c r="I163" s="9">
        <f>IF(H175=0, "-", H163/H175)</f>
        <v>9.1836734693877556E-2</v>
      </c>
      <c r="J163" s="8">
        <f t="shared" si="12"/>
        <v>-0.25</v>
      </c>
      <c r="K163" s="9">
        <f t="shared" si="13"/>
        <v>0.66666666666666663</v>
      </c>
    </row>
    <row r="164" spans="1:11" x14ac:dyDescent="0.25">
      <c r="A164" s="7" t="s">
        <v>407</v>
      </c>
      <c r="B164" s="65">
        <v>4</v>
      </c>
      <c r="C164" s="34">
        <f>IF(B175=0, "-", B164/B175)</f>
        <v>7.8431372549019607E-2</v>
      </c>
      <c r="D164" s="65">
        <v>4</v>
      </c>
      <c r="E164" s="9">
        <f>IF(D175=0, "-", D164/D175)</f>
        <v>9.3023255813953487E-2</v>
      </c>
      <c r="F164" s="81">
        <v>16</v>
      </c>
      <c r="G164" s="34">
        <f>IF(F175=0, "-", F164/F175)</f>
        <v>6.8669527896995708E-2</v>
      </c>
      <c r="H164" s="65">
        <v>22</v>
      </c>
      <c r="I164" s="9">
        <f>IF(H175=0, "-", H164/H175)</f>
        <v>0.11224489795918367</v>
      </c>
      <c r="J164" s="8">
        <f t="shared" si="12"/>
        <v>0</v>
      </c>
      <c r="K164" s="9">
        <f t="shared" si="13"/>
        <v>-0.27272727272727271</v>
      </c>
    </row>
    <row r="165" spans="1:11" x14ac:dyDescent="0.25">
      <c r="A165" s="7" t="s">
        <v>408</v>
      </c>
      <c r="B165" s="65">
        <v>5</v>
      </c>
      <c r="C165" s="34">
        <f>IF(B175=0, "-", B165/B175)</f>
        <v>9.8039215686274508E-2</v>
      </c>
      <c r="D165" s="65">
        <v>1</v>
      </c>
      <c r="E165" s="9">
        <f>IF(D175=0, "-", D165/D175)</f>
        <v>2.3255813953488372E-2</v>
      </c>
      <c r="F165" s="81">
        <v>5</v>
      </c>
      <c r="G165" s="34">
        <f>IF(F175=0, "-", F165/F175)</f>
        <v>2.1459227467811159E-2</v>
      </c>
      <c r="H165" s="65">
        <v>4</v>
      </c>
      <c r="I165" s="9">
        <f>IF(H175=0, "-", H165/H175)</f>
        <v>2.0408163265306121E-2</v>
      </c>
      <c r="J165" s="8">
        <f t="shared" si="12"/>
        <v>4</v>
      </c>
      <c r="K165" s="9">
        <f t="shared" si="13"/>
        <v>0.25</v>
      </c>
    </row>
    <row r="166" spans="1:11" x14ac:dyDescent="0.25">
      <c r="A166" s="7" t="s">
        <v>409</v>
      </c>
      <c r="B166" s="65">
        <v>2</v>
      </c>
      <c r="C166" s="34">
        <f>IF(B175=0, "-", B166/B175)</f>
        <v>3.9215686274509803E-2</v>
      </c>
      <c r="D166" s="65">
        <v>1</v>
      </c>
      <c r="E166" s="9">
        <f>IF(D175=0, "-", D166/D175)</f>
        <v>2.3255813953488372E-2</v>
      </c>
      <c r="F166" s="81">
        <v>16</v>
      </c>
      <c r="G166" s="34">
        <f>IF(F175=0, "-", F166/F175)</f>
        <v>6.8669527896995708E-2</v>
      </c>
      <c r="H166" s="65">
        <v>15</v>
      </c>
      <c r="I166" s="9">
        <f>IF(H175=0, "-", H166/H175)</f>
        <v>7.6530612244897961E-2</v>
      </c>
      <c r="J166" s="8">
        <f t="shared" si="12"/>
        <v>1</v>
      </c>
      <c r="K166" s="9">
        <f t="shared" si="13"/>
        <v>6.6666666666666666E-2</v>
      </c>
    </row>
    <row r="167" spans="1:11" x14ac:dyDescent="0.25">
      <c r="A167" s="7" t="s">
        <v>410</v>
      </c>
      <c r="B167" s="65">
        <v>0</v>
      </c>
      <c r="C167" s="34">
        <f>IF(B175=0, "-", B167/B175)</f>
        <v>0</v>
      </c>
      <c r="D167" s="65">
        <v>3</v>
      </c>
      <c r="E167" s="9">
        <f>IF(D175=0, "-", D167/D175)</f>
        <v>6.9767441860465115E-2</v>
      </c>
      <c r="F167" s="81">
        <v>0</v>
      </c>
      <c r="G167" s="34">
        <f>IF(F175=0, "-", F167/F175)</f>
        <v>0</v>
      </c>
      <c r="H167" s="65">
        <v>4</v>
      </c>
      <c r="I167" s="9">
        <f>IF(H175=0, "-", H167/H175)</f>
        <v>2.0408163265306121E-2</v>
      </c>
      <c r="J167" s="8">
        <f t="shared" si="12"/>
        <v>-1</v>
      </c>
      <c r="K167" s="9">
        <f t="shared" si="13"/>
        <v>-1</v>
      </c>
    </row>
    <row r="168" spans="1:11" x14ac:dyDescent="0.25">
      <c r="A168" s="7" t="s">
        <v>411</v>
      </c>
      <c r="B168" s="65">
        <v>0</v>
      </c>
      <c r="C168" s="34">
        <f>IF(B175=0, "-", B168/B175)</f>
        <v>0</v>
      </c>
      <c r="D168" s="65">
        <v>0</v>
      </c>
      <c r="E168" s="9">
        <f>IF(D175=0, "-", D168/D175)</f>
        <v>0</v>
      </c>
      <c r="F168" s="81">
        <v>2</v>
      </c>
      <c r="G168" s="34">
        <f>IF(F175=0, "-", F168/F175)</f>
        <v>8.5836909871244635E-3</v>
      </c>
      <c r="H168" s="65">
        <v>1</v>
      </c>
      <c r="I168" s="9">
        <f>IF(H175=0, "-", H168/H175)</f>
        <v>5.1020408163265302E-3</v>
      </c>
      <c r="J168" s="8" t="str">
        <f t="shared" si="12"/>
        <v>-</v>
      </c>
      <c r="K168" s="9">
        <f t="shared" si="13"/>
        <v>1</v>
      </c>
    </row>
    <row r="169" spans="1:11" x14ac:dyDescent="0.25">
      <c r="A169" s="7" t="s">
        <v>412</v>
      </c>
      <c r="B169" s="65">
        <v>2</v>
      </c>
      <c r="C169" s="34">
        <f>IF(B175=0, "-", B169/B175)</f>
        <v>3.9215686274509803E-2</v>
      </c>
      <c r="D169" s="65">
        <v>3</v>
      </c>
      <c r="E169" s="9">
        <f>IF(D175=0, "-", D169/D175)</f>
        <v>6.9767441860465115E-2</v>
      </c>
      <c r="F169" s="81">
        <v>20</v>
      </c>
      <c r="G169" s="34">
        <f>IF(F175=0, "-", F169/F175)</f>
        <v>8.5836909871244635E-2</v>
      </c>
      <c r="H169" s="65">
        <v>14</v>
      </c>
      <c r="I169" s="9">
        <f>IF(H175=0, "-", H169/H175)</f>
        <v>7.1428571428571425E-2</v>
      </c>
      <c r="J169" s="8">
        <f t="shared" si="12"/>
        <v>-0.33333333333333331</v>
      </c>
      <c r="K169" s="9">
        <f t="shared" si="13"/>
        <v>0.42857142857142855</v>
      </c>
    </row>
    <row r="170" spans="1:11" x14ac:dyDescent="0.25">
      <c r="A170" s="7" t="s">
        <v>413</v>
      </c>
      <c r="B170" s="65">
        <v>2</v>
      </c>
      <c r="C170" s="34">
        <f>IF(B175=0, "-", B170/B175)</f>
        <v>3.9215686274509803E-2</v>
      </c>
      <c r="D170" s="65">
        <v>2</v>
      </c>
      <c r="E170" s="9">
        <f>IF(D175=0, "-", D170/D175)</f>
        <v>4.6511627906976744E-2</v>
      </c>
      <c r="F170" s="81">
        <v>12</v>
      </c>
      <c r="G170" s="34">
        <f>IF(F175=0, "-", F170/F175)</f>
        <v>5.1502145922746781E-2</v>
      </c>
      <c r="H170" s="65">
        <v>7</v>
      </c>
      <c r="I170" s="9">
        <f>IF(H175=0, "-", H170/H175)</f>
        <v>3.5714285714285712E-2</v>
      </c>
      <c r="J170" s="8">
        <f t="shared" si="12"/>
        <v>0</v>
      </c>
      <c r="K170" s="9">
        <f t="shared" si="13"/>
        <v>0.7142857142857143</v>
      </c>
    </row>
    <row r="171" spans="1:11" x14ac:dyDescent="0.25">
      <c r="A171" s="7" t="s">
        <v>414</v>
      </c>
      <c r="B171" s="65">
        <v>2</v>
      </c>
      <c r="C171" s="34">
        <f>IF(B175=0, "-", B171/B175)</f>
        <v>3.9215686274509803E-2</v>
      </c>
      <c r="D171" s="65">
        <v>2</v>
      </c>
      <c r="E171" s="9">
        <f>IF(D175=0, "-", D171/D175)</f>
        <v>4.6511627906976744E-2</v>
      </c>
      <c r="F171" s="81">
        <v>6</v>
      </c>
      <c r="G171" s="34">
        <f>IF(F175=0, "-", F171/F175)</f>
        <v>2.575107296137339E-2</v>
      </c>
      <c r="H171" s="65">
        <v>11</v>
      </c>
      <c r="I171" s="9">
        <f>IF(H175=0, "-", H171/H175)</f>
        <v>5.6122448979591837E-2</v>
      </c>
      <c r="J171" s="8">
        <f t="shared" si="12"/>
        <v>0</v>
      </c>
      <c r="K171" s="9">
        <f t="shared" si="13"/>
        <v>-0.45454545454545453</v>
      </c>
    </row>
    <row r="172" spans="1:11" x14ac:dyDescent="0.25">
      <c r="A172" s="7" t="s">
        <v>415</v>
      </c>
      <c r="B172" s="65">
        <v>3</v>
      </c>
      <c r="C172" s="34">
        <f>IF(B175=0, "-", B172/B175)</f>
        <v>5.8823529411764705E-2</v>
      </c>
      <c r="D172" s="65">
        <v>1</v>
      </c>
      <c r="E172" s="9">
        <f>IF(D175=0, "-", D172/D175)</f>
        <v>2.3255813953488372E-2</v>
      </c>
      <c r="F172" s="81">
        <v>14</v>
      </c>
      <c r="G172" s="34">
        <f>IF(F175=0, "-", F172/F175)</f>
        <v>6.0085836909871244E-2</v>
      </c>
      <c r="H172" s="65">
        <v>11</v>
      </c>
      <c r="I172" s="9">
        <f>IF(H175=0, "-", H172/H175)</f>
        <v>5.6122448979591837E-2</v>
      </c>
      <c r="J172" s="8">
        <f t="shared" si="12"/>
        <v>2</v>
      </c>
      <c r="K172" s="9">
        <f t="shared" si="13"/>
        <v>0.27272727272727271</v>
      </c>
    </row>
    <row r="173" spans="1:11" x14ac:dyDescent="0.25">
      <c r="A173" s="7" t="s">
        <v>416</v>
      </c>
      <c r="B173" s="65">
        <v>3</v>
      </c>
      <c r="C173" s="34">
        <f>IF(B175=0, "-", B173/B175)</f>
        <v>5.8823529411764705E-2</v>
      </c>
      <c r="D173" s="65">
        <v>8</v>
      </c>
      <c r="E173" s="9">
        <f>IF(D175=0, "-", D173/D175)</f>
        <v>0.18604651162790697</v>
      </c>
      <c r="F173" s="81">
        <v>18</v>
      </c>
      <c r="G173" s="34">
        <f>IF(F175=0, "-", F173/F175)</f>
        <v>7.7253218884120178E-2</v>
      </c>
      <c r="H173" s="65">
        <v>15</v>
      </c>
      <c r="I173" s="9">
        <f>IF(H175=0, "-", H173/H175)</f>
        <v>7.6530612244897961E-2</v>
      </c>
      <c r="J173" s="8">
        <f t="shared" si="12"/>
        <v>-0.625</v>
      </c>
      <c r="K173" s="9">
        <f t="shared" si="13"/>
        <v>0.2</v>
      </c>
    </row>
    <row r="174" spans="1:11" x14ac:dyDescent="0.25">
      <c r="A174" s="2"/>
      <c r="B174" s="68"/>
      <c r="C174" s="33"/>
      <c r="D174" s="68"/>
      <c r="E174" s="6"/>
      <c r="F174" s="82"/>
      <c r="G174" s="33"/>
      <c r="H174" s="68"/>
      <c r="I174" s="6"/>
      <c r="J174" s="5"/>
      <c r="K174" s="6"/>
    </row>
    <row r="175" spans="1:11" s="43" customFormat="1" ht="13" x14ac:dyDescent="0.3">
      <c r="A175" s="162" t="s">
        <v>511</v>
      </c>
      <c r="B175" s="71">
        <f>SUM(B152:B174)</f>
        <v>51</v>
      </c>
      <c r="C175" s="40">
        <f>B175/1856</f>
        <v>2.7478448275862068E-2</v>
      </c>
      <c r="D175" s="71">
        <f>SUM(D152:D174)</f>
        <v>43</v>
      </c>
      <c r="E175" s="41">
        <f>D175/1486</f>
        <v>2.8936742934051143E-2</v>
      </c>
      <c r="F175" s="77">
        <f>SUM(F152:F174)</f>
        <v>233</v>
      </c>
      <c r="G175" s="42">
        <f>F175/9054</f>
        <v>2.5734481996907446E-2</v>
      </c>
      <c r="H175" s="71">
        <f>SUM(H152:H174)</f>
        <v>196</v>
      </c>
      <c r="I175" s="41">
        <f>H175/8145</f>
        <v>2.4063842848373235E-2</v>
      </c>
      <c r="J175" s="37">
        <f>IF(D175=0, "-", IF((B175-D175)/D175&lt;10, (B175-D175)/D175, "&gt;999%"))</f>
        <v>0.18604651162790697</v>
      </c>
      <c r="K175" s="38">
        <f>IF(H175=0, "-", IF((F175-H175)/H175&lt;10, (F175-H175)/H175, "&gt;999%"))</f>
        <v>0.18877551020408162</v>
      </c>
    </row>
    <row r="176" spans="1:11" x14ac:dyDescent="0.25">
      <c r="B176" s="83"/>
      <c r="D176" s="83"/>
      <c r="F176" s="83"/>
      <c r="H176" s="83"/>
    </row>
    <row r="177" spans="1:11" s="43" customFormat="1" ht="13" x14ac:dyDescent="0.3">
      <c r="A177" s="162" t="s">
        <v>510</v>
      </c>
      <c r="B177" s="71">
        <v>237</v>
      </c>
      <c r="C177" s="40">
        <f>B177/1856</f>
        <v>0.12769396551724138</v>
      </c>
      <c r="D177" s="71">
        <v>195</v>
      </c>
      <c r="E177" s="41">
        <f>D177/1486</f>
        <v>0.13122476446837147</v>
      </c>
      <c r="F177" s="77">
        <v>1062</v>
      </c>
      <c r="G177" s="42">
        <f>F177/9054</f>
        <v>0.1172962226640159</v>
      </c>
      <c r="H177" s="71">
        <v>1073</v>
      </c>
      <c r="I177" s="41">
        <f>H177/8145</f>
        <v>0.13173726212400247</v>
      </c>
      <c r="J177" s="37">
        <f>IF(D177=0, "-", IF((B177-D177)/D177&lt;10, (B177-D177)/D177, "&gt;999%"))</f>
        <v>0.2153846153846154</v>
      </c>
      <c r="K177" s="38">
        <f>IF(H177=0, "-", IF((F177-H177)/H177&lt;10, (F177-H177)/H177, "&gt;999%"))</f>
        <v>-1.0251630941286114E-2</v>
      </c>
    </row>
    <row r="178" spans="1:11" x14ac:dyDescent="0.25">
      <c r="B178" s="83"/>
      <c r="D178" s="83"/>
      <c r="F178" s="83"/>
      <c r="H178" s="83"/>
    </row>
    <row r="179" spans="1:11" ht="15.5" x14ac:dyDescent="0.35">
      <c r="A179" s="164" t="s">
        <v>105</v>
      </c>
      <c r="B179" s="196" t="s">
        <v>1</v>
      </c>
      <c r="C179" s="200"/>
      <c r="D179" s="200"/>
      <c r="E179" s="197"/>
      <c r="F179" s="196" t="s">
        <v>14</v>
      </c>
      <c r="G179" s="200"/>
      <c r="H179" s="200"/>
      <c r="I179" s="197"/>
      <c r="J179" s="196" t="s">
        <v>15</v>
      </c>
      <c r="K179" s="197"/>
    </row>
    <row r="180" spans="1:11" ht="13" x14ac:dyDescent="0.3">
      <c r="A180" s="22"/>
      <c r="B180" s="196">
        <f>VALUE(RIGHT($B$2, 4))</f>
        <v>2023</v>
      </c>
      <c r="C180" s="197"/>
      <c r="D180" s="196">
        <f>B180-1</f>
        <v>2022</v>
      </c>
      <c r="E180" s="204"/>
      <c r="F180" s="196">
        <f>B180</f>
        <v>2023</v>
      </c>
      <c r="G180" s="204"/>
      <c r="H180" s="196">
        <f>D180</f>
        <v>2022</v>
      </c>
      <c r="I180" s="204"/>
      <c r="J180" s="140" t="s">
        <v>4</v>
      </c>
      <c r="K180" s="141" t="s">
        <v>2</v>
      </c>
    </row>
    <row r="181" spans="1:11" ht="13" x14ac:dyDescent="0.3">
      <c r="A181" s="163" t="s">
        <v>135</v>
      </c>
      <c r="B181" s="61" t="s">
        <v>12</v>
      </c>
      <c r="C181" s="62" t="s">
        <v>13</v>
      </c>
      <c r="D181" s="61" t="s">
        <v>12</v>
      </c>
      <c r="E181" s="63" t="s">
        <v>13</v>
      </c>
      <c r="F181" s="62" t="s">
        <v>12</v>
      </c>
      <c r="G181" s="62" t="s">
        <v>13</v>
      </c>
      <c r="H181" s="61" t="s">
        <v>12</v>
      </c>
      <c r="I181" s="63" t="s">
        <v>13</v>
      </c>
      <c r="J181" s="61"/>
      <c r="K181" s="63"/>
    </row>
    <row r="182" spans="1:11" x14ac:dyDescent="0.25">
      <c r="A182" s="7" t="s">
        <v>417</v>
      </c>
      <c r="B182" s="65">
        <v>0</v>
      </c>
      <c r="C182" s="34">
        <f>IF(B186=0, "-", B182/B186)</f>
        <v>0</v>
      </c>
      <c r="D182" s="65">
        <v>0</v>
      </c>
      <c r="E182" s="9">
        <f>IF(D186=0, "-", D182/D186)</f>
        <v>0</v>
      </c>
      <c r="F182" s="81">
        <v>1</v>
      </c>
      <c r="G182" s="34">
        <f>IF(F186=0, "-", F182/F186)</f>
        <v>1.2658227848101266E-2</v>
      </c>
      <c r="H182" s="65">
        <v>0</v>
      </c>
      <c r="I182" s="9">
        <f>IF(H186=0, "-", H182/H186)</f>
        <v>0</v>
      </c>
      <c r="J182" s="8" t="str">
        <f>IF(D182=0, "-", IF((B182-D182)/D182&lt;10, (B182-D182)/D182, "&gt;999%"))</f>
        <v>-</v>
      </c>
      <c r="K182" s="9" t="str">
        <f>IF(H182=0, "-", IF((F182-H182)/H182&lt;10, (F182-H182)/H182, "&gt;999%"))</f>
        <v>-</v>
      </c>
    </row>
    <row r="183" spans="1:11" x14ac:dyDescent="0.25">
      <c r="A183" s="7" t="s">
        <v>418</v>
      </c>
      <c r="B183" s="65">
        <v>5</v>
      </c>
      <c r="C183" s="34">
        <f>IF(B186=0, "-", B183/B186)</f>
        <v>0.26315789473684209</v>
      </c>
      <c r="D183" s="65">
        <v>1</v>
      </c>
      <c r="E183" s="9">
        <f>IF(D186=0, "-", D183/D186)</f>
        <v>5.2631578947368418E-2</v>
      </c>
      <c r="F183" s="81">
        <v>21</v>
      </c>
      <c r="G183" s="34">
        <f>IF(F186=0, "-", F183/F186)</f>
        <v>0.26582278481012656</v>
      </c>
      <c r="H183" s="65">
        <v>24</v>
      </c>
      <c r="I183" s="9">
        <f>IF(H186=0, "-", H183/H186)</f>
        <v>0.32432432432432434</v>
      </c>
      <c r="J183" s="8">
        <f>IF(D183=0, "-", IF((B183-D183)/D183&lt;10, (B183-D183)/D183, "&gt;999%"))</f>
        <v>4</v>
      </c>
      <c r="K183" s="9">
        <f>IF(H183=0, "-", IF((F183-H183)/H183&lt;10, (F183-H183)/H183, "&gt;999%"))</f>
        <v>-0.125</v>
      </c>
    </row>
    <row r="184" spans="1:11" x14ac:dyDescent="0.25">
      <c r="A184" s="7" t="s">
        <v>419</v>
      </c>
      <c r="B184" s="65">
        <v>14</v>
      </c>
      <c r="C184" s="34">
        <f>IF(B186=0, "-", B184/B186)</f>
        <v>0.73684210526315785</v>
      </c>
      <c r="D184" s="65">
        <v>18</v>
      </c>
      <c r="E184" s="9">
        <f>IF(D186=0, "-", D184/D186)</f>
        <v>0.94736842105263153</v>
      </c>
      <c r="F184" s="81">
        <v>57</v>
      </c>
      <c r="G184" s="34">
        <f>IF(F186=0, "-", F184/F186)</f>
        <v>0.72151898734177211</v>
      </c>
      <c r="H184" s="65">
        <v>50</v>
      </c>
      <c r="I184" s="9">
        <f>IF(H186=0, "-", H184/H186)</f>
        <v>0.67567567567567566</v>
      </c>
      <c r="J184" s="8">
        <f>IF(D184=0, "-", IF((B184-D184)/D184&lt;10, (B184-D184)/D184, "&gt;999%"))</f>
        <v>-0.22222222222222221</v>
      </c>
      <c r="K184" s="9">
        <f>IF(H184=0, "-", IF((F184-H184)/H184&lt;10, (F184-H184)/H184, "&gt;999%"))</f>
        <v>0.14000000000000001</v>
      </c>
    </row>
    <row r="185" spans="1:11" x14ac:dyDescent="0.25">
      <c r="A185" s="2"/>
      <c r="B185" s="68"/>
      <c r="C185" s="33"/>
      <c r="D185" s="68"/>
      <c r="E185" s="6"/>
      <c r="F185" s="82"/>
      <c r="G185" s="33"/>
      <c r="H185" s="68"/>
      <c r="I185" s="6"/>
      <c r="J185" s="5"/>
      <c r="K185" s="6"/>
    </row>
    <row r="186" spans="1:11" s="43" customFormat="1" ht="13" x14ac:dyDescent="0.3">
      <c r="A186" s="162" t="s">
        <v>509</v>
      </c>
      <c r="B186" s="71">
        <f>SUM(B182:B185)</f>
        <v>19</v>
      </c>
      <c r="C186" s="40">
        <f>B186/1856</f>
        <v>1.0237068965517241E-2</v>
      </c>
      <c r="D186" s="71">
        <f>SUM(D182:D185)</f>
        <v>19</v>
      </c>
      <c r="E186" s="41">
        <f>D186/1486</f>
        <v>1.278600269179004E-2</v>
      </c>
      <c r="F186" s="77">
        <f>SUM(F182:F185)</f>
        <v>79</v>
      </c>
      <c r="G186" s="42">
        <f>F186/9054</f>
        <v>8.725425226419262E-3</v>
      </c>
      <c r="H186" s="71">
        <f>SUM(H182:H185)</f>
        <v>74</v>
      </c>
      <c r="I186" s="41">
        <f>H186/8145</f>
        <v>9.0853284223449977E-3</v>
      </c>
      <c r="J186" s="37">
        <f>IF(D186=0, "-", IF((B186-D186)/D186&lt;10, (B186-D186)/D186, "&gt;999%"))</f>
        <v>0</v>
      </c>
      <c r="K186" s="38">
        <f>IF(H186=0, "-", IF((F186-H186)/H186&lt;10, (F186-H186)/H186, "&gt;999%"))</f>
        <v>6.7567567567567571E-2</v>
      </c>
    </row>
    <row r="187" spans="1:11" x14ac:dyDescent="0.25">
      <c r="B187" s="83"/>
      <c r="D187" s="83"/>
      <c r="F187" s="83"/>
      <c r="H187" s="83"/>
    </row>
    <row r="188" spans="1:11" ht="13" x14ac:dyDescent="0.3">
      <c r="A188" s="163" t="s">
        <v>136</v>
      </c>
      <c r="B188" s="61" t="s">
        <v>12</v>
      </c>
      <c r="C188" s="62" t="s">
        <v>13</v>
      </c>
      <c r="D188" s="61" t="s">
        <v>12</v>
      </c>
      <c r="E188" s="63" t="s">
        <v>13</v>
      </c>
      <c r="F188" s="62" t="s">
        <v>12</v>
      </c>
      <c r="G188" s="62" t="s">
        <v>13</v>
      </c>
      <c r="H188" s="61" t="s">
        <v>12</v>
      </c>
      <c r="I188" s="63" t="s">
        <v>13</v>
      </c>
      <c r="J188" s="61"/>
      <c r="K188" s="63"/>
    </row>
    <row r="189" spans="1:11" x14ac:dyDescent="0.25">
      <c r="A189" s="7" t="s">
        <v>420</v>
      </c>
      <c r="B189" s="65">
        <v>0</v>
      </c>
      <c r="C189" s="34">
        <f>IF(B197=0, "-", B189/B197)</f>
        <v>0</v>
      </c>
      <c r="D189" s="65">
        <v>1</v>
      </c>
      <c r="E189" s="9">
        <f>IF(D197=0, "-", D189/D197)</f>
        <v>0.16666666666666666</v>
      </c>
      <c r="F189" s="81">
        <v>0</v>
      </c>
      <c r="G189" s="34">
        <f>IF(F197=0, "-", F189/F197)</f>
        <v>0</v>
      </c>
      <c r="H189" s="65">
        <v>1</v>
      </c>
      <c r="I189" s="9">
        <f>IF(H197=0, "-", H189/H197)</f>
        <v>0.05</v>
      </c>
      <c r="J189" s="8">
        <f t="shared" ref="J189:J195" si="14">IF(D189=0, "-", IF((B189-D189)/D189&lt;10, (B189-D189)/D189, "&gt;999%"))</f>
        <v>-1</v>
      </c>
      <c r="K189" s="9">
        <f t="shared" ref="K189:K195" si="15">IF(H189=0, "-", IF((F189-H189)/H189&lt;10, (F189-H189)/H189, "&gt;999%"))</f>
        <v>-1</v>
      </c>
    </row>
    <row r="190" spans="1:11" x14ac:dyDescent="0.25">
      <c r="A190" s="7" t="s">
        <v>421</v>
      </c>
      <c r="B190" s="65">
        <v>1</v>
      </c>
      <c r="C190" s="34">
        <f>IF(B197=0, "-", B190/B197)</f>
        <v>0.16666666666666666</v>
      </c>
      <c r="D190" s="65">
        <v>1</v>
      </c>
      <c r="E190" s="9">
        <f>IF(D197=0, "-", D190/D197)</f>
        <v>0.16666666666666666</v>
      </c>
      <c r="F190" s="81">
        <v>5</v>
      </c>
      <c r="G190" s="34">
        <f>IF(F197=0, "-", F190/F197)</f>
        <v>0.22727272727272727</v>
      </c>
      <c r="H190" s="65">
        <v>11</v>
      </c>
      <c r="I190" s="9">
        <f>IF(H197=0, "-", H190/H197)</f>
        <v>0.55000000000000004</v>
      </c>
      <c r="J190" s="8">
        <f t="shared" si="14"/>
        <v>0</v>
      </c>
      <c r="K190" s="9">
        <f t="shared" si="15"/>
        <v>-0.54545454545454541</v>
      </c>
    </row>
    <row r="191" spans="1:11" x14ac:dyDescent="0.25">
      <c r="A191" s="7" t="s">
        <v>422</v>
      </c>
      <c r="B191" s="65">
        <v>0</v>
      </c>
      <c r="C191" s="34">
        <f>IF(B197=0, "-", B191/B197)</f>
        <v>0</v>
      </c>
      <c r="D191" s="65">
        <v>0</v>
      </c>
      <c r="E191" s="9">
        <f>IF(D197=0, "-", D191/D197)</f>
        <v>0</v>
      </c>
      <c r="F191" s="81">
        <v>1</v>
      </c>
      <c r="G191" s="34">
        <f>IF(F197=0, "-", F191/F197)</f>
        <v>4.5454545454545456E-2</v>
      </c>
      <c r="H191" s="65">
        <v>0</v>
      </c>
      <c r="I191" s="9">
        <f>IF(H197=0, "-", H191/H197)</f>
        <v>0</v>
      </c>
      <c r="J191" s="8" t="str">
        <f t="shared" si="14"/>
        <v>-</v>
      </c>
      <c r="K191" s="9" t="str">
        <f t="shared" si="15"/>
        <v>-</v>
      </c>
    </row>
    <row r="192" spans="1:11" x14ac:dyDescent="0.25">
      <c r="A192" s="7" t="s">
        <v>423</v>
      </c>
      <c r="B192" s="65">
        <v>0</v>
      </c>
      <c r="C192" s="34">
        <f>IF(B197=0, "-", B192/B197)</f>
        <v>0</v>
      </c>
      <c r="D192" s="65">
        <v>0</v>
      </c>
      <c r="E192" s="9">
        <f>IF(D197=0, "-", D192/D197)</f>
        <v>0</v>
      </c>
      <c r="F192" s="81">
        <v>1</v>
      </c>
      <c r="G192" s="34">
        <f>IF(F197=0, "-", F192/F197)</f>
        <v>4.5454545454545456E-2</v>
      </c>
      <c r="H192" s="65">
        <v>0</v>
      </c>
      <c r="I192" s="9">
        <f>IF(H197=0, "-", H192/H197)</f>
        <v>0</v>
      </c>
      <c r="J192" s="8" t="str">
        <f t="shared" si="14"/>
        <v>-</v>
      </c>
      <c r="K192" s="9" t="str">
        <f t="shared" si="15"/>
        <v>-</v>
      </c>
    </row>
    <row r="193" spans="1:11" x14ac:dyDescent="0.25">
      <c r="A193" s="7" t="s">
        <v>424</v>
      </c>
      <c r="B193" s="65">
        <v>0</v>
      </c>
      <c r="C193" s="34">
        <f>IF(B197=0, "-", B193/B197)</f>
        <v>0</v>
      </c>
      <c r="D193" s="65">
        <v>2</v>
      </c>
      <c r="E193" s="9">
        <f>IF(D197=0, "-", D193/D197)</f>
        <v>0.33333333333333331</v>
      </c>
      <c r="F193" s="81">
        <v>5</v>
      </c>
      <c r="G193" s="34">
        <f>IF(F197=0, "-", F193/F197)</f>
        <v>0.22727272727272727</v>
      </c>
      <c r="H193" s="65">
        <v>3</v>
      </c>
      <c r="I193" s="9">
        <f>IF(H197=0, "-", H193/H197)</f>
        <v>0.15</v>
      </c>
      <c r="J193" s="8">
        <f t="shared" si="14"/>
        <v>-1</v>
      </c>
      <c r="K193" s="9">
        <f t="shared" si="15"/>
        <v>0.66666666666666663</v>
      </c>
    </row>
    <row r="194" spans="1:11" x14ac:dyDescent="0.25">
      <c r="A194" s="7" t="s">
        <v>425</v>
      </c>
      <c r="B194" s="65">
        <v>0</v>
      </c>
      <c r="C194" s="34">
        <f>IF(B197=0, "-", B194/B197)</f>
        <v>0</v>
      </c>
      <c r="D194" s="65">
        <v>2</v>
      </c>
      <c r="E194" s="9">
        <f>IF(D197=0, "-", D194/D197)</f>
        <v>0.33333333333333331</v>
      </c>
      <c r="F194" s="81">
        <v>0</v>
      </c>
      <c r="G194" s="34">
        <f>IF(F197=0, "-", F194/F197)</f>
        <v>0</v>
      </c>
      <c r="H194" s="65">
        <v>3</v>
      </c>
      <c r="I194" s="9">
        <f>IF(H197=0, "-", H194/H197)</f>
        <v>0.15</v>
      </c>
      <c r="J194" s="8">
        <f t="shared" si="14"/>
        <v>-1</v>
      </c>
      <c r="K194" s="9">
        <f t="shared" si="15"/>
        <v>-1</v>
      </c>
    </row>
    <row r="195" spans="1:11" x14ac:dyDescent="0.25">
      <c r="A195" s="7" t="s">
        <v>426</v>
      </c>
      <c r="B195" s="65">
        <v>5</v>
      </c>
      <c r="C195" s="34">
        <f>IF(B197=0, "-", B195/B197)</f>
        <v>0.83333333333333337</v>
      </c>
      <c r="D195" s="65">
        <v>0</v>
      </c>
      <c r="E195" s="9">
        <f>IF(D197=0, "-", D195/D197)</f>
        <v>0</v>
      </c>
      <c r="F195" s="81">
        <v>10</v>
      </c>
      <c r="G195" s="34">
        <f>IF(F197=0, "-", F195/F197)</f>
        <v>0.45454545454545453</v>
      </c>
      <c r="H195" s="65">
        <v>2</v>
      </c>
      <c r="I195" s="9">
        <f>IF(H197=0, "-", H195/H197)</f>
        <v>0.1</v>
      </c>
      <c r="J195" s="8" t="str">
        <f t="shared" si="14"/>
        <v>-</v>
      </c>
      <c r="K195" s="9">
        <f t="shared" si="15"/>
        <v>4</v>
      </c>
    </row>
    <row r="196" spans="1:11" x14ac:dyDescent="0.25">
      <c r="A196" s="2"/>
      <c r="B196" s="68"/>
      <c r="C196" s="33"/>
      <c r="D196" s="68"/>
      <c r="E196" s="6"/>
      <c r="F196" s="82"/>
      <c r="G196" s="33"/>
      <c r="H196" s="68"/>
      <c r="I196" s="6"/>
      <c r="J196" s="5"/>
      <c r="K196" s="6"/>
    </row>
    <row r="197" spans="1:11" s="43" customFormat="1" ht="13" x14ac:dyDescent="0.3">
      <c r="A197" s="162" t="s">
        <v>508</v>
      </c>
      <c r="B197" s="71">
        <f>SUM(B189:B196)</f>
        <v>6</v>
      </c>
      <c r="C197" s="40">
        <f>B197/1856</f>
        <v>3.2327586206896551E-3</v>
      </c>
      <c r="D197" s="71">
        <f>SUM(D189:D196)</f>
        <v>6</v>
      </c>
      <c r="E197" s="41">
        <f>D197/1486</f>
        <v>4.0376850605652759E-3</v>
      </c>
      <c r="F197" s="77">
        <f>SUM(F189:F196)</f>
        <v>22</v>
      </c>
      <c r="G197" s="42">
        <f>F197/9054</f>
        <v>2.4298652529268832E-3</v>
      </c>
      <c r="H197" s="71">
        <f>SUM(H189:H196)</f>
        <v>20</v>
      </c>
      <c r="I197" s="41">
        <f>H197/8145</f>
        <v>2.4554941682013503E-3</v>
      </c>
      <c r="J197" s="37">
        <f>IF(D197=0, "-", IF((B197-D197)/D197&lt;10, (B197-D197)/D197, "&gt;999%"))</f>
        <v>0</v>
      </c>
      <c r="K197" s="38">
        <f>IF(H197=0, "-", IF((F197-H197)/H197&lt;10, (F197-H197)/H197, "&gt;999%"))</f>
        <v>0.1</v>
      </c>
    </row>
    <row r="198" spans="1:11" x14ac:dyDescent="0.25">
      <c r="B198" s="83"/>
      <c r="D198" s="83"/>
      <c r="F198" s="83"/>
      <c r="H198" s="83"/>
    </row>
    <row r="199" spans="1:11" s="43" customFormat="1" ht="13" x14ac:dyDescent="0.3">
      <c r="A199" s="162" t="s">
        <v>507</v>
      </c>
      <c r="B199" s="71">
        <v>25</v>
      </c>
      <c r="C199" s="40">
        <f>B199/1856</f>
        <v>1.3469827586206896E-2</v>
      </c>
      <c r="D199" s="71">
        <v>25</v>
      </c>
      <c r="E199" s="41">
        <f>D199/1486</f>
        <v>1.6823687752355317E-2</v>
      </c>
      <c r="F199" s="77">
        <v>101</v>
      </c>
      <c r="G199" s="42">
        <f>F199/9054</f>
        <v>1.1155290479346146E-2</v>
      </c>
      <c r="H199" s="71">
        <v>94</v>
      </c>
      <c r="I199" s="41">
        <f>H199/8145</f>
        <v>1.1540822590546347E-2</v>
      </c>
      <c r="J199" s="37">
        <f>IF(D199=0, "-", IF((B199-D199)/D199&lt;10, (B199-D199)/D199, "&gt;999%"))</f>
        <v>0</v>
      </c>
      <c r="K199" s="38">
        <f>IF(H199=0, "-", IF((F199-H199)/H199&lt;10, (F199-H199)/H199, "&gt;999%"))</f>
        <v>7.4468085106382975E-2</v>
      </c>
    </row>
    <row r="200" spans="1:11" x14ac:dyDescent="0.25">
      <c r="B200" s="83"/>
      <c r="D200" s="83"/>
      <c r="F200" s="83"/>
      <c r="H200" s="83"/>
    </row>
    <row r="201" spans="1:11" ht="13" x14ac:dyDescent="0.3">
      <c r="A201" s="27" t="s">
        <v>505</v>
      </c>
      <c r="B201" s="71">
        <f>B205-B203</f>
        <v>843</v>
      </c>
      <c r="C201" s="40">
        <f>B201/1856</f>
        <v>0.45420258620689657</v>
      </c>
      <c r="D201" s="71">
        <f>D205-D203</f>
        <v>647</v>
      </c>
      <c r="E201" s="41">
        <f>D201/1486</f>
        <v>0.43539703903095561</v>
      </c>
      <c r="F201" s="77">
        <f>F205-F203</f>
        <v>4060</v>
      </c>
      <c r="G201" s="42">
        <f>F201/9054</f>
        <v>0.44842058758559755</v>
      </c>
      <c r="H201" s="71">
        <f>H205-H203</f>
        <v>3791</v>
      </c>
      <c r="I201" s="41">
        <f>H201/8145</f>
        <v>0.465438919582566</v>
      </c>
      <c r="J201" s="37">
        <f>IF(D201=0, "-", IF((B201-D201)/D201&lt;10, (B201-D201)/D201, "&gt;999%"))</f>
        <v>0.30293663060278209</v>
      </c>
      <c r="K201" s="38">
        <f>IF(H201=0, "-", IF((F201-H201)/H201&lt;10, (F201-H201)/H201, "&gt;999%"))</f>
        <v>7.095753099446056E-2</v>
      </c>
    </row>
    <row r="202" spans="1:11" ht="13" x14ac:dyDescent="0.3">
      <c r="A202" s="27"/>
      <c r="B202" s="71"/>
      <c r="C202" s="40"/>
      <c r="D202" s="71"/>
      <c r="E202" s="41"/>
      <c r="F202" s="77"/>
      <c r="G202" s="42"/>
      <c r="H202" s="71"/>
      <c r="I202" s="41"/>
      <c r="J202" s="37"/>
      <c r="K202" s="38"/>
    </row>
    <row r="203" spans="1:11" ht="13" x14ac:dyDescent="0.3">
      <c r="A203" s="27" t="s">
        <v>506</v>
      </c>
      <c r="B203" s="71">
        <v>359</v>
      </c>
      <c r="C203" s="40">
        <f>B203/1856</f>
        <v>0.19342672413793102</v>
      </c>
      <c r="D203" s="71">
        <v>170</v>
      </c>
      <c r="E203" s="41">
        <f>D203/1486</f>
        <v>0.11440107671601615</v>
      </c>
      <c r="F203" s="77">
        <v>1415</v>
      </c>
      <c r="G203" s="42">
        <f>F203/9054</f>
        <v>0.15628451513143363</v>
      </c>
      <c r="H203" s="71">
        <v>764</v>
      </c>
      <c r="I203" s="41">
        <f>H203/8145</f>
        <v>9.3799877225291595E-2</v>
      </c>
      <c r="J203" s="37">
        <f>IF(D203=0, "-", IF((B203-D203)/D203&lt;10, (B203-D203)/D203, "&gt;999%"))</f>
        <v>1.111764705882353</v>
      </c>
      <c r="K203" s="38">
        <f>IF(H203=0, "-", IF((F203-H203)/H203&lt;10, (F203-H203)/H203, "&gt;999%"))</f>
        <v>0.85209424083769636</v>
      </c>
    </row>
    <row r="204" spans="1:11" ht="13" x14ac:dyDescent="0.3">
      <c r="A204" s="27"/>
      <c r="B204" s="71"/>
      <c r="C204" s="40"/>
      <c r="D204" s="71"/>
      <c r="E204" s="41"/>
      <c r="F204" s="77"/>
      <c r="G204" s="42"/>
      <c r="H204" s="71"/>
      <c r="I204" s="41"/>
      <c r="J204" s="37"/>
      <c r="K204" s="38"/>
    </row>
    <row r="205" spans="1:11" ht="13" x14ac:dyDescent="0.3">
      <c r="A205" s="27" t="s">
        <v>504</v>
      </c>
      <c r="B205" s="71">
        <v>1202</v>
      </c>
      <c r="C205" s="40">
        <f>B205/1856</f>
        <v>0.64762931034482762</v>
      </c>
      <c r="D205" s="71">
        <v>817</v>
      </c>
      <c r="E205" s="41">
        <f>D205/1486</f>
        <v>0.54979811574697168</v>
      </c>
      <c r="F205" s="77">
        <v>5475</v>
      </c>
      <c r="G205" s="42">
        <f>F205/9054</f>
        <v>0.60470510271703115</v>
      </c>
      <c r="H205" s="71">
        <v>4555</v>
      </c>
      <c r="I205" s="41">
        <f>H205/8145</f>
        <v>0.5592387968078576</v>
      </c>
      <c r="J205" s="37">
        <f>IF(D205=0, "-", IF((B205-D205)/D205&lt;10, (B205-D205)/D205, "&gt;999%"))</f>
        <v>0.47123623011015914</v>
      </c>
      <c r="K205" s="38">
        <f>IF(H205=0, "-", IF((F205-H205)/H205&lt;10, (F205-H205)/H205, "&gt;999%"))</f>
        <v>0.20197585071350166</v>
      </c>
    </row>
  </sheetData>
  <mergeCells count="37">
    <mergeCell ref="B1:K1"/>
    <mergeCell ref="B2:K2"/>
    <mergeCell ref="B179:E179"/>
    <mergeCell ref="F179:I179"/>
    <mergeCell ref="J179:K179"/>
    <mergeCell ref="B180:C180"/>
    <mergeCell ref="D180:E180"/>
    <mergeCell ref="F180:G180"/>
    <mergeCell ref="H180:I180"/>
    <mergeCell ref="B125:E125"/>
    <mergeCell ref="F125:I125"/>
    <mergeCell ref="J125:K125"/>
    <mergeCell ref="B126:C126"/>
    <mergeCell ref="D126:E126"/>
    <mergeCell ref="F126:G126"/>
    <mergeCell ref="H126:I126"/>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4" max="16383" man="1"/>
    <brk id="1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530</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2</v>
      </c>
      <c r="C7" s="39">
        <f>IF(B46=0, "-", B7/B46)</f>
        <v>1.6638935108153079E-3</v>
      </c>
      <c r="D7" s="65">
        <v>2</v>
      </c>
      <c r="E7" s="21">
        <f>IF(D46=0, "-", D7/D46)</f>
        <v>2.4479804161566705E-3</v>
      </c>
      <c r="F7" s="81">
        <v>9</v>
      </c>
      <c r="G7" s="39">
        <f>IF(F46=0, "-", F7/F46)</f>
        <v>1.6438356164383563E-3</v>
      </c>
      <c r="H7" s="65">
        <v>9</v>
      </c>
      <c r="I7" s="21">
        <f>IF(H46=0, "-", H7/H46)</f>
        <v>1.9758507135016466E-3</v>
      </c>
      <c r="J7" s="20">
        <f t="shared" ref="J7:J44" si="0">IF(D7=0, "-", IF((B7-D7)/D7&lt;10, (B7-D7)/D7, "&gt;999%"))</f>
        <v>0</v>
      </c>
      <c r="K7" s="21">
        <f t="shared" ref="K7:K44" si="1">IF(H7=0, "-", IF((F7-H7)/H7&lt;10, (F7-H7)/H7, "&gt;999%"))</f>
        <v>0</v>
      </c>
    </row>
    <row r="8" spans="1:11" x14ac:dyDescent="0.25">
      <c r="A8" s="7" t="s">
        <v>32</v>
      </c>
      <c r="B8" s="65">
        <v>20</v>
      </c>
      <c r="C8" s="39">
        <f>IF(B46=0, "-", B8/B46)</f>
        <v>1.6638935108153077E-2</v>
      </c>
      <c r="D8" s="65">
        <v>12</v>
      </c>
      <c r="E8" s="21">
        <f>IF(D46=0, "-", D8/D46)</f>
        <v>1.4687882496940025E-2</v>
      </c>
      <c r="F8" s="81">
        <v>111</v>
      </c>
      <c r="G8" s="39">
        <f>IF(F46=0, "-", F8/F46)</f>
        <v>2.0273972602739727E-2</v>
      </c>
      <c r="H8" s="65">
        <v>88</v>
      </c>
      <c r="I8" s="21">
        <f>IF(H46=0, "-", H8/H46)</f>
        <v>1.9319429198682767E-2</v>
      </c>
      <c r="J8" s="20">
        <f t="shared" si="0"/>
        <v>0.66666666666666663</v>
      </c>
      <c r="K8" s="21">
        <f t="shared" si="1"/>
        <v>0.26136363636363635</v>
      </c>
    </row>
    <row r="9" spans="1:11" x14ac:dyDescent="0.25">
      <c r="A9" s="7" t="s">
        <v>33</v>
      </c>
      <c r="B9" s="65">
        <v>0</v>
      </c>
      <c r="C9" s="39">
        <f>IF(B46=0, "-", B9/B46)</f>
        <v>0</v>
      </c>
      <c r="D9" s="65">
        <v>1</v>
      </c>
      <c r="E9" s="21">
        <f>IF(D46=0, "-", D9/D46)</f>
        <v>1.2239902080783353E-3</v>
      </c>
      <c r="F9" s="81">
        <v>0</v>
      </c>
      <c r="G9" s="39">
        <f>IF(F46=0, "-", F9/F46)</f>
        <v>0</v>
      </c>
      <c r="H9" s="65">
        <v>1</v>
      </c>
      <c r="I9" s="21">
        <f>IF(H46=0, "-", H9/H46)</f>
        <v>2.1953896816684961E-4</v>
      </c>
      <c r="J9" s="20">
        <f t="shared" si="0"/>
        <v>-1</v>
      </c>
      <c r="K9" s="21">
        <f t="shared" si="1"/>
        <v>-1</v>
      </c>
    </row>
    <row r="10" spans="1:11" x14ac:dyDescent="0.25">
      <c r="A10" s="7" t="s">
        <v>34</v>
      </c>
      <c r="B10" s="65">
        <v>38</v>
      </c>
      <c r="C10" s="39">
        <f>IF(B46=0, "-", B10/B46)</f>
        <v>3.1613976705490848E-2</v>
      </c>
      <c r="D10" s="65">
        <v>28</v>
      </c>
      <c r="E10" s="21">
        <f>IF(D46=0, "-", D10/D46)</f>
        <v>3.4271725826193387E-2</v>
      </c>
      <c r="F10" s="81">
        <v>122</v>
      </c>
      <c r="G10" s="39">
        <f>IF(F46=0, "-", F10/F46)</f>
        <v>2.2283105022831051E-2</v>
      </c>
      <c r="H10" s="65">
        <v>128</v>
      </c>
      <c r="I10" s="21">
        <f>IF(H46=0, "-", H10/H46)</f>
        <v>2.810098792535675E-2</v>
      </c>
      <c r="J10" s="20">
        <f t="shared" si="0"/>
        <v>0.35714285714285715</v>
      </c>
      <c r="K10" s="21">
        <f t="shared" si="1"/>
        <v>-4.6875E-2</v>
      </c>
    </row>
    <row r="11" spans="1:11" x14ac:dyDescent="0.25">
      <c r="A11" s="7" t="s">
        <v>35</v>
      </c>
      <c r="B11" s="65">
        <v>33</v>
      </c>
      <c r="C11" s="39">
        <f>IF(B46=0, "-", B11/B46)</f>
        <v>2.7454242928452579E-2</v>
      </c>
      <c r="D11" s="65">
        <v>0</v>
      </c>
      <c r="E11" s="21">
        <f>IF(D46=0, "-", D11/D46)</f>
        <v>0</v>
      </c>
      <c r="F11" s="81">
        <v>159</v>
      </c>
      <c r="G11" s="39">
        <f>IF(F46=0, "-", F11/F46)</f>
        <v>2.904109589041096E-2</v>
      </c>
      <c r="H11" s="65">
        <v>0</v>
      </c>
      <c r="I11" s="21">
        <f>IF(H46=0, "-", H11/H46)</f>
        <v>0</v>
      </c>
      <c r="J11" s="20" t="str">
        <f t="shared" si="0"/>
        <v>-</v>
      </c>
      <c r="K11" s="21" t="str">
        <f t="shared" si="1"/>
        <v>-</v>
      </c>
    </row>
    <row r="12" spans="1:11" x14ac:dyDescent="0.25">
      <c r="A12" s="7" t="s">
        <v>36</v>
      </c>
      <c r="B12" s="65">
        <v>5</v>
      </c>
      <c r="C12" s="39">
        <f>IF(B46=0, "-", B12/B46)</f>
        <v>4.1597337770382693E-3</v>
      </c>
      <c r="D12" s="65">
        <v>0</v>
      </c>
      <c r="E12" s="21">
        <f>IF(D46=0, "-", D12/D46)</f>
        <v>0</v>
      </c>
      <c r="F12" s="81">
        <v>29</v>
      </c>
      <c r="G12" s="39">
        <f>IF(F46=0, "-", F12/F46)</f>
        <v>5.2968036529680365E-3</v>
      </c>
      <c r="H12" s="65">
        <v>0</v>
      </c>
      <c r="I12" s="21">
        <f>IF(H46=0, "-", H12/H46)</f>
        <v>0</v>
      </c>
      <c r="J12" s="20" t="str">
        <f t="shared" si="0"/>
        <v>-</v>
      </c>
      <c r="K12" s="21" t="str">
        <f t="shared" si="1"/>
        <v>-</v>
      </c>
    </row>
    <row r="13" spans="1:11" x14ac:dyDescent="0.25">
      <c r="A13" s="7" t="s">
        <v>38</v>
      </c>
      <c r="B13" s="65">
        <v>0</v>
      </c>
      <c r="C13" s="39">
        <f>IF(B46=0, "-", B13/B46)</f>
        <v>0</v>
      </c>
      <c r="D13" s="65">
        <v>0</v>
      </c>
      <c r="E13" s="21">
        <f>IF(D46=0, "-", D13/D46)</f>
        <v>0</v>
      </c>
      <c r="F13" s="81">
        <v>1</v>
      </c>
      <c r="G13" s="39">
        <f>IF(F46=0, "-", F13/F46)</f>
        <v>1.8264840182648402E-4</v>
      </c>
      <c r="H13" s="65">
        <v>8</v>
      </c>
      <c r="I13" s="21">
        <f>IF(H46=0, "-", H13/H46)</f>
        <v>1.7563117453347969E-3</v>
      </c>
      <c r="J13" s="20" t="str">
        <f t="shared" si="0"/>
        <v>-</v>
      </c>
      <c r="K13" s="21">
        <f t="shared" si="1"/>
        <v>-0.875</v>
      </c>
    </row>
    <row r="14" spans="1:11" x14ac:dyDescent="0.25">
      <c r="A14" s="7" t="s">
        <v>39</v>
      </c>
      <c r="B14" s="65">
        <v>33</v>
      </c>
      <c r="C14" s="39">
        <f>IF(B46=0, "-", B14/B46)</f>
        <v>2.7454242928452579E-2</v>
      </c>
      <c r="D14" s="65">
        <v>0</v>
      </c>
      <c r="E14" s="21">
        <f>IF(D46=0, "-", D14/D46)</f>
        <v>0</v>
      </c>
      <c r="F14" s="81">
        <v>70</v>
      </c>
      <c r="G14" s="39">
        <f>IF(F46=0, "-", F14/F46)</f>
        <v>1.2785388127853882E-2</v>
      </c>
      <c r="H14" s="65">
        <v>0</v>
      </c>
      <c r="I14" s="21">
        <f>IF(H46=0, "-", H14/H46)</f>
        <v>0</v>
      </c>
      <c r="J14" s="20" t="str">
        <f t="shared" si="0"/>
        <v>-</v>
      </c>
      <c r="K14" s="21" t="str">
        <f t="shared" si="1"/>
        <v>-</v>
      </c>
    </row>
    <row r="15" spans="1:11" x14ac:dyDescent="0.25">
      <c r="A15" s="7" t="s">
        <v>42</v>
      </c>
      <c r="B15" s="65">
        <v>18</v>
      </c>
      <c r="C15" s="39">
        <f>IF(B46=0, "-", B15/B46)</f>
        <v>1.4975041597337771E-2</v>
      </c>
      <c r="D15" s="65">
        <v>20</v>
      </c>
      <c r="E15" s="21">
        <f>IF(D46=0, "-", D15/D46)</f>
        <v>2.4479804161566709E-2</v>
      </c>
      <c r="F15" s="81">
        <v>100</v>
      </c>
      <c r="G15" s="39">
        <f>IF(F46=0, "-", F15/F46)</f>
        <v>1.8264840182648401E-2</v>
      </c>
      <c r="H15" s="65">
        <v>72</v>
      </c>
      <c r="I15" s="21">
        <f>IF(H46=0, "-", H15/H46)</f>
        <v>1.5806805708013173E-2</v>
      </c>
      <c r="J15" s="20">
        <f t="shared" si="0"/>
        <v>-0.1</v>
      </c>
      <c r="K15" s="21">
        <f t="shared" si="1"/>
        <v>0.3888888888888889</v>
      </c>
    </row>
    <row r="16" spans="1:11" x14ac:dyDescent="0.25">
      <c r="A16" s="7" t="s">
        <v>44</v>
      </c>
      <c r="B16" s="65">
        <v>4</v>
      </c>
      <c r="C16" s="39">
        <f>IF(B46=0, "-", B16/B46)</f>
        <v>3.3277870216306157E-3</v>
      </c>
      <c r="D16" s="65">
        <v>0</v>
      </c>
      <c r="E16" s="21">
        <f>IF(D46=0, "-", D16/D46)</f>
        <v>0</v>
      </c>
      <c r="F16" s="81">
        <v>12</v>
      </c>
      <c r="G16" s="39">
        <f>IF(F46=0, "-", F16/F46)</f>
        <v>2.1917808219178081E-3</v>
      </c>
      <c r="H16" s="65">
        <v>2</v>
      </c>
      <c r="I16" s="21">
        <f>IF(H46=0, "-", H16/H46)</f>
        <v>4.3907793633369923E-4</v>
      </c>
      <c r="J16" s="20" t="str">
        <f t="shared" si="0"/>
        <v>-</v>
      </c>
      <c r="K16" s="21">
        <f t="shared" si="1"/>
        <v>5</v>
      </c>
    </row>
    <row r="17" spans="1:11" x14ac:dyDescent="0.25">
      <c r="A17" s="7" t="s">
        <v>45</v>
      </c>
      <c r="B17" s="65">
        <v>41</v>
      </c>
      <c r="C17" s="39">
        <f>IF(B46=0, "-", B17/B46)</f>
        <v>3.4109816971713808E-2</v>
      </c>
      <c r="D17" s="65">
        <v>20</v>
      </c>
      <c r="E17" s="21">
        <f>IF(D46=0, "-", D17/D46)</f>
        <v>2.4479804161566709E-2</v>
      </c>
      <c r="F17" s="81">
        <v>177</v>
      </c>
      <c r="G17" s="39">
        <f>IF(F46=0, "-", F17/F46)</f>
        <v>3.2328767123287673E-2</v>
      </c>
      <c r="H17" s="65">
        <v>77</v>
      </c>
      <c r="I17" s="21">
        <f>IF(H46=0, "-", H17/H46)</f>
        <v>1.6904500548847422E-2</v>
      </c>
      <c r="J17" s="20">
        <f t="shared" si="0"/>
        <v>1.05</v>
      </c>
      <c r="K17" s="21">
        <f t="shared" si="1"/>
        <v>1.2987012987012987</v>
      </c>
    </row>
    <row r="18" spans="1:11" x14ac:dyDescent="0.25">
      <c r="A18" s="7" t="s">
        <v>47</v>
      </c>
      <c r="B18" s="65">
        <v>18</v>
      </c>
      <c r="C18" s="39">
        <f>IF(B46=0, "-", B18/B46)</f>
        <v>1.4975041597337771E-2</v>
      </c>
      <c r="D18" s="65">
        <v>9</v>
      </c>
      <c r="E18" s="21">
        <f>IF(D46=0, "-", D18/D46)</f>
        <v>1.1015911872705019E-2</v>
      </c>
      <c r="F18" s="81">
        <v>114</v>
      </c>
      <c r="G18" s="39">
        <f>IF(F46=0, "-", F18/F46)</f>
        <v>2.0821917808219178E-2</v>
      </c>
      <c r="H18" s="65">
        <v>85</v>
      </c>
      <c r="I18" s="21">
        <f>IF(H46=0, "-", H18/H46)</f>
        <v>1.8660812294182216E-2</v>
      </c>
      <c r="J18" s="20">
        <f t="shared" si="0"/>
        <v>1</v>
      </c>
      <c r="K18" s="21">
        <f t="shared" si="1"/>
        <v>0.3411764705882353</v>
      </c>
    </row>
    <row r="19" spans="1:11" x14ac:dyDescent="0.25">
      <c r="A19" s="7" t="s">
        <v>48</v>
      </c>
      <c r="B19" s="65">
        <v>62</v>
      </c>
      <c r="C19" s="39">
        <f>IF(B46=0, "-", B19/B46)</f>
        <v>5.1580698835274545E-2</v>
      </c>
      <c r="D19" s="65">
        <v>85</v>
      </c>
      <c r="E19" s="21">
        <f>IF(D46=0, "-", D19/D46)</f>
        <v>0.10403916768665851</v>
      </c>
      <c r="F19" s="81">
        <v>322</v>
      </c>
      <c r="G19" s="39">
        <f>IF(F46=0, "-", F19/F46)</f>
        <v>5.8812785388127856E-2</v>
      </c>
      <c r="H19" s="65">
        <v>410</v>
      </c>
      <c r="I19" s="21">
        <f>IF(H46=0, "-", H19/H46)</f>
        <v>9.0010976948408344E-2</v>
      </c>
      <c r="J19" s="20">
        <f t="shared" si="0"/>
        <v>-0.27058823529411763</v>
      </c>
      <c r="K19" s="21">
        <f t="shared" si="1"/>
        <v>-0.21463414634146341</v>
      </c>
    </row>
    <row r="20" spans="1:11" x14ac:dyDescent="0.25">
      <c r="A20" s="7" t="s">
        <v>51</v>
      </c>
      <c r="B20" s="65">
        <v>5</v>
      </c>
      <c r="C20" s="39">
        <f>IF(B46=0, "-", B20/B46)</f>
        <v>4.1597337770382693E-3</v>
      </c>
      <c r="D20" s="65">
        <v>14</v>
      </c>
      <c r="E20" s="21">
        <f>IF(D46=0, "-", D20/D46)</f>
        <v>1.7135862913096694E-2</v>
      </c>
      <c r="F20" s="81">
        <v>54</v>
      </c>
      <c r="G20" s="39">
        <f>IF(F46=0, "-", F20/F46)</f>
        <v>9.8630136986301367E-3</v>
      </c>
      <c r="H20" s="65">
        <v>69</v>
      </c>
      <c r="I20" s="21">
        <f>IF(H46=0, "-", H20/H46)</f>
        <v>1.5148188803512623E-2</v>
      </c>
      <c r="J20" s="20">
        <f t="shared" si="0"/>
        <v>-0.6428571428571429</v>
      </c>
      <c r="K20" s="21">
        <f t="shared" si="1"/>
        <v>-0.21739130434782608</v>
      </c>
    </row>
    <row r="21" spans="1:11" x14ac:dyDescent="0.25">
      <c r="A21" s="7" t="s">
        <v>52</v>
      </c>
      <c r="B21" s="65">
        <v>0</v>
      </c>
      <c r="C21" s="39">
        <f>IF(B46=0, "-", B21/B46)</f>
        <v>0</v>
      </c>
      <c r="D21" s="65">
        <v>4</v>
      </c>
      <c r="E21" s="21">
        <f>IF(D46=0, "-", D21/D46)</f>
        <v>4.8959608323133411E-3</v>
      </c>
      <c r="F21" s="81">
        <v>6</v>
      </c>
      <c r="G21" s="39">
        <f>IF(F46=0, "-", F21/F46)</f>
        <v>1.095890410958904E-3</v>
      </c>
      <c r="H21" s="65">
        <v>13</v>
      </c>
      <c r="I21" s="21">
        <f>IF(H46=0, "-", H21/H46)</f>
        <v>2.8540065861690448E-3</v>
      </c>
      <c r="J21" s="20">
        <f t="shared" si="0"/>
        <v>-1</v>
      </c>
      <c r="K21" s="21">
        <f t="shared" si="1"/>
        <v>-0.53846153846153844</v>
      </c>
    </row>
    <row r="22" spans="1:11" x14ac:dyDescent="0.25">
      <c r="A22" s="7" t="s">
        <v>53</v>
      </c>
      <c r="B22" s="65">
        <v>10</v>
      </c>
      <c r="C22" s="39">
        <f>IF(B46=0, "-", B22/B46)</f>
        <v>8.3194675540765387E-3</v>
      </c>
      <c r="D22" s="65">
        <v>7</v>
      </c>
      <c r="E22" s="21">
        <f>IF(D46=0, "-", D22/D46)</f>
        <v>8.5679314565483469E-3</v>
      </c>
      <c r="F22" s="81">
        <v>38</v>
      </c>
      <c r="G22" s="39">
        <f>IF(F46=0, "-", F22/F46)</f>
        <v>6.9406392694063923E-3</v>
      </c>
      <c r="H22" s="65">
        <v>44</v>
      </c>
      <c r="I22" s="21">
        <f>IF(H46=0, "-", H22/H46)</f>
        <v>9.6597145993413836E-3</v>
      </c>
      <c r="J22" s="20">
        <f t="shared" si="0"/>
        <v>0.42857142857142855</v>
      </c>
      <c r="K22" s="21">
        <f t="shared" si="1"/>
        <v>-0.13636363636363635</v>
      </c>
    </row>
    <row r="23" spans="1:11" x14ac:dyDescent="0.25">
      <c r="A23" s="7" t="s">
        <v>54</v>
      </c>
      <c r="B23" s="65">
        <v>88</v>
      </c>
      <c r="C23" s="39">
        <f>IF(B46=0, "-", B23/B46)</f>
        <v>7.3211314475873548E-2</v>
      </c>
      <c r="D23" s="65">
        <v>72</v>
      </c>
      <c r="E23" s="21">
        <f>IF(D46=0, "-", D23/D46)</f>
        <v>8.8127294981640153E-2</v>
      </c>
      <c r="F23" s="81">
        <v>402</v>
      </c>
      <c r="G23" s="39">
        <f>IF(F46=0, "-", F23/F46)</f>
        <v>7.3424657534246582E-2</v>
      </c>
      <c r="H23" s="65">
        <v>360</v>
      </c>
      <c r="I23" s="21">
        <f>IF(H46=0, "-", H23/H46)</f>
        <v>7.9034028540065859E-2</v>
      </c>
      <c r="J23" s="20">
        <f t="shared" si="0"/>
        <v>0.22222222222222221</v>
      </c>
      <c r="K23" s="21">
        <f t="shared" si="1"/>
        <v>0.11666666666666667</v>
      </c>
    </row>
    <row r="24" spans="1:11" x14ac:dyDescent="0.25">
      <c r="A24" s="7" t="s">
        <v>55</v>
      </c>
      <c r="B24" s="65">
        <v>13</v>
      </c>
      <c r="C24" s="39">
        <f>IF(B46=0, "-", B24/B46)</f>
        <v>1.0815307820299502E-2</v>
      </c>
      <c r="D24" s="65">
        <v>11</v>
      </c>
      <c r="E24" s="21">
        <f>IF(D46=0, "-", D24/D46)</f>
        <v>1.346389228886169E-2</v>
      </c>
      <c r="F24" s="81">
        <v>60</v>
      </c>
      <c r="G24" s="39">
        <f>IF(F46=0, "-", F24/F46)</f>
        <v>1.0958904109589041E-2</v>
      </c>
      <c r="H24" s="65">
        <v>69</v>
      </c>
      <c r="I24" s="21">
        <f>IF(H46=0, "-", H24/H46)</f>
        <v>1.5148188803512623E-2</v>
      </c>
      <c r="J24" s="20">
        <f t="shared" si="0"/>
        <v>0.18181818181818182</v>
      </c>
      <c r="K24" s="21">
        <f t="shared" si="1"/>
        <v>-0.13043478260869565</v>
      </c>
    </row>
    <row r="25" spans="1:11" x14ac:dyDescent="0.25">
      <c r="A25" s="7" t="s">
        <v>56</v>
      </c>
      <c r="B25" s="65">
        <v>2</v>
      </c>
      <c r="C25" s="39">
        <f>IF(B46=0, "-", B25/B46)</f>
        <v>1.6638935108153079E-3</v>
      </c>
      <c r="D25" s="65">
        <v>3</v>
      </c>
      <c r="E25" s="21">
        <f>IF(D46=0, "-", D25/D46)</f>
        <v>3.6719706242350062E-3</v>
      </c>
      <c r="F25" s="81">
        <v>12</v>
      </c>
      <c r="G25" s="39">
        <f>IF(F46=0, "-", F25/F46)</f>
        <v>2.1917808219178081E-3</v>
      </c>
      <c r="H25" s="65">
        <v>24</v>
      </c>
      <c r="I25" s="21">
        <f>IF(H46=0, "-", H25/H46)</f>
        <v>5.2689352360043911E-3</v>
      </c>
      <c r="J25" s="20">
        <f t="shared" si="0"/>
        <v>-0.33333333333333331</v>
      </c>
      <c r="K25" s="21">
        <f t="shared" si="1"/>
        <v>-0.5</v>
      </c>
    </row>
    <row r="26" spans="1:11" x14ac:dyDescent="0.25">
      <c r="A26" s="7" t="s">
        <v>57</v>
      </c>
      <c r="B26" s="65">
        <v>15</v>
      </c>
      <c r="C26" s="39">
        <f>IF(B46=0, "-", B26/B46)</f>
        <v>1.2479201331114808E-2</v>
      </c>
      <c r="D26" s="65">
        <v>10</v>
      </c>
      <c r="E26" s="21">
        <f>IF(D46=0, "-", D26/D46)</f>
        <v>1.2239902080783354E-2</v>
      </c>
      <c r="F26" s="81">
        <v>81</v>
      </c>
      <c r="G26" s="39">
        <f>IF(F46=0, "-", F26/F46)</f>
        <v>1.4794520547945205E-2</v>
      </c>
      <c r="H26" s="65">
        <v>72</v>
      </c>
      <c r="I26" s="21">
        <f>IF(H46=0, "-", H26/H46)</f>
        <v>1.5806805708013173E-2</v>
      </c>
      <c r="J26" s="20">
        <f t="shared" si="0"/>
        <v>0.5</v>
      </c>
      <c r="K26" s="21">
        <f t="shared" si="1"/>
        <v>0.125</v>
      </c>
    </row>
    <row r="27" spans="1:11" x14ac:dyDescent="0.25">
      <c r="A27" s="7" t="s">
        <v>59</v>
      </c>
      <c r="B27" s="65">
        <v>1</v>
      </c>
      <c r="C27" s="39">
        <f>IF(B46=0, "-", B27/B46)</f>
        <v>8.3194675540765393E-4</v>
      </c>
      <c r="D27" s="65">
        <v>3</v>
      </c>
      <c r="E27" s="21">
        <f>IF(D46=0, "-", D27/D46)</f>
        <v>3.6719706242350062E-3</v>
      </c>
      <c r="F27" s="81">
        <v>4</v>
      </c>
      <c r="G27" s="39">
        <f>IF(F46=0, "-", F27/F46)</f>
        <v>7.3059360730593609E-4</v>
      </c>
      <c r="H27" s="65">
        <v>4</v>
      </c>
      <c r="I27" s="21">
        <f>IF(H46=0, "-", H27/H46)</f>
        <v>8.7815587266739845E-4</v>
      </c>
      <c r="J27" s="20">
        <f t="shared" si="0"/>
        <v>-0.66666666666666663</v>
      </c>
      <c r="K27" s="21">
        <f t="shared" si="1"/>
        <v>0</v>
      </c>
    </row>
    <row r="28" spans="1:11" x14ac:dyDescent="0.25">
      <c r="A28" s="7" t="s">
        <v>60</v>
      </c>
      <c r="B28" s="65">
        <v>86</v>
      </c>
      <c r="C28" s="39">
        <f>IF(B46=0, "-", B28/B46)</f>
        <v>7.1547420965058242E-2</v>
      </c>
      <c r="D28" s="65">
        <v>82</v>
      </c>
      <c r="E28" s="21">
        <f>IF(D46=0, "-", D28/D46)</f>
        <v>0.1003671970624235</v>
      </c>
      <c r="F28" s="81">
        <v>479</v>
      </c>
      <c r="G28" s="39">
        <f>IF(F46=0, "-", F28/F46)</f>
        <v>8.7488584474885847E-2</v>
      </c>
      <c r="H28" s="65">
        <v>651</v>
      </c>
      <c r="I28" s="21">
        <f>IF(H46=0, "-", H28/H46)</f>
        <v>0.14291986827661909</v>
      </c>
      <c r="J28" s="20">
        <f t="shared" si="0"/>
        <v>4.878048780487805E-2</v>
      </c>
      <c r="K28" s="21">
        <f t="shared" si="1"/>
        <v>-0.2642089093701997</v>
      </c>
    </row>
    <row r="29" spans="1:11" x14ac:dyDescent="0.25">
      <c r="A29" s="7" t="s">
        <v>61</v>
      </c>
      <c r="B29" s="65">
        <v>20</v>
      </c>
      <c r="C29" s="39">
        <f>IF(B46=0, "-", B29/B46)</f>
        <v>1.6638935108153077E-2</v>
      </c>
      <c r="D29" s="65">
        <v>46</v>
      </c>
      <c r="E29" s="21">
        <f>IF(D46=0, "-", D29/D46)</f>
        <v>5.6303549571603426E-2</v>
      </c>
      <c r="F29" s="81">
        <v>85</v>
      </c>
      <c r="G29" s="39">
        <f>IF(F46=0, "-", F29/F46)</f>
        <v>1.5525114155251141E-2</v>
      </c>
      <c r="H29" s="65">
        <v>117</v>
      </c>
      <c r="I29" s="21">
        <f>IF(H46=0, "-", H29/H46)</f>
        <v>2.5686059275521405E-2</v>
      </c>
      <c r="J29" s="20">
        <f t="shared" si="0"/>
        <v>-0.56521739130434778</v>
      </c>
      <c r="K29" s="21">
        <f t="shared" si="1"/>
        <v>-0.27350427350427353</v>
      </c>
    </row>
    <row r="30" spans="1:11" x14ac:dyDescent="0.25">
      <c r="A30" s="7" t="s">
        <v>63</v>
      </c>
      <c r="B30" s="65">
        <v>70</v>
      </c>
      <c r="C30" s="39">
        <f>IF(B46=0, "-", B30/B46)</f>
        <v>5.8236272878535771E-2</v>
      </c>
      <c r="D30" s="65">
        <v>19</v>
      </c>
      <c r="E30" s="21">
        <f>IF(D46=0, "-", D30/D46)</f>
        <v>2.3255813953488372E-2</v>
      </c>
      <c r="F30" s="81">
        <v>263</v>
      </c>
      <c r="G30" s="39">
        <f>IF(F46=0, "-", F30/F46)</f>
        <v>4.80365296803653E-2</v>
      </c>
      <c r="H30" s="65">
        <v>164</v>
      </c>
      <c r="I30" s="21">
        <f>IF(H46=0, "-", H30/H46)</f>
        <v>3.6004390779363335E-2</v>
      </c>
      <c r="J30" s="20">
        <f t="shared" si="0"/>
        <v>2.6842105263157894</v>
      </c>
      <c r="K30" s="21">
        <f t="shared" si="1"/>
        <v>0.60365853658536583</v>
      </c>
    </row>
    <row r="31" spans="1:11" x14ac:dyDescent="0.25">
      <c r="A31" s="7" t="s">
        <v>64</v>
      </c>
      <c r="B31" s="65">
        <v>3</v>
      </c>
      <c r="C31" s="39">
        <f>IF(B46=0, "-", B31/B46)</f>
        <v>2.4958402662229617E-3</v>
      </c>
      <c r="D31" s="65">
        <v>1</v>
      </c>
      <c r="E31" s="21">
        <f>IF(D46=0, "-", D31/D46)</f>
        <v>1.2239902080783353E-3</v>
      </c>
      <c r="F31" s="81">
        <v>12</v>
      </c>
      <c r="G31" s="39">
        <f>IF(F46=0, "-", F31/F46)</f>
        <v>2.1917808219178081E-3</v>
      </c>
      <c r="H31" s="65">
        <v>7</v>
      </c>
      <c r="I31" s="21">
        <f>IF(H46=0, "-", H31/H46)</f>
        <v>1.5367727771679472E-3</v>
      </c>
      <c r="J31" s="20">
        <f t="shared" si="0"/>
        <v>2</v>
      </c>
      <c r="K31" s="21">
        <f t="shared" si="1"/>
        <v>0.7142857142857143</v>
      </c>
    </row>
    <row r="32" spans="1:11" x14ac:dyDescent="0.25">
      <c r="A32" s="7" t="s">
        <v>65</v>
      </c>
      <c r="B32" s="65">
        <v>30</v>
      </c>
      <c r="C32" s="39">
        <f>IF(B46=0, "-", B32/B46)</f>
        <v>2.4958402662229616E-2</v>
      </c>
      <c r="D32" s="65">
        <v>48</v>
      </c>
      <c r="E32" s="21">
        <f>IF(D46=0, "-", D32/D46)</f>
        <v>5.87515299877601E-2</v>
      </c>
      <c r="F32" s="81">
        <v>270</v>
      </c>
      <c r="G32" s="39">
        <f>IF(F46=0, "-", F32/F46)</f>
        <v>4.9315068493150684E-2</v>
      </c>
      <c r="H32" s="65">
        <v>301</v>
      </c>
      <c r="I32" s="21">
        <f>IF(H46=0, "-", H32/H46)</f>
        <v>6.608122941822174E-2</v>
      </c>
      <c r="J32" s="20">
        <f t="shared" si="0"/>
        <v>-0.375</v>
      </c>
      <c r="K32" s="21">
        <f t="shared" si="1"/>
        <v>-0.10299003322259136</v>
      </c>
    </row>
    <row r="33" spans="1:11" x14ac:dyDescent="0.25">
      <c r="A33" s="7" t="s">
        <v>66</v>
      </c>
      <c r="B33" s="65">
        <v>17</v>
      </c>
      <c r="C33" s="39">
        <f>IF(B46=0, "-", B33/B46)</f>
        <v>1.4143094841930116E-2</v>
      </c>
      <c r="D33" s="65">
        <v>10</v>
      </c>
      <c r="E33" s="21">
        <f>IF(D46=0, "-", D33/D46)</f>
        <v>1.2239902080783354E-2</v>
      </c>
      <c r="F33" s="81">
        <v>143</v>
      </c>
      <c r="G33" s="39">
        <f>IF(F46=0, "-", F33/F46)</f>
        <v>2.6118721461187214E-2</v>
      </c>
      <c r="H33" s="65">
        <v>96</v>
      </c>
      <c r="I33" s="21">
        <f>IF(H46=0, "-", H33/H46)</f>
        <v>2.1075740944017565E-2</v>
      </c>
      <c r="J33" s="20">
        <f t="shared" si="0"/>
        <v>0.7</v>
      </c>
      <c r="K33" s="21">
        <f t="shared" si="1"/>
        <v>0.48958333333333331</v>
      </c>
    </row>
    <row r="34" spans="1:11" x14ac:dyDescent="0.25">
      <c r="A34" s="7" t="s">
        <v>67</v>
      </c>
      <c r="B34" s="65">
        <v>1</v>
      </c>
      <c r="C34" s="39">
        <f>IF(B46=0, "-", B34/B46)</f>
        <v>8.3194675540765393E-4</v>
      </c>
      <c r="D34" s="65">
        <v>5</v>
      </c>
      <c r="E34" s="21">
        <f>IF(D46=0, "-", D34/D46)</f>
        <v>6.1199510403916772E-3</v>
      </c>
      <c r="F34" s="81">
        <v>8</v>
      </c>
      <c r="G34" s="39">
        <f>IF(F46=0, "-", F34/F46)</f>
        <v>1.4611872146118722E-3</v>
      </c>
      <c r="H34" s="65">
        <v>16</v>
      </c>
      <c r="I34" s="21">
        <f>IF(H46=0, "-", H34/H46)</f>
        <v>3.5126234906695938E-3</v>
      </c>
      <c r="J34" s="20">
        <f t="shared" si="0"/>
        <v>-0.8</v>
      </c>
      <c r="K34" s="21">
        <f t="shared" si="1"/>
        <v>-0.5</v>
      </c>
    </row>
    <row r="35" spans="1:11" x14ac:dyDescent="0.25">
      <c r="A35" s="7" t="s">
        <v>69</v>
      </c>
      <c r="B35" s="65">
        <v>15</v>
      </c>
      <c r="C35" s="39">
        <f>IF(B46=0, "-", B35/B46)</f>
        <v>1.2479201331114808E-2</v>
      </c>
      <c r="D35" s="65">
        <v>9</v>
      </c>
      <c r="E35" s="21">
        <f>IF(D46=0, "-", D35/D46)</f>
        <v>1.1015911872705019E-2</v>
      </c>
      <c r="F35" s="81">
        <v>55</v>
      </c>
      <c r="G35" s="39">
        <f>IF(F46=0, "-", F35/F46)</f>
        <v>1.0045662100456621E-2</v>
      </c>
      <c r="H35" s="65">
        <v>48</v>
      </c>
      <c r="I35" s="21">
        <f>IF(H46=0, "-", H35/H46)</f>
        <v>1.0537870472008782E-2</v>
      </c>
      <c r="J35" s="20">
        <f t="shared" si="0"/>
        <v>0.66666666666666663</v>
      </c>
      <c r="K35" s="21">
        <f t="shared" si="1"/>
        <v>0.14583333333333334</v>
      </c>
    </row>
    <row r="36" spans="1:11" x14ac:dyDescent="0.25">
      <c r="A36" s="7" t="s">
        <v>71</v>
      </c>
      <c r="B36" s="65">
        <v>1</v>
      </c>
      <c r="C36" s="39">
        <f>IF(B46=0, "-", B36/B46)</f>
        <v>8.3194675540765393E-4</v>
      </c>
      <c r="D36" s="65">
        <v>3</v>
      </c>
      <c r="E36" s="21">
        <f>IF(D46=0, "-", D36/D46)</f>
        <v>3.6719706242350062E-3</v>
      </c>
      <c r="F36" s="81">
        <v>9</v>
      </c>
      <c r="G36" s="39">
        <f>IF(F46=0, "-", F36/F46)</f>
        <v>1.6438356164383563E-3</v>
      </c>
      <c r="H36" s="65">
        <v>14</v>
      </c>
      <c r="I36" s="21">
        <f>IF(H46=0, "-", H36/H46)</f>
        <v>3.0735455543358945E-3</v>
      </c>
      <c r="J36" s="20">
        <f t="shared" si="0"/>
        <v>-0.66666666666666663</v>
      </c>
      <c r="K36" s="21">
        <f t="shared" si="1"/>
        <v>-0.35714285714285715</v>
      </c>
    </row>
    <row r="37" spans="1:11" x14ac:dyDescent="0.25">
      <c r="A37" s="7" t="s">
        <v>72</v>
      </c>
      <c r="B37" s="65">
        <v>18</v>
      </c>
      <c r="C37" s="39">
        <f>IF(B46=0, "-", B37/B46)</f>
        <v>1.4975041597337771E-2</v>
      </c>
      <c r="D37" s="65">
        <v>30</v>
      </c>
      <c r="E37" s="21">
        <f>IF(D46=0, "-", D37/D46)</f>
        <v>3.6719706242350061E-2</v>
      </c>
      <c r="F37" s="81">
        <v>95</v>
      </c>
      <c r="G37" s="39">
        <f>IF(F46=0, "-", F37/F46)</f>
        <v>1.7351598173515982E-2</v>
      </c>
      <c r="H37" s="65">
        <v>82</v>
      </c>
      <c r="I37" s="21">
        <f>IF(H46=0, "-", H37/H46)</f>
        <v>1.8002195389681667E-2</v>
      </c>
      <c r="J37" s="20">
        <f t="shared" si="0"/>
        <v>-0.4</v>
      </c>
      <c r="K37" s="21">
        <f t="shared" si="1"/>
        <v>0.15853658536585366</v>
      </c>
    </row>
    <row r="38" spans="1:11" x14ac:dyDescent="0.25">
      <c r="A38" s="7" t="s">
        <v>73</v>
      </c>
      <c r="B38" s="65">
        <v>1</v>
      </c>
      <c r="C38" s="39">
        <f>IF(B46=0, "-", B38/B46)</f>
        <v>8.3194675540765393E-4</v>
      </c>
      <c r="D38" s="65">
        <v>1</v>
      </c>
      <c r="E38" s="21">
        <f>IF(D46=0, "-", D38/D46)</f>
        <v>1.2239902080783353E-3</v>
      </c>
      <c r="F38" s="81">
        <v>7</v>
      </c>
      <c r="G38" s="39">
        <f>IF(F46=0, "-", F38/F46)</f>
        <v>1.2785388127853881E-3</v>
      </c>
      <c r="H38" s="65">
        <v>3</v>
      </c>
      <c r="I38" s="21">
        <f>IF(H46=0, "-", H38/H46)</f>
        <v>6.5861690450054889E-4</v>
      </c>
      <c r="J38" s="20">
        <f t="shared" si="0"/>
        <v>0</v>
      </c>
      <c r="K38" s="21">
        <f t="shared" si="1"/>
        <v>1.3333333333333333</v>
      </c>
    </row>
    <row r="39" spans="1:11" x14ac:dyDescent="0.25">
      <c r="A39" s="7" t="s">
        <v>74</v>
      </c>
      <c r="B39" s="65">
        <v>107</v>
      </c>
      <c r="C39" s="39">
        <f>IF(B46=0, "-", B39/B46)</f>
        <v>8.9018302828618973E-2</v>
      </c>
      <c r="D39" s="65">
        <v>45</v>
      </c>
      <c r="E39" s="21">
        <f>IF(D46=0, "-", D39/D46)</f>
        <v>5.5079559363525092E-2</v>
      </c>
      <c r="F39" s="81">
        <v>410</v>
      </c>
      <c r="G39" s="39">
        <f>IF(F46=0, "-", F39/F46)</f>
        <v>7.4885844748858441E-2</v>
      </c>
      <c r="H39" s="65">
        <v>328</v>
      </c>
      <c r="I39" s="21">
        <f>IF(H46=0, "-", H39/H46)</f>
        <v>7.200878155872667E-2</v>
      </c>
      <c r="J39" s="20">
        <f t="shared" si="0"/>
        <v>1.3777777777777778</v>
      </c>
      <c r="K39" s="21">
        <f t="shared" si="1"/>
        <v>0.25</v>
      </c>
    </row>
    <row r="40" spans="1:11" x14ac:dyDescent="0.25">
      <c r="A40" s="7" t="s">
        <v>75</v>
      </c>
      <c r="B40" s="65">
        <v>19</v>
      </c>
      <c r="C40" s="39">
        <f>IF(B46=0, "-", B40/B46)</f>
        <v>1.5806988352745424E-2</v>
      </c>
      <c r="D40" s="65">
        <v>18</v>
      </c>
      <c r="E40" s="21">
        <f>IF(D46=0, "-", D40/D46)</f>
        <v>2.2031823745410038E-2</v>
      </c>
      <c r="F40" s="81">
        <v>78</v>
      </c>
      <c r="G40" s="39">
        <f>IF(F46=0, "-", F40/F46)</f>
        <v>1.4246575342465753E-2</v>
      </c>
      <c r="H40" s="65">
        <v>83</v>
      </c>
      <c r="I40" s="21">
        <f>IF(H46=0, "-", H40/H46)</f>
        <v>1.8221734357848518E-2</v>
      </c>
      <c r="J40" s="20">
        <f t="shared" si="0"/>
        <v>5.5555555555555552E-2</v>
      </c>
      <c r="K40" s="21">
        <f t="shared" si="1"/>
        <v>-6.0240963855421686E-2</v>
      </c>
    </row>
    <row r="41" spans="1:11" x14ac:dyDescent="0.25">
      <c r="A41" s="7" t="s">
        <v>76</v>
      </c>
      <c r="B41" s="65">
        <v>173</v>
      </c>
      <c r="C41" s="39">
        <f>IF(B46=0, "-", B41/B46)</f>
        <v>0.14392678868552414</v>
      </c>
      <c r="D41" s="65">
        <v>0</v>
      </c>
      <c r="E41" s="21">
        <f>IF(D46=0, "-", D41/D46)</f>
        <v>0</v>
      </c>
      <c r="F41" s="81">
        <v>561</v>
      </c>
      <c r="G41" s="39">
        <f>IF(F46=0, "-", F41/F46)</f>
        <v>0.10246575342465754</v>
      </c>
      <c r="H41" s="65">
        <v>0</v>
      </c>
      <c r="I41" s="21">
        <f>IF(H46=0, "-", H41/H46)</f>
        <v>0</v>
      </c>
      <c r="J41" s="20" t="str">
        <f t="shared" si="0"/>
        <v>-</v>
      </c>
      <c r="K41" s="21" t="str">
        <f t="shared" si="1"/>
        <v>-</v>
      </c>
    </row>
    <row r="42" spans="1:11" x14ac:dyDescent="0.25">
      <c r="A42" s="7" t="s">
        <v>77</v>
      </c>
      <c r="B42" s="65">
        <v>128</v>
      </c>
      <c r="C42" s="39">
        <f>IF(B46=0, "-", B42/B46)</f>
        <v>0.1064891846921797</v>
      </c>
      <c r="D42" s="65">
        <v>116</v>
      </c>
      <c r="E42" s="21">
        <f>IF(D46=0, "-", D42/D46)</f>
        <v>0.14198286413708691</v>
      </c>
      <c r="F42" s="81">
        <v>545</v>
      </c>
      <c r="G42" s="39">
        <f>IF(F46=0, "-", F42/F46)</f>
        <v>9.9543378995433793E-2</v>
      </c>
      <c r="H42" s="65">
        <v>775</v>
      </c>
      <c r="I42" s="21">
        <f>IF(H46=0, "-", H42/H46)</f>
        <v>0.17014270032930845</v>
      </c>
      <c r="J42" s="20">
        <f t="shared" si="0"/>
        <v>0.10344827586206896</v>
      </c>
      <c r="K42" s="21">
        <f t="shared" si="1"/>
        <v>-0.29677419354838708</v>
      </c>
    </row>
    <row r="43" spans="1:11" x14ac:dyDescent="0.25">
      <c r="A43" s="7" t="s">
        <v>78</v>
      </c>
      <c r="B43" s="65">
        <v>76</v>
      </c>
      <c r="C43" s="39">
        <f>IF(B46=0, "-", B43/B46)</f>
        <v>6.3227953410981697E-2</v>
      </c>
      <c r="D43" s="65">
        <v>46</v>
      </c>
      <c r="E43" s="21">
        <f>IF(D46=0, "-", D43/D46)</f>
        <v>5.6303549571603426E-2</v>
      </c>
      <c r="F43" s="81">
        <v>368</v>
      </c>
      <c r="G43" s="39">
        <f>IF(F46=0, "-", F43/F46)</f>
        <v>6.7214611872146113E-2</v>
      </c>
      <c r="H43" s="65">
        <v>190</v>
      </c>
      <c r="I43" s="21">
        <f>IF(H46=0, "-", H43/H46)</f>
        <v>4.1712403951701428E-2</v>
      </c>
      <c r="J43" s="20">
        <f t="shared" si="0"/>
        <v>0.65217391304347827</v>
      </c>
      <c r="K43" s="21">
        <f t="shared" si="1"/>
        <v>0.93684210526315792</v>
      </c>
    </row>
    <row r="44" spans="1:11" x14ac:dyDescent="0.25">
      <c r="A44" s="7" t="s">
        <v>79</v>
      </c>
      <c r="B44" s="65">
        <v>29</v>
      </c>
      <c r="C44" s="39">
        <f>IF(B46=0, "-", B44/B46)</f>
        <v>2.4126455906821963E-2</v>
      </c>
      <c r="D44" s="65">
        <v>37</v>
      </c>
      <c r="E44" s="21">
        <f>IF(D46=0, "-", D44/D46)</f>
        <v>4.528763769889841E-2</v>
      </c>
      <c r="F44" s="81">
        <v>204</v>
      </c>
      <c r="G44" s="39">
        <f>IF(F46=0, "-", F44/F46)</f>
        <v>3.7260273972602738E-2</v>
      </c>
      <c r="H44" s="65">
        <v>145</v>
      </c>
      <c r="I44" s="21">
        <f>IF(H46=0, "-", H44/H46)</f>
        <v>3.1833150384193196E-2</v>
      </c>
      <c r="J44" s="20">
        <f t="shared" si="0"/>
        <v>-0.21621621621621623</v>
      </c>
      <c r="K44" s="21">
        <f t="shared" si="1"/>
        <v>0.40689655172413791</v>
      </c>
    </row>
    <row r="45" spans="1:11" x14ac:dyDescent="0.25">
      <c r="A45" s="2"/>
      <c r="B45" s="68"/>
      <c r="C45" s="33"/>
      <c r="D45" s="68"/>
      <c r="E45" s="6"/>
      <c r="F45" s="82"/>
      <c r="G45" s="33"/>
      <c r="H45" s="68"/>
      <c r="I45" s="6"/>
      <c r="J45" s="5"/>
      <c r="K45" s="6"/>
    </row>
    <row r="46" spans="1:11" s="43" customFormat="1" ht="13" x14ac:dyDescent="0.3">
      <c r="A46" s="162" t="s">
        <v>504</v>
      </c>
      <c r="B46" s="71">
        <f>SUM(B7:B45)</f>
        <v>1202</v>
      </c>
      <c r="C46" s="40">
        <v>1</v>
      </c>
      <c r="D46" s="71">
        <f>SUM(D7:D45)</f>
        <v>817</v>
      </c>
      <c r="E46" s="41">
        <v>1</v>
      </c>
      <c r="F46" s="77">
        <f>SUM(F7:F45)</f>
        <v>5475</v>
      </c>
      <c r="G46" s="42">
        <v>1</v>
      </c>
      <c r="H46" s="71">
        <f>SUM(H7:H45)</f>
        <v>4555</v>
      </c>
      <c r="I46" s="41">
        <v>1</v>
      </c>
      <c r="J46" s="37">
        <f>IF(D46=0, "-", (B46-D46)/D46)</f>
        <v>0.47123623011015914</v>
      </c>
      <c r="K46" s="38">
        <f>IF(H46=0, "-", (F46-H46)/H46)</f>
        <v>0.20197585071350166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106</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108</v>
      </c>
      <c r="B6" s="61" t="s">
        <v>12</v>
      </c>
      <c r="C6" s="62" t="s">
        <v>13</v>
      </c>
      <c r="D6" s="61" t="s">
        <v>12</v>
      </c>
      <c r="E6" s="63" t="s">
        <v>13</v>
      </c>
      <c r="F6" s="62" t="s">
        <v>12</v>
      </c>
      <c r="G6" s="62" t="s">
        <v>13</v>
      </c>
      <c r="H6" s="61" t="s">
        <v>12</v>
      </c>
      <c r="I6" s="63" t="s">
        <v>13</v>
      </c>
      <c r="J6" s="61"/>
      <c r="K6" s="63"/>
    </row>
    <row r="7" spans="1:11" x14ac:dyDescent="0.25">
      <c r="A7" s="7" t="s">
        <v>427</v>
      </c>
      <c r="B7" s="65">
        <v>0</v>
      </c>
      <c r="C7" s="34" t="str">
        <f>IF(B12=0, "-", B7/B12)</f>
        <v>-</v>
      </c>
      <c r="D7" s="65">
        <v>1</v>
      </c>
      <c r="E7" s="9">
        <f>IF(D12=0, "-", D7/D12)</f>
        <v>1</v>
      </c>
      <c r="F7" s="81">
        <v>1</v>
      </c>
      <c r="G7" s="34">
        <f>IF(F12=0, "-", F7/F12)</f>
        <v>9.0909090909090912E-2</v>
      </c>
      <c r="H7" s="65">
        <v>2</v>
      </c>
      <c r="I7" s="9">
        <f>IF(H12=0, "-", H7/H12)</f>
        <v>0.16666666666666666</v>
      </c>
      <c r="J7" s="8">
        <f>IF(D7=0, "-", IF((B7-D7)/D7&lt;10, (B7-D7)/D7, "&gt;999%"))</f>
        <v>-1</v>
      </c>
      <c r="K7" s="9">
        <f>IF(H7=0, "-", IF((F7-H7)/H7&lt;10, (F7-H7)/H7, "&gt;999%"))</f>
        <v>-0.5</v>
      </c>
    </row>
    <row r="8" spans="1:11" x14ac:dyDescent="0.25">
      <c r="A8" s="7" t="s">
        <v>428</v>
      </c>
      <c r="B8" s="65">
        <v>0</v>
      </c>
      <c r="C8" s="34" t="str">
        <f>IF(B12=0, "-", B8/B12)</f>
        <v>-</v>
      </c>
      <c r="D8" s="65">
        <v>0</v>
      </c>
      <c r="E8" s="9">
        <f>IF(D12=0, "-", D8/D12)</f>
        <v>0</v>
      </c>
      <c r="F8" s="81">
        <v>0</v>
      </c>
      <c r="G8" s="34">
        <f>IF(F12=0, "-", F8/F12)</f>
        <v>0</v>
      </c>
      <c r="H8" s="65">
        <v>1</v>
      </c>
      <c r="I8" s="9">
        <f>IF(H12=0, "-", H8/H12)</f>
        <v>8.3333333333333329E-2</v>
      </c>
      <c r="J8" s="8" t="str">
        <f>IF(D8=0, "-", IF((B8-D8)/D8&lt;10, (B8-D8)/D8, "&gt;999%"))</f>
        <v>-</v>
      </c>
      <c r="K8" s="9">
        <f>IF(H8=0, "-", IF((F8-H8)/H8&lt;10, (F8-H8)/H8, "&gt;999%"))</f>
        <v>-1</v>
      </c>
    </row>
    <row r="9" spans="1:11" x14ac:dyDescent="0.25">
      <c r="A9" s="7" t="s">
        <v>429</v>
      </c>
      <c r="B9" s="65">
        <v>0</v>
      </c>
      <c r="C9" s="34" t="str">
        <f>IF(B12=0, "-", B9/B12)</f>
        <v>-</v>
      </c>
      <c r="D9" s="65">
        <v>0</v>
      </c>
      <c r="E9" s="9">
        <f>IF(D12=0, "-", D9/D12)</f>
        <v>0</v>
      </c>
      <c r="F9" s="81">
        <v>10</v>
      </c>
      <c r="G9" s="34">
        <f>IF(F12=0, "-", F9/F12)</f>
        <v>0.90909090909090906</v>
      </c>
      <c r="H9" s="65">
        <v>6</v>
      </c>
      <c r="I9" s="9">
        <f>IF(H12=0, "-", H9/H12)</f>
        <v>0.5</v>
      </c>
      <c r="J9" s="8" t="str">
        <f>IF(D9=0, "-", IF((B9-D9)/D9&lt;10, (B9-D9)/D9, "&gt;999%"))</f>
        <v>-</v>
      </c>
      <c r="K9" s="9">
        <f>IF(H9=0, "-", IF((F9-H9)/H9&lt;10, (F9-H9)/H9, "&gt;999%"))</f>
        <v>0.66666666666666663</v>
      </c>
    </row>
    <row r="10" spans="1:11" x14ac:dyDescent="0.25">
      <c r="A10" s="7" t="s">
        <v>430</v>
      </c>
      <c r="B10" s="65">
        <v>0</v>
      </c>
      <c r="C10" s="34" t="str">
        <f>IF(B12=0, "-", B10/B12)</f>
        <v>-</v>
      </c>
      <c r="D10" s="65">
        <v>0</v>
      </c>
      <c r="E10" s="9">
        <f>IF(D12=0, "-", D10/D12)</f>
        <v>0</v>
      </c>
      <c r="F10" s="81">
        <v>0</v>
      </c>
      <c r="G10" s="34">
        <f>IF(F12=0, "-", F10/F12)</f>
        <v>0</v>
      </c>
      <c r="H10" s="65">
        <v>3</v>
      </c>
      <c r="I10" s="9">
        <f>IF(H12=0, "-", H10/H12)</f>
        <v>0.25</v>
      </c>
      <c r="J10" s="8" t="str">
        <f>IF(D10=0, "-", IF((B10-D10)/D10&lt;10, (B10-D10)/D10, "&gt;999%"))</f>
        <v>-</v>
      </c>
      <c r="K10" s="9">
        <f>IF(H10=0, "-", IF((F10-H10)/H10&lt;10, (F10-H10)/H10, "&gt;999%"))</f>
        <v>-1</v>
      </c>
    </row>
    <row r="11" spans="1:11" x14ac:dyDescent="0.25">
      <c r="A11" s="2"/>
      <c r="B11" s="68"/>
      <c r="C11" s="33"/>
      <c r="D11" s="68"/>
      <c r="E11" s="6"/>
      <c r="F11" s="82"/>
      <c r="G11" s="33"/>
      <c r="H11" s="68"/>
      <c r="I11" s="6"/>
      <c r="J11" s="5"/>
      <c r="K11" s="6"/>
    </row>
    <row r="12" spans="1:11" s="43" customFormat="1" ht="13" x14ac:dyDescent="0.3">
      <c r="A12" s="162" t="s">
        <v>526</v>
      </c>
      <c r="B12" s="71">
        <f>SUM(B7:B11)</f>
        <v>0</v>
      </c>
      <c r="C12" s="40">
        <f>B12/1856</f>
        <v>0</v>
      </c>
      <c r="D12" s="71">
        <f>SUM(D7:D11)</f>
        <v>1</v>
      </c>
      <c r="E12" s="41">
        <f>D12/1486</f>
        <v>6.7294751009421266E-4</v>
      </c>
      <c r="F12" s="77">
        <f>SUM(F7:F11)</f>
        <v>11</v>
      </c>
      <c r="G12" s="42">
        <f>F12/9054</f>
        <v>1.2149326264634416E-3</v>
      </c>
      <c r="H12" s="71">
        <f>SUM(H7:H11)</f>
        <v>12</v>
      </c>
      <c r="I12" s="41">
        <f>H12/8145</f>
        <v>1.4732965009208103E-3</v>
      </c>
      <c r="J12" s="37">
        <f>IF(D12=0, "-", IF((B12-D12)/D12&lt;10, (B12-D12)/D12, "&gt;999%"))</f>
        <v>-1</v>
      </c>
      <c r="K12" s="38">
        <f>IF(H12=0, "-", IF((F12-H12)/H12&lt;10, (F12-H12)/H12, "&gt;999%"))</f>
        <v>-8.3333333333333329E-2</v>
      </c>
    </row>
    <row r="13" spans="1:11" x14ac:dyDescent="0.25">
      <c r="B13" s="83"/>
      <c r="D13" s="83"/>
      <c r="F13" s="83"/>
      <c r="H13" s="83"/>
    </row>
    <row r="14" spans="1:11" ht="13" x14ac:dyDescent="0.3">
      <c r="A14" s="163" t="s">
        <v>109</v>
      </c>
      <c r="B14" s="61" t="s">
        <v>12</v>
      </c>
      <c r="C14" s="62" t="s">
        <v>13</v>
      </c>
      <c r="D14" s="61" t="s">
        <v>12</v>
      </c>
      <c r="E14" s="63" t="s">
        <v>13</v>
      </c>
      <c r="F14" s="62" t="s">
        <v>12</v>
      </c>
      <c r="G14" s="62" t="s">
        <v>13</v>
      </c>
      <c r="H14" s="61" t="s">
        <v>12</v>
      </c>
      <c r="I14" s="63" t="s">
        <v>13</v>
      </c>
      <c r="J14" s="61"/>
      <c r="K14" s="63"/>
    </row>
    <row r="15" spans="1:11" x14ac:dyDescent="0.25">
      <c r="A15" s="7" t="s">
        <v>431</v>
      </c>
      <c r="B15" s="65">
        <v>1</v>
      </c>
      <c r="C15" s="34">
        <f>IF(B19=0, "-", B15/B19)</f>
        <v>1</v>
      </c>
      <c r="D15" s="65">
        <v>0</v>
      </c>
      <c r="E15" s="9">
        <f>IF(D19=0, "-", D15/D19)</f>
        <v>0</v>
      </c>
      <c r="F15" s="81">
        <v>3</v>
      </c>
      <c r="G15" s="34">
        <f>IF(F19=0, "-", F15/F19)</f>
        <v>0.6</v>
      </c>
      <c r="H15" s="65">
        <v>2</v>
      </c>
      <c r="I15" s="9">
        <f>IF(H19=0, "-", H15/H19)</f>
        <v>0.15384615384615385</v>
      </c>
      <c r="J15" s="8" t="str">
        <f>IF(D15=0, "-", IF((B15-D15)/D15&lt;10, (B15-D15)/D15, "&gt;999%"))</f>
        <v>-</v>
      </c>
      <c r="K15" s="9">
        <f>IF(H15=0, "-", IF((F15-H15)/H15&lt;10, (F15-H15)/H15, "&gt;999%"))</f>
        <v>0.5</v>
      </c>
    </row>
    <row r="16" spans="1:11" x14ac:dyDescent="0.25">
      <c r="A16" s="7" t="s">
        <v>432</v>
      </c>
      <c r="B16" s="65">
        <v>0</v>
      </c>
      <c r="C16" s="34">
        <f>IF(B19=0, "-", B16/B19)</f>
        <v>0</v>
      </c>
      <c r="D16" s="65">
        <v>0</v>
      </c>
      <c r="E16" s="9">
        <f>IF(D19=0, "-", D16/D19)</f>
        <v>0</v>
      </c>
      <c r="F16" s="81">
        <v>0</v>
      </c>
      <c r="G16" s="34">
        <f>IF(F19=0, "-", F16/F19)</f>
        <v>0</v>
      </c>
      <c r="H16" s="65">
        <v>4</v>
      </c>
      <c r="I16" s="9">
        <f>IF(H19=0, "-", H16/H19)</f>
        <v>0.30769230769230771</v>
      </c>
      <c r="J16" s="8" t="str">
        <f>IF(D16=0, "-", IF((B16-D16)/D16&lt;10, (B16-D16)/D16, "&gt;999%"))</f>
        <v>-</v>
      </c>
      <c r="K16" s="9">
        <f>IF(H16=0, "-", IF((F16-H16)/H16&lt;10, (F16-H16)/H16, "&gt;999%"))</f>
        <v>-1</v>
      </c>
    </row>
    <row r="17" spans="1:11" x14ac:dyDescent="0.25">
      <c r="A17" s="7" t="s">
        <v>433</v>
      </c>
      <c r="B17" s="65">
        <v>0</v>
      </c>
      <c r="C17" s="34">
        <f>IF(B19=0, "-", B17/B19)</f>
        <v>0</v>
      </c>
      <c r="D17" s="65">
        <v>3</v>
      </c>
      <c r="E17" s="9">
        <f>IF(D19=0, "-", D17/D19)</f>
        <v>1</v>
      </c>
      <c r="F17" s="81">
        <v>2</v>
      </c>
      <c r="G17" s="34">
        <f>IF(F19=0, "-", F17/F19)</f>
        <v>0.4</v>
      </c>
      <c r="H17" s="65">
        <v>7</v>
      </c>
      <c r="I17" s="9">
        <f>IF(H19=0, "-", H17/H19)</f>
        <v>0.53846153846153844</v>
      </c>
      <c r="J17" s="8">
        <f>IF(D17=0, "-", IF((B17-D17)/D17&lt;10, (B17-D17)/D17, "&gt;999%"))</f>
        <v>-1</v>
      </c>
      <c r="K17" s="9">
        <f>IF(H17=0, "-", IF((F17-H17)/H17&lt;10, (F17-H17)/H17, "&gt;999%"))</f>
        <v>-0.7142857142857143</v>
      </c>
    </row>
    <row r="18" spans="1:11" x14ac:dyDescent="0.25">
      <c r="A18" s="2"/>
      <c r="B18" s="68"/>
      <c r="C18" s="33"/>
      <c r="D18" s="68"/>
      <c r="E18" s="6"/>
      <c r="F18" s="82"/>
      <c r="G18" s="33"/>
      <c r="H18" s="68"/>
      <c r="I18" s="6"/>
      <c r="J18" s="5"/>
      <c r="K18" s="6"/>
    </row>
    <row r="19" spans="1:11" s="43" customFormat="1" ht="13" x14ac:dyDescent="0.3">
      <c r="A19" s="162" t="s">
        <v>525</v>
      </c>
      <c r="B19" s="71">
        <f>SUM(B15:B18)</f>
        <v>1</v>
      </c>
      <c r="C19" s="40">
        <f>B19/1856</f>
        <v>5.3879310344827585E-4</v>
      </c>
      <c r="D19" s="71">
        <f>SUM(D15:D18)</f>
        <v>3</v>
      </c>
      <c r="E19" s="41">
        <f>D19/1486</f>
        <v>2.018842530282638E-3</v>
      </c>
      <c r="F19" s="77">
        <f>SUM(F15:F18)</f>
        <v>5</v>
      </c>
      <c r="G19" s="42">
        <f>F19/9054</f>
        <v>5.5224210293792803E-4</v>
      </c>
      <c r="H19" s="71">
        <f>SUM(H15:H18)</f>
        <v>13</v>
      </c>
      <c r="I19" s="41">
        <f>H19/8145</f>
        <v>1.5960712093308778E-3</v>
      </c>
      <c r="J19" s="37">
        <f>IF(D19=0, "-", IF((B19-D19)/D19&lt;10, (B19-D19)/D19, "&gt;999%"))</f>
        <v>-0.66666666666666663</v>
      </c>
      <c r="K19" s="38">
        <f>IF(H19=0, "-", IF((F19-H19)/H19&lt;10, (F19-H19)/H19, "&gt;999%"))</f>
        <v>-0.61538461538461542</v>
      </c>
    </row>
    <row r="20" spans="1:11" x14ac:dyDescent="0.25">
      <c r="B20" s="83"/>
      <c r="D20" s="83"/>
      <c r="F20" s="83"/>
      <c r="H20" s="83"/>
    </row>
    <row r="21" spans="1:11" ht="13" x14ac:dyDescent="0.3">
      <c r="A21" s="163" t="s">
        <v>110</v>
      </c>
      <c r="B21" s="61" t="s">
        <v>12</v>
      </c>
      <c r="C21" s="62" t="s">
        <v>13</v>
      </c>
      <c r="D21" s="61" t="s">
        <v>12</v>
      </c>
      <c r="E21" s="63" t="s">
        <v>13</v>
      </c>
      <c r="F21" s="62" t="s">
        <v>12</v>
      </c>
      <c r="G21" s="62" t="s">
        <v>13</v>
      </c>
      <c r="H21" s="61" t="s">
        <v>12</v>
      </c>
      <c r="I21" s="63" t="s">
        <v>13</v>
      </c>
      <c r="J21" s="61"/>
      <c r="K21" s="63"/>
    </row>
    <row r="22" spans="1:11" x14ac:dyDescent="0.25">
      <c r="A22" s="7" t="s">
        <v>434</v>
      </c>
      <c r="B22" s="65">
        <v>4</v>
      </c>
      <c r="C22" s="34">
        <f>IF(B33=0, "-", B22/B33)</f>
        <v>0.21052631578947367</v>
      </c>
      <c r="D22" s="65">
        <v>0</v>
      </c>
      <c r="E22" s="9">
        <f>IF(D33=0, "-", D22/D33)</f>
        <v>0</v>
      </c>
      <c r="F22" s="81">
        <v>20</v>
      </c>
      <c r="G22" s="34">
        <f>IF(F33=0, "-", F22/F33)</f>
        <v>0.17543859649122806</v>
      </c>
      <c r="H22" s="65">
        <v>9</v>
      </c>
      <c r="I22" s="9">
        <f>IF(H33=0, "-", H22/H33)</f>
        <v>5.4878048780487805E-2</v>
      </c>
      <c r="J22" s="8" t="str">
        <f t="shared" ref="J22:J31" si="0">IF(D22=0, "-", IF((B22-D22)/D22&lt;10, (B22-D22)/D22, "&gt;999%"))</f>
        <v>-</v>
      </c>
      <c r="K22" s="9">
        <f t="shared" ref="K22:K31" si="1">IF(H22=0, "-", IF((F22-H22)/H22&lt;10, (F22-H22)/H22, "&gt;999%"))</f>
        <v>1.2222222222222223</v>
      </c>
    </row>
    <row r="23" spans="1:11" x14ac:dyDescent="0.25">
      <c r="A23" s="7" t="s">
        <v>435</v>
      </c>
      <c r="B23" s="65">
        <v>2</v>
      </c>
      <c r="C23" s="34">
        <f>IF(B33=0, "-", B23/B33)</f>
        <v>0.10526315789473684</v>
      </c>
      <c r="D23" s="65">
        <v>12</v>
      </c>
      <c r="E23" s="9">
        <f>IF(D33=0, "-", D23/D33)</f>
        <v>0.35294117647058826</v>
      </c>
      <c r="F23" s="81">
        <v>20</v>
      </c>
      <c r="G23" s="34">
        <f>IF(F33=0, "-", F23/F33)</f>
        <v>0.17543859649122806</v>
      </c>
      <c r="H23" s="65">
        <v>28</v>
      </c>
      <c r="I23" s="9">
        <f>IF(H33=0, "-", H23/H33)</f>
        <v>0.17073170731707318</v>
      </c>
      <c r="J23" s="8">
        <f t="shared" si="0"/>
        <v>-0.83333333333333337</v>
      </c>
      <c r="K23" s="9">
        <f t="shared" si="1"/>
        <v>-0.2857142857142857</v>
      </c>
    </row>
    <row r="24" spans="1:11" x14ac:dyDescent="0.25">
      <c r="A24" s="7" t="s">
        <v>436</v>
      </c>
      <c r="B24" s="65">
        <v>4</v>
      </c>
      <c r="C24" s="34">
        <f>IF(B33=0, "-", B24/B33)</f>
        <v>0.21052631578947367</v>
      </c>
      <c r="D24" s="65">
        <v>1</v>
      </c>
      <c r="E24" s="9">
        <f>IF(D33=0, "-", D24/D33)</f>
        <v>2.9411764705882353E-2</v>
      </c>
      <c r="F24" s="81">
        <v>17</v>
      </c>
      <c r="G24" s="34">
        <f>IF(F33=0, "-", F24/F33)</f>
        <v>0.14912280701754385</v>
      </c>
      <c r="H24" s="65">
        <v>11</v>
      </c>
      <c r="I24" s="9">
        <f>IF(H33=0, "-", H24/H33)</f>
        <v>6.7073170731707321E-2</v>
      </c>
      <c r="J24" s="8">
        <f t="shared" si="0"/>
        <v>3</v>
      </c>
      <c r="K24" s="9">
        <f t="shared" si="1"/>
        <v>0.54545454545454541</v>
      </c>
    </row>
    <row r="25" spans="1:11" x14ac:dyDescent="0.25">
      <c r="A25" s="7" t="s">
        <v>437</v>
      </c>
      <c r="B25" s="65">
        <v>0</v>
      </c>
      <c r="C25" s="34">
        <f>IF(B33=0, "-", B25/B33)</f>
        <v>0</v>
      </c>
      <c r="D25" s="65">
        <v>3</v>
      </c>
      <c r="E25" s="9">
        <f>IF(D33=0, "-", D25/D33)</f>
        <v>8.8235294117647065E-2</v>
      </c>
      <c r="F25" s="81">
        <v>0</v>
      </c>
      <c r="G25" s="34">
        <f>IF(F33=0, "-", F25/F33)</f>
        <v>0</v>
      </c>
      <c r="H25" s="65">
        <v>4</v>
      </c>
      <c r="I25" s="9">
        <f>IF(H33=0, "-", H25/H33)</f>
        <v>2.4390243902439025E-2</v>
      </c>
      <c r="J25" s="8">
        <f t="shared" si="0"/>
        <v>-1</v>
      </c>
      <c r="K25" s="9">
        <f t="shared" si="1"/>
        <v>-1</v>
      </c>
    </row>
    <row r="26" spans="1:11" x14ac:dyDescent="0.25">
      <c r="A26" s="7" t="s">
        <v>438</v>
      </c>
      <c r="B26" s="65">
        <v>1</v>
      </c>
      <c r="C26" s="34">
        <f>IF(B33=0, "-", B26/B33)</f>
        <v>5.2631578947368418E-2</v>
      </c>
      <c r="D26" s="65">
        <v>0</v>
      </c>
      <c r="E26" s="9">
        <f>IF(D33=0, "-", D26/D33)</f>
        <v>0</v>
      </c>
      <c r="F26" s="81">
        <v>2</v>
      </c>
      <c r="G26" s="34">
        <f>IF(F33=0, "-", F26/F33)</f>
        <v>1.7543859649122806E-2</v>
      </c>
      <c r="H26" s="65">
        <v>5</v>
      </c>
      <c r="I26" s="9">
        <f>IF(H33=0, "-", H26/H33)</f>
        <v>3.048780487804878E-2</v>
      </c>
      <c r="J26" s="8" t="str">
        <f t="shared" si="0"/>
        <v>-</v>
      </c>
      <c r="K26" s="9">
        <f t="shared" si="1"/>
        <v>-0.6</v>
      </c>
    </row>
    <row r="27" spans="1:11" x14ac:dyDescent="0.25">
      <c r="A27" s="7" t="s">
        <v>439</v>
      </c>
      <c r="B27" s="65">
        <v>0</v>
      </c>
      <c r="C27" s="34">
        <f>IF(B33=0, "-", B27/B33)</f>
        <v>0</v>
      </c>
      <c r="D27" s="65">
        <v>0</v>
      </c>
      <c r="E27" s="9">
        <f>IF(D33=0, "-", D27/D33)</f>
        <v>0</v>
      </c>
      <c r="F27" s="81">
        <v>0</v>
      </c>
      <c r="G27" s="34">
        <f>IF(F33=0, "-", F27/F33)</f>
        <v>0</v>
      </c>
      <c r="H27" s="65">
        <v>2</v>
      </c>
      <c r="I27" s="9">
        <f>IF(H33=0, "-", H27/H33)</f>
        <v>1.2195121951219513E-2</v>
      </c>
      <c r="J27" s="8" t="str">
        <f t="shared" si="0"/>
        <v>-</v>
      </c>
      <c r="K27" s="9">
        <f t="shared" si="1"/>
        <v>-1</v>
      </c>
    </row>
    <row r="28" spans="1:11" x14ac:dyDescent="0.25">
      <c r="A28" s="7" t="s">
        <v>440</v>
      </c>
      <c r="B28" s="65">
        <v>2</v>
      </c>
      <c r="C28" s="34">
        <f>IF(B33=0, "-", B28/B33)</f>
        <v>0.10526315789473684</v>
      </c>
      <c r="D28" s="65">
        <v>0</v>
      </c>
      <c r="E28" s="9">
        <f>IF(D33=0, "-", D28/D33)</f>
        <v>0</v>
      </c>
      <c r="F28" s="81">
        <v>3</v>
      </c>
      <c r="G28" s="34">
        <f>IF(F33=0, "-", F28/F33)</f>
        <v>2.6315789473684209E-2</v>
      </c>
      <c r="H28" s="65">
        <v>5</v>
      </c>
      <c r="I28" s="9">
        <f>IF(H33=0, "-", H28/H33)</f>
        <v>3.048780487804878E-2</v>
      </c>
      <c r="J28" s="8" t="str">
        <f t="shared" si="0"/>
        <v>-</v>
      </c>
      <c r="K28" s="9">
        <f t="shared" si="1"/>
        <v>-0.4</v>
      </c>
    </row>
    <row r="29" spans="1:11" x14ac:dyDescent="0.25">
      <c r="A29" s="7" t="s">
        <v>441</v>
      </c>
      <c r="B29" s="65">
        <v>3</v>
      </c>
      <c r="C29" s="34">
        <f>IF(B33=0, "-", B29/B33)</f>
        <v>0.15789473684210525</v>
      </c>
      <c r="D29" s="65">
        <v>2</v>
      </c>
      <c r="E29" s="9">
        <f>IF(D33=0, "-", D29/D33)</f>
        <v>5.8823529411764705E-2</v>
      </c>
      <c r="F29" s="81">
        <v>11</v>
      </c>
      <c r="G29" s="34">
        <f>IF(F33=0, "-", F29/F33)</f>
        <v>9.6491228070175433E-2</v>
      </c>
      <c r="H29" s="65">
        <v>11</v>
      </c>
      <c r="I29" s="9">
        <f>IF(H33=0, "-", H29/H33)</f>
        <v>6.7073170731707321E-2</v>
      </c>
      <c r="J29" s="8">
        <f t="shared" si="0"/>
        <v>0.5</v>
      </c>
      <c r="K29" s="9">
        <f t="shared" si="1"/>
        <v>0</v>
      </c>
    </row>
    <row r="30" spans="1:11" x14ac:dyDescent="0.25">
      <c r="A30" s="7" t="s">
        <v>442</v>
      </c>
      <c r="B30" s="65">
        <v>2</v>
      </c>
      <c r="C30" s="34">
        <f>IF(B33=0, "-", B30/B33)</f>
        <v>0.10526315789473684</v>
      </c>
      <c r="D30" s="65">
        <v>16</v>
      </c>
      <c r="E30" s="9">
        <f>IF(D33=0, "-", D30/D33)</f>
        <v>0.47058823529411764</v>
      </c>
      <c r="F30" s="81">
        <v>37</v>
      </c>
      <c r="G30" s="34">
        <f>IF(F33=0, "-", F30/F33)</f>
        <v>0.32456140350877194</v>
      </c>
      <c r="H30" s="65">
        <v>79</v>
      </c>
      <c r="I30" s="9">
        <f>IF(H33=0, "-", H30/H33)</f>
        <v>0.48170731707317072</v>
      </c>
      <c r="J30" s="8">
        <f t="shared" si="0"/>
        <v>-0.875</v>
      </c>
      <c r="K30" s="9">
        <f t="shared" si="1"/>
        <v>-0.53164556962025311</v>
      </c>
    </row>
    <row r="31" spans="1:11" x14ac:dyDescent="0.25">
      <c r="A31" s="7" t="s">
        <v>443</v>
      </c>
      <c r="B31" s="65">
        <v>1</v>
      </c>
      <c r="C31" s="34">
        <f>IF(B33=0, "-", B31/B33)</f>
        <v>5.2631578947368418E-2</v>
      </c>
      <c r="D31" s="65">
        <v>0</v>
      </c>
      <c r="E31" s="9">
        <f>IF(D33=0, "-", D31/D33)</f>
        <v>0</v>
      </c>
      <c r="F31" s="81">
        <v>4</v>
      </c>
      <c r="G31" s="34">
        <f>IF(F33=0, "-", F31/F33)</f>
        <v>3.5087719298245612E-2</v>
      </c>
      <c r="H31" s="65">
        <v>10</v>
      </c>
      <c r="I31" s="9">
        <f>IF(H33=0, "-", H31/H33)</f>
        <v>6.097560975609756E-2</v>
      </c>
      <c r="J31" s="8" t="str">
        <f t="shared" si="0"/>
        <v>-</v>
      </c>
      <c r="K31" s="9">
        <f t="shared" si="1"/>
        <v>-0.6</v>
      </c>
    </row>
    <row r="32" spans="1:11" x14ac:dyDescent="0.25">
      <c r="A32" s="2"/>
      <c r="B32" s="68"/>
      <c r="C32" s="33"/>
      <c r="D32" s="68"/>
      <c r="E32" s="6"/>
      <c r="F32" s="82"/>
      <c r="G32" s="33"/>
      <c r="H32" s="68"/>
      <c r="I32" s="6"/>
      <c r="J32" s="5"/>
      <c r="K32" s="6"/>
    </row>
    <row r="33" spans="1:11" s="43" customFormat="1" ht="13" x14ac:dyDescent="0.3">
      <c r="A33" s="162" t="s">
        <v>524</v>
      </c>
      <c r="B33" s="71">
        <f>SUM(B22:B32)</f>
        <v>19</v>
      </c>
      <c r="C33" s="40">
        <f>B33/1856</f>
        <v>1.0237068965517241E-2</v>
      </c>
      <c r="D33" s="71">
        <f>SUM(D22:D32)</f>
        <v>34</v>
      </c>
      <c r="E33" s="41">
        <f>D33/1486</f>
        <v>2.2880215343203229E-2</v>
      </c>
      <c r="F33" s="77">
        <f>SUM(F22:F32)</f>
        <v>114</v>
      </c>
      <c r="G33" s="42">
        <f>F33/9054</f>
        <v>1.2591119946984758E-2</v>
      </c>
      <c r="H33" s="71">
        <f>SUM(H22:H32)</f>
        <v>164</v>
      </c>
      <c r="I33" s="41">
        <f>H33/8145</f>
        <v>2.0135052179251073E-2</v>
      </c>
      <c r="J33" s="37">
        <f>IF(D33=0, "-", IF((B33-D33)/D33&lt;10, (B33-D33)/D33, "&gt;999%"))</f>
        <v>-0.44117647058823528</v>
      </c>
      <c r="K33" s="38">
        <f>IF(H33=0, "-", IF((F33-H33)/H33&lt;10, (F33-H33)/H33, "&gt;999%"))</f>
        <v>-0.3048780487804878</v>
      </c>
    </row>
    <row r="34" spans="1:11" x14ac:dyDescent="0.25">
      <c r="B34" s="83"/>
      <c r="D34" s="83"/>
      <c r="F34" s="83"/>
      <c r="H34" s="83"/>
    </row>
    <row r="35" spans="1:11" ht="13" x14ac:dyDescent="0.3">
      <c r="A35" s="163" t="s">
        <v>111</v>
      </c>
      <c r="B35" s="61" t="s">
        <v>12</v>
      </c>
      <c r="C35" s="62" t="s">
        <v>13</v>
      </c>
      <c r="D35" s="61" t="s">
        <v>12</v>
      </c>
      <c r="E35" s="63" t="s">
        <v>13</v>
      </c>
      <c r="F35" s="62" t="s">
        <v>12</v>
      </c>
      <c r="G35" s="62" t="s">
        <v>13</v>
      </c>
      <c r="H35" s="61" t="s">
        <v>12</v>
      </c>
      <c r="I35" s="63" t="s">
        <v>13</v>
      </c>
      <c r="J35" s="61"/>
      <c r="K35" s="63"/>
    </row>
    <row r="36" spans="1:11" x14ac:dyDescent="0.25">
      <c r="A36" s="7" t="s">
        <v>444</v>
      </c>
      <c r="B36" s="65">
        <v>5</v>
      </c>
      <c r="C36" s="34">
        <f>IF(B45=0, "-", B36/B45)</f>
        <v>0.15625</v>
      </c>
      <c r="D36" s="65">
        <v>2</v>
      </c>
      <c r="E36" s="9">
        <f>IF(D45=0, "-", D36/D45)</f>
        <v>7.407407407407407E-2</v>
      </c>
      <c r="F36" s="81">
        <v>39</v>
      </c>
      <c r="G36" s="34">
        <f>IF(F45=0, "-", F36/F45)</f>
        <v>0.31707317073170732</v>
      </c>
      <c r="H36" s="65">
        <v>15</v>
      </c>
      <c r="I36" s="9">
        <f>IF(H45=0, "-", H36/H45)</f>
        <v>7.8534031413612565E-2</v>
      </c>
      <c r="J36" s="8">
        <f t="shared" ref="J36:J43" si="2">IF(D36=0, "-", IF((B36-D36)/D36&lt;10, (B36-D36)/D36, "&gt;999%"))</f>
        <v>1.5</v>
      </c>
      <c r="K36" s="9">
        <f t="shared" ref="K36:K43" si="3">IF(H36=0, "-", IF((F36-H36)/H36&lt;10, (F36-H36)/H36, "&gt;999%"))</f>
        <v>1.6</v>
      </c>
    </row>
    <row r="37" spans="1:11" x14ac:dyDescent="0.25">
      <c r="A37" s="7" t="s">
        <v>445</v>
      </c>
      <c r="B37" s="65">
        <v>1</v>
      </c>
      <c r="C37" s="34">
        <f>IF(B45=0, "-", B37/B45)</f>
        <v>3.125E-2</v>
      </c>
      <c r="D37" s="65">
        <v>0</v>
      </c>
      <c r="E37" s="9">
        <f>IF(D45=0, "-", D37/D45)</f>
        <v>0</v>
      </c>
      <c r="F37" s="81">
        <v>1</v>
      </c>
      <c r="G37" s="34">
        <f>IF(F45=0, "-", F37/F45)</f>
        <v>8.130081300813009E-3</v>
      </c>
      <c r="H37" s="65">
        <v>0</v>
      </c>
      <c r="I37" s="9">
        <f>IF(H45=0, "-", H37/H45)</f>
        <v>0</v>
      </c>
      <c r="J37" s="8" t="str">
        <f t="shared" si="2"/>
        <v>-</v>
      </c>
      <c r="K37" s="9" t="str">
        <f t="shared" si="3"/>
        <v>-</v>
      </c>
    </row>
    <row r="38" spans="1:11" x14ac:dyDescent="0.25">
      <c r="A38" s="7" t="s">
        <v>446</v>
      </c>
      <c r="B38" s="65">
        <v>5</v>
      </c>
      <c r="C38" s="34">
        <f>IF(B45=0, "-", B38/B45)</f>
        <v>0.15625</v>
      </c>
      <c r="D38" s="65">
        <v>6</v>
      </c>
      <c r="E38" s="9">
        <f>IF(D45=0, "-", D38/D45)</f>
        <v>0.22222222222222221</v>
      </c>
      <c r="F38" s="81">
        <v>20</v>
      </c>
      <c r="G38" s="34">
        <f>IF(F45=0, "-", F38/F45)</f>
        <v>0.16260162601626016</v>
      </c>
      <c r="H38" s="65">
        <v>25</v>
      </c>
      <c r="I38" s="9">
        <f>IF(H45=0, "-", H38/H45)</f>
        <v>0.13089005235602094</v>
      </c>
      <c r="J38" s="8">
        <f t="shared" si="2"/>
        <v>-0.16666666666666666</v>
      </c>
      <c r="K38" s="9">
        <f t="shared" si="3"/>
        <v>-0.2</v>
      </c>
    </row>
    <row r="39" spans="1:11" x14ac:dyDescent="0.25">
      <c r="A39" s="7" t="s">
        <v>447</v>
      </c>
      <c r="B39" s="65">
        <v>2</v>
      </c>
      <c r="C39" s="34">
        <f>IF(B45=0, "-", B39/B45)</f>
        <v>6.25E-2</v>
      </c>
      <c r="D39" s="65">
        <v>0</v>
      </c>
      <c r="E39" s="9">
        <f>IF(D45=0, "-", D39/D45)</f>
        <v>0</v>
      </c>
      <c r="F39" s="81">
        <v>2</v>
      </c>
      <c r="G39" s="34">
        <f>IF(F45=0, "-", F39/F45)</f>
        <v>1.6260162601626018E-2</v>
      </c>
      <c r="H39" s="65">
        <v>0</v>
      </c>
      <c r="I39" s="9">
        <f>IF(H45=0, "-", H39/H45)</f>
        <v>0</v>
      </c>
      <c r="J39" s="8" t="str">
        <f t="shared" si="2"/>
        <v>-</v>
      </c>
      <c r="K39" s="9" t="str">
        <f t="shared" si="3"/>
        <v>-</v>
      </c>
    </row>
    <row r="40" spans="1:11" x14ac:dyDescent="0.25">
      <c r="A40" s="7" t="s">
        <v>448</v>
      </c>
      <c r="B40" s="65">
        <v>1</v>
      </c>
      <c r="C40" s="34">
        <f>IF(B45=0, "-", B40/B45)</f>
        <v>3.125E-2</v>
      </c>
      <c r="D40" s="65">
        <v>0</v>
      </c>
      <c r="E40" s="9">
        <f>IF(D45=0, "-", D40/D45)</f>
        <v>0</v>
      </c>
      <c r="F40" s="81">
        <v>3</v>
      </c>
      <c r="G40" s="34">
        <f>IF(F45=0, "-", F40/F45)</f>
        <v>2.4390243902439025E-2</v>
      </c>
      <c r="H40" s="65">
        <v>12</v>
      </c>
      <c r="I40" s="9">
        <f>IF(H45=0, "-", H40/H45)</f>
        <v>6.2827225130890049E-2</v>
      </c>
      <c r="J40" s="8" t="str">
        <f t="shared" si="2"/>
        <v>-</v>
      </c>
      <c r="K40" s="9">
        <f t="shared" si="3"/>
        <v>-0.75</v>
      </c>
    </row>
    <row r="41" spans="1:11" x14ac:dyDescent="0.25">
      <c r="A41" s="7" t="s">
        <v>449</v>
      </c>
      <c r="B41" s="65">
        <v>1</v>
      </c>
      <c r="C41" s="34">
        <f>IF(B45=0, "-", B41/B45)</f>
        <v>3.125E-2</v>
      </c>
      <c r="D41" s="65">
        <v>4</v>
      </c>
      <c r="E41" s="9">
        <f>IF(D45=0, "-", D41/D45)</f>
        <v>0.14814814814814814</v>
      </c>
      <c r="F41" s="81">
        <v>6</v>
      </c>
      <c r="G41" s="34">
        <f>IF(F45=0, "-", F41/F45)</f>
        <v>4.878048780487805E-2</v>
      </c>
      <c r="H41" s="65">
        <v>22</v>
      </c>
      <c r="I41" s="9">
        <f>IF(H45=0, "-", H41/H45)</f>
        <v>0.11518324607329843</v>
      </c>
      <c r="J41" s="8">
        <f t="shared" si="2"/>
        <v>-0.75</v>
      </c>
      <c r="K41" s="9">
        <f t="shared" si="3"/>
        <v>-0.72727272727272729</v>
      </c>
    </row>
    <row r="42" spans="1:11" x14ac:dyDescent="0.25">
      <c r="A42" s="7" t="s">
        <v>450</v>
      </c>
      <c r="B42" s="65">
        <v>1</v>
      </c>
      <c r="C42" s="34">
        <f>IF(B45=0, "-", B42/B45)</f>
        <v>3.125E-2</v>
      </c>
      <c r="D42" s="65">
        <v>0</v>
      </c>
      <c r="E42" s="9">
        <f>IF(D45=0, "-", D42/D45)</f>
        <v>0</v>
      </c>
      <c r="F42" s="81">
        <v>1</v>
      </c>
      <c r="G42" s="34">
        <f>IF(F45=0, "-", F42/F45)</f>
        <v>8.130081300813009E-3</v>
      </c>
      <c r="H42" s="65">
        <v>8</v>
      </c>
      <c r="I42" s="9">
        <f>IF(H45=0, "-", H42/H45)</f>
        <v>4.1884816753926704E-2</v>
      </c>
      <c r="J42" s="8" t="str">
        <f t="shared" si="2"/>
        <v>-</v>
      </c>
      <c r="K42" s="9">
        <f t="shared" si="3"/>
        <v>-0.875</v>
      </c>
    </row>
    <row r="43" spans="1:11" x14ac:dyDescent="0.25">
      <c r="A43" s="7" t="s">
        <v>451</v>
      </c>
      <c r="B43" s="65">
        <v>16</v>
      </c>
      <c r="C43" s="34">
        <f>IF(B45=0, "-", B43/B45)</f>
        <v>0.5</v>
      </c>
      <c r="D43" s="65">
        <v>15</v>
      </c>
      <c r="E43" s="9">
        <f>IF(D45=0, "-", D43/D45)</f>
        <v>0.55555555555555558</v>
      </c>
      <c r="F43" s="81">
        <v>51</v>
      </c>
      <c r="G43" s="34">
        <f>IF(F45=0, "-", F43/F45)</f>
        <v>0.41463414634146339</v>
      </c>
      <c r="H43" s="65">
        <v>109</v>
      </c>
      <c r="I43" s="9">
        <f>IF(H45=0, "-", H43/H45)</f>
        <v>0.5706806282722513</v>
      </c>
      <c r="J43" s="8">
        <f t="shared" si="2"/>
        <v>6.6666666666666666E-2</v>
      </c>
      <c r="K43" s="9">
        <f t="shared" si="3"/>
        <v>-0.5321100917431193</v>
      </c>
    </row>
    <row r="44" spans="1:11" x14ac:dyDescent="0.25">
      <c r="A44" s="2"/>
      <c r="B44" s="68"/>
      <c r="C44" s="33"/>
      <c r="D44" s="68"/>
      <c r="E44" s="6"/>
      <c r="F44" s="82"/>
      <c r="G44" s="33"/>
      <c r="H44" s="68"/>
      <c r="I44" s="6"/>
      <c r="J44" s="5"/>
      <c r="K44" s="6"/>
    </row>
    <row r="45" spans="1:11" s="43" customFormat="1" ht="13" x14ac:dyDescent="0.3">
      <c r="A45" s="162" t="s">
        <v>523</v>
      </c>
      <c r="B45" s="71">
        <f>SUM(B36:B44)</f>
        <v>32</v>
      </c>
      <c r="C45" s="40">
        <f>B45/1856</f>
        <v>1.7241379310344827E-2</v>
      </c>
      <c r="D45" s="71">
        <f>SUM(D36:D44)</f>
        <v>27</v>
      </c>
      <c r="E45" s="41">
        <f>D45/1486</f>
        <v>1.8169582772543741E-2</v>
      </c>
      <c r="F45" s="77">
        <f>SUM(F36:F44)</f>
        <v>123</v>
      </c>
      <c r="G45" s="42">
        <f>F45/9054</f>
        <v>1.3585155732273028E-2</v>
      </c>
      <c r="H45" s="71">
        <f>SUM(H36:H44)</f>
        <v>191</v>
      </c>
      <c r="I45" s="41">
        <f>H45/8145</f>
        <v>2.3449969306322899E-2</v>
      </c>
      <c r="J45" s="37">
        <f>IF(D45=0, "-", IF((B45-D45)/D45&lt;10, (B45-D45)/D45, "&gt;999%"))</f>
        <v>0.18518518518518517</v>
      </c>
      <c r="K45" s="38">
        <f>IF(H45=0, "-", IF((F45-H45)/H45&lt;10, (F45-H45)/H45, "&gt;999%"))</f>
        <v>-0.35602094240837695</v>
      </c>
    </row>
    <row r="46" spans="1:11" x14ac:dyDescent="0.25">
      <c r="B46" s="83"/>
      <c r="D46" s="83"/>
      <c r="F46" s="83"/>
      <c r="H46" s="83"/>
    </row>
    <row r="47" spans="1:11" ht="13" x14ac:dyDescent="0.3">
      <c r="A47" s="163" t="s">
        <v>112</v>
      </c>
      <c r="B47" s="61" t="s">
        <v>12</v>
      </c>
      <c r="C47" s="62" t="s">
        <v>13</v>
      </c>
      <c r="D47" s="61" t="s">
        <v>12</v>
      </c>
      <c r="E47" s="63" t="s">
        <v>13</v>
      </c>
      <c r="F47" s="62" t="s">
        <v>12</v>
      </c>
      <c r="G47" s="62" t="s">
        <v>13</v>
      </c>
      <c r="H47" s="61" t="s">
        <v>12</v>
      </c>
      <c r="I47" s="63" t="s">
        <v>13</v>
      </c>
      <c r="J47" s="61"/>
      <c r="K47" s="63"/>
    </row>
    <row r="48" spans="1:11" x14ac:dyDescent="0.25">
      <c r="A48" s="7" t="s">
        <v>452</v>
      </c>
      <c r="B48" s="65">
        <v>42</v>
      </c>
      <c r="C48" s="34">
        <f>IF(B61=0, "-", B48/B61)</f>
        <v>0.25301204819277107</v>
      </c>
      <c r="D48" s="65">
        <v>14</v>
      </c>
      <c r="E48" s="9">
        <f>IF(D61=0, "-", D48/D61)</f>
        <v>8.0924855491329481E-2</v>
      </c>
      <c r="F48" s="81">
        <v>238</v>
      </c>
      <c r="G48" s="34">
        <f>IF(F61=0, "-", F48/F61)</f>
        <v>0.30749354005167956</v>
      </c>
      <c r="H48" s="65">
        <v>203</v>
      </c>
      <c r="I48" s="9">
        <f>IF(H61=0, "-", H48/H61)</f>
        <v>0.19901960784313724</v>
      </c>
      <c r="J48" s="8">
        <f t="shared" ref="J48:J59" si="4">IF(D48=0, "-", IF((B48-D48)/D48&lt;10, (B48-D48)/D48, "&gt;999%"))</f>
        <v>2</v>
      </c>
      <c r="K48" s="9">
        <f t="shared" ref="K48:K59" si="5">IF(H48=0, "-", IF((F48-H48)/H48&lt;10, (F48-H48)/H48, "&gt;999%"))</f>
        <v>0.17241379310344829</v>
      </c>
    </row>
    <row r="49" spans="1:11" x14ac:dyDescent="0.25">
      <c r="A49" s="7" t="s">
        <v>453</v>
      </c>
      <c r="B49" s="65">
        <v>6</v>
      </c>
      <c r="C49" s="34">
        <f>IF(B61=0, "-", B49/B61)</f>
        <v>3.614457831325301E-2</v>
      </c>
      <c r="D49" s="65">
        <v>19</v>
      </c>
      <c r="E49" s="9">
        <f>IF(D61=0, "-", D49/D61)</f>
        <v>0.10982658959537572</v>
      </c>
      <c r="F49" s="81">
        <v>49</v>
      </c>
      <c r="G49" s="34">
        <f>IF(F61=0, "-", F49/F61)</f>
        <v>6.3307493540051676E-2</v>
      </c>
      <c r="H49" s="65">
        <v>36</v>
      </c>
      <c r="I49" s="9">
        <f>IF(H61=0, "-", H49/H61)</f>
        <v>3.5294117647058823E-2</v>
      </c>
      <c r="J49" s="8">
        <f t="shared" si="4"/>
        <v>-0.68421052631578949</v>
      </c>
      <c r="K49" s="9">
        <f t="shared" si="5"/>
        <v>0.3611111111111111</v>
      </c>
    </row>
    <row r="50" spans="1:11" x14ac:dyDescent="0.25">
      <c r="A50" s="7" t="s">
        <v>454</v>
      </c>
      <c r="B50" s="65">
        <v>15</v>
      </c>
      <c r="C50" s="34">
        <f>IF(B61=0, "-", B50/B61)</f>
        <v>9.036144578313253E-2</v>
      </c>
      <c r="D50" s="65">
        <v>31</v>
      </c>
      <c r="E50" s="9">
        <f>IF(D61=0, "-", D50/D61)</f>
        <v>0.1791907514450867</v>
      </c>
      <c r="F50" s="81">
        <v>87</v>
      </c>
      <c r="G50" s="34">
        <f>IF(F61=0, "-", F50/F61)</f>
        <v>0.1124031007751938</v>
      </c>
      <c r="H50" s="65">
        <v>143</v>
      </c>
      <c r="I50" s="9">
        <f>IF(H61=0, "-", H50/H61)</f>
        <v>0.14019607843137255</v>
      </c>
      <c r="J50" s="8">
        <f t="shared" si="4"/>
        <v>-0.5161290322580645</v>
      </c>
      <c r="K50" s="9">
        <f t="shared" si="5"/>
        <v>-0.39160839160839161</v>
      </c>
    </row>
    <row r="51" spans="1:11" x14ac:dyDescent="0.25">
      <c r="A51" s="7" t="s">
        <v>455</v>
      </c>
      <c r="B51" s="65">
        <v>1</v>
      </c>
      <c r="C51" s="34">
        <f>IF(B61=0, "-", B51/B61)</f>
        <v>6.024096385542169E-3</v>
      </c>
      <c r="D51" s="65">
        <v>1</v>
      </c>
      <c r="E51" s="9">
        <f>IF(D61=0, "-", D51/D61)</f>
        <v>5.7803468208092483E-3</v>
      </c>
      <c r="F51" s="81">
        <v>11</v>
      </c>
      <c r="G51" s="34">
        <f>IF(F61=0, "-", F51/F61)</f>
        <v>1.4211886304909561E-2</v>
      </c>
      <c r="H51" s="65">
        <v>9</v>
      </c>
      <c r="I51" s="9">
        <f>IF(H61=0, "-", H51/H61)</f>
        <v>8.8235294117647058E-3</v>
      </c>
      <c r="J51" s="8">
        <f t="shared" si="4"/>
        <v>0</v>
      </c>
      <c r="K51" s="9">
        <f t="shared" si="5"/>
        <v>0.22222222222222221</v>
      </c>
    </row>
    <row r="52" spans="1:11" x14ac:dyDescent="0.25">
      <c r="A52" s="7" t="s">
        <v>456</v>
      </c>
      <c r="B52" s="65">
        <v>9</v>
      </c>
      <c r="C52" s="34">
        <f>IF(B61=0, "-", B52/B61)</f>
        <v>5.4216867469879519E-2</v>
      </c>
      <c r="D52" s="65">
        <v>0</v>
      </c>
      <c r="E52" s="9">
        <f>IF(D61=0, "-", D52/D61)</f>
        <v>0</v>
      </c>
      <c r="F52" s="81">
        <v>41</v>
      </c>
      <c r="G52" s="34">
        <f>IF(F61=0, "-", F52/F61)</f>
        <v>5.2971576227390182E-2</v>
      </c>
      <c r="H52" s="65">
        <v>7</v>
      </c>
      <c r="I52" s="9">
        <f>IF(H61=0, "-", H52/H61)</f>
        <v>6.8627450980392156E-3</v>
      </c>
      <c r="J52" s="8" t="str">
        <f t="shared" si="4"/>
        <v>-</v>
      </c>
      <c r="K52" s="9">
        <f t="shared" si="5"/>
        <v>4.8571428571428568</v>
      </c>
    </row>
    <row r="53" spans="1:11" x14ac:dyDescent="0.25">
      <c r="A53" s="7" t="s">
        <v>457</v>
      </c>
      <c r="B53" s="65">
        <v>12</v>
      </c>
      <c r="C53" s="34">
        <f>IF(B61=0, "-", B53/B61)</f>
        <v>7.2289156626506021E-2</v>
      </c>
      <c r="D53" s="65">
        <v>9</v>
      </c>
      <c r="E53" s="9">
        <f>IF(D61=0, "-", D53/D61)</f>
        <v>5.2023121387283239E-2</v>
      </c>
      <c r="F53" s="81">
        <v>52</v>
      </c>
      <c r="G53" s="34">
        <f>IF(F61=0, "-", F53/F61)</f>
        <v>6.7183462532299745E-2</v>
      </c>
      <c r="H53" s="65">
        <v>43</v>
      </c>
      <c r="I53" s="9">
        <f>IF(H61=0, "-", H53/H61)</f>
        <v>4.2156862745098042E-2</v>
      </c>
      <c r="J53" s="8">
        <f t="shared" si="4"/>
        <v>0.33333333333333331</v>
      </c>
      <c r="K53" s="9">
        <f t="shared" si="5"/>
        <v>0.20930232558139536</v>
      </c>
    </row>
    <row r="54" spans="1:11" x14ac:dyDescent="0.25">
      <c r="A54" s="7" t="s">
        <v>458</v>
      </c>
      <c r="B54" s="65">
        <v>15</v>
      </c>
      <c r="C54" s="34">
        <f>IF(B61=0, "-", B54/B61)</f>
        <v>9.036144578313253E-2</v>
      </c>
      <c r="D54" s="65">
        <v>21</v>
      </c>
      <c r="E54" s="9">
        <f>IF(D61=0, "-", D54/D61)</f>
        <v>0.12138728323699421</v>
      </c>
      <c r="F54" s="81">
        <v>70</v>
      </c>
      <c r="G54" s="34">
        <f>IF(F61=0, "-", F54/F61)</f>
        <v>9.0439276485788117E-2</v>
      </c>
      <c r="H54" s="65">
        <v>182</v>
      </c>
      <c r="I54" s="9">
        <f>IF(H61=0, "-", H54/H61)</f>
        <v>0.17843137254901961</v>
      </c>
      <c r="J54" s="8">
        <f t="shared" si="4"/>
        <v>-0.2857142857142857</v>
      </c>
      <c r="K54" s="9">
        <f t="shared" si="5"/>
        <v>-0.61538461538461542</v>
      </c>
    </row>
    <row r="55" spans="1:11" x14ac:dyDescent="0.25">
      <c r="A55" s="7" t="s">
        <v>459</v>
      </c>
      <c r="B55" s="65">
        <v>6</v>
      </c>
      <c r="C55" s="34">
        <f>IF(B61=0, "-", B55/B61)</f>
        <v>3.614457831325301E-2</v>
      </c>
      <c r="D55" s="65">
        <v>5</v>
      </c>
      <c r="E55" s="9">
        <f>IF(D61=0, "-", D55/D61)</f>
        <v>2.8901734104046242E-2</v>
      </c>
      <c r="F55" s="81">
        <v>29</v>
      </c>
      <c r="G55" s="34">
        <f>IF(F61=0, "-", F55/F61)</f>
        <v>3.7467700258397935E-2</v>
      </c>
      <c r="H55" s="65">
        <v>68</v>
      </c>
      <c r="I55" s="9">
        <f>IF(H61=0, "-", H55/H61)</f>
        <v>6.6666666666666666E-2</v>
      </c>
      <c r="J55" s="8">
        <f t="shared" si="4"/>
        <v>0.2</v>
      </c>
      <c r="K55" s="9">
        <f t="shared" si="5"/>
        <v>-0.57352941176470584</v>
      </c>
    </row>
    <row r="56" spans="1:11" x14ac:dyDescent="0.25">
      <c r="A56" s="7" t="s">
        <v>460</v>
      </c>
      <c r="B56" s="65">
        <v>6</v>
      </c>
      <c r="C56" s="34">
        <f>IF(B61=0, "-", B56/B61)</f>
        <v>3.614457831325301E-2</v>
      </c>
      <c r="D56" s="65">
        <v>2</v>
      </c>
      <c r="E56" s="9">
        <f>IF(D61=0, "-", D56/D61)</f>
        <v>1.1560693641618497E-2</v>
      </c>
      <c r="F56" s="81">
        <v>16</v>
      </c>
      <c r="G56" s="34">
        <f>IF(F61=0, "-", F56/F61)</f>
        <v>2.0671834625322998E-2</v>
      </c>
      <c r="H56" s="65">
        <v>4</v>
      </c>
      <c r="I56" s="9">
        <f>IF(H61=0, "-", H56/H61)</f>
        <v>3.9215686274509803E-3</v>
      </c>
      <c r="J56" s="8">
        <f t="shared" si="4"/>
        <v>2</v>
      </c>
      <c r="K56" s="9">
        <f t="shared" si="5"/>
        <v>3</v>
      </c>
    </row>
    <row r="57" spans="1:11" x14ac:dyDescent="0.25">
      <c r="A57" s="7" t="s">
        <v>461</v>
      </c>
      <c r="B57" s="65">
        <v>33</v>
      </c>
      <c r="C57" s="34">
        <f>IF(B61=0, "-", B57/B61)</f>
        <v>0.19879518072289157</v>
      </c>
      <c r="D57" s="65">
        <v>64</v>
      </c>
      <c r="E57" s="9">
        <f>IF(D61=0, "-", D57/D61)</f>
        <v>0.36994219653179189</v>
      </c>
      <c r="F57" s="81">
        <v>132</v>
      </c>
      <c r="G57" s="34">
        <f>IF(F61=0, "-", F57/F61)</f>
        <v>0.17054263565891473</v>
      </c>
      <c r="H57" s="65">
        <v>249</v>
      </c>
      <c r="I57" s="9">
        <f>IF(H61=0, "-", H57/H61)</f>
        <v>0.24411764705882352</v>
      </c>
      <c r="J57" s="8">
        <f t="shared" si="4"/>
        <v>-0.484375</v>
      </c>
      <c r="K57" s="9">
        <f t="shared" si="5"/>
        <v>-0.46987951807228917</v>
      </c>
    </row>
    <row r="58" spans="1:11" x14ac:dyDescent="0.25">
      <c r="A58" s="7" t="s">
        <v>462</v>
      </c>
      <c r="B58" s="65">
        <v>6</v>
      </c>
      <c r="C58" s="34">
        <f>IF(B61=0, "-", B58/B61)</f>
        <v>3.614457831325301E-2</v>
      </c>
      <c r="D58" s="65">
        <v>3</v>
      </c>
      <c r="E58" s="9">
        <f>IF(D61=0, "-", D58/D61)</f>
        <v>1.7341040462427744E-2</v>
      </c>
      <c r="F58" s="81">
        <v>15</v>
      </c>
      <c r="G58" s="34">
        <f>IF(F61=0, "-", F58/F61)</f>
        <v>1.937984496124031E-2</v>
      </c>
      <c r="H58" s="65">
        <v>28</v>
      </c>
      <c r="I58" s="9">
        <f>IF(H61=0, "-", H58/H61)</f>
        <v>2.7450980392156862E-2</v>
      </c>
      <c r="J58" s="8">
        <f t="shared" si="4"/>
        <v>1</v>
      </c>
      <c r="K58" s="9">
        <f t="shared" si="5"/>
        <v>-0.4642857142857143</v>
      </c>
    </row>
    <row r="59" spans="1:11" x14ac:dyDescent="0.25">
      <c r="A59" s="7" t="s">
        <v>463</v>
      </c>
      <c r="B59" s="65">
        <v>15</v>
      </c>
      <c r="C59" s="34">
        <f>IF(B61=0, "-", B59/B61)</f>
        <v>9.036144578313253E-2</v>
      </c>
      <c r="D59" s="65">
        <v>4</v>
      </c>
      <c r="E59" s="9">
        <f>IF(D61=0, "-", D59/D61)</f>
        <v>2.3121387283236993E-2</v>
      </c>
      <c r="F59" s="81">
        <v>34</v>
      </c>
      <c r="G59" s="34">
        <f>IF(F61=0, "-", F59/F61)</f>
        <v>4.3927648578811367E-2</v>
      </c>
      <c r="H59" s="65">
        <v>48</v>
      </c>
      <c r="I59" s="9">
        <f>IF(H61=0, "-", H59/H61)</f>
        <v>4.7058823529411764E-2</v>
      </c>
      <c r="J59" s="8">
        <f t="shared" si="4"/>
        <v>2.75</v>
      </c>
      <c r="K59" s="9">
        <f t="shared" si="5"/>
        <v>-0.29166666666666669</v>
      </c>
    </row>
    <row r="60" spans="1:11" x14ac:dyDescent="0.25">
      <c r="A60" s="2"/>
      <c r="B60" s="68"/>
      <c r="C60" s="33"/>
      <c r="D60" s="68"/>
      <c r="E60" s="6"/>
      <c r="F60" s="82"/>
      <c r="G60" s="33"/>
      <c r="H60" s="68"/>
      <c r="I60" s="6"/>
      <c r="J60" s="5"/>
      <c r="K60" s="6"/>
    </row>
    <row r="61" spans="1:11" s="43" customFormat="1" ht="13" x14ac:dyDescent="0.3">
      <c r="A61" s="162" t="s">
        <v>522</v>
      </c>
      <c r="B61" s="71">
        <f>SUM(B48:B60)</f>
        <v>166</v>
      </c>
      <c r="C61" s="40">
        <f>B61/1856</f>
        <v>8.9439655172413798E-2</v>
      </c>
      <c r="D61" s="71">
        <f>SUM(D48:D60)</f>
        <v>173</v>
      </c>
      <c r="E61" s="41">
        <f>D61/1486</f>
        <v>0.11641991924629878</v>
      </c>
      <c r="F61" s="77">
        <f>SUM(F48:F60)</f>
        <v>774</v>
      </c>
      <c r="G61" s="42">
        <f>F61/9054</f>
        <v>8.5487077534791248E-2</v>
      </c>
      <c r="H61" s="71">
        <f>SUM(H48:H60)</f>
        <v>1020</v>
      </c>
      <c r="I61" s="41">
        <f>H61/8145</f>
        <v>0.12523020257826889</v>
      </c>
      <c r="J61" s="37">
        <f>IF(D61=0, "-", IF((B61-D61)/D61&lt;10, (B61-D61)/D61, "&gt;999%"))</f>
        <v>-4.046242774566474E-2</v>
      </c>
      <c r="K61" s="38">
        <f>IF(H61=0, "-", IF((F61-H61)/H61&lt;10, (F61-H61)/H61, "&gt;999%"))</f>
        <v>-0.2411764705882353</v>
      </c>
    </row>
    <row r="62" spans="1:11" x14ac:dyDescent="0.25">
      <c r="B62" s="83"/>
      <c r="D62" s="83"/>
      <c r="F62" s="83"/>
      <c r="H62" s="83"/>
    </row>
    <row r="63" spans="1:11" ht="13" x14ac:dyDescent="0.3">
      <c r="A63" s="163" t="s">
        <v>113</v>
      </c>
      <c r="B63" s="61" t="s">
        <v>12</v>
      </c>
      <c r="C63" s="62" t="s">
        <v>13</v>
      </c>
      <c r="D63" s="61" t="s">
        <v>12</v>
      </c>
      <c r="E63" s="63" t="s">
        <v>13</v>
      </c>
      <c r="F63" s="62" t="s">
        <v>12</v>
      </c>
      <c r="G63" s="62" t="s">
        <v>13</v>
      </c>
      <c r="H63" s="61" t="s">
        <v>12</v>
      </c>
      <c r="I63" s="63" t="s">
        <v>13</v>
      </c>
      <c r="J63" s="61"/>
      <c r="K63" s="63"/>
    </row>
    <row r="64" spans="1:11" x14ac:dyDescent="0.25">
      <c r="A64" s="7" t="s">
        <v>464</v>
      </c>
      <c r="B64" s="65">
        <v>1</v>
      </c>
      <c r="C64" s="34">
        <f>IF(B69=0, "-", B64/B69)</f>
        <v>0.14285714285714285</v>
      </c>
      <c r="D64" s="65">
        <v>0</v>
      </c>
      <c r="E64" s="9">
        <f>IF(D69=0, "-", D64/D69)</f>
        <v>0</v>
      </c>
      <c r="F64" s="81">
        <v>14</v>
      </c>
      <c r="G64" s="34">
        <f>IF(F69=0, "-", F64/F69)</f>
        <v>0.2857142857142857</v>
      </c>
      <c r="H64" s="65">
        <v>6</v>
      </c>
      <c r="I64" s="9">
        <f>IF(H69=0, "-", H64/H69)</f>
        <v>0.17647058823529413</v>
      </c>
      <c r="J64" s="8" t="str">
        <f>IF(D64=0, "-", IF((B64-D64)/D64&lt;10, (B64-D64)/D64, "&gt;999%"))</f>
        <v>-</v>
      </c>
      <c r="K64" s="9">
        <f>IF(H64=0, "-", IF((F64-H64)/H64&lt;10, (F64-H64)/H64, "&gt;999%"))</f>
        <v>1.3333333333333333</v>
      </c>
    </row>
    <row r="65" spans="1:11" x14ac:dyDescent="0.25">
      <c r="A65" s="7" t="s">
        <v>465</v>
      </c>
      <c r="B65" s="65">
        <v>0</v>
      </c>
      <c r="C65" s="34">
        <f>IF(B69=0, "-", B65/B69)</f>
        <v>0</v>
      </c>
      <c r="D65" s="65">
        <v>1</v>
      </c>
      <c r="E65" s="9">
        <f>IF(D69=0, "-", D65/D69)</f>
        <v>0.16666666666666666</v>
      </c>
      <c r="F65" s="81">
        <v>2</v>
      </c>
      <c r="G65" s="34">
        <f>IF(F69=0, "-", F65/F69)</f>
        <v>4.0816326530612242E-2</v>
      </c>
      <c r="H65" s="65">
        <v>2</v>
      </c>
      <c r="I65" s="9">
        <f>IF(H69=0, "-", H65/H69)</f>
        <v>5.8823529411764705E-2</v>
      </c>
      <c r="J65" s="8">
        <f>IF(D65=0, "-", IF((B65-D65)/D65&lt;10, (B65-D65)/D65, "&gt;999%"))</f>
        <v>-1</v>
      </c>
      <c r="K65" s="9">
        <f>IF(H65=0, "-", IF((F65-H65)/H65&lt;10, (F65-H65)/H65, "&gt;999%"))</f>
        <v>0</v>
      </c>
    </row>
    <row r="66" spans="1:11" x14ac:dyDescent="0.25">
      <c r="A66" s="7" t="s">
        <v>466</v>
      </c>
      <c r="B66" s="65">
        <v>6</v>
      </c>
      <c r="C66" s="34">
        <f>IF(B69=0, "-", B66/B69)</f>
        <v>0.8571428571428571</v>
      </c>
      <c r="D66" s="65">
        <v>4</v>
      </c>
      <c r="E66" s="9">
        <f>IF(D69=0, "-", D66/D69)</f>
        <v>0.66666666666666663</v>
      </c>
      <c r="F66" s="81">
        <v>28</v>
      </c>
      <c r="G66" s="34">
        <f>IF(F69=0, "-", F66/F69)</f>
        <v>0.5714285714285714</v>
      </c>
      <c r="H66" s="65">
        <v>23</v>
      </c>
      <c r="I66" s="9">
        <f>IF(H69=0, "-", H66/H69)</f>
        <v>0.67647058823529416</v>
      </c>
      <c r="J66" s="8">
        <f>IF(D66=0, "-", IF((B66-D66)/D66&lt;10, (B66-D66)/D66, "&gt;999%"))</f>
        <v>0.5</v>
      </c>
      <c r="K66" s="9">
        <f>IF(H66=0, "-", IF((F66-H66)/H66&lt;10, (F66-H66)/H66, "&gt;999%"))</f>
        <v>0.21739130434782608</v>
      </c>
    </row>
    <row r="67" spans="1:11" x14ac:dyDescent="0.25">
      <c r="A67" s="7" t="s">
        <v>467</v>
      </c>
      <c r="B67" s="65">
        <v>0</v>
      </c>
      <c r="C67" s="34">
        <f>IF(B69=0, "-", B67/B69)</f>
        <v>0</v>
      </c>
      <c r="D67" s="65">
        <v>1</v>
      </c>
      <c r="E67" s="9">
        <f>IF(D69=0, "-", D67/D69)</f>
        <v>0.16666666666666666</v>
      </c>
      <c r="F67" s="81">
        <v>5</v>
      </c>
      <c r="G67" s="34">
        <f>IF(F69=0, "-", F67/F69)</f>
        <v>0.10204081632653061</v>
      </c>
      <c r="H67" s="65">
        <v>3</v>
      </c>
      <c r="I67" s="9">
        <f>IF(H69=0, "-", H67/H69)</f>
        <v>8.8235294117647065E-2</v>
      </c>
      <c r="J67" s="8">
        <f>IF(D67=0, "-", IF((B67-D67)/D67&lt;10, (B67-D67)/D67, "&gt;999%"))</f>
        <v>-1</v>
      </c>
      <c r="K67" s="9">
        <f>IF(H67=0, "-", IF((F67-H67)/H67&lt;10, (F67-H67)/H67, "&gt;999%"))</f>
        <v>0.66666666666666663</v>
      </c>
    </row>
    <row r="68" spans="1:11" x14ac:dyDescent="0.25">
      <c r="A68" s="2"/>
      <c r="B68" s="68"/>
      <c r="C68" s="33"/>
      <c r="D68" s="68"/>
      <c r="E68" s="6"/>
      <c r="F68" s="82"/>
      <c r="G68" s="33"/>
      <c r="H68" s="68"/>
      <c r="I68" s="6"/>
      <c r="J68" s="5"/>
      <c r="K68" s="6"/>
    </row>
    <row r="69" spans="1:11" s="43" customFormat="1" ht="13" x14ac:dyDescent="0.3">
      <c r="A69" s="162" t="s">
        <v>521</v>
      </c>
      <c r="B69" s="71">
        <f>SUM(B64:B68)</f>
        <v>7</v>
      </c>
      <c r="C69" s="40">
        <f>B69/1856</f>
        <v>3.7715517241379312E-3</v>
      </c>
      <c r="D69" s="71">
        <f>SUM(D64:D68)</f>
        <v>6</v>
      </c>
      <c r="E69" s="41">
        <f>D69/1486</f>
        <v>4.0376850605652759E-3</v>
      </c>
      <c r="F69" s="77">
        <f>SUM(F64:F68)</f>
        <v>49</v>
      </c>
      <c r="G69" s="42">
        <f>F69/9054</f>
        <v>5.4119726087916943E-3</v>
      </c>
      <c r="H69" s="71">
        <f>SUM(H64:H68)</f>
        <v>34</v>
      </c>
      <c r="I69" s="41">
        <f>H69/8145</f>
        <v>4.1743400859422962E-3</v>
      </c>
      <c r="J69" s="37">
        <f>IF(D69=0, "-", IF((B69-D69)/D69&lt;10, (B69-D69)/D69, "&gt;999%"))</f>
        <v>0.16666666666666666</v>
      </c>
      <c r="K69" s="38">
        <f>IF(H69=0, "-", IF((F69-H69)/H69&lt;10, (F69-H69)/H69, "&gt;999%"))</f>
        <v>0.44117647058823528</v>
      </c>
    </row>
    <row r="70" spans="1:11" x14ac:dyDescent="0.25">
      <c r="B70" s="83"/>
      <c r="D70" s="83"/>
      <c r="F70" s="83"/>
      <c r="H70" s="83"/>
    </row>
    <row r="71" spans="1:11" ht="13" x14ac:dyDescent="0.3">
      <c r="A71" s="27" t="s">
        <v>520</v>
      </c>
      <c r="B71" s="71">
        <v>225</v>
      </c>
      <c r="C71" s="40">
        <f>B71/1856</f>
        <v>0.12122844827586207</v>
      </c>
      <c r="D71" s="71">
        <v>244</v>
      </c>
      <c r="E71" s="41">
        <f>D71/1486</f>
        <v>0.16419919246298789</v>
      </c>
      <c r="F71" s="77">
        <v>1076</v>
      </c>
      <c r="G71" s="42">
        <f>F71/9054</f>
        <v>0.1188425005522421</v>
      </c>
      <c r="H71" s="71">
        <v>1434</v>
      </c>
      <c r="I71" s="41">
        <f>H71/8145</f>
        <v>0.17605893186003682</v>
      </c>
      <c r="J71" s="37">
        <f>IF(D71=0, "-", IF((B71-D71)/D71&lt;10, (B71-D71)/D71, "&gt;999%"))</f>
        <v>-7.7868852459016397E-2</v>
      </c>
      <c r="K71" s="38">
        <f>IF(H71=0, "-", IF((F71-H71)/H71&lt;10, (F71-H71)/H71, "&gt;999%"))</f>
        <v>-0.24965132496513251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1"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531</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37</v>
      </c>
      <c r="B7" s="65">
        <v>1</v>
      </c>
      <c r="C7" s="39">
        <f>IF(B25=0, "-", B7/B25)</f>
        <v>4.4444444444444444E-3</v>
      </c>
      <c r="D7" s="65">
        <v>1</v>
      </c>
      <c r="E7" s="21">
        <f>IF(D25=0, "-", D7/D25)</f>
        <v>4.0983606557377051E-3</v>
      </c>
      <c r="F7" s="81">
        <v>16</v>
      </c>
      <c r="G7" s="39">
        <f>IF(F25=0, "-", F7/F25)</f>
        <v>1.4869888475836431E-2</v>
      </c>
      <c r="H7" s="65">
        <v>8</v>
      </c>
      <c r="I7" s="21">
        <f>IF(H25=0, "-", H7/H25)</f>
        <v>5.5788005578800556E-3</v>
      </c>
      <c r="J7" s="20">
        <f t="shared" ref="J7:J23" si="0">IF(D7=0, "-", IF((B7-D7)/D7&lt;10, (B7-D7)/D7, "&gt;999%"))</f>
        <v>0</v>
      </c>
      <c r="K7" s="21">
        <f t="shared" ref="K7:K23" si="1">IF(H7=0, "-", IF((F7-H7)/H7&lt;10, (F7-H7)/H7, "&gt;999%"))</f>
        <v>1</v>
      </c>
    </row>
    <row r="8" spans="1:11" x14ac:dyDescent="0.25">
      <c r="A8" s="7" t="s">
        <v>42</v>
      </c>
      <c r="B8" s="65">
        <v>51</v>
      </c>
      <c r="C8" s="39">
        <f>IF(B25=0, "-", B8/B25)</f>
        <v>0.22666666666666666</v>
      </c>
      <c r="D8" s="65">
        <v>16</v>
      </c>
      <c r="E8" s="21">
        <f>IF(D25=0, "-", D8/D25)</f>
        <v>6.5573770491803282E-2</v>
      </c>
      <c r="F8" s="81">
        <v>297</v>
      </c>
      <c r="G8" s="39">
        <f>IF(F25=0, "-", F8/F25)</f>
        <v>0.27602230483271373</v>
      </c>
      <c r="H8" s="65">
        <v>227</v>
      </c>
      <c r="I8" s="21">
        <f>IF(H25=0, "-", H8/H25)</f>
        <v>0.15829846582984658</v>
      </c>
      <c r="J8" s="20">
        <f t="shared" si="0"/>
        <v>2.1875</v>
      </c>
      <c r="K8" s="21">
        <f t="shared" si="1"/>
        <v>0.30837004405286345</v>
      </c>
    </row>
    <row r="9" spans="1:11" x14ac:dyDescent="0.25">
      <c r="A9" s="7" t="s">
        <v>45</v>
      </c>
      <c r="B9" s="65">
        <v>7</v>
      </c>
      <c r="C9" s="39">
        <f>IF(B25=0, "-", B9/B25)</f>
        <v>3.111111111111111E-2</v>
      </c>
      <c r="D9" s="65">
        <v>19</v>
      </c>
      <c r="E9" s="21">
        <f>IF(D25=0, "-", D9/D25)</f>
        <v>7.7868852459016397E-2</v>
      </c>
      <c r="F9" s="81">
        <v>50</v>
      </c>
      <c r="G9" s="39">
        <f>IF(F25=0, "-", F9/F25)</f>
        <v>4.6468401486988845E-2</v>
      </c>
      <c r="H9" s="65">
        <v>36</v>
      </c>
      <c r="I9" s="21">
        <f>IF(H25=0, "-", H9/H25)</f>
        <v>2.5104602510460251E-2</v>
      </c>
      <c r="J9" s="20">
        <f t="shared" si="0"/>
        <v>-0.63157894736842102</v>
      </c>
      <c r="K9" s="21">
        <f t="shared" si="1"/>
        <v>0.3888888888888889</v>
      </c>
    </row>
    <row r="10" spans="1:11" x14ac:dyDescent="0.25">
      <c r="A10" s="7" t="s">
        <v>48</v>
      </c>
      <c r="B10" s="65">
        <v>2</v>
      </c>
      <c r="C10" s="39">
        <f>IF(B25=0, "-", B10/B25)</f>
        <v>8.8888888888888889E-3</v>
      </c>
      <c r="D10" s="65">
        <v>12</v>
      </c>
      <c r="E10" s="21">
        <f>IF(D25=0, "-", D10/D25)</f>
        <v>4.9180327868852458E-2</v>
      </c>
      <c r="F10" s="81">
        <v>20</v>
      </c>
      <c r="G10" s="39">
        <f>IF(F25=0, "-", F10/F25)</f>
        <v>1.858736059479554E-2</v>
      </c>
      <c r="H10" s="65">
        <v>28</v>
      </c>
      <c r="I10" s="21">
        <f>IF(H25=0, "-", H10/H25)</f>
        <v>1.9525801952580194E-2</v>
      </c>
      <c r="J10" s="20">
        <f t="shared" si="0"/>
        <v>-0.83333333333333337</v>
      </c>
      <c r="K10" s="21">
        <f t="shared" si="1"/>
        <v>-0.2857142857142857</v>
      </c>
    </row>
    <row r="11" spans="1:11" x14ac:dyDescent="0.25">
      <c r="A11" s="7" t="s">
        <v>51</v>
      </c>
      <c r="B11" s="65">
        <v>20</v>
      </c>
      <c r="C11" s="39">
        <f>IF(B25=0, "-", B11/B25)</f>
        <v>8.8888888888888892E-2</v>
      </c>
      <c r="D11" s="65">
        <v>37</v>
      </c>
      <c r="E11" s="21">
        <f>IF(D25=0, "-", D11/D25)</f>
        <v>0.15163934426229508</v>
      </c>
      <c r="F11" s="81">
        <v>107</v>
      </c>
      <c r="G11" s="39">
        <f>IF(F25=0, "-", F11/F25)</f>
        <v>9.9442379182156135E-2</v>
      </c>
      <c r="H11" s="65">
        <v>168</v>
      </c>
      <c r="I11" s="21">
        <f>IF(H25=0, "-", H11/H25)</f>
        <v>0.11715481171548117</v>
      </c>
      <c r="J11" s="20">
        <f t="shared" si="0"/>
        <v>-0.45945945945945948</v>
      </c>
      <c r="K11" s="21">
        <f t="shared" si="1"/>
        <v>-0.36309523809523808</v>
      </c>
    </row>
    <row r="12" spans="1:11" x14ac:dyDescent="0.25">
      <c r="A12" s="7" t="s">
        <v>53</v>
      </c>
      <c r="B12" s="65">
        <v>1</v>
      </c>
      <c r="C12" s="39">
        <f>IF(B25=0, "-", B12/B25)</f>
        <v>4.4444444444444444E-3</v>
      </c>
      <c r="D12" s="65">
        <v>1</v>
      </c>
      <c r="E12" s="21">
        <f>IF(D25=0, "-", D12/D25)</f>
        <v>4.0983606557377051E-3</v>
      </c>
      <c r="F12" s="81">
        <v>11</v>
      </c>
      <c r="G12" s="39">
        <f>IF(F25=0, "-", F12/F25)</f>
        <v>1.0223048327137546E-2</v>
      </c>
      <c r="H12" s="65">
        <v>9</v>
      </c>
      <c r="I12" s="21">
        <f>IF(H25=0, "-", H12/H25)</f>
        <v>6.2761506276150627E-3</v>
      </c>
      <c r="J12" s="20">
        <f t="shared" si="0"/>
        <v>0</v>
      </c>
      <c r="K12" s="21">
        <f t="shared" si="1"/>
        <v>0.22222222222222221</v>
      </c>
    </row>
    <row r="13" spans="1:11" x14ac:dyDescent="0.25">
      <c r="A13" s="7" t="s">
        <v>56</v>
      </c>
      <c r="B13" s="65">
        <v>15</v>
      </c>
      <c r="C13" s="39">
        <f>IF(B25=0, "-", B13/B25)</f>
        <v>6.6666666666666666E-2</v>
      </c>
      <c r="D13" s="65">
        <v>5</v>
      </c>
      <c r="E13" s="21">
        <f>IF(D25=0, "-", D13/D25)</f>
        <v>2.0491803278688523E-2</v>
      </c>
      <c r="F13" s="81">
        <v>61</v>
      </c>
      <c r="G13" s="39">
        <f>IF(F25=0, "-", F13/F25)</f>
        <v>5.6691449814126396E-2</v>
      </c>
      <c r="H13" s="65">
        <v>24</v>
      </c>
      <c r="I13" s="21">
        <f>IF(H25=0, "-", H13/H25)</f>
        <v>1.6736401673640166E-2</v>
      </c>
      <c r="J13" s="20">
        <f t="shared" si="0"/>
        <v>2</v>
      </c>
      <c r="K13" s="21">
        <f t="shared" si="1"/>
        <v>1.5416666666666667</v>
      </c>
    </row>
    <row r="14" spans="1:11" x14ac:dyDescent="0.25">
      <c r="A14" s="7" t="s">
        <v>60</v>
      </c>
      <c r="B14" s="65">
        <v>13</v>
      </c>
      <c r="C14" s="39">
        <f>IF(B25=0, "-", B14/B25)</f>
        <v>5.7777777777777775E-2</v>
      </c>
      <c r="D14" s="65">
        <v>9</v>
      </c>
      <c r="E14" s="21">
        <f>IF(D25=0, "-", D14/D25)</f>
        <v>3.6885245901639344E-2</v>
      </c>
      <c r="F14" s="81">
        <v>55</v>
      </c>
      <c r="G14" s="39">
        <f>IF(F25=0, "-", F14/F25)</f>
        <v>5.111524163568773E-2</v>
      </c>
      <c r="H14" s="65">
        <v>55</v>
      </c>
      <c r="I14" s="21">
        <f>IF(H25=0, "-", H14/H25)</f>
        <v>3.8354253835425386E-2</v>
      </c>
      <c r="J14" s="20">
        <f t="shared" si="0"/>
        <v>0.44444444444444442</v>
      </c>
      <c r="K14" s="21">
        <f t="shared" si="1"/>
        <v>0</v>
      </c>
    </row>
    <row r="15" spans="1:11" x14ac:dyDescent="0.25">
      <c r="A15" s="7" t="s">
        <v>62</v>
      </c>
      <c r="B15" s="65">
        <v>1</v>
      </c>
      <c r="C15" s="39">
        <f>IF(B25=0, "-", B15/B25)</f>
        <v>4.4444444444444444E-3</v>
      </c>
      <c r="D15" s="65">
        <v>0</v>
      </c>
      <c r="E15" s="21">
        <f>IF(D25=0, "-", D15/D25)</f>
        <v>0</v>
      </c>
      <c r="F15" s="81">
        <v>2</v>
      </c>
      <c r="G15" s="39">
        <f>IF(F25=0, "-", F15/F25)</f>
        <v>1.8587360594795538E-3</v>
      </c>
      <c r="H15" s="65">
        <v>6</v>
      </c>
      <c r="I15" s="21">
        <f>IF(H25=0, "-", H15/H25)</f>
        <v>4.1841004184100415E-3</v>
      </c>
      <c r="J15" s="20" t="str">
        <f t="shared" si="0"/>
        <v>-</v>
      </c>
      <c r="K15" s="21">
        <f t="shared" si="1"/>
        <v>-0.66666666666666663</v>
      </c>
    </row>
    <row r="16" spans="1:11" x14ac:dyDescent="0.25">
      <c r="A16" s="7" t="s">
        <v>65</v>
      </c>
      <c r="B16" s="65">
        <v>16</v>
      </c>
      <c r="C16" s="39">
        <f>IF(B25=0, "-", B16/B25)</f>
        <v>7.1111111111111111E-2</v>
      </c>
      <c r="D16" s="65">
        <v>25</v>
      </c>
      <c r="E16" s="21">
        <f>IF(D25=0, "-", D16/D25)</f>
        <v>0.10245901639344263</v>
      </c>
      <c r="F16" s="81">
        <v>76</v>
      </c>
      <c r="G16" s="39">
        <f>IF(F25=0, "-", F16/F25)</f>
        <v>7.0631970260223054E-2</v>
      </c>
      <c r="H16" s="65">
        <v>206</v>
      </c>
      <c r="I16" s="21">
        <f>IF(H25=0, "-", H16/H25)</f>
        <v>0.14365411436541142</v>
      </c>
      <c r="J16" s="20">
        <f t="shared" si="0"/>
        <v>-0.36</v>
      </c>
      <c r="K16" s="21">
        <f t="shared" si="1"/>
        <v>-0.6310679611650486</v>
      </c>
    </row>
    <row r="17" spans="1:11" x14ac:dyDescent="0.25">
      <c r="A17" s="7" t="s">
        <v>66</v>
      </c>
      <c r="B17" s="65">
        <v>7</v>
      </c>
      <c r="C17" s="39">
        <f>IF(B25=0, "-", B17/B25)</f>
        <v>3.111111111111111E-2</v>
      </c>
      <c r="D17" s="65">
        <v>5</v>
      </c>
      <c r="E17" s="21">
        <f>IF(D25=0, "-", D17/D25)</f>
        <v>2.0491803278688523E-2</v>
      </c>
      <c r="F17" s="81">
        <v>30</v>
      </c>
      <c r="G17" s="39">
        <f>IF(F25=0, "-", F17/F25)</f>
        <v>2.7881040892193308E-2</v>
      </c>
      <c r="H17" s="65">
        <v>76</v>
      </c>
      <c r="I17" s="21">
        <f>IF(H25=0, "-", H17/H25)</f>
        <v>5.2998605299860529E-2</v>
      </c>
      <c r="J17" s="20">
        <f t="shared" si="0"/>
        <v>0.4</v>
      </c>
      <c r="K17" s="21">
        <f t="shared" si="1"/>
        <v>-0.60526315789473684</v>
      </c>
    </row>
    <row r="18" spans="1:11" x14ac:dyDescent="0.25">
      <c r="A18" s="7" t="s">
        <v>67</v>
      </c>
      <c r="B18" s="65">
        <v>3</v>
      </c>
      <c r="C18" s="39">
        <f>IF(B25=0, "-", B18/B25)</f>
        <v>1.3333333333333334E-2</v>
      </c>
      <c r="D18" s="65">
        <v>0</v>
      </c>
      <c r="E18" s="21">
        <f>IF(D25=0, "-", D18/D25)</f>
        <v>0</v>
      </c>
      <c r="F18" s="81">
        <v>6</v>
      </c>
      <c r="G18" s="39">
        <f>IF(F25=0, "-", F18/F25)</f>
        <v>5.5762081784386614E-3</v>
      </c>
      <c r="H18" s="65">
        <v>7</v>
      </c>
      <c r="I18" s="21">
        <f>IF(H25=0, "-", H18/H25)</f>
        <v>4.8814504881450485E-3</v>
      </c>
      <c r="J18" s="20" t="str">
        <f t="shared" si="0"/>
        <v>-</v>
      </c>
      <c r="K18" s="21">
        <f t="shared" si="1"/>
        <v>-0.14285714285714285</v>
      </c>
    </row>
    <row r="19" spans="1:11" x14ac:dyDescent="0.25">
      <c r="A19" s="7" t="s">
        <v>70</v>
      </c>
      <c r="B19" s="65">
        <v>6</v>
      </c>
      <c r="C19" s="39">
        <f>IF(B25=0, "-", B19/B25)</f>
        <v>2.6666666666666668E-2</v>
      </c>
      <c r="D19" s="65">
        <v>5</v>
      </c>
      <c r="E19" s="21">
        <f>IF(D25=0, "-", D19/D25)</f>
        <v>2.0491803278688523E-2</v>
      </c>
      <c r="F19" s="81">
        <v>33</v>
      </c>
      <c r="G19" s="39">
        <f>IF(F25=0, "-", F19/F25)</f>
        <v>3.0669144981412641E-2</v>
      </c>
      <c r="H19" s="65">
        <v>26</v>
      </c>
      <c r="I19" s="21">
        <f>IF(H25=0, "-", H19/H25)</f>
        <v>1.813110181311018E-2</v>
      </c>
      <c r="J19" s="20">
        <f t="shared" si="0"/>
        <v>0.2</v>
      </c>
      <c r="K19" s="21">
        <f t="shared" si="1"/>
        <v>0.26923076923076922</v>
      </c>
    </row>
    <row r="20" spans="1:11" x14ac:dyDescent="0.25">
      <c r="A20" s="7" t="s">
        <v>71</v>
      </c>
      <c r="B20" s="65">
        <v>3</v>
      </c>
      <c r="C20" s="39">
        <f>IF(B25=0, "-", B20/B25)</f>
        <v>1.3333333333333334E-2</v>
      </c>
      <c r="D20" s="65">
        <v>2</v>
      </c>
      <c r="E20" s="21">
        <f>IF(D25=0, "-", D20/D25)</f>
        <v>8.1967213114754103E-3</v>
      </c>
      <c r="F20" s="81">
        <v>11</v>
      </c>
      <c r="G20" s="39">
        <f>IF(F25=0, "-", F20/F25)</f>
        <v>1.0223048327137546E-2</v>
      </c>
      <c r="H20" s="65">
        <v>15</v>
      </c>
      <c r="I20" s="21">
        <f>IF(H25=0, "-", H20/H25)</f>
        <v>1.0460251046025104E-2</v>
      </c>
      <c r="J20" s="20">
        <f t="shared" si="0"/>
        <v>0.5</v>
      </c>
      <c r="K20" s="21">
        <f t="shared" si="1"/>
        <v>-0.26666666666666666</v>
      </c>
    </row>
    <row r="21" spans="1:11" x14ac:dyDescent="0.25">
      <c r="A21" s="7" t="s">
        <v>73</v>
      </c>
      <c r="B21" s="65">
        <v>6</v>
      </c>
      <c r="C21" s="39">
        <f>IF(B25=0, "-", B21/B25)</f>
        <v>2.6666666666666668E-2</v>
      </c>
      <c r="D21" s="65">
        <v>2</v>
      </c>
      <c r="E21" s="21">
        <f>IF(D25=0, "-", D21/D25)</f>
        <v>8.1967213114754103E-3</v>
      </c>
      <c r="F21" s="81">
        <v>16</v>
      </c>
      <c r="G21" s="39">
        <f>IF(F25=0, "-", F21/F25)</f>
        <v>1.4869888475836431E-2</v>
      </c>
      <c r="H21" s="65">
        <v>4</v>
      </c>
      <c r="I21" s="21">
        <f>IF(H25=0, "-", H21/H25)</f>
        <v>2.7894002789400278E-3</v>
      </c>
      <c r="J21" s="20">
        <f t="shared" si="0"/>
        <v>2</v>
      </c>
      <c r="K21" s="21">
        <f t="shared" si="1"/>
        <v>3</v>
      </c>
    </row>
    <row r="22" spans="1:11" x14ac:dyDescent="0.25">
      <c r="A22" s="7" t="s">
        <v>77</v>
      </c>
      <c r="B22" s="65">
        <v>57</v>
      </c>
      <c r="C22" s="39">
        <f>IF(B25=0, "-", B22/B25)</f>
        <v>0.25333333333333335</v>
      </c>
      <c r="D22" s="65">
        <v>98</v>
      </c>
      <c r="E22" s="21">
        <f>IF(D25=0, "-", D22/D25)</f>
        <v>0.40163934426229508</v>
      </c>
      <c r="F22" s="81">
        <v>245</v>
      </c>
      <c r="G22" s="39">
        <f>IF(F25=0, "-", F22/F25)</f>
        <v>0.22769516728624536</v>
      </c>
      <c r="H22" s="65">
        <v>471</v>
      </c>
      <c r="I22" s="21">
        <f>IF(H25=0, "-", H22/H25)</f>
        <v>0.32845188284518828</v>
      </c>
      <c r="J22" s="20">
        <f t="shared" si="0"/>
        <v>-0.41836734693877553</v>
      </c>
      <c r="K22" s="21">
        <f t="shared" si="1"/>
        <v>-0.47983014861995754</v>
      </c>
    </row>
    <row r="23" spans="1:11" x14ac:dyDescent="0.25">
      <c r="A23" s="7" t="s">
        <v>78</v>
      </c>
      <c r="B23" s="65">
        <v>16</v>
      </c>
      <c r="C23" s="39">
        <f>IF(B25=0, "-", B23/B25)</f>
        <v>7.1111111111111111E-2</v>
      </c>
      <c r="D23" s="65">
        <v>7</v>
      </c>
      <c r="E23" s="21">
        <f>IF(D25=0, "-", D23/D25)</f>
        <v>2.8688524590163935E-2</v>
      </c>
      <c r="F23" s="81">
        <v>40</v>
      </c>
      <c r="G23" s="39">
        <f>IF(F25=0, "-", F23/F25)</f>
        <v>3.717472118959108E-2</v>
      </c>
      <c r="H23" s="65">
        <v>68</v>
      </c>
      <c r="I23" s="21">
        <f>IF(H25=0, "-", H23/H25)</f>
        <v>4.7419804741980473E-2</v>
      </c>
      <c r="J23" s="20">
        <f t="shared" si="0"/>
        <v>1.2857142857142858</v>
      </c>
      <c r="K23" s="21">
        <f t="shared" si="1"/>
        <v>-0.41176470588235292</v>
      </c>
    </row>
    <row r="24" spans="1:11" x14ac:dyDescent="0.25">
      <c r="A24" s="2"/>
      <c r="B24" s="68"/>
      <c r="C24" s="33"/>
      <c r="D24" s="68"/>
      <c r="E24" s="6"/>
      <c r="F24" s="82"/>
      <c r="G24" s="33"/>
      <c r="H24" s="68"/>
      <c r="I24" s="6"/>
      <c r="J24" s="5"/>
      <c r="K24" s="6"/>
    </row>
    <row r="25" spans="1:11" s="43" customFormat="1" ht="13" x14ac:dyDescent="0.3">
      <c r="A25" s="162" t="s">
        <v>520</v>
      </c>
      <c r="B25" s="71">
        <f>SUM(B7:B24)</f>
        <v>225</v>
      </c>
      <c r="C25" s="40">
        <v>1</v>
      </c>
      <c r="D25" s="71">
        <f>SUM(D7:D24)</f>
        <v>244</v>
      </c>
      <c r="E25" s="41">
        <v>1</v>
      </c>
      <c r="F25" s="77">
        <f>SUM(F7:F24)</f>
        <v>1076</v>
      </c>
      <c r="G25" s="42">
        <v>1</v>
      </c>
      <c r="H25" s="71">
        <f>SUM(H7:H24)</f>
        <v>1434</v>
      </c>
      <c r="I25" s="41">
        <v>1</v>
      </c>
      <c r="J25" s="37">
        <f>IF(D25=0, "-", (B25-D25)/D25)</f>
        <v>-7.7868852459016397E-2</v>
      </c>
      <c r="K25" s="38">
        <f>IF(H25=0, "-", (F25-H25)/H25)</f>
        <v>-0.24965132496513251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1"/>
  <sheetViews>
    <sheetView tabSelected="1" zoomScaleNormal="100" workbookViewId="0">
      <selection activeCell="M1" sqref="M1"/>
    </sheetView>
  </sheetViews>
  <sheetFormatPr defaultRowHeight="12.5" x14ac:dyDescent="0.25"/>
  <cols>
    <col min="1" max="1" width="26"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468</v>
      </c>
      <c r="B7" s="65">
        <v>1</v>
      </c>
      <c r="C7" s="34">
        <f>IF(B19=0, "-", B7/B19)</f>
        <v>0.1111111111111111</v>
      </c>
      <c r="D7" s="65">
        <v>0</v>
      </c>
      <c r="E7" s="9">
        <f>IF(D19=0, "-", D7/D19)</f>
        <v>0</v>
      </c>
      <c r="F7" s="81">
        <v>3</v>
      </c>
      <c r="G7" s="34">
        <f>IF(F19=0, "-", F7/F19)</f>
        <v>3.4090909090909088E-2</v>
      </c>
      <c r="H7" s="65">
        <v>3</v>
      </c>
      <c r="I7" s="9">
        <f>IF(H19=0, "-", H7/H19)</f>
        <v>3.7037037037037035E-2</v>
      </c>
      <c r="J7" s="8" t="str">
        <f t="shared" ref="J7:J17" si="0">IF(D7=0, "-", IF((B7-D7)/D7&lt;10, (B7-D7)/D7, "&gt;999%"))</f>
        <v>-</v>
      </c>
      <c r="K7" s="9">
        <f t="shared" ref="K7:K17" si="1">IF(H7=0, "-", IF((F7-H7)/H7&lt;10, (F7-H7)/H7, "&gt;999%"))</f>
        <v>0</v>
      </c>
    </row>
    <row r="8" spans="1:11" x14ac:dyDescent="0.25">
      <c r="A8" s="7" t="s">
        <v>469</v>
      </c>
      <c r="B8" s="65">
        <v>2</v>
      </c>
      <c r="C8" s="34">
        <f>IF(B19=0, "-", B8/B19)</f>
        <v>0.22222222222222221</v>
      </c>
      <c r="D8" s="65">
        <v>0</v>
      </c>
      <c r="E8" s="9">
        <f>IF(D19=0, "-", D8/D19)</f>
        <v>0</v>
      </c>
      <c r="F8" s="81">
        <v>3</v>
      </c>
      <c r="G8" s="34">
        <f>IF(F19=0, "-", F8/F19)</f>
        <v>3.4090909090909088E-2</v>
      </c>
      <c r="H8" s="65">
        <v>3</v>
      </c>
      <c r="I8" s="9">
        <f>IF(H19=0, "-", H8/H19)</f>
        <v>3.7037037037037035E-2</v>
      </c>
      <c r="J8" s="8" t="str">
        <f t="shared" si="0"/>
        <v>-</v>
      </c>
      <c r="K8" s="9">
        <f t="shared" si="1"/>
        <v>0</v>
      </c>
    </row>
    <row r="9" spans="1:11" x14ac:dyDescent="0.25">
      <c r="A9" s="7" t="s">
        <v>470</v>
      </c>
      <c r="B9" s="65">
        <v>0</v>
      </c>
      <c r="C9" s="34">
        <f>IF(B19=0, "-", B9/B19)</f>
        <v>0</v>
      </c>
      <c r="D9" s="65">
        <v>0</v>
      </c>
      <c r="E9" s="9">
        <f>IF(D19=0, "-", D9/D19)</f>
        <v>0</v>
      </c>
      <c r="F9" s="81">
        <v>4</v>
      </c>
      <c r="G9" s="34">
        <f>IF(F19=0, "-", F9/F19)</f>
        <v>4.5454545454545456E-2</v>
      </c>
      <c r="H9" s="65">
        <v>8</v>
      </c>
      <c r="I9" s="9">
        <f>IF(H19=0, "-", H9/H19)</f>
        <v>9.8765432098765427E-2</v>
      </c>
      <c r="J9" s="8" t="str">
        <f t="shared" si="0"/>
        <v>-</v>
      </c>
      <c r="K9" s="9">
        <f t="shared" si="1"/>
        <v>-0.5</v>
      </c>
    </row>
    <row r="10" spans="1:11" x14ac:dyDescent="0.25">
      <c r="A10" s="7" t="s">
        <v>471</v>
      </c>
      <c r="B10" s="65">
        <v>0</v>
      </c>
      <c r="C10" s="34">
        <f>IF(B19=0, "-", B10/B19)</f>
        <v>0</v>
      </c>
      <c r="D10" s="65">
        <v>3</v>
      </c>
      <c r="E10" s="9">
        <f>IF(D19=0, "-", D10/D19)</f>
        <v>0.16666666666666666</v>
      </c>
      <c r="F10" s="81">
        <v>3</v>
      </c>
      <c r="G10" s="34">
        <f>IF(F19=0, "-", F10/F19)</f>
        <v>3.4090909090909088E-2</v>
      </c>
      <c r="H10" s="65">
        <v>5</v>
      </c>
      <c r="I10" s="9">
        <f>IF(H19=0, "-", H10/H19)</f>
        <v>6.1728395061728392E-2</v>
      </c>
      <c r="J10" s="8">
        <f t="shared" si="0"/>
        <v>-1</v>
      </c>
      <c r="K10" s="9">
        <f t="shared" si="1"/>
        <v>-0.4</v>
      </c>
    </row>
    <row r="11" spans="1:11" x14ac:dyDescent="0.25">
      <c r="A11" s="7" t="s">
        <v>472</v>
      </c>
      <c r="B11" s="65">
        <v>1</v>
      </c>
      <c r="C11" s="34">
        <f>IF(B19=0, "-", B11/B19)</f>
        <v>0.1111111111111111</v>
      </c>
      <c r="D11" s="65">
        <v>0</v>
      </c>
      <c r="E11" s="9">
        <f>IF(D19=0, "-", D11/D19)</f>
        <v>0</v>
      </c>
      <c r="F11" s="81">
        <v>1</v>
      </c>
      <c r="G11" s="34">
        <f>IF(F19=0, "-", F11/F19)</f>
        <v>1.1363636363636364E-2</v>
      </c>
      <c r="H11" s="65">
        <v>0</v>
      </c>
      <c r="I11" s="9">
        <f>IF(H19=0, "-", H11/H19)</f>
        <v>0</v>
      </c>
      <c r="J11" s="8" t="str">
        <f t="shared" si="0"/>
        <v>-</v>
      </c>
      <c r="K11" s="9" t="str">
        <f t="shared" si="1"/>
        <v>-</v>
      </c>
    </row>
    <row r="12" spans="1:11" x14ac:dyDescent="0.25">
      <c r="A12" s="7" t="s">
        <v>473</v>
      </c>
      <c r="B12" s="65">
        <v>1</v>
      </c>
      <c r="C12" s="34">
        <f>IF(B19=0, "-", B12/B19)</f>
        <v>0.1111111111111111</v>
      </c>
      <c r="D12" s="65">
        <v>12</v>
      </c>
      <c r="E12" s="9">
        <f>IF(D19=0, "-", D12/D19)</f>
        <v>0.66666666666666663</v>
      </c>
      <c r="F12" s="81">
        <v>32</v>
      </c>
      <c r="G12" s="34">
        <f>IF(F19=0, "-", F12/F19)</f>
        <v>0.36363636363636365</v>
      </c>
      <c r="H12" s="65">
        <v>37</v>
      </c>
      <c r="I12" s="9">
        <f>IF(H19=0, "-", H12/H19)</f>
        <v>0.4567901234567901</v>
      </c>
      <c r="J12" s="8">
        <f t="shared" si="0"/>
        <v>-0.91666666666666663</v>
      </c>
      <c r="K12" s="9">
        <f t="shared" si="1"/>
        <v>-0.13513513513513514</v>
      </c>
    </row>
    <row r="13" spans="1:11" x14ac:dyDescent="0.25">
      <c r="A13" s="7" t="s">
        <v>474</v>
      </c>
      <c r="B13" s="65">
        <v>1</v>
      </c>
      <c r="C13" s="34">
        <f>IF(B19=0, "-", B13/B19)</f>
        <v>0.1111111111111111</v>
      </c>
      <c r="D13" s="65">
        <v>3</v>
      </c>
      <c r="E13" s="9">
        <f>IF(D19=0, "-", D13/D19)</f>
        <v>0.16666666666666666</v>
      </c>
      <c r="F13" s="81">
        <v>15</v>
      </c>
      <c r="G13" s="34">
        <f>IF(F19=0, "-", F13/F19)</f>
        <v>0.17045454545454544</v>
      </c>
      <c r="H13" s="65">
        <v>15</v>
      </c>
      <c r="I13" s="9">
        <f>IF(H19=0, "-", H13/H19)</f>
        <v>0.18518518518518517</v>
      </c>
      <c r="J13" s="8">
        <f t="shared" si="0"/>
        <v>-0.66666666666666663</v>
      </c>
      <c r="K13" s="9">
        <f t="shared" si="1"/>
        <v>0</v>
      </c>
    </row>
    <row r="14" spans="1:11" x14ac:dyDescent="0.25">
      <c r="A14" s="7" t="s">
        <v>475</v>
      </c>
      <c r="B14" s="65">
        <v>0</v>
      </c>
      <c r="C14" s="34">
        <f>IF(B19=0, "-", B14/B19)</f>
        <v>0</v>
      </c>
      <c r="D14" s="65">
        <v>0</v>
      </c>
      <c r="E14" s="9">
        <f>IF(D19=0, "-", D14/D19)</f>
        <v>0</v>
      </c>
      <c r="F14" s="81">
        <v>7</v>
      </c>
      <c r="G14" s="34">
        <f>IF(F19=0, "-", F14/F19)</f>
        <v>7.9545454545454544E-2</v>
      </c>
      <c r="H14" s="65">
        <v>1</v>
      </c>
      <c r="I14" s="9">
        <f>IF(H19=0, "-", H14/H19)</f>
        <v>1.2345679012345678E-2</v>
      </c>
      <c r="J14" s="8" t="str">
        <f t="shared" si="0"/>
        <v>-</v>
      </c>
      <c r="K14" s="9">
        <f t="shared" si="1"/>
        <v>6</v>
      </c>
    </row>
    <row r="15" spans="1:11" x14ac:dyDescent="0.25">
      <c r="A15" s="7" t="s">
        <v>476</v>
      </c>
      <c r="B15" s="65">
        <v>0</v>
      </c>
      <c r="C15" s="34">
        <f>IF(B19=0, "-", B15/B19)</f>
        <v>0</v>
      </c>
      <c r="D15" s="65">
        <v>0</v>
      </c>
      <c r="E15" s="9">
        <f>IF(D19=0, "-", D15/D19)</f>
        <v>0</v>
      </c>
      <c r="F15" s="81">
        <v>1</v>
      </c>
      <c r="G15" s="34">
        <f>IF(F19=0, "-", F15/F19)</f>
        <v>1.1363636363636364E-2</v>
      </c>
      <c r="H15" s="65">
        <v>0</v>
      </c>
      <c r="I15" s="9">
        <f>IF(H19=0, "-", H15/H19)</f>
        <v>0</v>
      </c>
      <c r="J15" s="8" t="str">
        <f t="shared" si="0"/>
        <v>-</v>
      </c>
      <c r="K15" s="9" t="str">
        <f t="shared" si="1"/>
        <v>-</v>
      </c>
    </row>
    <row r="16" spans="1:11" x14ac:dyDescent="0.25">
      <c r="A16" s="7" t="s">
        <v>477</v>
      </c>
      <c r="B16" s="65">
        <v>0</v>
      </c>
      <c r="C16" s="34">
        <f>IF(B19=0, "-", B16/B19)</f>
        <v>0</v>
      </c>
      <c r="D16" s="65">
        <v>0</v>
      </c>
      <c r="E16" s="9">
        <f>IF(D19=0, "-", D16/D19)</f>
        <v>0</v>
      </c>
      <c r="F16" s="81">
        <v>1</v>
      </c>
      <c r="G16" s="34">
        <f>IF(F19=0, "-", F16/F19)</f>
        <v>1.1363636363636364E-2</v>
      </c>
      <c r="H16" s="65">
        <v>1</v>
      </c>
      <c r="I16" s="9">
        <f>IF(H19=0, "-", H16/H19)</f>
        <v>1.2345679012345678E-2</v>
      </c>
      <c r="J16" s="8" t="str">
        <f t="shared" si="0"/>
        <v>-</v>
      </c>
      <c r="K16" s="9">
        <f t="shared" si="1"/>
        <v>0</v>
      </c>
    </row>
    <row r="17" spans="1:11" x14ac:dyDescent="0.25">
      <c r="A17" s="7" t="s">
        <v>478</v>
      </c>
      <c r="B17" s="65">
        <v>3</v>
      </c>
      <c r="C17" s="34">
        <f>IF(B19=0, "-", B17/B19)</f>
        <v>0.33333333333333331</v>
      </c>
      <c r="D17" s="65">
        <v>0</v>
      </c>
      <c r="E17" s="9">
        <f>IF(D19=0, "-", D17/D19)</f>
        <v>0</v>
      </c>
      <c r="F17" s="81">
        <v>18</v>
      </c>
      <c r="G17" s="34">
        <f>IF(F19=0, "-", F17/F19)</f>
        <v>0.20454545454545456</v>
      </c>
      <c r="H17" s="65">
        <v>8</v>
      </c>
      <c r="I17" s="9">
        <f>IF(H19=0, "-", H17/H19)</f>
        <v>9.8765432098765427E-2</v>
      </c>
      <c r="J17" s="8" t="str">
        <f t="shared" si="0"/>
        <v>-</v>
      </c>
      <c r="K17" s="9">
        <f t="shared" si="1"/>
        <v>1.25</v>
      </c>
    </row>
    <row r="18" spans="1:11" x14ac:dyDescent="0.25">
      <c r="A18" s="2"/>
      <c r="B18" s="68"/>
      <c r="C18" s="33"/>
      <c r="D18" s="68"/>
      <c r="E18" s="6"/>
      <c r="F18" s="82"/>
      <c r="G18" s="33"/>
      <c r="H18" s="68"/>
      <c r="I18" s="6"/>
      <c r="J18" s="5"/>
      <c r="K18" s="6"/>
    </row>
    <row r="19" spans="1:11" s="43" customFormat="1" ht="13" x14ac:dyDescent="0.3">
      <c r="A19" s="162" t="s">
        <v>528</v>
      </c>
      <c r="B19" s="71">
        <f>SUM(B7:B18)</f>
        <v>9</v>
      </c>
      <c r="C19" s="40">
        <f>B19/1856</f>
        <v>4.8491379310344829E-3</v>
      </c>
      <c r="D19" s="71">
        <f>SUM(D7:D18)</f>
        <v>18</v>
      </c>
      <c r="E19" s="41">
        <f>D19/1486</f>
        <v>1.2113055181695828E-2</v>
      </c>
      <c r="F19" s="77">
        <f>SUM(F7:F18)</f>
        <v>88</v>
      </c>
      <c r="G19" s="42">
        <f>F19/9054</f>
        <v>9.7194610117075329E-3</v>
      </c>
      <c r="H19" s="71">
        <f>SUM(H7:H18)</f>
        <v>81</v>
      </c>
      <c r="I19" s="41">
        <f>H19/8145</f>
        <v>9.9447513812154689E-3</v>
      </c>
      <c r="J19" s="37">
        <f>IF(D19=0, "-", IF((B19-D19)/D19&lt;10, (B19-D19)/D19, "&gt;999%"))</f>
        <v>-0.5</v>
      </c>
      <c r="K19" s="38">
        <f>IF(H19=0, "-", IF((F19-H19)/H19&lt;10, (F19-H19)/H19, "&gt;999%"))</f>
        <v>8.6419753086419748E-2</v>
      </c>
    </row>
    <row r="20" spans="1:11" x14ac:dyDescent="0.25">
      <c r="B20" s="83"/>
      <c r="D20" s="83"/>
      <c r="F20" s="83"/>
      <c r="H20" s="83"/>
    </row>
    <row r="21" spans="1:11" ht="13" x14ac:dyDescent="0.3">
      <c r="A21" s="27" t="s">
        <v>527</v>
      </c>
      <c r="B21" s="71">
        <v>9</v>
      </c>
      <c r="C21" s="40">
        <f>B21/1856</f>
        <v>4.8491379310344829E-3</v>
      </c>
      <c r="D21" s="71">
        <v>18</v>
      </c>
      <c r="E21" s="41">
        <f>D21/1486</f>
        <v>1.2113055181695828E-2</v>
      </c>
      <c r="F21" s="77">
        <v>88</v>
      </c>
      <c r="G21" s="42">
        <f>F21/9054</f>
        <v>9.7194610117075329E-3</v>
      </c>
      <c r="H21" s="71">
        <v>81</v>
      </c>
      <c r="I21" s="41">
        <f>H21/8145</f>
        <v>9.9447513812154689E-3</v>
      </c>
      <c r="J21" s="37">
        <f>IF(D21=0, "-", IF((B21-D21)/D21&lt;10, (B21-D21)/D21, "&gt;999%"))</f>
        <v>-0.5</v>
      </c>
      <c r="K21" s="38">
        <f>IF(H21=0, "-", IF((F21-H21)/H21&lt;10, (F21-H21)/H21, "&gt;999%"))</f>
        <v>8.6419753086419748E-2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9"/>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532</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41</v>
      </c>
      <c r="B7" s="65">
        <v>1</v>
      </c>
      <c r="C7" s="39">
        <f>IF(B19=0, "-", B7/B19)</f>
        <v>0.1111111111111111</v>
      </c>
      <c r="D7" s="65">
        <v>0</v>
      </c>
      <c r="E7" s="21">
        <f>IF(D19=0, "-", D7/D19)</f>
        <v>0</v>
      </c>
      <c r="F7" s="81">
        <v>3</v>
      </c>
      <c r="G7" s="39">
        <f>IF(F19=0, "-", F7/F19)</f>
        <v>3.4090909090909088E-2</v>
      </c>
      <c r="H7" s="65">
        <v>3</v>
      </c>
      <c r="I7" s="21">
        <f>IF(H19=0, "-", H7/H19)</f>
        <v>3.7037037037037035E-2</v>
      </c>
      <c r="J7" s="20" t="str">
        <f t="shared" ref="J7:J17" si="0">IF(D7=0, "-", IF((B7-D7)/D7&lt;10, (B7-D7)/D7, "&gt;999%"))</f>
        <v>-</v>
      </c>
      <c r="K7" s="21">
        <f t="shared" ref="K7:K17" si="1">IF(H7=0, "-", IF((F7-H7)/H7&lt;10, (F7-H7)/H7, "&gt;999%"))</f>
        <v>0</v>
      </c>
    </row>
    <row r="8" spans="1:11" x14ac:dyDescent="0.25">
      <c r="A8" s="7" t="s">
        <v>42</v>
      </c>
      <c r="B8" s="65">
        <v>2</v>
      </c>
      <c r="C8" s="39">
        <f>IF(B19=0, "-", B8/B19)</f>
        <v>0.22222222222222221</v>
      </c>
      <c r="D8" s="65">
        <v>0</v>
      </c>
      <c r="E8" s="21">
        <f>IF(D19=0, "-", D8/D19)</f>
        <v>0</v>
      </c>
      <c r="F8" s="81">
        <v>3</v>
      </c>
      <c r="G8" s="39">
        <f>IF(F19=0, "-", F8/F19)</f>
        <v>3.4090909090909088E-2</v>
      </c>
      <c r="H8" s="65">
        <v>3</v>
      </c>
      <c r="I8" s="21">
        <f>IF(H19=0, "-", H8/H19)</f>
        <v>3.7037037037037035E-2</v>
      </c>
      <c r="J8" s="20" t="str">
        <f t="shared" si="0"/>
        <v>-</v>
      </c>
      <c r="K8" s="21">
        <f t="shared" si="1"/>
        <v>0</v>
      </c>
    </row>
    <row r="9" spans="1:11" x14ac:dyDescent="0.25">
      <c r="A9" s="7" t="s">
        <v>43</v>
      </c>
      <c r="B9" s="65">
        <v>0</v>
      </c>
      <c r="C9" s="39">
        <f>IF(B19=0, "-", B9/B19)</f>
        <v>0</v>
      </c>
      <c r="D9" s="65">
        <v>0</v>
      </c>
      <c r="E9" s="21">
        <f>IF(D19=0, "-", D9/D19)</f>
        <v>0</v>
      </c>
      <c r="F9" s="81">
        <v>4</v>
      </c>
      <c r="G9" s="39">
        <f>IF(F19=0, "-", F9/F19)</f>
        <v>4.5454545454545456E-2</v>
      </c>
      <c r="H9" s="65">
        <v>8</v>
      </c>
      <c r="I9" s="21">
        <f>IF(H19=0, "-", H9/H19)</f>
        <v>9.8765432098765427E-2</v>
      </c>
      <c r="J9" s="20" t="str">
        <f t="shared" si="0"/>
        <v>-</v>
      </c>
      <c r="K9" s="21">
        <f t="shared" si="1"/>
        <v>-0.5</v>
      </c>
    </row>
    <row r="10" spans="1:11" x14ac:dyDescent="0.25">
      <c r="A10" s="7" t="s">
        <v>46</v>
      </c>
      <c r="B10" s="65">
        <v>0</v>
      </c>
      <c r="C10" s="39">
        <f>IF(B19=0, "-", B10/B19)</f>
        <v>0</v>
      </c>
      <c r="D10" s="65">
        <v>3</v>
      </c>
      <c r="E10" s="21">
        <f>IF(D19=0, "-", D10/D19)</f>
        <v>0.16666666666666666</v>
      </c>
      <c r="F10" s="81">
        <v>3</v>
      </c>
      <c r="G10" s="39">
        <f>IF(F19=0, "-", F10/F19)</f>
        <v>3.4090909090909088E-2</v>
      </c>
      <c r="H10" s="65">
        <v>5</v>
      </c>
      <c r="I10" s="21">
        <f>IF(H19=0, "-", H10/H19)</f>
        <v>6.1728395061728392E-2</v>
      </c>
      <c r="J10" s="20">
        <f t="shared" si="0"/>
        <v>-1</v>
      </c>
      <c r="K10" s="21">
        <f t="shared" si="1"/>
        <v>-0.4</v>
      </c>
    </row>
    <row r="11" spans="1:11" x14ac:dyDescent="0.25">
      <c r="A11" s="7" t="s">
        <v>49</v>
      </c>
      <c r="B11" s="65">
        <v>1</v>
      </c>
      <c r="C11" s="39">
        <f>IF(B19=0, "-", B11/B19)</f>
        <v>0.1111111111111111</v>
      </c>
      <c r="D11" s="65">
        <v>0</v>
      </c>
      <c r="E11" s="21">
        <f>IF(D19=0, "-", D11/D19)</f>
        <v>0</v>
      </c>
      <c r="F11" s="81">
        <v>1</v>
      </c>
      <c r="G11" s="39">
        <f>IF(F19=0, "-", F11/F19)</f>
        <v>1.1363636363636364E-2</v>
      </c>
      <c r="H11" s="65">
        <v>0</v>
      </c>
      <c r="I11" s="21">
        <f>IF(H19=0, "-", H11/H19)</f>
        <v>0</v>
      </c>
      <c r="J11" s="20" t="str">
        <f t="shared" si="0"/>
        <v>-</v>
      </c>
      <c r="K11" s="21" t="str">
        <f t="shared" si="1"/>
        <v>-</v>
      </c>
    </row>
    <row r="12" spans="1:11" x14ac:dyDescent="0.25">
      <c r="A12" s="7" t="s">
        <v>50</v>
      </c>
      <c r="B12" s="65">
        <v>1</v>
      </c>
      <c r="C12" s="39">
        <f>IF(B19=0, "-", B12/B19)</f>
        <v>0.1111111111111111</v>
      </c>
      <c r="D12" s="65">
        <v>12</v>
      </c>
      <c r="E12" s="21">
        <f>IF(D19=0, "-", D12/D19)</f>
        <v>0.66666666666666663</v>
      </c>
      <c r="F12" s="81">
        <v>32</v>
      </c>
      <c r="G12" s="39">
        <f>IF(F19=0, "-", F12/F19)</f>
        <v>0.36363636363636365</v>
      </c>
      <c r="H12" s="65">
        <v>37</v>
      </c>
      <c r="I12" s="21">
        <f>IF(H19=0, "-", H12/H19)</f>
        <v>0.4567901234567901</v>
      </c>
      <c r="J12" s="20">
        <f t="shared" si="0"/>
        <v>-0.91666666666666663</v>
      </c>
      <c r="K12" s="21">
        <f t="shared" si="1"/>
        <v>-0.13513513513513514</v>
      </c>
    </row>
    <row r="13" spans="1:11" x14ac:dyDescent="0.25">
      <c r="A13" s="7" t="s">
        <v>56</v>
      </c>
      <c r="B13" s="65">
        <v>1</v>
      </c>
      <c r="C13" s="39">
        <f>IF(B19=0, "-", B13/B19)</f>
        <v>0.1111111111111111</v>
      </c>
      <c r="D13" s="65">
        <v>3</v>
      </c>
      <c r="E13" s="21">
        <f>IF(D19=0, "-", D13/D19)</f>
        <v>0.16666666666666666</v>
      </c>
      <c r="F13" s="81">
        <v>15</v>
      </c>
      <c r="G13" s="39">
        <f>IF(F19=0, "-", F13/F19)</f>
        <v>0.17045454545454544</v>
      </c>
      <c r="H13" s="65">
        <v>15</v>
      </c>
      <c r="I13" s="21">
        <f>IF(H19=0, "-", H13/H19)</f>
        <v>0.18518518518518517</v>
      </c>
      <c r="J13" s="20">
        <f t="shared" si="0"/>
        <v>-0.66666666666666663</v>
      </c>
      <c r="K13" s="21">
        <f t="shared" si="1"/>
        <v>0</v>
      </c>
    </row>
    <row r="14" spans="1:11" x14ac:dyDescent="0.25">
      <c r="A14" s="7" t="s">
        <v>62</v>
      </c>
      <c r="B14" s="65">
        <v>0</v>
      </c>
      <c r="C14" s="39">
        <f>IF(B19=0, "-", B14/B19)</f>
        <v>0</v>
      </c>
      <c r="D14" s="65">
        <v>0</v>
      </c>
      <c r="E14" s="21">
        <f>IF(D19=0, "-", D14/D19)</f>
        <v>0</v>
      </c>
      <c r="F14" s="81">
        <v>7</v>
      </c>
      <c r="G14" s="39">
        <f>IF(F19=0, "-", F14/F19)</f>
        <v>7.9545454545454544E-2</v>
      </c>
      <c r="H14" s="65">
        <v>1</v>
      </c>
      <c r="I14" s="21">
        <f>IF(H19=0, "-", H14/H19)</f>
        <v>1.2345679012345678E-2</v>
      </c>
      <c r="J14" s="20" t="str">
        <f t="shared" si="0"/>
        <v>-</v>
      </c>
      <c r="K14" s="21">
        <f t="shared" si="1"/>
        <v>6</v>
      </c>
    </row>
    <row r="15" spans="1:11" x14ac:dyDescent="0.25">
      <c r="A15" s="7" t="s">
        <v>67</v>
      </c>
      <c r="B15" s="65">
        <v>0</v>
      </c>
      <c r="C15" s="39">
        <f>IF(B19=0, "-", B15/B19)</f>
        <v>0</v>
      </c>
      <c r="D15" s="65">
        <v>0</v>
      </c>
      <c r="E15" s="21">
        <f>IF(D19=0, "-", D15/D19)</f>
        <v>0</v>
      </c>
      <c r="F15" s="81">
        <v>1</v>
      </c>
      <c r="G15" s="39">
        <f>IF(F19=0, "-", F15/F19)</f>
        <v>1.1363636363636364E-2</v>
      </c>
      <c r="H15" s="65">
        <v>0</v>
      </c>
      <c r="I15" s="21">
        <f>IF(H19=0, "-", H15/H19)</f>
        <v>0</v>
      </c>
      <c r="J15" s="20" t="str">
        <f t="shared" si="0"/>
        <v>-</v>
      </c>
      <c r="K15" s="21" t="str">
        <f t="shared" si="1"/>
        <v>-</v>
      </c>
    </row>
    <row r="16" spans="1:11" x14ac:dyDescent="0.25">
      <c r="A16" s="7" t="s">
        <v>71</v>
      </c>
      <c r="B16" s="65">
        <v>0</v>
      </c>
      <c r="C16" s="39">
        <f>IF(B19=0, "-", B16/B19)</f>
        <v>0</v>
      </c>
      <c r="D16" s="65">
        <v>0</v>
      </c>
      <c r="E16" s="21">
        <f>IF(D19=0, "-", D16/D19)</f>
        <v>0</v>
      </c>
      <c r="F16" s="81">
        <v>1</v>
      </c>
      <c r="G16" s="39">
        <f>IF(F19=0, "-", F16/F19)</f>
        <v>1.1363636363636364E-2</v>
      </c>
      <c r="H16" s="65">
        <v>1</v>
      </c>
      <c r="I16" s="21">
        <f>IF(H19=0, "-", H16/H19)</f>
        <v>1.2345679012345678E-2</v>
      </c>
      <c r="J16" s="20" t="str">
        <f t="shared" si="0"/>
        <v>-</v>
      </c>
      <c r="K16" s="21">
        <f t="shared" si="1"/>
        <v>0</v>
      </c>
    </row>
    <row r="17" spans="1:11" x14ac:dyDescent="0.25">
      <c r="A17" s="7" t="s">
        <v>78</v>
      </c>
      <c r="B17" s="65">
        <v>3</v>
      </c>
      <c r="C17" s="39">
        <f>IF(B19=0, "-", B17/B19)</f>
        <v>0.33333333333333331</v>
      </c>
      <c r="D17" s="65">
        <v>0</v>
      </c>
      <c r="E17" s="21">
        <f>IF(D19=0, "-", D17/D19)</f>
        <v>0</v>
      </c>
      <c r="F17" s="81">
        <v>18</v>
      </c>
      <c r="G17" s="39">
        <f>IF(F19=0, "-", F17/F19)</f>
        <v>0.20454545454545456</v>
      </c>
      <c r="H17" s="65">
        <v>8</v>
      </c>
      <c r="I17" s="21">
        <f>IF(H19=0, "-", H17/H19)</f>
        <v>9.8765432098765427E-2</v>
      </c>
      <c r="J17" s="20" t="str">
        <f t="shared" si="0"/>
        <v>-</v>
      </c>
      <c r="K17" s="21">
        <f t="shared" si="1"/>
        <v>1.25</v>
      </c>
    </row>
    <row r="18" spans="1:11" x14ac:dyDescent="0.25">
      <c r="A18" s="2"/>
      <c r="B18" s="68"/>
      <c r="C18" s="33"/>
      <c r="D18" s="68"/>
      <c r="E18" s="6"/>
      <c r="F18" s="82"/>
      <c r="G18" s="33"/>
      <c r="H18" s="68"/>
      <c r="I18" s="6"/>
      <c r="J18" s="5"/>
      <c r="K18" s="6"/>
    </row>
    <row r="19" spans="1:11" s="43" customFormat="1" ht="13" x14ac:dyDescent="0.3">
      <c r="A19" s="162" t="s">
        <v>527</v>
      </c>
      <c r="B19" s="71">
        <f>SUM(B7:B18)</f>
        <v>9</v>
      </c>
      <c r="C19" s="40">
        <v>1</v>
      </c>
      <c r="D19" s="71">
        <f>SUM(D7:D18)</f>
        <v>18</v>
      </c>
      <c r="E19" s="41">
        <v>1</v>
      </c>
      <c r="F19" s="77">
        <f>SUM(F7:F18)</f>
        <v>88</v>
      </c>
      <c r="G19" s="42">
        <v>1</v>
      </c>
      <c r="H19" s="71">
        <f>SUM(H7:H18)</f>
        <v>81</v>
      </c>
      <c r="I19" s="41">
        <v>1</v>
      </c>
      <c r="J19" s="37">
        <f>IF(D19=0, "-", (B19-D19)/D19)</f>
        <v>-0.5</v>
      </c>
      <c r="K19" s="38">
        <f>IF(H19=0, "-", (F19-H19)/H19)</f>
        <v>8.6419753086419748E-2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59"/>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219</v>
      </c>
      <c r="B8" s="143">
        <v>0</v>
      </c>
      <c r="C8" s="144">
        <v>0</v>
      </c>
      <c r="D8" s="143">
        <v>4</v>
      </c>
      <c r="E8" s="144">
        <v>4</v>
      </c>
      <c r="F8" s="145"/>
      <c r="G8" s="143">
        <f>B8-C8</f>
        <v>0</v>
      </c>
      <c r="H8" s="144">
        <f>D8-E8</f>
        <v>0</v>
      </c>
      <c r="I8" s="151" t="str">
        <f>IF(C8=0, "-", IF(G8/C8&lt;10, G8/C8, "&gt;999%"))</f>
        <v>-</v>
      </c>
      <c r="J8" s="152">
        <f>IF(E8=0, "-", IF(H8/E8&lt;10, H8/E8, "&gt;999%"))</f>
        <v>0</v>
      </c>
    </row>
    <row r="9" spans="1:10" x14ac:dyDescent="0.25">
      <c r="A9" s="158" t="s">
        <v>355</v>
      </c>
      <c r="B9" s="65">
        <v>2</v>
      </c>
      <c r="C9" s="66">
        <v>2</v>
      </c>
      <c r="D9" s="65">
        <v>5</v>
      </c>
      <c r="E9" s="66">
        <v>9</v>
      </c>
      <c r="F9" s="67"/>
      <c r="G9" s="65">
        <f>B9-C9</f>
        <v>0</v>
      </c>
      <c r="H9" s="66">
        <f>D9-E9</f>
        <v>-4</v>
      </c>
      <c r="I9" s="20">
        <f>IF(C9=0, "-", IF(G9/C9&lt;10, G9/C9, "&gt;999%"))</f>
        <v>0</v>
      </c>
      <c r="J9" s="21">
        <f>IF(E9=0, "-", IF(H9/E9&lt;10, H9/E9, "&gt;999%"))</f>
        <v>-0.44444444444444442</v>
      </c>
    </row>
    <row r="10" spans="1:10" x14ac:dyDescent="0.25">
      <c r="A10" s="158" t="s">
        <v>319</v>
      </c>
      <c r="B10" s="65">
        <v>0</v>
      </c>
      <c r="C10" s="66">
        <v>0</v>
      </c>
      <c r="D10" s="65">
        <v>4</v>
      </c>
      <c r="E10" s="66">
        <v>0</v>
      </c>
      <c r="F10" s="67"/>
      <c r="G10" s="65">
        <f>B10-C10</f>
        <v>0</v>
      </c>
      <c r="H10" s="66">
        <f>D10-E10</f>
        <v>4</v>
      </c>
      <c r="I10" s="20" t="str">
        <f>IF(C10=0, "-", IF(G10/C10&lt;10, G10/C10, "&gt;999%"))</f>
        <v>-</v>
      </c>
      <c r="J10" s="21" t="str">
        <f>IF(E10=0, "-", IF(H10/E10&lt;10, H10/E10, "&gt;999%"))</f>
        <v>-</v>
      </c>
    </row>
    <row r="11" spans="1:10" s="160" customFormat="1" ht="13" x14ac:dyDescent="0.3">
      <c r="A11" s="178" t="s">
        <v>533</v>
      </c>
      <c r="B11" s="71">
        <v>2</v>
      </c>
      <c r="C11" s="72">
        <v>2</v>
      </c>
      <c r="D11" s="71">
        <v>13</v>
      </c>
      <c r="E11" s="72">
        <v>13</v>
      </c>
      <c r="F11" s="73"/>
      <c r="G11" s="71">
        <f>B11-C11</f>
        <v>0</v>
      </c>
      <c r="H11" s="72">
        <f>D11-E11</f>
        <v>0</v>
      </c>
      <c r="I11" s="37">
        <f>IF(C11=0, "-", IF(G11/C11&lt;10, G11/C11, "&gt;999%"))</f>
        <v>0</v>
      </c>
      <c r="J11" s="38">
        <f>IF(E11=0, "-", IF(H11/E11&lt;10, H11/E11, "&gt;999%"))</f>
        <v>0</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186</v>
      </c>
      <c r="B14" s="65">
        <v>1</v>
      </c>
      <c r="C14" s="66">
        <v>0</v>
      </c>
      <c r="D14" s="65">
        <v>2</v>
      </c>
      <c r="E14" s="66">
        <v>5</v>
      </c>
      <c r="F14" s="67"/>
      <c r="G14" s="65">
        <f t="shared" ref="G14:G29" si="0">B14-C14</f>
        <v>1</v>
      </c>
      <c r="H14" s="66">
        <f t="shared" ref="H14:H29" si="1">D14-E14</f>
        <v>-3</v>
      </c>
      <c r="I14" s="20" t="str">
        <f t="shared" ref="I14:I29" si="2">IF(C14=0, "-", IF(G14/C14&lt;10, G14/C14, "&gt;999%"))</f>
        <v>-</v>
      </c>
      <c r="J14" s="21">
        <f t="shared" ref="J14:J29" si="3">IF(E14=0, "-", IF(H14/E14&lt;10, H14/E14, "&gt;999%"))</f>
        <v>-0.6</v>
      </c>
    </row>
    <row r="15" spans="1:10" x14ac:dyDescent="0.25">
      <c r="A15" s="158" t="s">
        <v>198</v>
      </c>
      <c r="B15" s="65">
        <v>9</v>
      </c>
      <c r="C15" s="66">
        <v>3</v>
      </c>
      <c r="D15" s="65">
        <v>34</v>
      </c>
      <c r="E15" s="66">
        <v>14</v>
      </c>
      <c r="F15" s="67"/>
      <c r="G15" s="65">
        <f t="shared" si="0"/>
        <v>6</v>
      </c>
      <c r="H15" s="66">
        <f t="shared" si="1"/>
        <v>20</v>
      </c>
      <c r="I15" s="20">
        <f t="shared" si="2"/>
        <v>2</v>
      </c>
      <c r="J15" s="21">
        <f t="shared" si="3"/>
        <v>1.4285714285714286</v>
      </c>
    </row>
    <row r="16" spans="1:10" x14ac:dyDescent="0.25">
      <c r="A16" s="158" t="s">
        <v>220</v>
      </c>
      <c r="B16" s="65">
        <v>4</v>
      </c>
      <c r="C16" s="66">
        <v>1</v>
      </c>
      <c r="D16" s="65">
        <v>9</v>
      </c>
      <c r="E16" s="66">
        <v>7</v>
      </c>
      <c r="F16" s="67"/>
      <c r="G16" s="65">
        <f t="shared" si="0"/>
        <v>3</v>
      </c>
      <c r="H16" s="66">
        <f t="shared" si="1"/>
        <v>2</v>
      </c>
      <c r="I16" s="20">
        <f t="shared" si="2"/>
        <v>3</v>
      </c>
      <c r="J16" s="21">
        <f t="shared" si="3"/>
        <v>0.2857142857142857</v>
      </c>
    </row>
    <row r="17" spans="1:10" x14ac:dyDescent="0.25">
      <c r="A17" s="158" t="s">
        <v>272</v>
      </c>
      <c r="B17" s="65">
        <v>0</v>
      </c>
      <c r="C17" s="66">
        <v>0</v>
      </c>
      <c r="D17" s="65">
        <v>1</v>
      </c>
      <c r="E17" s="66">
        <v>3</v>
      </c>
      <c r="F17" s="67"/>
      <c r="G17" s="65">
        <f t="shared" si="0"/>
        <v>0</v>
      </c>
      <c r="H17" s="66">
        <f t="shared" si="1"/>
        <v>-2</v>
      </c>
      <c r="I17" s="20" t="str">
        <f t="shared" si="2"/>
        <v>-</v>
      </c>
      <c r="J17" s="21">
        <f t="shared" si="3"/>
        <v>-0.66666666666666663</v>
      </c>
    </row>
    <row r="18" spans="1:10" x14ac:dyDescent="0.25">
      <c r="A18" s="158" t="s">
        <v>221</v>
      </c>
      <c r="B18" s="65">
        <v>1</v>
      </c>
      <c r="C18" s="66">
        <v>0</v>
      </c>
      <c r="D18" s="65">
        <v>6</v>
      </c>
      <c r="E18" s="66">
        <v>4</v>
      </c>
      <c r="F18" s="67"/>
      <c r="G18" s="65">
        <f t="shared" si="0"/>
        <v>1</v>
      </c>
      <c r="H18" s="66">
        <f t="shared" si="1"/>
        <v>2</v>
      </c>
      <c r="I18" s="20" t="str">
        <f t="shared" si="2"/>
        <v>-</v>
      </c>
      <c r="J18" s="21">
        <f t="shared" si="3"/>
        <v>0.5</v>
      </c>
    </row>
    <row r="19" spans="1:10" x14ac:dyDescent="0.25">
      <c r="A19" s="158" t="s">
        <v>240</v>
      </c>
      <c r="B19" s="65">
        <v>1</v>
      </c>
      <c r="C19" s="66">
        <v>0</v>
      </c>
      <c r="D19" s="65">
        <v>2</v>
      </c>
      <c r="E19" s="66">
        <v>1</v>
      </c>
      <c r="F19" s="67"/>
      <c r="G19" s="65">
        <f t="shared" si="0"/>
        <v>1</v>
      </c>
      <c r="H19" s="66">
        <f t="shared" si="1"/>
        <v>1</v>
      </c>
      <c r="I19" s="20" t="str">
        <f t="shared" si="2"/>
        <v>-</v>
      </c>
      <c r="J19" s="21">
        <f t="shared" si="3"/>
        <v>1</v>
      </c>
    </row>
    <row r="20" spans="1:10" x14ac:dyDescent="0.25">
      <c r="A20" s="158" t="s">
        <v>241</v>
      </c>
      <c r="B20" s="65">
        <v>0</v>
      </c>
      <c r="C20" s="66">
        <v>0</v>
      </c>
      <c r="D20" s="65">
        <v>1</v>
      </c>
      <c r="E20" s="66">
        <v>0</v>
      </c>
      <c r="F20" s="67"/>
      <c r="G20" s="65">
        <f t="shared" si="0"/>
        <v>0</v>
      </c>
      <c r="H20" s="66">
        <f t="shared" si="1"/>
        <v>1</v>
      </c>
      <c r="I20" s="20" t="str">
        <f t="shared" si="2"/>
        <v>-</v>
      </c>
      <c r="J20" s="21" t="str">
        <f t="shared" si="3"/>
        <v>-</v>
      </c>
    </row>
    <row r="21" spans="1:10" x14ac:dyDescent="0.25">
      <c r="A21" s="158" t="s">
        <v>395</v>
      </c>
      <c r="B21" s="65">
        <v>1</v>
      </c>
      <c r="C21" s="66">
        <v>0</v>
      </c>
      <c r="D21" s="65">
        <v>1</v>
      </c>
      <c r="E21" s="66">
        <v>1</v>
      </c>
      <c r="F21" s="67"/>
      <c r="G21" s="65">
        <f t="shared" si="0"/>
        <v>1</v>
      </c>
      <c r="H21" s="66">
        <f t="shared" si="1"/>
        <v>0</v>
      </c>
      <c r="I21" s="20" t="str">
        <f t="shared" si="2"/>
        <v>-</v>
      </c>
      <c r="J21" s="21">
        <f t="shared" si="3"/>
        <v>0</v>
      </c>
    </row>
    <row r="22" spans="1:10" x14ac:dyDescent="0.25">
      <c r="A22" s="158" t="s">
        <v>242</v>
      </c>
      <c r="B22" s="65">
        <v>0</v>
      </c>
      <c r="C22" s="66">
        <v>0</v>
      </c>
      <c r="D22" s="65">
        <v>6</v>
      </c>
      <c r="E22" s="66">
        <v>0</v>
      </c>
      <c r="F22" s="67"/>
      <c r="G22" s="65">
        <f t="shared" si="0"/>
        <v>0</v>
      </c>
      <c r="H22" s="66">
        <f t="shared" si="1"/>
        <v>6</v>
      </c>
      <c r="I22" s="20" t="str">
        <f t="shared" si="2"/>
        <v>-</v>
      </c>
      <c r="J22" s="21" t="str">
        <f t="shared" si="3"/>
        <v>-</v>
      </c>
    </row>
    <row r="23" spans="1:10" x14ac:dyDescent="0.25">
      <c r="A23" s="158" t="s">
        <v>320</v>
      </c>
      <c r="B23" s="65">
        <v>2</v>
      </c>
      <c r="C23" s="66">
        <v>2</v>
      </c>
      <c r="D23" s="65">
        <v>14</v>
      </c>
      <c r="E23" s="66">
        <v>5</v>
      </c>
      <c r="F23" s="67"/>
      <c r="G23" s="65">
        <f t="shared" si="0"/>
        <v>0</v>
      </c>
      <c r="H23" s="66">
        <f t="shared" si="1"/>
        <v>9</v>
      </c>
      <c r="I23" s="20">
        <f t="shared" si="2"/>
        <v>0</v>
      </c>
      <c r="J23" s="21">
        <f t="shared" si="3"/>
        <v>1.8</v>
      </c>
    </row>
    <row r="24" spans="1:10" x14ac:dyDescent="0.25">
      <c r="A24" s="158" t="s">
        <v>321</v>
      </c>
      <c r="B24" s="65">
        <v>10</v>
      </c>
      <c r="C24" s="66">
        <v>4</v>
      </c>
      <c r="D24" s="65">
        <v>47</v>
      </c>
      <c r="E24" s="66">
        <v>36</v>
      </c>
      <c r="F24" s="67"/>
      <c r="G24" s="65">
        <f t="shared" si="0"/>
        <v>6</v>
      </c>
      <c r="H24" s="66">
        <f t="shared" si="1"/>
        <v>11</v>
      </c>
      <c r="I24" s="20">
        <f t="shared" si="2"/>
        <v>1.5</v>
      </c>
      <c r="J24" s="21">
        <f t="shared" si="3"/>
        <v>0.30555555555555558</v>
      </c>
    </row>
    <row r="25" spans="1:10" x14ac:dyDescent="0.25">
      <c r="A25" s="158" t="s">
        <v>356</v>
      </c>
      <c r="B25" s="65">
        <v>4</v>
      </c>
      <c r="C25" s="66">
        <v>5</v>
      </c>
      <c r="D25" s="65">
        <v>35</v>
      </c>
      <c r="E25" s="66">
        <v>40</v>
      </c>
      <c r="F25" s="67"/>
      <c r="G25" s="65">
        <f t="shared" si="0"/>
        <v>-1</v>
      </c>
      <c r="H25" s="66">
        <f t="shared" si="1"/>
        <v>-5</v>
      </c>
      <c r="I25" s="20">
        <f t="shared" si="2"/>
        <v>-0.2</v>
      </c>
      <c r="J25" s="21">
        <f t="shared" si="3"/>
        <v>-0.125</v>
      </c>
    </row>
    <row r="26" spans="1:10" x14ac:dyDescent="0.25">
      <c r="A26" s="158" t="s">
        <v>396</v>
      </c>
      <c r="B26" s="65">
        <v>3</v>
      </c>
      <c r="C26" s="66">
        <v>0</v>
      </c>
      <c r="D26" s="65">
        <v>11</v>
      </c>
      <c r="E26" s="66">
        <v>4</v>
      </c>
      <c r="F26" s="67"/>
      <c r="G26" s="65">
        <f t="shared" si="0"/>
        <v>3</v>
      </c>
      <c r="H26" s="66">
        <f t="shared" si="1"/>
        <v>7</v>
      </c>
      <c r="I26" s="20" t="str">
        <f t="shared" si="2"/>
        <v>-</v>
      </c>
      <c r="J26" s="21">
        <f t="shared" si="3"/>
        <v>1.75</v>
      </c>
    </row>
    <row r="27" spans="1:10" x14ac:dyDescent="0.25">
      <c r="A27" s="158" t="s">
        <v>397</v>
      </c>
      <c r="B27" s="65">
        <v>0</v>
      </c>
      <c r="C27" s="66">
        <v>1</v>
      </c>
      <c r="D27" s="65">
        <v>3</v>
      </c>
      <c r="E27" s="66">
        <v>2</v>
      </c>
      <c r="F27" s="67"/>
      <c r="G27" s="65">
        <f t="shared" si="0"/>
        <v>-1</v>
      </c>
      <c r="H27" s="66">
        <f t="shared" si="1"/>
        <v>1</v>
      </c>
      <c r="I27" s="20">
        <f t="shared" si="2"/>
        <v>-1</v>
      </c>
      <c r="J27" s="21">
        <f t="shared" si="3"/>
        <v>0.5</v>
      </c>
    </row>
    <row r="28" spans="1:10" x14ac:dyDescent="0.25">
      <c r="A28" s="158" t="s">
        <v>273</v>
      </c>
      <c r="B28" s="65">
        <v>1</v>
      </c>
      <c r="C28" s="66">
        <v>0</v>
      </c>
      <c r="D28" s="65">
        <v>1</v>
      </c>
      <c r="E28" s="66">
        <v>1</v>
      </c>
      <c r="F28" s="67"/>
      <c r="G28" s="65">
        <f t="shared" si="0"/>
        <v>1</v>
      </c>
      <c r="H28" s="66">
        <f t="shared" si="1"/>
        <v>0</v>
      </c>
      <c r="I28" s="20" t="str">
        <f t="shared" si="2"/>
        <v>-</v>
      </c>
      <c r="J28" s="21">
        <f t="shared" si="3"/>
        <v>0</v>
      </c>
    </row>
    <row r="29" spans="1:10" s="160" customFormat="1" ht="13" x14ac:dyDescent="0.3">
      <c r="A29" s="178" t="s">
        <v>534</v>
      </c>
      <c r="B29" s="71">
        <v>37</v>
      </c>
      <c r="C29" s="72">
        <v>16</v>
      </c>
      <c r="D29" s="71">
        <v>173</v>
      </c>
      <c r="E29" s="72">
        <v>123</v>
      </c>
      <c r="F29" s="73"/>
      <c r="G29" s="71">
        <f t="shared" si="0"/>
        <v>21</v>
      </c>
      <c r="H29" s="72">
        <f t="shared" si="1"/>
        <v>50</v>
      </c>
      <c r="I29" s="37">
        <f t="shared" si="2"/>
        <v>1.3125</v>
      </c>
      <c r="J29" s="38">
        <f t="shared" si="3"/>
        <v>0.4065040650406504</v>
      </c>
    </row>
    <row r="30" spans="1:10" x14ac:dyDescent="0.25">
      <c r="A30" s="177"/>
      <c r="B30" s="143"/>
      <c r="C30" s="144"/>
      <c r="D30" s="143"/>
      <c r="E30" s="144"/>
      <c r="F30" s="145"/>
      <c r="G30" s="143"/>
      <c r="H30" s="144"/>
      <c r="I30" s="151"/>
      <c r="J30" s="152"/>
    </row>
    <row r="31" spans="1:10" s="139" customFormat="1" ht="13" x14ac:dyDescent="0.3">
      <c r="A31" s="159" t="s">
        <v>33</v>
      </c>
      <c r="B31" s="65"/>
      <c r="C31" s="66"/>
      <c r="D31" s="65"/>
      <c r="E31" s="66"/>
      <c r="F31" s="67"/>
      <c r="G31" s="65"/>
      <c r="H31" s="66"/>
      <c r="I31" s="20"/>
      <c r="J31" s="21"/>
    </row>
    <row r="32" spans="1:10" x14ac:dyDescent="0.25">
      <c r="A32" s="158" t="s">
        <v>420</v>
      </c>
      <c r="B32" s="65">
        <v>0</v>
      </c>
      <c r="C32" s="66">
        <v>1</v>
      </c>
      <c r="D32" s="65">
        <v>0</v>
      </c>
      <c r="E32" s="66">
        <v>1</v>
      </c>
      <c r="F32" s="67"/>
      <c r="G32" s="65">
        <f>B32-C32</f>
        <v>-1</v>
      </c>
      <c r="H32" s="66">
        <f>D32-E32</f>
        <v>-1</v>
      </c>
      <c r="I32" s="20">
        <f>IF(C32=0, "-", IF(G32/C32&lt;10, G32/C32, "&gt;999%"))</f>
        <v>-1</v>
      </c>
      <c r="J32" s="21">
        <f>IF(E32=0, "-", IF(H32/E32&lt;10, H32/E32, "&gt;999%"))</f>
        <v>-1</v>
      </c>
    </row>
    <row r="33" spans="1:10" s="160" customFormat="1" ht="13" x14ac:dyDescent="0.3">
      <c r="A33" s="178" t="s">
        <v>535</v>
      </c>
      <c r="B33" s="71">
        <v>0</v>
      </c>
      <c r="C33" s="72">
        <v>1</v>
      </c>
      <c r="D33" s="71">
        <v>0</v>
      </c>
      <c r="E33" s="72">
        <v>1</v>
      </c>
      <c r="F33" s="73"/>
      <c r="G33" s="71">
        <f>B33-C33</f>
        <v>-1</v>
      </c>
      <c r="H33" s="72">
        <f>D33-E33</f>
        <v>-1</v>
      </c>
      <c r="I33" s="37">
        <f>IF(C33=0, "-", IF(G33/C33&lt;10, G33/C33, "&gt;999%"))</f>
        <v>-1</v>
      </c>
      <c r="J33" s="38">
        <f>IF(E33=0, "-", IF(H33/E33&lt;10, H33/E33, "&gt;999%"))</f>
        <v>-1</v>
      </c>
    </row>
    <row r="34" spans="1:10" x14ac:dyDescent="0.25">
      <c r="A34" s="177"/>
      <c r="B34" s="143"/>
      <c r="C34" s="144"/>
      <c r="D34" s="143"/>
      <c r="E34" s="144"/>
      <c r="F34" s="145"/>
      <c r="G34" s="143"/>
      <c r="H34" s="144"/>
      <c r="I34" s="151"/>
      <c r="J34" s="152"/>
    </row>
    <row r="35" spans="1:10" s="139" customFormat="1" ht="13" x14ac:dyDescent="0.3">
      <c r="A35" s="159" t="s">
        <v>34</v>
      </c>
      <c r="B35" s="65"/>
      <c r="C35" s="66"/>
      <c r="D35" s="65"/>
      <c r="E35" s="66"/>
      <c r="F35" s="67"/>
      <c r="G35" s="65"/>
      <c r="H35" s="66"/>
      <c r="I35" s="20"/>
      <c r="J35" s="21"/>
    </row>
    <row r="36" spans="1:10" x14ac:dyDescent="0.25">
      <c r="A36" s="158" t="s">
        <v>199</v>
      </c>
      <c r="B36" s="65">
        <v>6</v>
      </c>
      <c r="C36" s="66">
        <v>3</v>
      </c>
      <c r="D36" s="65">
        <v>22</v>
      </c>
      <c r="E36" s="66">
        <v>16</v>
      </c>
      <c r="F36" s="67"/>
      <c r="G36" s="65">
        <f t="shared" ref="G36:G57" si="4">B36-C36</f>
        <v>3</v>
      </c>
      <c r="H36" s="66">
        <f t="shared" ref="H36:H57" si="5">D36-E36</f>
        <v>6</v>
      </c>
      <c r="I36" s="20">
        <f t="shared" ref="I36:I57" si="6">IF(C36=0, "-", IF(G36/C36&lt;10, G36/C36, "&gt;999%"))</f>
        <v>1</v>
      </c>
      <c r="J36" s="21">
        <f t="shared" ref="J36:J57" si="7">IF(E36=0, "-", IF(H36/E36&lt;10, H36/E36, "&gt;999%"))</f>
        <v>0.375</v>
      </c>
    </row>
    <row r="37" spans="1:10" x14ac:dyDescent="0.25">
      <c r="A37" s="158" t="s">
        <v>265</v>
      </c>
      <c r="B37" s="65">
        <v>3</v>
      </c>
      <c r="C37" s="66">
        <v>0</v>
      </c>
      <c r="D37" s="65">
        <v>9</v>
      </c>
      <c r="E37" s="66">
        <v>4</v>
      </c>
      <c r="F37" s="67"/>
      <c r="G37" s="65">
        <f t="shared" si="4"/>
        <v>3</v>
      </c>
      <c r="H37" s="66">
        <f t="shared" si="5"/>
        <v>5</v>
      </c>
      <c r="I37" s="20" t="str">
        <f t="shared" si="6"/>
        <v>-</v>
      </c>
      <c r="J37" s="21">
        <f t="shared" si="7"/>
        <v>1.25</v>
      </c>
    </row>
    <row r="38" spans="1:10" x14ac:dyDescent="0.25">
      <c r="A38" s="158" t="s">
        <v>200</v>
      </c>
      <c r="B38" s="65">
        <v>3</v>
      </c>
      <c r="C38" s="66">
        <v>2</v>
      </c>
      <c r="D38" s="65">
        <v>15</v>
      </c>
      <c r="E38" s="66">
        <v>9</v>
      </c>
      <c r="F38" s="67"/>
      <c r="G38" s="65">
        <f t="shared" si="4"/>
        <v>1</v>
      </c>
      <c r="H38" s="66">
        <f t="shared" si="5"/>
        <v>6</v>
      </c>
      <c r="I38" s="20">
        <f t="shared" si="6"/>
        <v>0.5</v>
      </c>
      <c r="J38" s="21">
        <f t="shared" si="7"/>
        <v>0.66666666666666663</v>
      </c>
    </row>
    <row r="39" spans="1:10" x14ac:dyDescent="0.25">
      <c r="A39" s="158" t="s">
        <v>222</v>
      </c>
      <c r="B39" s="65">
        <v>9</v>
      </c>
      <c r="C39" s="66">
        <v>2</v>
      </c>
      <c r="D39" s="65">
        <v>26</v>
      </c>
      <c r="E39" s="66">
        <v>26</v>
      </c>
      <c r="F39" s="67"/>
      <c r="G39" s="65">
        <f t="shared" si="4"/>
        <v>7</v>
      </c>
      <c r="H39" s="66">
        <f t="shared" si="5"/>
        <v>0</v>
      </c>
      <c r="I39" s="20">
        <f t="shared" si="6"/>
        <v>3.5</v>
      </c>
      <c r="J39" s="21">
        <f t="shared" si="7"/>
        <v>0</v>
      </c>
    </row>
    <row r="40" spans="1:10" x14ac:dyDescent="0.25">
      <c r="A40" s="158" t="s">
        <v>274</v>
      </c>
      <c r="B40" s="65">
        <v>1</v>
      </c>
      <c r="C40" s="66">
        <v>0</v>
      </c>
      <c r="D40" s="65">
        <v>2</v>
      </c>
      <c r="E40" s="66">
        <v>10</v>
      </c>
      <c r="F40" s="67"/>
      <c r="G40" s="65">
        <f t="shared" si="4"/>
        <v>1</v>
      </c>
      <c r="H40" s="66">
        <f t="shared" si="5"/>
        <v>-8</v>
      </c>
      <c r="I40" s="20" t="str">
        <f t="shared" si="6"/>
        <v>-</v>
      </c>
      <c r="J40" s="21">
        <f t="shared" si="7"/>
        <v>-0.8</v>
      </c>
    </row>
    <row r="41" spans="1:10" x14ac:dyDescent="0.25">
      <c r="A41" s="158" t="s">
        <v>223</v>
      </c>
      <c r="B41" s="65">
        <v>3</v>
      </c>
      <c r="C41" s="66">
        <v>2</v>
      </c>
      <c r="D41" s="65">
        <v>5</v>
      </c>
      <c r="E41" s="66">
        <v>8</v>
      </c>
      <c r="F41" s="67"/>
      <c r="G41" s="65">
        <f t="shared" si="4"/>
        <v>1</v>
      </c>
      <c r="H41" s="66">
        <f t="shared" si="5"/>
        <v>-3</v>
      </c>
      <c r="I41" s="20">
        <f t="shared" si="6"/>
        <v>0.5</v>
      </c>
      <c r="J41" s="21">
        <f t="shared" si="7"/>
        <v>-0.375</v>
      </c>
    </row>
    <row r="42" spans="1:10" x14ac:dyDescent="0.25">
      <c r="A42" s="158" t="s">
        <v>243</v>
      </c>
      <c r="B42" s="65">
        <v>0</v>
      </c>
      <c r="C42" s="66">
        <v>0</v>
      </c>
      <c r="D42" s="65">
        <v>1</v>
      </c>
      <c r="E42" s="66">
        <v>2</v>
      </c>
      <c r="F42" s="67"/>
      <c r="G42" s="65">
        <f t="shared" si="4"/>
        <v>0</v>
      </c>
      <c r="H42" s="66">
        <f t="shared" si="5"/>
        <v>-1</v>
      </c>
      <c r="I42" s="20" t="str">
        <f t="shared" si="6"/>
        <v>-</v>
      </c>
      <c r="J42" s="21">
        <f t="shared" si="7"/>
        <v>-0.5</v>
      </c>
    </row>
    <row r="43" spans="1:10" x14ac:dyDescent="0.25">
      <c r="A43" s="158" t="s">
        <v>248</v>
      </c>
      <c r="B43" s="65">
        <v>0</v>
      </c>
      <c r="C43" s="66">
        <v>0</v>
      </c>
      <c r="D43" s="65">
        <v>2</v>
      </c>
      <c r="E43" s="66">
        <v>1</v>
      </c>
      <c r="F43" s="67"/>
      <c r="G43" s="65">
        <f t="shared" si="4"/>
        <v>0</v>
      </c>
      <c r="H43" s="66">
        <f t="shared" si="5"/>
        <v>1</v>
      </c>
      <c r="I43" s="20" t="str">
        <f t="shared" si="6"/>
        <v>-</v>
      </c>
      <c r="J43" s="21">
        <f t="shared" si="7"/>
        <v>1</v>
      </c>
    </row>
    <row r="44" spans="1:10" x14ac:dyDescent="0.25">
      <c r="A44" s="158" t="s">
        <v>284</v>
      </c>
      <c r="B44" s="65">
        <v>0</v>
      </c>
      <c r="C44" s="66">
        <v>1</v>
      </c>
      <c r="D44" s="65">
        <v>0</v>
      </c>
      <c r="E44" s="66">
        <v>1</v>
      </c>
      <c r="F44" s="67"/>
      <c r="G44" s="65">
        <f t="shared" si="4"/>
        <v>-1</v>
      </c>
      <c r="H44" s="66">
        <f t="shared" si="5"/>
        <v>-1</v>
      </c>
      <c r="I44" s="20">
        <f t="shared" si="6"/>
        <v>-1</v>
      </c>
      <c r="J44" s="21">
        <f t="shared" si="7"/>
        <v>-1</v>
      </c>
    </row>
    <row r="45" spans="1:10" x14ac:dyDescent="0.25">
      <c r="A45" s="158" t="s">
        <v>224</v>
      </c>
      <c r="B45" s="65">
        <v>1</v>
      </c>
      <c r="C45" s="66">
        <v>1</v>
      </c>
      <c r="D45" s="65">
        <v>2</v>
      </c>
      <c r="E45" s="66">
        <v>8</v>
      </c>
      <c r="F45" s="67"/>
      <c r="G45" s="65">
        <f t="shared" si="4"/>
        <v>0</v>
      </c>
      <c r="H45" s="66">
        <f t="shared" si="5"/>
        <v>-6</v>
      </c>
      <c r="I45" s="20">
        <f t="shared" si="6"/>
        <v>0</v>
      </c>
      <c r="J45" s="21">
        <f t="shared" si="7"/>
        <v>-0.75</v>
      </c>
    </row>
    <row r="46" spans="1:10" x14ac:dyDescent="0.25">
      <c r="A46" s="158" t="s">
        <v>249</v>
      </c>
      <c r="B46" s="65">
        <v>1</v>
      </c>
      <c r="C46" s="66">
        <v>0</v>
      </c>
      <c r="D46" s="65">
        <v>1</v>
      </c>
      <c r="E46" s="66">
        <v>0</v>
      </c>
      <c r="F46" s="67"/>
      <c r="G46" s="65">
        <f t="shared" si="4"/>
        <v>1</v>
      </c>
      <c r="H46" s="66">
        <f t="shared" si="5"/>
        <v>1</v>
      </c>
      <c r="I46" s="20" t="str">
        <f t="shared" si="6"/>
        <v>-</v>
      </c>
      <c r="J46" s="21" t="str">
        <f t="shared" si="7"/>
        <v>-</v>
      </c>
    </row>
    <row r="47" spans="1:10" x14ac:dyDescent="0.25">
      <c r="A47" s="158" t="s">
        <v>398</v>
      </c>
      <c r="B47" s="65">
        <v>2</v>
      </c>
      <c r="C47" s="66">
        <v>1</v>
      </c>
      <c r="D47" s="65">
        <v>10</v>
      </c>
      <c r="E47" s="66">
        <v>5</v>
      </c>
      <c r="F47" s="67"/>
      <c r="G47" s="65">
        <f t="shared" si="4"/>
        <v>1</v>
      </c>
      <c r="H47" s="66">
        <f t="shared" si="5"/>
        <v>5</v>
      </c>
      <c r="I47" s="20">
        <f t="shared" si="6"/>
        <v>1</v>
      </c>
      <c r="J47" s="21">
        <f t="shared" si="7"/>
        <v>1</v>
      </c>
    </row>
    <row r="48" spans="1:10" x14ac:dyDescent="0.25">
      <c r="A48" s="158" t="s">
        <v>322</v>
      </c>
      <c r="B48" s="65">
        <v>21</v>
      </c>
      <c r="C48" s="66">
        <v>6</v>
      </c>
      <c r="D48" s="65">
        <v>26</v>
      </c>
      <c r="E48" s="66">
        <v>25</v>
      </c>
      <c r="F48" s="67"/>
      <c r="G48" s="65">
        <f t="shared" si="4"/>
        <v>15</v>
      </c>
      <c r="H48" s="66">
        <f t="shared" si="5"/>
        <v>1</v>
      </c>
      <c r="I48" s="20">
        <f t="shared" si="6"/>
        <v>2.5</v>
      </c>
      <c r="J48" s="21">
        <f t="shared" si="7"/>
        <v>0.04</v>
      </c>
    </row>
    <row r="49" spans="1:10" x14ac:dyDescent="0.25">
      <c r="A49" s="158" t="s">
        <v>323</v>
      </c>
      <c r="B49" s="65">
        <v>0</v>
      </c>
      <c r="C49" s="66">
        <v>1</v>
      </c>
      <c r="D49" s="65">
        <v>4</v>
      </c>
      <c r="E49" s="66">
        <v>7</v>
      </c>
      <c r="F49" s="67"/>
      <c r="G49" s="65">
        <f t="shared" si="4"/>
        <v>-1</v>
      </c>
      <c r="H49" s="66">
        <f t="shared" si="5"/>
        <v>-3</v>
      </c>
      <c r="I49" s="20">
        <f t="shared" si="6"/>
        <v>-1</v>
      </c>
      <c r="J49" s="21">
        <f t="shared" si="7"/>
        <v>-0.42857142857142855</v>
      </c>
    </row>
    <row r="50" spans="1:10" x14ac:dyDescent="0.25">
      <c r="A50" s="158" t="s">
        <v>357</v>
      </c>
      <c r="B50" s="65">
        <v>9</v>
      </c>
      <c r="C50" s="66">
        <v>10</v>
      </c>
      <c r="D50" s="65">
        <v>38</v>
      </c>
      <c r="E50" s="66">
        <v>42</v>
      </c>
      <c r="F50" s="67"/>
      <c r="G50" s="65">
        <f t="shared" si="4"/>
        <v>-1</v>
      </c>
      <c r="H50" s="66">
        <f t="shared" si="5"/>
        <v>-4</v>
      </c>
      <c r="I50" s="20">
        <f t="shared" si="6"/>
        <v>-0.1</v>
      </c>
      <c r="J50" s="21">
        <f t="shared" si="7"/>
        <v>-9.5238095238095233E-2</v>
      </c>
    </row>
    <row r="51" spans="1:10" x14ac:dyDescent="0.25">
      <c r="A51" s="158" t="s">
        <v>358</v>
      </c>
      <c r="B51" s="65">
        <v>0</v>
      </c>
      <c r="C51" s="66">
        <v>0</v>
      </c>
      <c r="D51" s="65">
        <v>4</v>
      </c>
      <c r="E51" s="66">
        <v>4</v>
      </c>
      <c r="F51" s="67"/>
      <c r="G51" s="65">
        <f t="shared" si="4"/>
        <v>0</v>
      </c>
      <c r="H51" s="66">
        <f t="shared" si="5"/>
        <v>0</v>
      </c>
      <c r="I51" s="20" t="str">
        <f t="shared" si="6"/>
        <v>-</v>
      </c>
      <c r="J51" s="21">
        <f t="shared" si="7"/>
        <v>0</v>
      </c>
    </row>
    <row r="52" spans="1:10" x14ac:dyDescent="0.25">
      <c r="A52" s="158" t="s">
        <v>399</v>
      </c>
      <c r="B52" s="65">
        <v>5</v>
      </c>
      <c r="C52" s="66">
        <v>9</v>
      </c>
      <c r="D52" s="65">
        <v>32</v>
      </c>
      <c r="E52" s="66">
        <v>31</v>
      </c>
      <c r="F52" s="67"/>
      <c r="G52" s="65">
        <f t="shared" si="4"/>
        <v>-4</v>
      </c>
      <c r="H52" s="66">
        <f t="shared" si="5"/>
        <v>1</v>
      </c>
      <c r="I52" s="20">
        <f t="shared" si="6"/>
        <v>-0.44444444444444442</v>
      </c>
      <c r="J52" s="21">
        <f t="shared" si="7"/>
        <v>3.2258064516129031E-2</v>
      </c>
    </row>
    <row r="53" spans="1:10" x14ac:dyDescent="0.25">
      <c r="A53" s="158" t="s">
        <v>400</v>
      </c>
      <c r="B53" s="65">
        <v>0</v>
      </c>
      <c r="C53" s="66">
        <v>0</v>
      </c>
      <c r="D53" s="65">
        <v>2</v>
      </c>
      <c r="E53" s="66">
        <v>3</v>
      </c>
      <c r="F53" s="67"/>
      <c r="G53" s="65">
        <f t="shared" si="4"/>
        <v>0</v>
      </c>
      <c r="H53" s="66">
        <f t="shared" si="5"/>
        <v>-1</v>
      </c>
      <c r="I53" s="20" t="str">
        <f t="shared" si="6"/>
        <v>-</v>
      </c>
      <c r="J53" s="21">
        <f t="shared" si="7"/>
        <v>-0.33333333333333331</v>
      </c>
    </row>
    <row r="54" spans="1:10" x14ac:dyDescent="0.25">
      <c r="A54" s="158" t="s">
        <v>421</v>
      </c>
      <c r="B54" s="65">
        <v>1</v>
      </c>
      <c r="C54" s="66">
        <v>1</v>
      </c>
      <c r="D54" s="65">
        <v>5</v>
      </c>
      <c r="E54" s="66">
        <v>11</v>
      </c>
      <c r="F54" s="67"/>
      <c r="G54" s="65">
        <f t="shared" si="4"/>
        <v>0</v>
      </c>
      <c r="H54" s="66">
        <f t="shared" si="5"/>
        <v>-6</v>
      </c>
      <c r="I54" s="20">
        <f t="shared" si="6"/>
        <v>0</v>
      </c>
      <c r="J54" s="21">
        <f t="shared" si="7"/>
        <v>-0.54545454545454541</v>
      </c>
    </row>
    <row r="55" spans="1:10" x14ac:dyDescent="0.25">
      <c r="A55" s="158" t="s">
        <v>422</v>
      </c>
      <c r="B55" s="65">
        <v>0</v>
      </c>
      <c r="C55" s="66">
        <v>0</v>
      </c>
      <c r="D55" s="65">
        <v>1</v>
      </c>
      <c r="E55" s="66">
        <v>0</v>
      </c>
      <c r="F55" s="67"/>
      <c r="G55" s="65">
        <f t="shared" si="4"/>
        <v>0</v>
      </c>
      <c r="H55" s="66">
        <f t="shared" si="5"/>
        <v>1</v>
      </c>
      <c r="I55" s="20" t="str">
        <f t="shared" si="6"/>
        <v>-</v>
      </c>
      <c r="J55" s="21" t="str">
        <f t="shared" si="7"/>
        <v>-</v>
      </c>
    </row>
    <row r="56" spans="1:10" x14ac:dyDescent="0.25">
      <c r="A56" s="158" t="s">
        <v>275</v>
      </c>
      <c r="B56" s="65">
        <v>0</v>
      </c>
      <c r="C56" s="66">
        <v>0</v>
      </c>
      <c r="D56" s="65">
        <v>1</v>
      </c>
      <c r="E56" s="66">
        <v>0</v>
      </c>
      <c r="F56" s="67"/>
      <c r="G56" s="65">
        <f t="shared" si="4"/>
        <v>0</v>
      </c>
      <c r="H56" s="66">
        <f t="shared" si="5"/>
        <v>1</v>
      </c>
      <c r="I56" s="20" t="str">
        <f t="shared" si="6"/>
        <v>-</v>
      </c>
      <c r="J56" s="21" t="str">
        <f t="shared" si="7"/>
        <v>-</v>
      </c>
    </row>
    <row r="57" spans="1:10" s="160" customFormat="1" ht="13" x14ac:dyDescent="0.3">
      <c r="A57" s="178" t="s">
        <v>536</v>
      </c>
      <c r="B57" s="71">
        <v>65</v>
      </c>
      <c r="C57" s="72">
        <v>39</v>
      </c>
      <c r="D57" s="71">
        <v>208</v>
      </c>
      <c r="E57" s="72">
        <v>213</v>
      </c>
      <c r="F57" s="73"/>
      <c r="G57" s="71">
        <f t="shared" si="4"/>
        <v>26</v>
      </c>
      <c r="H57" s="72">
        <f t="shared" si="5"/>
        <v>-5</v>
      </c>
      <c r="I57" s="37">
        <f t="shared" si="6"/>
        <v>0.66666666666666663</v>
      </c>
      <c r="J57" s="38">
        <f t="shared" si="7"/>
        <v>-2.3474178403755867E-2</v>
      </c>
    </row>
    <row r="58" spans="1:10" x14ac:dyDescent="0.25">
      <c r="A58" s="177"/>
      <c r="B58" s="143"/>
      <c r="C58" s="144"/>
      <c r="D58" s="143"/>
      <c r="E58" s="144"/>
      <c r="F58" s="145"/>
      <c r="G58" s="143"/>
      <c r="H58" s="144"/>
      <c r="I58" s="151"/>
      <c r="J58" s="152"/>
    </row>
    <row r="59" spans="1:10" s="139" customFormat="1" ht="13" x14ac:dyDescent="0.3">
      <c r="A59" s="159" t="s">
        <v>35</v>
      </c>
      <c r="B59" s="65"/>
      <c r="C59" s="66"/>
      <c r="D59" s="65"/>
      <c r="E59" s="66"/>
      <c r="F59" s="67"/>
      <c r="G59" s="65"/>
      <c r="H59" s="66"/>
      <c r="I59" s="20"/>
      <c r="J59" s="21"/>
    </row>
    <row r="60" spans="1:10" x14ac:dyDescent="0.25">
      <c r="A60" s="158" t="s">
        <v>333</v>
      </c>
      <c r="B60" s="65">
        <v>33</v>
      </c>
      <c r="C60" s="66">
        <v>0</v>
      </c>
      <c r="D60" s="65">
        <v>159</v>
      </c>
      <c r="E60" s="66">
        <v>0</v>
      </c>
      <c r="F60" s="67"/>
      <c r="G60" s="65">
        <f>B60-C60</f>
        <v>33</v>
      </c>
      <c r="H60" s="66">
        <f>D60-E60</f>
        <v>159</v>
      </c>
      <c r="I60" s="20" t="str">
        <f>IF(C60=0, "-", IF(G60/C60&lt;10, G60/C60, "&gt;999%"))</f>
        <v>-</v>
      </c>
      <c r="J60" s="21" t="str">
        <f>IF(E60=0, "-", IF(H60/E60&lt;10, H60/E60, "&gt;999%"))</f>
        <v>-</v>
      </c>
    </row>
    <row r="61" spans="1:10" s="160" customFormat="1" ht="13" x14ac:dyDescent="0.3">
      <c r="A61" s="178" t="s">
        <v>537</v>
      </c>
      <c r="B61" s="71">
        <v>33</v>
      </c>
      <c r="C61" s="72">
        <v>0</v>
      </c>
      <c r="D61" s="71">
        <v>159</v>
      </c>
      <c r="E61" s="72">
        <v>0</v>
      </c>
      <c r="F61" s="73"/>
      <c r="G61" s="71">
        <f>B61-C61</f>
        <v>33</v>
      </c>
      <c r="H61" s="72">
        <f>D61-E61</f>
        <v>159</v>
      </c>
      <c r="I61" s="37" t="str">
        <f>IF(C61=0, "-", IF(G61/C61&lt;10, G61/C61, "&gt;999%"))</f>
        <v>-</v>
      </c>
      <c r="J61" s="38" t="str">
        <f>IF(E61=0, "-", IF(H61/E61&lt;10, H61/E61, "&gt;999%"))</f>
        <v>-</v>
      </c>
    </row>
    <row r="62" spans="1:10" x14ac:dyDescent="0.25">
      <c r="A62" s="177"/>
      <c r="B62" s="143"/>
      <c r="C62" s="144"/>
      <c r="D62" s="143"/>
      <c r="E62" s="144"/>
      <c r="F62" s="145"/>
      <c r="G62" s="143"/>
      <c r="H62" s="144"/>
      <c r="I62" s="151"/>
      <c r="J62" s="152"/>
    </row>
    <row r="63" spans="1:10" s="139" customFormat="1" ht="13" x14ac:dyDescent="0.3">
      <c r="A63" s="159" t="s">
        <v>36</v>
      </c>
      <c r="B63" s="65"/>
      <c r="C63" s="66"/>
      <c r="D63" s="65"/>
      <c r="E63" s="66"/>
      <c r="F63" s="67"/>
      <c r="G63" s="65"/>
      <c r="H63" s="66"/>
      <c r="I63" s="20"/>
      <c r="J63" s="21"/>
    </row>
    <row r="64" spans="1:10" x14ac:dyDescent="0.25">
      <c r="A64" s="158" t="s">
        <v>296</v>
      </c>
      <c r="B64" s="65">
        <v>5</v>
      </c>
      <c r="C64" s="66">
        <v>0</v>
      </c>
      <c r="D64" s="65">
        <v>29</v>
      </c>
      <c r="E64" s="66">
        <v>0</v>
      </c>
      <c r="F64" s="67"/>
      <c r="G64" s="65">
        <f>B64-C64</f>
        <v>5</v>
      </c>
      <c r="H64" s="66">
        <f>D64-E64</f>
        <v>29</v>
      </c>
      <c r="I64" s="20" t="str">
        <f>IF(C64=0, "-", IF(G64/C64&lt;10, G64/C64, "&gt;999%"))</f>
        <v>-</v>
      </c>
      <c r="J64" s="21" t="str">
        <f>IF(E64=0, "-", IF(H64/E64&lt;10, H64/E64, "&gt;999%"))</f>
        <v>-</v>
      </c>
    </row>
    <row r="65" spans="1:10" s="160" customFormat="1" ht="13" x14ac:dyDescent="0.3">
      <c r="A65" s="178" t="s">
        <v>538</v>
      </c>
      <c r="B65" s="71">
        <v>5</v>
      </c>
      <c r="C65" s="72">
        <v>0</v>
      </c>
      <c r="D65" s="71">
        <v>29</v>
      </c>
      <c r="E65" s="72">
        <v>0</v>
      </c>
      <c r="F65" s="73"/>
      <c r="G65" s="71">
        <f>B65-C65</f>
        <v>5</v>
      </c>
      <c r="H65" s="72">
        <f>D65-E65</f>
        <v>29</v>
      </c>
      <c r="I65" s="37" t="str">
        <f>IF(C65=0, "-", IF(G65/C65&lt;10, G65/C65, "&gt;999%"))</f>
        <v>-</v>
      </c>
      <c r="J65" s="38" t="str">
        <f>IF(E65=0, "-", IF(H65/E65&lt;10, H65/E65, "&gt;999%"))</f>
        <v>-</v>
      </c>
    </row>
    <row r="66" spans="1:10" x14ac:dyDescent="0.25">
      <c r="A66" s="177"/>
      <c r="B66" s="143"/>
      <c r="C66" s="144"/>
      <c r="D66" s="143"/>
      <c r="E66" s="144"/>
      <c r="F66" s="145"/>
      <c r="G66" s="143"/>
      <c r="H66" s="144"/>
      <c r="I66" s="151"/>
      <c r="J66" s="152"/>
    </row>
    <row r="67" spans="1:10" s="139" customFormat="1" ht="13" x14ac:dyDescent="0.3">
      <c r="A67" s="159" t="s">
        <v>37</v>
      </c>
      <c r="B67" s="65"/>
      <c r="C67" s="66"/>
      <c r="D67" s="65"/>
      <c r="E67" s="66"/>
      <c r="F67" s="67"/>
      <c r="G67" s="65"/>
      <c r="H67" s="66"/>
      <c r="I67" s="20"/>
      <c r="J67" s="21"/>
    </row>
    <row r="68" spans="1:10" x14ac:dyDescent="0.25">
      <c r="A68" s="158" t="s">
        <v>276</v>
      </c>
      <c r="B68" s="65">
        <v>1</v>
      </c>
      <c r="C68" s="66">
        <v>0</v>
      </c>
      <c r="D68" s="65">
        <v>4</v>
      </c>
      <c r="E68" s="66">
        <v>2</v>
      </c>
      <c r="F68" s="67"/>
      <c r="G68" s="65">
        <f>B68-C68</f>
        <v>1</v>
      </c>
      <c r="H68" s="66">
        <f>D68-E68</f>
        <v>2</v>
      </c>
      <c r="I68" s="20" t="str">
        <f>IF(C68=0, "-", IF(G68/C68&lt;10, G68/C68, "&gt;999%"))</f>
        <v>-</v>
      </c>
      <c r="J68" s="21">
        <f>IF(E68=0, "-", IF(H68/E68&lt;10, H68/E68, "&gt;999%"))</f>
        <v>1</v>
      </c>
    </row>
    <row r="69" spans="1:10" x14ac:dyDescent="0.25">
      <c r="A69" s="158" t="s">
        <v>464</v>
      </c>
      <c r="B69" s="65">
        <v>1</v>
      </c>
      <c r="C69" s="66">
        <v>0</v>
      </c>
      <c r="D69" s="65">
        <v>14</v>
      </c>
      <c r="E69" s="66">
        <v>6</v>
      </c>
      <c r="F69" s="67"/>
      <c r="G69" s="65">
        <f>B69-C69</f>
        <v>1</v>
      </c>
      <c r="H69" s="66">
        <f>D69-E69</f>
        <v>8</v>
      </c>
      <c r="I69" s="20" t="str">
        <f>IF(C69=0, "-", IF(G69/C69&lt;10, G69/C69, "&gt;999%"))</f>
        <v>-</v>
      </c>
      <c r="J69" s="21">
        <f>IF(E69=0, "-", IF(H69/E69&lt;10, H69/E69, "&gt;999%"))</f>
        <v>1.3333333333333333</v>
      </c>
    </row>
    <row r="70" spans="1:10" x14ac:dyDescent="0.25">
      <c r="A70" s="158" t="s">
        <v>465</v>
      </c>
      <c r="B70" s="65">
        <v>0</v>
      </c>
      <c r="C70" s="66">
        <v>1</v>
      </c>
      <c r="D70" s="65">
        <v>2</v>
      </c>
      <c r="E70" s="66">
        <v>2</v>
      </c>
      <c r="F70" s="67"/>
      <c r="G70" s="65">
        <f>B70-C70</f>
        <v>-1</v>
      </c>
      <c r="H70" s="66">
        <f>D70-E70</f>
        <v>0</v>
      </c>
      <c r="I70" s="20">
        <f>IF(C70=0, "-", IF(G70/C70&lt;10, G70/C70, "&gt;999%"))</f>
        <v>-1</v>
      </c>
      <c r="J70" s="21">
        <f>IF(E70=0, "-", IF(H70/E70&lt;10, H70/E70, "&gt;999%"))</f>
        <v>0</v>
      </c>
    </row>
    <row r="71" spans="1:10" s="160" customFormat="1" ht="13" x14ac:dyDescent="0.3">
      <c r="A71" s="178" t="s">
        <v>539</v>
      </c>
      <c r="B71" s="71">
        <v>2</v>
      </c>
      <c r="C71" s="72">
        <v>1</v>
      </c>
      <c r="D71" s="71">
        <v>20</v>
      </c>
      <c r="E71" s="72">
        <v>10</v>
      </c>
      <c r="F71" s="73"/>
      <c r="G71" s="71">
        <f>B71-C71</f>
        <v>1</v>
      </c>
      <c r="H71" s="72">
        <f>D71-E71</f>
        <v>10</v>
      </c>
      <c r="I71" s="37">
        <f>IF(C71=0, "-", IF(G71/C71&lt;10, G71/C71, "&gt;999%"))</f>
        <v>1</v>
      </c>
      <c r="J71" s="38">
        <f>IF(E71=0, "-", IF(H71/E71&lt;10, H71/E71, "&gt;999%"))</f>
        <v>1</v>
      </c>
    </row>
    <row r="72" spans="1:10" x14ac:dyDescent="0.25">
      <c r="A72" s="177"/>
      <c r="B72" s="143"/>
      <c r="C72" s="144"/>
      <c r="D72" s="143"/>
      <c r="E72" s="144"/>
      <c r="F72" s="145"/>
      <c r="G72" s="143"/>
      <c r="H72" s="144"/>
      <c r="I72" s="151"/>
      <c r="J72" s="152"/>
    </row>
    <row r="73" spans="1:10" s="139" customFormat="1" ht="13" x14ac:dyDescent="0.3">
      <c r="A73" s="159" t="s">
        <v>38</v>
      </c>
      <c r="B73" s="65"/>
      <c r="C73" s="66"/>
      <c r="D73" s="65"/>
      <c r="E73" s="66"/>
      <c r="F73" s="67"/>
      <c r="G73" s="65"/>
      <c r="H73" s="66"/>
      <c r="I73" s="20"/>
      <c r="J73" s="21"/>
    </row>
    <row r="74" spans="1:10" x14ac:dyDescent="0.25">
      <c r="A74" s="158" t="s">
        <v>187</v>
      </c>
      <c r="B74" s="65">
        <v>0</v>
      </c>
      <c r="C74" s="66">
        <v>0</v>
      </c>
      <c r="D74" s="65">
        <v>1</v>
      </c>
      <c r="E74" s="66">
        <v>3</v>
      </c>
      <c r="F74" s="67"/>
      <c r="G74" s="65">
        <f>B74-C74</f>
        <v>0</v>
      </c>
      <c r="H74" s="66">
        <f>D74-E74</f>
        <v>-2</v>
      </c>
      <c r="I74" s="20" t="str">
        <f>IF(C74=0, "-", IF(G74/C74&lt;10, G74/C74, "&gt;999%"))</f>
        <v>-</v>
      </c>
      <c r="J74" s="21">
        <f>IF(E74=0, "-", IF(H74/E74&lt;10, H74/E74, "&gt;999%"))</f>
        <v>-0.66666666666666663</v>
      </c>
    </row>
    <row r="75" spans="1:10" x14ac:dyDescent="0.25">
      <c r="A75" s="158" t="s">
        <v>297</v>
      </c>
      <c r="B75" s="65">
        <v>0</v>
      </c>
      <c r="C75" s="66">
        <v>0</v>
      </c>
      <c r="D75" s="65">
        <v>0</v>
      </c>
      <c r="E75" s="66">
        <v>7</v>
      </c>
      <c r="F75" s="67"/>
      <c r="G75" s="65">
        <f>B75-C75</f>
        <v>0</v>
      </c>
      <c r="H75" s="66">
        <f>D75-E75</f>
        <v>-7</v>
      </c>
      <c r="I75" s="20" t="str">
        <f>IF(C75=0, "-", IF(G75/C75&lt;10, G75/C75, "&gt;999%"))</f>
        <v>-</v>
      </c>
      <c r="J75" s="21">
        <f>IF(E75=0, "-", IF(H75/E75&lt;10, H75/E75, "&gt;999%"))</f>
        <v>-1</v>
      </c>
    </row>
    <row r="76" spans="1:10" x14ac:dyDescent="0.25">
      <c r="A76" s="158" t="s">
        <v>334</v>
      </c>
      <c r="B76" s="65">
        <v>0</v>
      </c>
      <c r="C76" s="66">
        <v>0</v>
      </c>
      <c r="D76" s="65">
        <v>1</v>
      </c>
      <c r="E76" s="66">
        <v>1</v>
      </c>
      <c r="F76" s="67"/>
      <c r="G76" s="65">
        <f>B76-C76</f>
        <v>0</v>
      </c>
      <c r="H76" s="66">
        <f>D76-E76</f>
        <v>0</v>
      </c>
      <c r="I76" s="20" t="str">
        <f>IF(C76=0, "-", IF(G76/C76&lt;10, G76/C76, "&gt;999%"))</f>
        <v>-</v>
      </c>
      <c r="J76" s="21">
        <f>IF(E76=0, "-", IF(H76/E76&lt;10, H76/E76, "&gt;999%"))</f>
        <v>0</v>
      </c>
    </row>
    <row r="77" spans="1:10" x14ac:dyDescent="0.25">
      <c r="A77" s="158" t="s">
        <v>237</v>
      </c>
      <c r="B77" s="65">
        <v>0</v>
      </c>
      <c r="C77" s="66">
        <v>0</v>
      </c>
      <c r="D77" s="65">
        <v>1</v>
      </c>
      <c r="E77" s="66">
        <v>0</v>
      </c>
      <c r="F77" s="67"/>
      <c r="G77" s="65">
        <f>B77-C77</f>
        <v>0</v>
      </c>
      <c r="H77" s="66">
        <f>D77-E77</f>
        <v>1</v>
      </c>
      <c r="I77" s="20" t="str">
        <f>IF(C77=0, "-", IF(G77/C77&lt;10, G77/C77, "&gt;999%"))</f>
        <v>-</v>
      </c>
      <c r="J77" s="21" t="str">
        <f>IF(E77=0, "-", IF(H77/E77&lt;10, H77/E77, "&gt;999%"))</f>
        <v>-</v>
      </c>
    </row>
    <row r="78" spans="1:10" s="160" customFormat="1" ht="13" x14ac:dyDescent="0.3">
      <c r="A78" s="178" t="s">
        <v>540</v>
      </c>
      <c r="B78" s="71">
        <v>0</v>
      </c>
      <c r="C78" s="72">
        <v>0</v>
      </c>
      <c r="D78" s="71">
        <v>3</v>
      </c>
      <c r="E78" s="72">
        <v>11</v>
      </c>
      <c r="F78" s="73"/>
      <c r="G78" s="71">
        <f>B78-C78</f>
        <v>0</v>
      </c>
      <c r="H78" s="72">
        <f>D78-E78</f>
        <v>-8</v>
      </c>
      <c r="I78" s="37" t="str">
        <f>IF(C78=0, "-", IF(G78/C78&lt;10, G78/C78, "&gt;999%"))</f>
        <v>-</v>
      </c>
      <c r="J78" s="38">
        <f>IF(E78=0, "-", IF(H78/E78&lt;10, H78/E78, "&gt;999%"))</f>
        <v>-0.72727272727272729</v>
      </c>
    </row>
    <row r="79" spans="1:10" x14ac:dyDescent="0.25">
      <c r="A79" s="177"/>
      <c r="B79" s="143"/>
      <c r="C79" s="144"/>
      <c r="D79" s="143"/>
      <c r="E79" s="144"/>
      <c r="F79" s="145"/>
      <c r="G79" s="143"/>
      <c r="H79" s="144"/>
      <c r="I79" s="151"/>
      <c r="J79" s="152"/>
    </row>
    <row r="80" spans="1:10" s="139" customFormat="1" ht="13" x14ac:dyDescent="0.3">
      <c r="A80" s="159" t="s">
        <v>39</v>
      </c>
      <c r="B80" s="65"/>
      <c r="C80" s="66"/>
      <c r="D80" s="65"/>
      <c r="E80" s="66"/>
      <c r="F80" s="67"/>
      <c r="G80" s="65"/>
      <c r="H80" s="66"/>
      <c r="I80" s="20"/>
      <c r="J80" s="21"/>
    </row>
    <row r="81" spans="1:10" x14ac:dyDescent="0.25">
      <c r="A81" s="158" t="s">
        <v>359</v>
      </c>
      <c r="B81" s="65">
        <v>2</v>
      </c>
      <c r="C81" s="66">
        <v>0</v>
      </c>
      <c r="D81" s="65">
        <v>4</v>
      </c>
      <c r="E81" s="66">
        <v>0</v>
      </c>
      <c r="F81" s="67"/>
      <c r="G81" s="65">
        <f>B81-C81</f>
        <v>2</v>
      </c>
      <c r="H81" s="66">
        <f>D81-E81</f>
        <v>4</v>
      </c>
      <c r="I81" s="20" t="str">
        <f>IF(C81=0, "-", IF(G81/C81&lt;10, G81/C81, "&gt;999%"))</f>
        <v>-</v>
      </c>
      <c r="J81" s="21" t="str">
        <f>IF(E81=0, "-", IF(H81/E81&lt;10, H81/E81, "&gt;999%"))</f>
        <v>-</v>
      </c>
    </row>
    <row r="82" spans="1:10" x14ac:dyDescent="0.25">
      <c r="A82" s="158" t="s">
        <v>201</v>
      </c>
      <c r="B82" s="65">
        <v>10</v>
      </c>
      <c r="C82" s="66">
        <v>0</v>
      </c>
      <c r="D82" s="65">
        <v>17</v>
      </c>
      <c r="E82" s="66">
        <v>0</v>
      </c>
      <c r="F82" s="67"/>
      <c r="G82" s="65">
        <f>B82-C82</f>
        <v>10</v>
      </c>
      <c r="H82" s="66">
        <f>D82-E82</f>
        <v>17</v>
      </c>
      <c r="I82" s="20" t="str">
        <f>IF(C82=0, "-", IF(G82/C82&lt;10, G82/C82, "&gt;999%"))</f>
        <v>-</v>
      </c>
      <c r="J82" s="21" t="str">
        <f>IF(E82=0, "-", IF(H82/E82&lt;10, H82/E82, "&gt;999%"))</f>
        <v>-</v>
      </c>
    </row>
    <row r="83" spans="1:10" x14ac:dyDescent="0.25">
      <c r="A83" s="158" t="s">
        <v>335</v>
      </c>
      <c r="B83" s="65">
        <v>31</v>
      </c>
      <c r="C83" s="66">
        <v>0</v>
      </c>
      <c r="D83" s="65">
        <v>66</v>
      </c>
      <c r="E83" s="66">
        <v>0</v>
      </c>
      <c r="F83" s="67"/>
      <c r="G83" s="65">
        <f>B83-C83</f>
        <v>31</v>
      </c>
      <c r="H83" s="66">
        <f>D83-E83</f>
        <v>66</v>
      </c>
      <c r="I83" s="20" t="str">
        <f>IF(C83=0, "-", IF(G83/C83&lt;10, G83/C83, "&gt;999%"))</f>
        <v>-</v>
      </c>
      <c r="J83" s="21" t="str">
        <f>IF(E83=0, "-", IF(H83/E83&lt;10, H83/E83, "&gt;999%"))</f>
        <v>-</v>
      </c>
    </row>
    <row r="84" spans="1:10" x14ac:dyDescent="0.25">
      <c r="A84" s="158" t="s">
        <v>202</v>
      </c>
      <c r="B84" s="65">
        <v>5</v>
      </c>
      <c r="C84" s="66">
        <v>0</v>
      </c>
      <c r="D84" s="65">
        <v>10</v>
      </c>
      <c r="E84" s="66">
        <v>0</v>
      </c>
      <c r="F84" s="67"/>
      <c r="G84" s="65">
        <f>B84-C84</f>
        <v>5</v>
      </c>
      <c r="H84" s="66">
        <f>D84-E84</f>
        <v>10</v>
      </c>
      <c r="I84" s="20" t="str">
        <f>IF(C84=0, "-", IF(G84/C84&lt;10, G84/C84, "&gt;999%"))</f>
        <v>-</v>
      </c>
      <c r="J84" s="21" t="str">
        <f>IF(E84=0, "-", IF(H84/E84&lt;10, H84/E84, "&gt;999%"))</f>
        <v>-</v>
      </c>
    </row>
    <row r="85" spans="1:10" s="160" customFormat="1" ht="13" x14ac:dyDescent="0.3">
      <c r="A85" s="178" t="s">
        <v>541</v>
      </c>
      <c r="B85" s="71">
        <v>48</v>
      </c>
      <c r="C85" s="72">
        <v>0</v>
      </c>
      <c r="D85" s="71">
        <v>97</v>
      </c>
      <c r="E85" s="72">
        <v>0</v>
      </c>
      <c r="F85" s="73"/>
      <c r="G85" s="71">
        <f>B85-C85</f>
        <v>48</v>
      </c>
      <c r="H85" s="72">
        <f>D85-E85</f>
        <v>97</v>
      </c>
      <c r="I85" s="37" t="str">
        <f>IF(C85=0, "-", IF(G85/C85&lt;10, G85/C85, "&gt;999%"))</f>
        <v>-</v>
      </c>
      <c r="J85" s="38" t="str">
        <f>IF(E85=0, "-", IF(H85/E85&lt;10, H85/E85, "&gt;999%"))</f>
        <v>-</v>
      </c>
    </row>
    <row r="86" spans="1:10" x14ac:dyDescent="0.25">
      <c r="A86" s="177"/>
      <c r="B86" s="143"/>
      <c r="C86" s="144"/>
      <c r="D86" s="143"/>
      <c r="E86" s="144"/>
      <c r="F86" s="145"/>
      <c r="G86" s="143"/>
      <c r="H86" s="144"/>
      <c r="I86" s="151"/>
      <c r="J86" s="152"/>
    </row>
    <row r="87" spans="1:10" s="139" customFormat="1" ht="13" x14ac:dyDescent="0.3">
      <c r="A87" s="159" t="s">
        <v>40</v>
      </c>
      <c r="B87" s="65"/>
      <c r="C87" s="66"/>
      <c r="D87" s="65"/>
      <c r="E87" s="66"/>
      <c r="F87" s="67"/>
      <c r="G87" s="65"/>
      <c r="H87" s="66"/>
      <c r="I87" s="20"/>
      <c r="J87" s="21"/>
    </row>
    <row r="88" spans="1:10" x14ac:dyDescent="0.25">
      <c r="A88" s="158" t="s">
        <v>174</v>
      </c>
      <c r="B88" s="65">
        <v>4</v>
      </c>
      <c r="C88" s="66">
        <v>0</v>
      </c>
      <c r="D88" s="65">
        <v>13</v>
      </c>
      <c r="E88" s="66">
        <v>13</v>
      </c>
      <c r="F88" s="67"/>
      <c r="G88" s="65">
        <f>B88-C88</f>
        <v>4</v>
      </c>
      <c r="H88" s="66">
        <f>D88-E88</f>
        <v>0</v>
      </c>
      <c r="I88" s="20" t="str">
        <f>IF(C88=0, "-", IF(G88/C88&lt;10, G88/C88, "&gt;999%"))</f>
        <v>-</v>
      </c>
      <c r="J88" s="21">
        <f>IF(E88=0, "-", IF(H88/E88&lt;10, H88/E88, "&gt;999%"))</f>
        <v>0</v>
      </c>
    </row>
    <row r="89" spans="1:10" s="160" customFormat="1" ht="13" x14ac:dyDescent="0.3">
      <c r="A89" s="178" t="s">
        <v>542</v>
      </c>
      <c r="B89" s="71">
        <v>4</v>
      </c>
      <c r="C89" s="72">
        <v>0</v>
      </c>
      <c r="D89" s="71">
        <v>13</v>
      </c>
      <c r="E89" s="72">
        <v>13</v>
      </c>
      <c r="F89" s="73"/>
      <c r="G89" s="71">
        <f>B89-C89</f>
        <v>4</v>
      </c>
      <c r="H89" s="72">
        <f>D89-E89</f>
        <v>0</v>
      </c>
      <c r="I89" s="37" t="str">
        <f>IF(C89=0, "-", IF(G89/C89&lt;10, G89/C89, "&gt;999%"))</f>
        <v>-</v>
      </c>
      <c r="J89" s="38">
        <f>IF(E89=0, "-", IF(H89/E89&lt;10, H89/E89, "&gt;999%"))</f>
        <v>0</v>
      </c>
    </row>
    <row r="90" spans="1:10" x14ac:dyDescent="0.25">
      <c r="A90" s="177"/>
      <c r="B90" s="143"/>
      <c r="C90" s="144"/>
      <c r="D90" s="143"/>
      <c r="E90" s="144"/>
      <c r="F90" s="145"/>
      <c r="G90" s="143"/>
      <c r="H90" s="144"/>
      <c r="I90" s="151"/>
      <c r="J90" s="152"/>
    </row>
    <row r="91" spans="1:10" s="139" customFormat="1" ht="13" x14ac:dyDescent="0.3">
      <c r="A91" s="159" t="s">
        <v>41</v>
      </c>
      <c r="B91" s="65"/>
      <c r="C91" s="66"/>
      <c r="D91" s="65"/>
      <c r="E91" s="66"/>
      <c r="F91" s="67"/>
      <c r="G91" s="65"/>
      <c r="H91" s="66"/>
      <c r="I91" s="20"/>
      <c r="J91" s="21"/>
    </row>
    <row r="92" spans="1:10" x14ac:dyDescent="0.25">
      <c r="A92" s="158" t="s">
        <v>468</v>
      </c>
      <c r="B92" s="65">
        <v>1</v>
      </c>
      <c r="C92" s="66">
        <v>0</v>
      </c>
      <c r="D92" s="65">
        <v>3</v>
      </c>
      <c r="E92" s="66">
        <v>3</v>
      </c>
      <c r="F92" s="67"/>
      <c r="G92" s="65">
        <f>B92-C92</f>
        <v>1</v>
      </c>
      <c r="H92" s="66">
        <f>D92-E92</f>
        <v>0</v>
      </c>
      <c r="I92" s="20" t="str">
        <f>IF(C92=0, "-", IF(G92/C92&lt;10, G92/C92, "&gt;999%"))</f>
        <v>-</v>
      </c>
      <c r="J92" s="21">
        <f>IF(E92=0, "-", IF(H92/E92&lt;10, H92/E92, "&gt;999%"))</f>
        <v>0</v>
      </c>
    </row>
    <row r="93" spans="1:10" s="160" customFormat="1" ht="13" x14ac:dyDescent="0.3">
      <c r="A93" s="178" t="s">
        <v>543</v>
      </c>
      <c r="B93" s="71">
        <v>1</v>
      </c>
      <c r="C93" s="72">
        <v>0</v>
      </c>
      <c r="D93" s="71">
        <v>3</v>
      </c>
      <c r="E93" s="72">
        <v>3</v>
      </c>
      <c r="F93" s="73"/>
      <c r="G93" s="71">
        <f>B93-C93</f>
        <v>1</v>
      </c>
      <c r="H93" s="72">
        <f>D93-E93</f>
        <v>0</v>
      </c>
      <c r="I93" s="37" t="str">
        <f>IF(C93=0, "-", IF(G93/C93&lt;10, G93/C93, "&gt;999%"))</f>
        <v>-</v>
      </c>
      <c r="J93" s="38">
        <f>IF(E93=0, "-", IF(H93/E93&lt;10, H93/E93, "&gt;999%"))</f>
        <v>0</v>
      </c>
    </row>
    <row r="94" spans="1:10" x14ac:dyDescent="0.25">
      <c r="A94" s="177"/>
      <c r="B94" s="143"/>
      <c r="C94" s="144"/>
      <c r="D94" s="143"/>
      <c r="E94" s="144"/>
      <c r="F94" s="145"/>
      <c r="G94" s="143"/>
      <c r="H94" s="144"/>
      <c r="I94" s="151"/>
      <c r="J94" s="152"/>
    </row>
    <row r="95" spans="1:10" s="139" customFormat="1" ht="13" x14ac:dyDescent="0.3">
      <c r="A95" s="159" t="s">
        <v>42</v>
      </c>
      <c r="B95" s="65"/>
      <c r="C95" s="66"/>
      <c r="D95" s="65"/>
      <c r="E95" s="66"/>
      <c r="F95" s="67"/>
      <c r="G95" s="65"/>
      <c r="H95" s="66"/>
      <c r="I95" s="20"/>
      <c r="J95" s="21"/>
    </row>
    <row r="96" spans="1:10" x14ac:dyDescent="0.25">
      <c r="A96" s="158" t="s">
        <v>336</v>
      </c>
      <c r="B96" s="65">
        <v>11</v>
      </c>
      <c r="C96" s="66">
        <v>6</v>
      </c>
      <c r="D96" s="65">
        <v>29</v>
      </c>
      <c r="E96" s="66">
        <v>10</v>
      </c>
      <c r="F96" s="67"/>
      <c r="G96" s="65">
        <f t="shared" ref="G96:G106" si="8">B96-C96</f>
        <v>5</v>
      </c>
      <c r="H96" s="66">
        <f t="shared" ref="H96:H106" si="9">D96-E96</f>
        <v>19</v>
      </c>
      <c r="I96" s="20">
        <f t="shared" ref="I96:I106" si="10">IF(C96=0, "-", IF(G96/C96&lt;10, G96/C96, "&gt;999%"))</f>
        <v>0.83333333333333337</v>
      </c>
      <c r="J96" s="21">
        <f t="shared" ref="J96:J106" si="11">IF(E96=0, "-", IF(H96/E96&lt;10, H96/E96, "&gt;999%"))</f>
        <v>1.9</v>
      </c>
    </row>
    <row r="97" spans="1:10" x14ac:dyDescent="0.25">
      <c r="A97" s="158" t="s">
        <v>375</v>
      </c>
      <c r="B97" s="65">
        <v>6</v>
      </c>
      <c r="C97" s="66">
        <v>11</v>
      </c>
      <c r="D97" s="65">
        <v>61</v>
      </c>
      <c r="E97" s="66">
        <v>53</v>
      </c>
      <c r="F97" s="67"/>
      <c r="G97" s="65">
        <f t="shared" si="8"/>
        <v>-5</v>
      </c>
      <c r="H97" s="66">
        <f t="shared" si="9"/>
        <v>8</v>
      </c>
      <c r="I97" s="20">
        <f t="shared" si="10"/>
        <v>-0.45454545454545453</v>
      </c>
      <c r="J97" s="21">
        <f t="shared" si="11"/>
        <v>0.15094339622641509</v>
      </c>
    </row>
    <row r="98" spans="1:10" x14ac:dyDescent="0.25">
      <c r="A98" s="158" t="s">
        <v>177</v>
      </c>
      <c r="B98" s="65">
        <v>0</v>
      </c>
      <c r="C98" s="66">
        <v>1</v>
      </c>
      <c r="D98" s="65">
        <v>2</v>
      </c>
      <c r="E98" s="66">
        <v>1</v>
      </c>
      <c r="F98" s="67"/>
      <c r="G98" s="65">
        <f t="shared" si="8"/>
        <v>-1</v>
      </c>
      <c r="H98" s="66">
        <f t="shared" si="9"/>
        <v>1</v>
      </c>
      <c r="I98" s="20">
        <f t="shared" si="10"/>
        <v>-1</v>
      </c>
      <c r="J98" s="21">
        <f t="shared" si="11"/>
        <v>1</v>
      </c>
    </row>
    <row r="99" spans="1:10" x14ac:dyDescent="0.25">
      <c r="A99" s="158" t="s">
        <v>203</v>
      </c>
      <c r="B99" s="65">
        <v>0</v>
      </c>
      <c r="C99" s="66">
        <v>0</v>
      </c>
      <c r="D99" s="65">
        <v>0</v>
      </c>
      <c r="E99" s="66">
        <v>2</v>
      </c>
      <c r="F99" s="67"/>
      <c r="G99" s="65">
        <f t="shared" si="8"/>
        <v>0</v>
      </c>
      <c r="H99" s="66">
        <f t="shared" si="9"/>
        <v>-2</v>
      </c>
      <c r="I99" s="20" t="str">
        <f t="shared" si="10"/>
        <v>-</v>
      </c>
      <c r="J99" s="21">
        <f t="shared" si="11"/>
        <v>-1</v>
      </c>
    </row>
    <row r="100" spans="1:10" x14ac:dyDescent="0.25">
      <c r="A100" s="158" t="s">
        <v>266</v>
      </c>
      <c r="B100" s="65">
        <v>2</v>
      </c>
      <c r="C100" s="66">
        <v>2</v>
      </c>
      <c r="D100" s="65">
        <v>11</v>
      </c>
      <c r="E100" s="66">
        <v>3</v>
      </c>
      <c r="F100" s="67"/>
      <c r="G100" s="65">
        <f t="shared" si="8"/>
        <v>0</v>
      </c>
      <c r="H100" s="66">
        <f t="shared" si="9"/>
        <v>8</v>
      </c>
      <c r="I100" s="20">
        <f t="shared" si="10"/>
        <v>0</v>
      </c>
      <c r="J100" s="21">
        <f t="shared" si="11"/>
        <v>2.6666666666666665</v>
      </c>
    </row>
    <row r="101" spans="1:10" x14ac:dyDescent="0.25">
      <c r="A101" s="158" t="s">
        <v>286</v>
      </c>
      <c r="B101" s="65">
        <v>1</v>
      </c>
      <c r="C101" s="66">
        <v>3</v>
      </c>
      <c r="D101" s="65">
        <v>10</v>
      </c>
      <c r="E101" s="66">
        <v>9</v>
      </c>
      <c r="F101" s="67"/>
      <c r="G101" s="65">
        <f t="shared" si="8"/>
        <v>-2</v>
      </c>
      <c r="H101" s="66">
        <f t="shared" si="9"/>
        <v>1</v>
      </c>
      <c r="I101" s="20">
        <f t="shared" si="10"/>
        <v>-0.66666666666666663</v>
      </c>
      <c r="J101" s="21">
        <f t="shared" si="11"/>
        <v>0.1111111111111111</v>
      </c>
    </row>
    <row r="102" spans="1:10" x14ac:dyDescent="0.25">
      <c r="A102" s="158" t="s">
        <v>444</v>
      </c>
      <c r="B102" s="65">
        <v>5</v>
      </c>
      <c r="C102" s="66">
        <v>2</v>
      </c>
      <c r="D102" s="65">
        <v>39</v>
      </c>
      <c r="E102" s="66">
        <v>15</v>
      </c>
      <c r="F102" s="67"/>
      <c r="G102" s="65">
        <f t="shared" si="8"/>
        <v>3</v>
      </c>
      <c r="H102" s="66">
        <f t="shared" si="9"/>
        <v>24</v>
      </c>
      <c r="I102" s="20">
        <f t="shared" si="10"/>
        <v>1.5</v>
      </c>
      <c r="J102" s="21">
        <f t="shared" si="11"/>
        <v>1.6</v>
      </c>
    </row>
    <row r="103" spans="1:10" x14ac:dyDescent="0.25">
      <c r="A103" s="158" t="s">
        <v>452</v>
      </c>
      <c r="B103" s="65">
        <v>42</v>
      </c>
      <c r="C103" s="66">
        <v>14</v>
      </c>
      <c r="D103" s="65">
        <v>238</v>
      </c>
      <c r="E103" s="66">
        <v>203</v>
      </c>
      <c r="F103" s="67"/>
      <c r="G103" s="65">
        <f t="shared" si="8"/>
        <v>28</v>
      </c>
      <c r="H103" s="66">
        <f t="shared" si="9"/>
        <v>35</v>
      </c>
      <c r="I103" s="20">
        <f t="shared" si="10"/>
        <v>2</v>
      </c>
      <c r="J103" s="21">
        <f t="shared" si="11"/>
        <v>0.17241379310344829</v>
      </c>
    </row>
    <row r="104" spans="1:10" x14ac:dyDescent="0.25">
      <c r="A104" s="158" t="s">
        <v>434</v>
      </c>
      <c r="B104" s="65">
        <v>4</v>
      </c>
      <c r="C104" s="66">
        <v>0</v>
      </c>
      <c r="D104" s="65">
        <v>20</v>
      </c>
      <c r="E104" s="66">
        <v>9</v>
      </c>
      <c r="F104" s="67"/>
      <c r="G104" s="65">
        <f t="shared" si="8"/>
        <v>4</v>
      </c>
      <c r="H104" s="66">
        <f t="shared" si="9"/>
        <v>11</v>
      </c>
      <c r="I104" s="20" t="str">
        <f t="shared" si="10"/>
        <v>-</v>
      </c>
      <c r="J104" s="21">
        <f t="shared" si="11"/>
        <v>1.2222222222222223</v>
      </c>
    </row>
    <row r="105" spans="1:10" x14ac:dyDescent="0.25">
      <c r="A105" s="158" t="s">
        <v>469</v>
      </c>
      <c r="B105" s="65">
        <v>2</v>
      </c>
      <c r="C105" s="66">
        <v>0</v>
      </c>
      <c r="D105" s="65">
        <v>3</v>
      </c>
      <c r="E105" s="66">
        <v>3</v>
      </c>
      <c r="F105" s="67"/>
      <c r="G105" s="65">
        <f t="shared" si="8"/>
        <v>2</v>
      </c>
      <c r="H105" s="66">
        <f t="shared" si="9"/>
        <v>0</v>
      </c>
      <c r="I105" s="20" t="str">
        <f t="shared" si="10"/>
        <v>-</v>
      </c>
      <c r="J105" s="21">
        <f t="shared" si="11"/>
        <v>0</v>
      </c>
    </row>
    <row r="106" spans="1:10" s="160" customFormat="1" ht="13" x14ac:dyDescent="0.3">
      <c r="A106" s="178" t="s">
        <v>544</v>
      </c>
      <c r="B106" s="71">
        <v>73</v>
      </c>
      <c r="C106" s="72">
        <v>39</v>
      </c>
      <c r="D106" s="71">
        <v>413</v>
      </c>
      <c r="E106" s="72">
        <v>308</v>
      </c>
      <c r="F106" s="73"/>
      <c r="G106" s="71">
        <f t="shared" si="8"/>
        <v>34</v>
      </c>
      <c r="H106" s="72">
        <f t="shared" si="9"/>
        <v>105</v>
      </c>
      <c r="I106" s="37">
        <f t="shared" si="10"/>
        <v>0.87179487179487181</v>
      </c>
      <c r="J106" s="38">
        <f t="shared" si="11"/>
        <v>0.34090909090909088</v>
      </c>
    </row>
    <row r="107" spans="1:10" x14ac:dyDescent="0.25">
      <c r="A107" s="177"/>
      <c r="B107" s="143"/>
      <c r="C107" s="144"/>
      <c r="D107" s="143"/>
      <c r="E107" s="144"/>
      <c r="F107" s="145"/>
      <c r="G107" s="143"/>
      <c r="H107" s="144"/>
      <c r="I107" s="151"/>
      <c r="J107" s="152"/>
    </row>
    <row r="108" spans="1:10" s="139" customFormat="1" ht="13" x14ac:dyDescent="0.3">
      <c r="A108" s="159" t="s">
        <v>43</v>
      </c>
      <c r="B108" s="65"/>
      <c r="C108" s="66"/>
      <c r="D108" s="65"/>
      <c r="E108" s="66"/>
      <c r="F108" s="67"/>
      <c r="G108" s="65"/>
      <c r="H108" s="66"/>
      <c r="I108" s="20"/>
      <c r="J108" s="21"/>
    </row>
    <row r="109" spans="1:10" x14ac:dyDescent="0.25">
      <c r="A109" s="158" t="s">
        <v>470</v>
      </c>
      <c r="B109" s="65">
        <v>0</v>
      </c>
      <c r="C109" s="66">
        <v>0</v>
      </c>
      <c r="D109" s="65">
        <v>4</v>
      </c>
      <c r="E109" s="66">
        <v>8</v>
      </c>
      <c r="F109" s="67"/>
      <c r="G109" s="65">
        <f>B109-C109</f>
        <v>0</v>
      </c>
      <c r="H109" s="66">
        <f>D109-E109</f>
        <v>-4</v>
      </c>
      <c r="I109" s="20" t="str">
        <f>IF(C109=0, "-", IF(G109/C109&lt;10, G109/C109, "&gt;999%"))</f>
        <v>-</v>
      </c>
      <c r="J109" s="21">
        <f>IF(E109=0, "-", IF(H109/E109&lt;10, H109/E109, "&gt;999%"))</f>
        <v>-0.5</v>
      </c>
    </row>
    <row r="110" spans="1:10" s="160" customFormat="1" ht="13" x14ac:dyDescent="0.3">
      <c r="A110" s="178" t="s">
        <v>545</v>
      </c>
      <c r="B110" s="71">
        <v>0</v>
      </c>
      <c r="C110" s="72">
        <v>0</v>
      </c>
      <c r="D110" s="71">
        <v>4</v>
      </c>
      <c r="E110" s="72">
        <v>8</v>
      </c>
      <c r="F110" s="73"/>
      <c r="G110" s="71">
        <f>B110-C110</f>
        <v>0</v>
      </c>
      <c r="H110" s="72">
        <f>D110-E110</f>
        <v>-4</v>
      </c>
      <c r="I110" s="37" t="str">
        <f>IF(C110=0, "-", IF(G110/C110&lt;10, G110/C110, "&gt;999%"))</f>
        <v>-</v>
      </c>
      <c r="J110" s="38">
        <f>IF(E110=0, "-", IF(H110/E110&lt;10, H110/E110, "&gt;999%"))</f>
        <v>-0.5</v>
      </c>
    </row>
    <row r="111" spans="1:10" x14ac:dyDescent="0.25">
      <c r="A111" s="177"/>
      <c r="B111" s="143"/>
      <c r="C111" s="144"/>
      <c r="D111" s="143"/>
      <c r="E111" s="144"/>
      <c r="F111" s="145"/>
      <c r="G111" s="143"/>
      <c r="H111" s="144"/>
      <c r="I111" s="151"/>
      <c r="J111" s="152"/>
    </row>
    <row r="112" spans="1:10" s="139" customFormat="1" ht="13" x14ac:dyDescent="0.3">
      <c r="A112" s="159" t="s">
        <v>44</v>
      </c>
      <c r="B112" s="65"/>
      <c r="C112" s="66"/>
      <c r="D112" s="65"/>
      <c r="E112" s="66"/>
      <c r="F112" s="67"/>
      <c r="G112" s="65"/>
      <c r="H112" s="66"/>
      <c r="I112" s="20"/>
      <c r="J112" s="21"/>
    </row>
    <row r="113" spans="1:10" x14ac:dyDescent="0.25">
      <c r="A113" s="158" t="s">
        <v>225</v>
      </c>
      <c r="B113" s="65">
        <v>0</v>
      </c>
      <c r="C113" s="66">
        <v>0</v>
      </c>
      <c r="D113" s="65">
        <v>0</v>
      </c>
      <c r="E113" s="66">
        <v>1</v>
      </c>
      <c r="F113" s="67"/>
      <c r="G113" s="65">
        <f>B113-C113</f>
        <v>0</v>
      </c>
      <c r="H113" s="66">
        <f>D113-E113</f>
        <v>-1</v>
      </c>
      <c r="I113" s="20" t="str">
        <f>IF(C113=0, "-", IF(G113/C113&lt;10, G113/C113, "&gt;999%"))</f>
        <v>-</v>
      </c>
      <c r="J113" s="21">
        <f>IF(E113=0, "-", IF(H113/E113&lt;10, H113/E113, "&gt;999%"))</f>
        <v>-1</v>
      </c>
    </row>
    <row r="114" spans="1:10" x14ac:dyDescent="0.25">
      <c r="A114" s="158" t="s">
        <v>324</v>
      </c>
      <c r="B114" s="65">
        <v>0</v>
      </c>
      <c r="C114" s="66">
        <v>0</v>
      </c>
      <c r="D114" s="65">
        <v>5</v>
      </c>
      <c r="E114" s="66">
        <v>0</v>
      </c>
      <c r="F114" s="67"/>
      <c r="G114" s="65">
        <f>B114-C114</f>
        <v>0</v>
      </c>
      <c r="H114" s="66">
        <f>D114-E114</f>
        <v>5</v>
      </c>
      <c r="I114" s="20" t="str">
        <f>IF(C114=0, "-", IF(G114/C114&lt;10, G114/C114, "&gt;999%"))</f>
        <v>-</v>
      </c>
      <c r="J114" s="21" t="str">
        <f>IF(E114=0, "-", IF(H114/E114&lt;10, H114/E114, "&gt;999%"))</f>
        <v>-</v>
      </c>
    </row>
    <row r="115" spans="1:10" x14ac:dyDescent="0.25">
      <c r="A115" s="158" t="s">
        <v>360</v>
      </c>
      <c r="B115" s="65">
        <v>2</v>
      </c>
      <c r="C115" s="66">
        <v>0</v>
      </c>
      <c r="D115" s="65">
        <v>5</v>
      </c>
      <c r="E115" s="66">
        <v>2</v>
      </c>
      <c r="F115" s="67"/>
      <c r="G115" s="65">
        <f>B115-C115</f>
        <v>2</v>
      </c>
      <c r="H115" s="66">
        <f>D115-E115</f>
        <v>3</v>
      </c>
      <c r="I115" s="20" t="str">
        <f>IF(C115=0, "-", IF(G115/C115&lt;10, G115/C115, "&gt;999%"))</f>
        <v>-</v>
      </c>
      <c r="J115" s="21">
        <f>IF(E115=0, "-", IF(H115/E115&lt;10, H115/E115, "&gt;999%"))</f>
        <v>1.5</v>
      </c>
    </row>
    <row r="116" spans="1:10" x14ac:dyDescent="0.25">
      <c r="A116" s="158" t="s">
        <v>401</v>
      </c>
      <c r="B116" s="65">
        <v>2</v>
      </c>
      <c r="C116" s="66">
        <v>0</v>
      </c>
      <c r="D116" s="65">
        <v>2</v>
      </c>
      <c r="E116" s="66">
        <v>0</v>
      </c>
      <c r="F116" s="67"/>
      <c r="G116" s="65">
        <f>B116-C116</f>
        <v>2</v>
      </c>
      <c r="H116" s="66">
        <f>D116-E116</f>
        <v>2</v>
      </c>
      <c r="I116" s="20" t="str">
        <f>IF(C116=0, "-", IF(G116/C116&lt;10, G116/C116, "&gt;999%"))</f>
        <v>-</v>
      </c>
      <c r="J116" s="21" t="str">
        <f>IF(E116=0, "-", IF(H116/E116&lt;10, H116/E116, "&gt;999%"))</f>
        <v>-</v>
      </c>
    </row>
    <row r="117" spans="1:10" s="160" customFormat="1" ht="13" x14ac:dyDescent="0.3">
      <c r="A117" s="178" t="s">
        <v>546</v>
      </c>
      <c r="B117" s="71">
        <v>4</v>
      </c>
      <c r="C117" s="72">
        <v>0</v>
      </c>
      <c r="D117" s="71">
        <v>12</v>
      </c>
      <c r="E117" s="72">
        <v>3</v>
      </c>
      <c r="F117" s="73"/>
      <c r="G117" s="71">
        <f>B117-C117</f>
        <v>4</v>
      </c>
      <c r="H117" s="72">
        <f>D117-E117</f>
        <v>9</v>
      </c>
      <c r="I117" s="37" t="str">
        <f>IF(C117=0, "-", IF(G117/C117&lt;10, G117/C117, "&gt;999%"))</f>
        <v>-</v>
      </c>
      <c r="J117" s="38">
        <f>IF(E117=0, "-", IF(H117/E117&lt;10, H117/E117, "&gt;999%"))</f>
        <v>3</v>
      </c>
    </row>
    <row r="118" spans="1:10" x14ac:dyDescent="0.25">
      <c r="A118" s="177"/>
      <c r="B118" s="143"/>
      <c r="C118" s="144"/>
      <c r="D118" s="143"/>
      <c r="E118" s="144"/>
      <c r="F118" s="145"/>
      <c r="G118" s="143"/>
      <c r="H118" s="144"/>
      <c r="I118" s="151"/>
      <c r="J118" s="152"/>
    </row>
    <row r="119" spans="1:10" s="139" customFormat="1" ht="13" x14ac:dyDescent="0.3">
      <c r="A119" s="159" t="s">
        <v>45</v>
      </c>
      <c r="B119" s="65"/>
      <c r="C119" s="66"/>
      <c r="D119" s="65"/>
      <c r="E119" s="66"/>
      <c r="F119" s="67"/>
      <c r="G119" s="65"/>
      <c r="H119" s="66"/>
      <c r="I119" s="20"/>
      <c r="J119" s="21"/>
    </row>
    <row r="120" spans="1:10" x14ac:dyDescent="0.25">
      <c r="A120" s="158" t="s">
        <v>337</v>
      </c>
      <c r="B120" s="65">
        <v>12</v>
      </c>
      <c r="C120" s="66">
        <v>10</v>
      </c>
      <c r="D120" s="65">
        <v>66</v>
      </c>
      <c r="E120" s="66">
        <v>33</v>
      </c>
      <c r="F120" s="67"/>
      <c r="G120" s="65">
        <f t="shared" ref="G120:G127" si="12">B120-C120</f>
        <v>2</v>
      </c>
      <c r="H120" s="66">
        <f t="shared" ref="H120:H127" si="13">D120-E120</f>
        <v>33</v>
      </c>
      <c r="I120" s="20">
        <f t="shared" ref="I120:I127" si="14">IF(C120=0, "-", IF(G120/C120&lt;10, G120/C120, "&gt;999%"))</f>
        <v>0.2</v>
      </c>
      <c r="J120" s="21">
        <f t="shared" ref="J120:J127" si="15">IF(E120=0, "-", IF(H120/E120&lt;10, H120/E120, "&gt;999%"))</f>
        <v>1</v>
      </c>
    </row>
    <row r="121" spans="1:10" x14ac:dyDescent="0.25">
      <c r="A121" s="158" t="s">
        <v>338</v>
      </c>
      <c r="B121" s="65">
        <v>1</v>
      </c>
      <c r="C121" s="66">
        <v>0</v>
      </c>
      <c r="D121" s="65">
        <v>20</v>
      </c>
      <c r="E121" s="66">
        <v>0</v>
      </c>
      <c r="F121" s="67"/>
      <c r="G121" s="65">
        <f t="shared" si="12"/>
        <v>1</v>
      </c>
      <c r="H121" s="66">
        <f t="shared" si="13"/>
        <v>20</v>
      </c>
      <c r="I121" s="20" t="str">
        <f t="shared" si="14"/>
        <v>-</v>
      </c>
      <c r="J121" s="21" t="str">
        <f t="shared" si="15"/>
        <v>-</v>
      </c>
    </row>
    <row r="122" spans="1:10" x14ac:dyDescent="0.25">
      <c r="A122" s="158" t="s">
        <v>298</v>
      </c>
      <c r="B122" s="65">
        <v>26</v>
      </c>
      <c r="C122" s="66">
        <v>10</v>
      </c>
      <c r="D122" s="65">
        <v>89</v>
      </c>
      <c r="E122" s="66">
        <v>44</v>
      </c>
      <c r="F122" s="67"/>
      <c r="G122" s="65">
        <f t="shared" si="12"/>
        <v>16</v>
      </c>
      <c r="H122" s="66">
        <f t="shared" si="13"/>
        <v>45</v>
      </c>
      <c r="I122" s="20">
        <f t="shared" si="14"/>
        <v>1.6</v>
      </c>
      <c r="J122" s="21">
        <f t="shared" si="15"/>
        <v>1.0227272727272727</v>
      </c>
    </row>
    <row r="123" spans="1:10" x14ac:dyDescent="0.25">
      <c r="A123" s="158" t="s">
        <v>204</v>
      </c>
      <c r="B123" s="65">
        <v>2</v>
      </c>
      <c r="C123" s="66">
        <v>0</v>
      </c>
      <c r="D123" s="65">
        <v>2</v>
      </c>
      <c r="E123" s="66">
        <v>0</v>
      </c>
      <c r="F123" s="67"/>
      <c r="G123" s="65">
        <f t="shared" si="12"/>
        <v>2</v>
      </c>
      <c r="H123" s="66">
        <f t="shared" si="13"/>
        <v>2</v>
      </c>
      <c r="I123" s="20" t="str">
        <f t="shared" si="14"/>
        <v>-</v>
      </c>
      <c r="J123" s="21" t="str">
        <f t="shared" si="15"/>
        <v>-</v>
      </c>
    </row>
    <row r="124" spans="1:10" x14ac:dyDescent="0.25">
      <c r="A124" s="158" t="s">
        <v>376</v>
      </c>
      <c r="B124" s="65">
        <v>2</v>
      </c>
      <c r="C124" s="66">
        <v>0</v>
      </c>
      <c r="D124" s="65">
        <v>2</v>
      </c>
      <c r="E124" s="66">
        <v>0</v>
      </c>
      <c r="F124" s="67"/>
      <c r="G124" s="65">
        <f t="shared" si="12"/>
        <v>2</v>
      </c>
      <c r="H124" s="66">
        <f t="shared" si="13"/>
        <v>2</v>
      </c>
      <c r="I124" s="20" t="str">
        <f t="shared" si="14"/>
        <v>-</v>
      </c>
      <c r="J124" s="21" t="str">
        <f t="shared" si="15"/>
        <v>-</v>
      </c>
    </row>
    <row r="125" spans="1:10" x14ac:dyDescent="0.25">
      <c r="A125" s="158" t="s">
        <v>445</v>
      </c>
      <c r="B125" s="65">
        <v>1</v>
      </c>
      <c r="C125" s="66">
        <v>0</v>
      </c>
      <c r="D125" s="65">
        <v>1</v>
      </c>
      <c r="E125" s="66">
        <v>0</v>
      </c>
      <c r="F125" s="67"/>
      <c r="G125" s="65">
        <f t="shared" si="12"/>
        <v>1</v>
      </c>
      <c r="H125" s="66">
        <f t="shared" si="13"/>
        <v>1</v>
      </c>
      <c r="I125" s="20" t="str">
        <f t="shared" si="14"/>
        <v>-</v>
      </c>
      <c r="J125" s="21" t="str">
        <f t="shared" si="15"/>
        <v>-</v>
      </c>
    </row>
    <row r="126" spans="1:10" x14ac:dyDescent="0.25">
      <c r="A126" s="158" t="s">
        <v>453</v>
      </c>
      <c r="B126" s="65">
        <v>6</v>
      </c>
      <c r="C126" s="66">
        <v>19</v>
      </c>
      <c r="D126" s="65">
        <v>49</v>
      </c>
      <c r="E126" s="66">
        <v>36</v>
      </c>
      <c r="F126" s="67"/>
      <c r="G126" s="65">
        <f t="shared" si="12"/>
        <v>-13</v>
      </c>
      <c r="H126" s="66">
        <f t="shared" si="13"/>
        <v>13</v>
      </c>
      <c r="I126" s="20">
        <f t="shared" si="14"/>
        <v>-0.68421052631578949</v>
      </c>
      <c r="J126" s="21">
        <f t="shared" si="15"/>
        <v>0.3611111111111111</v>
      </c>
    </row>
    <row r="127" spans="1:10" s="160" customFormat="1" ht="13" x14ac:dyDescent="0.3">
      <c r="A127" s="178" t="s">
        <v>547</v>
      </c>
      <c r="B127" s="71">
        <v>50</v>
      </c>
      <c r="C127" s="72">
        <v>39</v>
      </c>
      <c r="D127" s="71">
        <v>229</v>
      </c>
      <c r="E127" s="72">
        <v>113</v>
      </c>
      <c r="F127" s="73"/>
      <c r="G127" s="71">
        <f t="shared" si="12"/>
        <v>11</v>
      </c>
      <c r="H127" s="72">
        <f t="shared" si="13"/>
        <v>116</v>
      </c>
      <c r="I127" s="37">
        <f t="shared" si="14"/>
        <v>0.28205128205128205</v>
      </c>
      <c r="J127" s="38">
        <f t="shared" si="15"/>
        <v>1.0265486725663717</v>
      </c>
    </row>
    <row r="128" spans="1:10" x14ac:dyDescent="0.25">
      <c r="A128" s="177"/>
      <c r="B128" s="143"/>
      <c r="C128" s="144"/>
      <c r="D128" s="143"/>
      <c r="E128" s="144"/>
      <c r="F128" s="145"/>
      <c r="G128" s="143"/>
      <c r="H128" s="144"/>
      <c r="I128" s="151"/>
      <c r="J128" s="152"/>
    </row>
    <row r="129" spans="1:10" s="139" customFormat="1" ht="13" x14ac:dyDescent="0.3">
      <c r="A129" s="159" t="s">
        <v>46</v>
      </c>
      <c r="B129" s="65"/>
      <c r="C129" s="66"/>
      <c r="D129" s="65"/>
      <c r="E129" s="66"/>
      <c r="F129" s="67"/>
      <c r="G129" s="65"/>
      <c r="H129" s="66"/>
      <c r="I129" s="20"/>
      <c r="J129" s="21"/>
    </row>
    <row r="130" spans="1:10" x14ac:dyDescent="0.25">
      <c r="A130" s="158" t="s">
        <v>471</v>
      </c>
      <c r="B130" s="65">
        <v>0</v>
      </c>
      <c r="C130" s="66">
        <v>3</v>
      </c>
      <c r="D130" s="65">
        <v>3</v>
      </c>
      <c r="E130" s="66">
        <v>5</v>
      </c>
      <c r="F130" s="67"/>
      <c r="G130" s="65">
        <f>B130-C130</f>
        <v>-3</v>
      </c>
      <c r="H130" s="66">
        <f>D130-E130</f>
        <v>-2</v>
      </c>
      <c r="I130" s="20">
        <f>IF(C130=0, "-", IF(G130/C130&lt;10, G130/C130, "&gt;999%"))</f>
        <v>-1</v>
      </c>
      <c r="J130" s="21">
        <f>IF(E130=0, "-", IF(H130/E130&lt;10, H130/E130, "&gt;999%"))</f>
        <v>-0.4</v>
      </c>
    </row>
    <row r="131" spans="1:10" s="160" customFormat="1" ht="13" x14ac:dyDescent="0.3">
      <c r="A131" s="178" t="s">
        <v>548</v>
      </c>
      <c r="B131" s="71">
        <v>0</v>
      </c>
      <c r="C131" s="72">
        <v>3</v>
      </c>
      <c r="D131" s="71">
        <v>3</v>
      </c>
      <c r="E131" s="72">
        <v>5</v>
      </c>
      <c r="F131" s="73"/>
      <c r="G131" s="71">
        <f>B131-C131</f>
        <v>-3</v>
      </c>
      <c r="H131" s="72">
        <f>D131-E131</f>
        <v>-2</v>
      </c>
      <c r="I131" s="37">
        <f>IF(C131=0, "-", IF(G131/C131&lt;10, G131/C131, "&gt;999%"))</f>
        <v>-1</v>
      </c>
      <c r="J131" s="38">
        <f>IF(E131=0, "-", IF(H131/E131&lt;10, H131/E131, "&gt;999%"))</f>
        <v>-0.4</v>
      </c>
    </row>
    <row r="132" spans="1:10" x14ac:dyDescent="0.25">
      <c r="A132" s="177"/>
      <c r="B132" s="143"/>
      <c r="C132" s="144"/>
      <c r="D132" s="143"/>
      <c r="E132" s="144"/>
      <c r="F132" s="145"/>
      <c r="G132" s="143"/>
      <c r="H132" s="144"/>
      <c r="I132" s="151"/>
      <c r="J132" s="152"/>
    </row>
    <row r="133" spans="1:10" s="139" customFormat="1" ht="13" x14ac:dyDescent="0.3">
      <c r="A133" s="159" t="s">
        <v>47</v>
      </c>
      <c r="B133" s="65"/>
      <c r="C133" s="66"/>
      <c r="D133" s="65"/>
      <c r="E133" s="66"/>
      <c r="F133" s="67"/>
      <c r="G133" s="65"/>
      <c r="H133" s="66"/>
      <c r="I133" s="20"/>
      <c r="J133" s="21"/>
    </row>
    <row r="134" spans="1:10" x14ac:dyDescent="0.25">
      <c r="A134" s="158" t="s">
        <v>213</v>
      </c>
      <c r="B134" s="65">
        <v>0</v>
      </c>
      <c r="C134" s="66">
        <v>0</v>
      </c>
      <c r="D134" s="65">
        <v>1</v>
      </c>
      <c r="E134" s="66">
        <v>0</v>
      </c>
      <c r="F134" s="67"/>
      <c r="G134" s="65">
        <f t="shared" ref="G134:G139" si="16">B134-C134</f>
        <v>0</v>
      </c>
      <c r="H134" s="66">
        <f t="shared" ref="H134:H139" si="17">D134-E134</f>
        <v>1</v>
      </c>
      <c r="I134" s="20" t="str">
        <f t="shared" ref="I134:I139" si="18">IF(C134=0, "-", IF(G134/C134&lt;10, G134/C134, "&gt;999%"))</f>
        <v>-</v>
      </c>
      <c r="J134" s="21" t="str">
        <f t="shared" ref="J134:J139" si="19">IF(E134=0, "-", IF(H134/E134&lt;10, H134/E134, "&gt;999%"))</f>
        <v>-</v>
      </c>
    </row>
    <row r="135" spans="1:10" x14ac:dyDescent="0.25">
      <c r="A135" s="158" t="s">
        <v>205</v>
      </c>
      <c r="B135" s="65">
        <v>0</v>
      </c>
      <c r="C135" s="66">
        <v>0</v>
      </c>
      <c r="D135" s="65">
        <v>17</v>
      </c>
      <c r="E135" s="66">
        <v>2</v>
      </c>
      <c r="F135" s="67"/>
      <c r="G135" s="65">
        <f t="shared" si="16"/>
        <v>0</v>
      </c>
      <c r="H135" s="66">
        <f t="shared" si="17"/>
        <v>15</v>
      </c>
      <c r="I135" s="20" t="str">
        <f t="shared" si="18"/>
        <v>-</v>
      </c>
      <c r="J135" s="21">
        <f t="shared" si="19"/>
        <v>7.5</v>
      </c>
    </row>
    <row r="136" spans="1:10" x14ac:dyDescent="0.25">
      <c r="A136" s="158" t="s">
        <v>339</v>
      </c>
      <c r="B136" s="65">
        <v>16</v>
      </c>
      <c r="C136" s="66">
        <v>6</v>
      </c>
      <c r="D136" s="65">
        <v>85</v>
      </c>
      <c r="E136" s="66">
        <v>56</v>
      </c>
      <c r="F136" s="67"/>
      <c r="G136" s="65">
        <f t="shared" si="16"/>
        <v>10</v>
      </c>
      <c r="H136" s="66">
        <f t="shared" si="17"/>
        <v>29</v>
      </c>
      <c r="I136" s="20">
        <f t="shared" si="18"/>
        <v>1.6666666666666667</v>
      </c>
      <c r="J136" s="21">
        <f t="shared" si="19"/>
        <v>0.5178571428571429</v>
      </c>
    </row>
    <row r="137" spans="1:10" x14ac:dyDescent="0.25">
      <c r="A137" s="158" t="s">
        <v>299</v>
      </c>
      <c r="B137" s="65">
        <v>2</v>
      </c>
      <c r="C137" s="66">
        <v>3</v>
      </c>
      <c r="D137" s="65">
        <v>29</v>
      </c>
      <c r="E137" s="66">
        <v>29</v>
      </c>
      <c r="F137" s="67"/>
      <c r="G137" s="65">
        <f t="shared" si="16"/>
        <v>-1</v>
      </c>
      <c r="H137" s="66">
        <f t="shared" si="17"/>
        <v>0</v>
      </c>
      <c r="I137" s="20">
        <f t="shared" si="18"/>
        <v>-0.33333333333333331</v>
      </c>
      <c r="J137" s="21">
        <f t="shared" si="19"/>
        <v>0</v>
      </c>
    </row>
    <row r="138" spans="1:10" x14ac:dyDescent="0.25">
      <c r="A138" s="158" t="s">
        <v>252</v>
      </c>
      <c r="B138" s="65">
        <v>0</v>
      </c>
      <c r="C138" s="66">
        <v>1</v>
      </c>
      <c r="D138" s="65">
        <v>0</v>
      </c>
      <c r="E138" s="66">
        <v>9</v>
      </c>
      <c r="F138" s="67"/>
      <c r="G138" s="65">
        <f t="shared" si="16"/>
        <v>-1</v>
      </c>
      <c r="H138" s="66">
        <f t="shared" si="17"/>
        <v>-9</v>
      </c>
      <c r="I138" s="20">
        <f t="shared" si="18"/>
        <v>-1</v>
      </c>
      <c r="J138" s="21">
        <f t="shared" si="19"/>
        <v>-1</v>
      </c>
    </row>
    <row r="139" spans="1:10" s="160" customFormat="1" ht="13" x14ac:dyDescent="0.3">
      <c r="A139" s="178" t="s">
        <v>549</v>
      </c>
      <c r="B139" s="71">
        <v>18</v>
      </c>
      <c r="C139" s="72">
        <v>10</v>
      </c>
      <c r="D139" s="71">
        <v>132</v>
      </c>
      <c r="E139" s="72">
        <v>96</v>
      </c>
      <c r="F139" s="73"/>
      <c r="G139" s="71">
        <f t="shared" si="16"/>
        <v>8</v>
      </c>
      <c r="H139" s="72">
        <f t="shared" si="17"/>
        <v>36</v>
      </c>
      <c r="I139" s="37">
        <f t="shared" si="18"/>
        <v>0.8</v>
      </c>
      <c r="J139" s="38">
        <f t="shared" si="19"/>
        <v>0.375</v>
      </c>
    </row>
    <row r="140" spans="1:10" x14ac:dyDescent="0.25">
      <c r="A140" s="177"/>
      <c r="B140" s="143"/>
      <c r="C140" s="144"/>
      <c r="D140" s="143"/>
      <c r="E140" s="144"/>
      <c r="F140" s="145"/>
      <c r="G140" s="143"/>
      <c r="H140" s="144"/>
      <c r="I140" s="151"/>
      <c r="J140" s="152"/>
    </row>
    <row r="141" spans="1:10" s="139" customFormat="1" ht="13" x14ac:dyDescent="0.3">
      <c r="A141" s="159" t="s">
        <v>48</v>
      </c>
      <c r="B141" s="65"/>
      <c r="C141" s="66"/>
      <c r="D141" s="65"/>
      <c r="E141" s="66"/>
      <c r="F141" s="67"/>
      <c r="G141" s="65"/>
      <c r="H141" s="66"/>
      <c r="I141" s="20"/>
      <c r="J141" s="21"/>
    </row>
    <row r="142" spans="1:10" x14ac:dyDescent="0.25">
      <c r="A142" s="158" t="s">
        <v>178</v>
      </c>
      <c r="B142" s="65">
        <v>0</v>
      </c>
      <c r="C142" s="66">
        <v>0</v>
      </c>
      <c r="D142" s="65">
        <v>2</v>
      </c>
      <c r="E142" s="66">
        <v>6</v>
      </c>
      <c r="F142" s="67"/>
      <c r="G142" s="65">
        <f t="shared" ref="G142:G155" si="20">B142-C142</f>
        <v>0</v>
      </c>
      <c r="H142" s="66">
        <f t="shared" ref="H142:H155" si="21">D142-E142</f>
        <v>-4</v>
      </c>
      <c r="I142" s="20" t="str">
        <f t="shared" ref="I142:I155" si="22">IF(C142=0, "-", IF(G142/C142&lt;10, G142/C142, "&gt;999%"))</f>
        <v>-</v>
      </c>
      <c r="J142" s="21">
        <f t="shared" ref="J142:J155" si="23">IF(E142=0, "-", IF(H142/E142&lt;10, H142/E142, "&gt;999%"))</f>
        <v>-0.66666666666666663</v>
      </c>
    </row>
    <row r="143" spans="1:10" x14ac:dyDescent="0.25">
      <c r="A143" s="158" t="s">
        <v>190</v>
      </c>
      <c r="B143" s="65">
        <v>46</v>
      </c>
      <c r="C143" s="66">
        <v>28</v>
      </c>
      <c r="D143" s="65">
        <v>166</v>
      </c>
      <c r="E143" s="66">
        <v>186</v>
      </c>
      <c r="F143" s="67"/>
      <c r="G143" s="65">
        <f t="shared" si="20"/>
        <v>18</v>
      </c>
      <c r="H143" s="66">
        <f t="shared" si="21"/>
        <v>-20</v>
      </c>
      <c r="I143" s="20">
        <f t="shared" si="22"/>
        <v>0.6428571428571429</v>
      </c>
      <c r="J143" s="21">
        <f t="shared" si="23"/>
        <v>-0.10752688172043011</v>
      </c>
    </row>
    <row r="144" spans="1:10" x14ac:dyDescent="0.25">
      <c r="A144" s="158" t="s">
        <v>191</v>
      </c>
      <c r="B144" s="65">
        <v>0</v>
      </c>
      <c r="C144" s="66">
        <v>13</v>
      </c>
      <c r="D144" s="65">
        <v>0</v>
      </c>
      <c r="E144" s="66">
        <v>43</v>
      </c>
      <c r="F144" s="67"/>
      <c r="G144" s="65">
        <f t="shared" si="20"/>
        <v>-13</v>
      </c>
      <c r="H144" s="66">
        <f t="shared" si="21"/>
        <v>-43</v>
      </c>
      <c r="I144" s="20">
        <f t="shared" si="22"/>
        <v>-1</v>
      </c>
      <c r="J144" s="21">
        <f t="shared" si="23"/>
        <v>-1</v>
      </c>
    </row>
    <row r="145" spans="1:10" x14ac:dyDescent="0.25">
      <c r="A145" s="158" t="s">
        <v>361</v>
      </c>
      <c r="B145" s="65">
        <v>1</v>
      </c>
      <c r="C145" s="66">
        <v>4</v>
      </c>
      <c r="D145" s="65">
        <v>18</v>
      </c>
      <c r="E145" s="66">
        <v>22</v>
      </c>
      <c r="F145" s="67"/>
      <c r="G145" s="65">
        <f t="shared" si="20"/>
        <v>-3</v>
      </c>
      <c r="H145" s="66">
        <f t="shared" si="21"/>
        <v>-4</v>
      </c>
      <c r="I145" s="20">
        <f t="shared" si="22"/>
        <v>-0.75</v>
      </c>
      <c r="J145" s="21">
        <f t="shared" si="23"/>
        <v>-0.18181818181818182</v>
      </c>
    </row>
    <row r="146" spans="1:10" x14ac:dyDescent="0.25">
      <c r="A146" s="158" t="s">
        <v>226</v>
      </c>
      <c r="B146" s="65">
        <v>5</v>
      </c>
      <c r="C146" s="66">
        <v>0</v>
      </c>
      <c r="D146" s="65">
        <v>22</v>
      </c>
      <c r="E146" s="66">
        <v>0</v>
      </c>
      <c r="F146" s="67"/>
      <c r="G146" s="65">
        <f t="shared" si="20"/>
        <v>5</v>
      </c>
      <c r="H146" s="66">
        <f t="shared" si="21"/>
        <v>22</v>
      </c>
      <c r="I146" s="20" t="str">
        <f t="shared" si="22"/>
        <v>-</v>
      </c>
      <c r="J146" s="21" t="str">
        <f t="shared" si="23"/>
        <v>-</v>
      </c>
    </row>
    <row r="147" spans="1:10" x14ac:dyDescent="0.25">
      <c r="A147" s="158" t="s">
        <v>300</v>
      </c>
      <c r="B147" s="65">
        <v>12</v>
      </c>
      <c r="C147" s="66">
        <v>25</v>
      </c>
      <c r="D147" s="65">
        <v>79</v>
      </c>
      <c r="E147" s="66">
        <v>125</v>
      </c>
      <c r="F147" s="67"/>
      <c r="G147" s="65">
        <f t="shared" si="20"/>
        <v>-13</v>
      </c>
      <c r="H147" s="66">
        <f t="shared" si="21"/>
        <v>-46</v>
      </c>
      <c r="I147" s="20">
        <f t="shared" si="22"/>
        <v>-0.52</v>
      </c>
      <c r="J147" s="21">
        <f t="shared" si="23"/>
        <v>-0.36799999999999999</v>
      </c>
    </row>
    <row r="148" spans="1:10" x14ac:dyDescent="0.25">
      <c r="A148" s="158" t="s">
        <v>377</v>
      </c>
      <c r="B148" s="65">
        <v>8</v>
      </c>
      <c r="C148" s="66">
        <v>6</v>
      </c>
      <c r="D148" s="65">
        <v>20</v>
      </c>
      <c r="E148" s="66">
        <v>52</v>
      </c>
      <c r="F148" s="67"/>
      <c r="G148" s="65">
        <f t="shared" si="20"/>
        <v>2</v>
      </c>
      <c r="H148" s="66">
        <f t="shared" si="21"/>
        <v>-32</v>
      </c>
      <c r="I148" s="20">
        <f t="shared" si="22"/>
        <v>0.33333333333333331</v>
      </c>
      <c r="J148" s="21">
        <f t="shared" si="23"/>
        <v>-0.61538461538461542</v>
      </c>
    </row>
    <row r="149" spans="1:10" x14ac:dyDescent="0.25">
      <c r="A149" s="158" t="s">
        <v>378</v>
      </c>
      <c r="B149" s="65">
        <v>11</v>
      </c>
      <c r="C149" s="66">
        <v>6</v>
      </c>
      <c r="D149" s="65">
        <v>42</v>
      </c>
      <c r="E149" s="66">
        <v>44</v>
      </c>
      <c r="F149" s="67"/>
      <c r="G149" s="65">
        <f t="shared" si="20"/>
        <v>5</v>
      </c>
      <c r="H149" s="66">
        <f t="shared" si="21"/>
        <v>-2</v>
      </c>
      <c r="I149" s="20">
        <f t="shared" si="22"/>
        <v>0.83333333333333337</v>
      </c>
      <c r="J149" s="21">
        <f t="shared" si="23"/>
        <v>-4.5454545454545456E-2</v>
      </c>
    </row>
    <row r="150" spans="1:10" x14ac:dyDescent="0.25">
      <c r="A150" s="158" t="s">
        <v>214</v>
      </c>
      <c r="B150" s="65">
        <v>3</v>
      </c>
      <c r="C150" s="66">
        <v>0</v>
      </c>
      <c r="D150" s="65">
        <v>4</v>
      </c>
      <c r="E150" s="66">
        <v>8</v>
      </c>
      <c r="F150" s="67"/>
      <c r="G150" s="65">
        <f t="shared" si="20"/>
        <v>3</v>
      </c>
      <c r="H150" s="66">
        <f t="shared" si="21"/>
        <v>-4</v>
      </c>
      <c r="I150" s="20" t="str">
        <f t="shared" si="22"/>
        <v>-</v>
      </c>
      <c r="J150" s="21">
        <f t="shared" si="23"/>
        <v>-0.5</v>
      </c>
    </row>
    <row r="151" spans="1:10" x14ac:dyDescent="0.25">
      <c r="A151" s="158" t="s">
        <v>253</v>
      </c>
      <c r="B151" s="65">
        <v>0</v>
      </c>
      <c r="C151" s="66">
        <v>1</v>
      </c>
      <c r="D151" s="65">
        <v>6</v>
      </c>
      <c r="E151" s="66">
        <v>10</v>
      </c>
      <c r="F151" s="67"/>
      <c r="G151" s="65">
        <f t="shared" si="20"/>
        <v>-1</v>
      </c>
      <c r="H151" s="66">
        <f t="shared" si="21"/>
        <v>-4</v>
      </c>
      <c r="I151" s="20">
        <f t="shared" si="22"/>
        <v>-1</v>
      </c>
      <c r="J151" s="21">
        <f t="shared" si="23"/>
        <v>-0.4</v>
      </c>
    </row>
    <row r="152" spans="1:10" x14ac:dyDescent="0.25">
      <c r="A152" s="158" t="s">
        <v>435</v>
      </c>
      <c r="B152" s="65">
        <v>2</v>
      </c>
      <c r="C152" s="66">
        <v>12</v>
      </c>
      <c r="D152" s="65">
        <v>20</v>
      </c>
      <c r="E152" s="66">
        <v>28</v>
      </c>
      <c r="F152" s="67"/>
      <c r="G152" s="65">
        <f t="shared" si="20"/>
        <v>-10</v>
      </c>
      <c r="H152" s="66">
        <f t="shared" si="21"/>
        <v>-8</v>
      </c>
      <c r="I152" s="20">
        <f t="shared" si="22"/>
        <v>-0.83333333333333337</v>
      </c>
      <c r="J152" s="21">
        <f t="shared" si="23"/>
        <v>-0.2857142857142857</v>
      </c>
    </row>
    <row r="153" spans="1:10" x14ac:dyDescent="0.25">
      <c r="A153" s="158" t="s">
        <v>340</v>
      </c>
      <c r="B153" s="65">
        <v>28</v>
      </c>
      <c r="C153" s="66">
        <v>37</v>
      </c>
      <c r="D153" s="65">
        <v>128</v>
      </c>
      <c r="E153" s="66">
        <v>125</v>
      </c>
      <c r="F153" s="67"/>
      <c r="G153" s="65">
        <f t="shared" si="20"/>
        <v>-9</v>
      </c>
      <c r="H153" s="66">
        <f t="shared" si="21"/>
        <v>3</v>
      </c>
      <c r="I153" s="20">
        <f t="shared" si="22"/>
        <v>-0.24324324324324326</v>
      </c>
      <c r="J153" s="21">
        <f t="shared" si="23"/>
        <v>2.4E-2</v>
      </c>
    </row>
    <row r="154" spans="1:10" x14ac:dyDescent="0.25">
      <c r="A154" s="158" t="s">
        <v>287</v>
      </c>
      <c r="B154" s="65">
        <v>2</v>
      </c>
      <c r="C154" s="66">
        <v>7</v>
      </c>
      <c r="D154" s="65">
        <v>35</v>
      </c>
      <c r="E154" s="66">
        <v>42</v>
      </c>
      <c r="F154" s="67"/>
      <c r="G154" s="65">
        <f t="shared" si="20"/>
        <v>-5</v>
      </c>
      <c r="H154" s="66">
        <f t="shared" si="21"/>
        <v>-7</v>
      </c>
      <c r="I154" s="20">
        <f t="shared" si="22"/>
        <v>-0.7142857142857143</v>
      </c>
      <c r="J154" s="21">
        <f t="shared" si="23"/>
        <v>-0.16666666666666666</v>
      </c>
    </row>
    <row r="155" spans="1:10" s="160" customFormat="1" ht="13" x14ac:dyDescent="0.3">
      <c r="A155" s="178" t="s">
        <v>550</v>
      </c>
      <c r="B155" s="71">
        <v>118</v>
      </c>
      <c r="C155" s="72">
        <v>139</v>
      </c>
      <c r="D155" s="71">
        <v>542</v>
      </c>
      <c r="E155" s="72">
        <v>691</v>
      </c>
      <c r="F155" s="73"/>
      <c r="G155" s="71">
        <f t="shared" si="20"/>
        <v>-21</v>
      </c>
      <c r="H155" s="72">
        <f t="shared" si="21"/>
        <v>-149</v>
      </c>
      <c r="I155" s="37">
        <f t="shared" si="22"/>
        <v>-0.15107913669064749</v>
      </c>
      <c r="J155" s="38">
        <f t="shared" si="23"/>
        <v>-0.21562952243125905</v>
      </c>
    </row>
    <row r="156" spans="1:10" x14ac:dyDescent="0.25">
      <c r="A156" s="177"/>
      <c r="B156" s="143"/>
      <c r="C156" s="144"/>
      <c r="D156" s="143"/>
      <c r="E156" s="144"/>
      <c r="F156" s="145"/>
      <c r="G156" s="143"/>
      <c r="H156" s="144"/>
      <c r="I156" s="151"/>
      <c r="J156" s="152"/>
    </row>
    <row r="157" spans="1:10" s="139" customFormat="1" ht="13" x14ac:dyDescent="0.3">
      <c r="A157" s="159" t="s">
        <v>49</v>
      </c>
      <c r="B157" s="65"/>
      <c r="C157" s="66"/>
      <c r="D157" s="65"/>
      <c r="E157" s="66"/>
      <c r="F157" s="67"/>
      <c r="G157" s="65"/>
      <c r="H157" s="66"/>
      <c r="I157" s="20"/>
      <c r="J157" s="21"/>
    </row>
    <row r="158" spans="1:10" x14ac:dyDescent="0.25">
      <c r="A158" s="158" t="s">
        <v>472</v>
      </c>
      <c r="B158" s="65">
        <v>1</v>
      </c>
      <c r="C158" s="66">
        <v>0</v>
      </c>
      <c r="D158" s="65">
        <v>1</v>
      </c>
      <c r="E158" s="66">
        <v>0</v>
      </c>
      <c r="F158" s="67"/>
      <c r="G158" s="65">
        <f>B158-C158</f>
        <v>1</v>
      </c>
      <c r="H158" s="66">
        <f>D158-E158</f>
        <v>1</v>
      </c>
      <c r="I158" s="20" t="str">
        <f>IF(C158=0, "-", IF(G158/C158&lt;10, G158/C158, "&gt;999%"))</f>
        <v>-</v>
      </c>
      <c r="J158" s="21" t="str">
        <f>IF(E158=0, "-", IF(H158/E158&lt;10, H158/E158, "&gt;999%"))</f>
        <v>-</v>
      </c>
    </row>
    <row r="159" spans="1:10" s="160" customFormat="1" ht="13" x14ac:dyDescent="0.3">
      <c r="A159" s="178" t="s">
        <v>551</v>
      </c>
      <c r="B159" s="71">
        <v>1</v>
      </c>
      <c r="C159" s="72">
        <v>0</v>
      </c>
      <c r="D159" s="71">
        <v>1</v>
      </c>
      <c r="E159" s="72">
        <v>0</v>
      </c>
      <c r="F159" s="73"/>
      <c r="G159" s="71">
        <f>B159-C159</f>
        <v>1</v>
      </c>
      <c r="H159" s="72">
        <f>D159-E159</f>
        <v>1</v>
      </c>
      <c r="I159" s="37" t="str">
        <f>IF(C159=0, "-", IF(G159/C159&lt;10, G159/C159, "&gt;999%"))</f>
        <v>-</v>
      </c>
      <c r="J159" s="38" t="str">
        <f>IF(E159=0, "-", IF(H159/E159&lt;10, H159/E159, "&gt;999%"))</f>
        <v>-</v>
      </c>
    </row>
    <row r="160" spans="1:10" x14ac:dyDescent="0.25">
      <c r="A160" s="177"/>
      <c r="B160" s="143"/>
      <c r="C160" s="144"/>
      <c r="D160" s="143"/>
      <c r="E160" s="144"/>
      <c r="F160" s="145"/>
      <c r="G160" s="143"/>
      <c r="H160" s="144"/>
      <c r="I160" s="151"/>
      <c r="J160" s="152"/>
    </row>
    <row r="161" spans="1:10" s="139" customFormat="1" ht="13" x14ac:dyDescent="0.3">
      <c r="A161" s="159" t="s">
        <v>50</v>
      </c>
      <c r="B161" s="65"/>
      <c r="C161" s="66"/>
      <c r="D161" s="65"/>
      <c r="E161" s="66"/>
      <c r="F161" s="67"/>
      <c r="G161" s="65"/>
      <c r="H161" s="66"/>
      <c r="I161" s="20"/>
      <c r="J161" s="21"/>
    </row>
    <row r="162" spans="1:10" x14ac:dyDescent="0.25">
      <c r="A162" s="158" t="s">
        <v>473</v>
      </c>
      <c r="B162" s="65">
        <v>1</v>
      </c>
      <c r="C162" s="66">
        <v>12</v>
      </c>
      <c r="D162" s="65">
        <v>32</v>
      </c>
      <c r="E162" s="66">
        <v>37</v>
      </c>
      <c r="F162" s="67"/>
      <c r="G162" s="65">
        <f>B162-C162</f>
        <v>-11</v>
      </c>
      <c r="H162" s="66">
        <f>D162-E162</f>
        <v>-5</v>
      </c>
      <c r="I162" s="20">
        <f>IF(C162=0, "-", IF(G162/C162&lt;10, G162/C162, "&gt;999%"))</f>
        <v>-0.91666666666666663</v>
      </c>
      <c r="J162" s="21">
        <f>IF(E162=0, "-", IF(H162/E162&lt;10, H162/E162, "&gt;999%"))</f>
        <v>-0.13513513513513514</v>
      </c>
    </row>
    <row r="163" spans="1:10" s="160" customFormat="1" ht="13" x14ac:dyDescent="0.3">
      <c r="A163" s="178" t="s">
        <v>552</v>
      </c>
      <c r="B163" s="71">
        <v>1</v>
      </c>
      <c r="C163" s="72">
        <v>12</v>
      </c>
      <c r="D163" s="71">
        <v>32</v>
      </c>
      <c r="E163" s="72">
        <v>37</v>
      </c>
      <c r="F163" s="73"/>
      <c r="G163" s="71">
        <f>B163-C163</f>
        <v>-11</v>
      </c>
      <c r="H163" s="72">
        <f>D163-E163</f>
        <v>-5</v>
      </c>
      <c r="I163" s="37">
        <f>IF(C163=0, "-", IF(G163/C163&lt;10, G163/C163, "&gt;999%"))</f>
        <v>-0.91666666666666663</v>
      </c>
      <c r="J163" s="38">
        <f>IF(E163=0, "-", IF(H163/E163&lt;10, H163/E163, "&gt;999%"))</f>
        <v>-0.13513513513513514</v>
      </c>
    </row>
    <row r="164" spans="1:10" x14ac:dyDescent="0.25">
      <c r="A164" s="177"/>
      <c r="B164" s="143"/>
      <c r="C164" s="144"/>
      <c r="D164" s="143"/>
      <c r="E164" s="144"/>
      <c r="F164" s="145"/>
      <c r="G164" s="143"/>
      <c r="H164" s="144"/>
      <c r="I164" s="151"/>
      <c r="J164" s="152"/>
    </row>
    <row r="165" spans="1:10" s="139" customFormat="1" ht="13" x14ac:dyDescent="0.3">
      <c r="A165" s="159" t="s">
        <v>51</v>
      </c>
      <c r="B165" s="65"/>
      <c r="C165" s="66"/>
      <c r="D165" s="65"/>
      <c r="E165" s="66"/>
      <c r="F165" s="67"/>
      <c r="G165" s="65"/>
      <c r="H165" s="66"/>
      <c r="I165" s="20"/>
      <c r="J165" s="21"/>
    </row>
    <row r="166" spans="1:10" x14ac:dyDescent="0.25">
      <c r="A166" s="158" t="s">
        <v>446</v>
      </c>
      <c r="B166" s="65">
        <v>5</v>
      </c>
      <c r="C166" s="66">
        <v>6</v>
      </c>
      <c r="D166" s="65">
        <v>20</v>
      </c>
      <c r="E166" s="66">
        <v>25</v>
      </c>
      <c r="F166" s="67"/>
      <c r="G166" s="65">
        <f>B166-C166</f>
        <v>-1</v>
      </c>
      <c r="H166" s="66">
        <f>D166-E166</f>
        <v>-5</v>
      </c>
      <c r="I166" s="20">
        <f>IF(C166=0, "-", IF(G166/C166&lt;10, G166/C166, "&gt;999%"))</f>
        <v>-0.16666666666666666</v>
      </c>
      <c r="J166" s="21">
        <f>IF(E166=0, "-", IF(H166/E166&lt;10, H166/E166, "&gt;999%"))</f>
        <v>-0.2</v>
      </c>
    </row>
    <row r="167" spans="1:10" x14ac:dyDescent="0.25">
      <c r="A167" s="158" t="s">
        <v>454</v>
      </c>
      <c r="B167" s="65">
        <v>15</v>
      </c>
      <c r="C167" s="66">
        <v>31</v>
      </c>
      <c r="D167" s="65">
        <v>87</v>
      </c>
      <c r="E167" s="66">
        <v>143</v>
      </c>
      <c r="F167" s="67"/>
      <c r="G167" s="65">
        <f>B167-C167</f>
        <v>-16</v>
      </c>
      <c r="H167" s="66">
        <f>D167-E167</f>
        <v>-56</v>
      </c>
      <c r="I167" s="20">
        <f>IF(C167=0, "-", IF(G167/C167&lt;10, G167/C167, "&gt;999%"))</f>
        <v>-0.5161290322580645</v>
      </c>
      <c r="J167" s="21">
        <f>IF(E167=0, "-", IF(H167/E167&lt;10, H167/E167, "&gt;999%"))</f>
        <v>-0.39160839160839161</v>
      </c>
    </row>
    <row r="168" spans="1:10" x14ac:dyDescent="0.25">
      <c r="A168" s="158" t="s">
        <v>379</v>
      </c>
      <c r="B168" s="65">
        <v>5</v>
      </c>
      <c r="C168" s="66">
        <v>14</v>
      </c>
      <c r="D168" s="65">
        <v>54</v>
      </c>
      <c r="E168" s="66">
        <v>69</v>
      </c>
      <c r="F168" s="67"/>
      <c r="G168" s="65">
        <f>B168-C168</f>
        <v>-9</v>
      </c>
      <c r="H168" s="66">
        <f>D168-E168</f>
        <v>-15</v>
      </c>
      <c r="I168" s="20">
        <f>IF(C168=0, "-", IF(G168/C168&lt;10, G168/C168, "&gt;999%"))</f>
        <v>-0.6428571428571429</v>
      </c>
      <c r="J168" s="21">
        <f>IF(E168=0, "-", IF(H168/E168&lt;10, H168/E168, "&gt;999%"))</f>
        <v>-0.21739130434782608</v>
      </c>
    </row>
    <row r="169" spans="1:10" s="160" customFormat="1" ht="13" x14ac:dyDescent="0.3">
      <c r="A169" s="178" t="s">
        <v>553</v>
      </c>
      <c r="B169" s="71">
        <v>25</v>
      </c>
      <c r="C169" s="72">
        <v>51</v>
      </c>
      <c r="D169" s="71">
        <v>161</v>
      </c>
      <c r="E169" s="72">
        <v>237</v>
      </c>
      <c r="F169" s="73"/>
      <c r="G169" s="71">
        <f>B169-C169</f>
        <v>-26</v>
      </c>
      <c r="H169" s="72">
        <f>D169-E169</f>
        <v>-76</v>
      </c>
      <c r="I169" s="37">
        <f>IF(C169=0, "-", IF(G169/C169&lt;10, G169/C169, "&gt;999%"))</f>
        <v>-0.50980392156862742</v>
      </c>
      <c r="J169" s="38">
        <f>IF(E169=0, "-", IF(H169/E169&lt;10, H169/E169, "&gt;999%"))</f>
        <v>-0.32067510548523209</v>
      </c>
    </row>
    <row r="170" spans="1:10" x14ac:dyDescent="0.25">
      <c r="A170" s="177"/>
      <c r="B170" s="143"/>
      <c r="C170" s="144"/>
      <c r="D170" s="143"/>
      <c r="E170" s="144"/>
      <c r="F170" s="145"/>
      <c r="G170" s="143"/>
      <c r="H170" s="144"/>
      <c r="I170" s="151"/>
      <c r="J170" s="152"/>
    </row>
    <row r="171" spans="1:10" s="139" customFormat="1" ht="13" x14ac:dyDescent="0.3">
      <c r="A171" s="159" t="s">
        <v>52</v>
      </c>
      <c r="B171" s="65"/>
      <c r="C171" s="66"/>
      <c r="D171" s="65"/>
      <c r="E171" s="66"/>
      <c r="F171" s="67"/>
      <c r="G171" s="65"/>
      <c r="H171" s="66"/>
      <c r="I171" s="20"/>
      <c r="J171" s="21"/>
    </row>
    <row r="172" spans="1:10" x14ac:dyDescent="0.25">
      <c r="A172" s="158" t="s">
        <v>325</v>
      </c>
      <c r="B172" s="65">
        <v>0</v>
      </c>
      <c r="C172" s="66">
        <v>2</v>
      </c>
      <c r="D172" s="65">
        <v>0</v>
      </c>
      <c r="E172" s="66">
        <v>6</v>
      </c>
      <c r="F172" s="67"/>
      <c r="G172" s="65">
        <f>B172-C172</f>
        <v>-2</v>
      </c>
      <c r="H172" s="66">
        <f>D172-E172</f>
        <v>-6</v>
      </c>
      <c r="I172" s="20">
        <f>IF(C172=0, "-", IF(G172/C172&lt;10, G172/C172, "&gt;999%"))</f>
        <v>-1</v>
      </c>
      <c r="J172" s="21">
        <f>IF(E172=0, "-", IF(H172/E172&lt;10, H172/E172, "&gt;999%"))</f>
        <v>-1</v>
      </c>
    </row>
    <row r="173" spans="1:10" x14ac:dyDescent="0.25">
      <c r="A173" s="158" t="s">
        <v>402</v>
      </c>
      <c r="B173" s="65">
        <v>0</v>
      </c>
      <c r="C173" s="66">
        <v>2</v>
      </c>
      <c r="D173" s="65">
        <v>5</v>
      </c>
      <c r="E173" s="66">
        <v>7</v>
      </c>
      <c r="F173" s="67"/>
      <c r="G173" s="65">
        <f>B173-C173</f>
        <v>-2</v>
      </c>
      <c r="H173" s="66">
        <f>D173-E173</f>
        <v>-2</v>
      </c>
      <c r="I173" s="20">
        <f>IF(C173=0, "-", IF(G173/C173&lt;10, G173/C173, "&gt;999%"))</f>
        <v>-1</v>
      </c>
      <c r="J173" s="21">
        <f>IF(E173=0, "-", IF(H173/E173&lt;10, H173/E173, "&gt;999%"))</f>
        <v>-0.2857142857142857</v>
      </c>
    </row>
    <row r="174" spans="1:10" x14ac:dyDescent="0.25">
      <c r="A174" s="158" t="s">
        <v>403</v>
      </c>
      <c r="B174" s="65">
        <v>0</v>
      </c>
      <c r="C174" s="66">
        <v>0</v>
      </c>
      <c r="D174" s="65">
        <v>1</v>
      </c>
      <c r="E174" s="66">
        <v>0</v>
      </c>
      <c r="F174" s="67"/>
      <c r="G174" s="65">
        <f>B174-C174</f>
        <v>0</v>
      </c>
      <c r="H174" s="66">
        <f>D174-E174</f>
        <v>1</v>
      </c>
      <c r="I174" s="20" t="str">
        <f>IF(C174=0, "-", IF(G174/C174&lt;10, G174/C174, "&gt;999%"))</f>
        <v>-</v>
      </c>
      <c r="J174" s="21" t="str">
        <f>IF(E174=0, "-", IF(H174/E174&lt;10, H174/E174, "&gt;999%"))</f>
        <v>-</v>
      </c>
    </row>
    <row r="175" spans="1:10" x14ac:dyDescent="0.25">
      <c r="A175" s="158" t="s">
        <v>227</v>
      </c>
      <c r="B175" s="65">
        <v>1</v>
      </c>
      <c r="C175" s="66">
        <v>1</v>
      </c>
      <c r="D175" s="65">
        <v>3</v>
      </c>
      <c r="E175" s="66">
        <v>1</v>
      </c>
      <c r="F175" s="67"/>
      <c r="G175" s="65">
        <f>B175-C175</f>
        <v>0</v>
      </c>
      <c r="H175" s="66">
        <f>D175-E175</f>
        <v>2</v>
      </c>
      <c r="I175" s="20">
        <f>IF(C175=0, "-", IF(G175/C175&lt;10, G175/C175, "&gt;999%"))</f>
        <v>0</v>
      </c>
      <c r="J175" s="21">
        <f>IF(E175=0, "-", IF(H175/E175&lt;10, H175/E175, "&gt;999%"))</f>
        <v>2</v>
      </c>
    </row>
    <row r="176" spans="1:10" s="160" customFormat="1" ht="13" x14ac:dyDescent="0.3">
      <c r="A176" s="178" t="s">
        <v>554</v>
      </c>
      <c r="B176" s="71">
        <v>1</v>
      </c>
      <c r="C176" s="72">
        <v>5</v>
      </c>
      <c r="D176" s="71">
        <v>9</v>
      </c>
      <c r="E176" s="72">
        <v>14</v>
      </c>
      <c r="F176" s="73"/>
      <c r="G176" s="71">
        <f>B176-C176</f>
        <v>-4</v>
      </c>
      <c r="H176" s="72">
        <f>D176-E176</f>
        <v>-5</v>
      </c>
      <c r="I176" s="37">
        <f>IF(C176=0, "-", IF(G176/C176&lt;10, G176/C176, "&gt;999%"))</f>
        <v>-0.8</v>
      </c>
      <c r="J176" s="38">
        <f>IF(E176=0, "-", IF(H176/E176&lt;10, H176/E176, "&gt;999%"))</f>
        <v>-0.35714285714285715</v>
      </c>
    </row>
    <row r="177" spans="1:10" x14ac:dyDescent="0.25">
      <c r="A177" s="177"/>
      <c r="B177" s="143"/>
      <c r="C177" s="144"/>
      <c r="D177" s="143"/>
      <c r="E177" s="144"/>
      <c r="F177" s="145"/>
      <c r="G177" s="143"/>
      <c r="H177" s="144"/>
      <c r="I177" s="151"/>
      <c r="J177" s="152"/>
    </row>
    <row r="178" spans="1:10" s="139" customFormat="1" ht="13" x14ac:dyDescent="0.3">
      <c r="A178" s="159" t="s">
        <v>53</v>
      </c>
      <c r="B178" s="65"/>
      <c r="C178" s="66"/>
      <c r="D178" s="65"/>
      <c r="E178" s="66"/>
      <c r="F178" s="67"/>
      <c r="G178" s="65"/>
      <c r="H178" s="66"/>
      <c r="I178" s="20"/>
      <c r="J178" s="21"/>
    </row>
    <row r="179" spans="1:10" x14ac:dyDescent="0.25">
      <c r="A179" s="158" t="s">
        <v>341</v>
      </c>
      <c r="B179" s="65">
        <v>0</v>
      </c>
      <c r="C179" s="66">
        <v>4</v>
      </c>
      <c r="D179" s="65">
        <v>0</v>
      </c>
      <c r="E179" s="66">
        <v>7</v>
      </c>
      <c r="F179" s="67"/>
      <c r="G179" s="65">
        <f t="shared" ref="G179:G184" si="24">B179-C179</f>
        <v>-4</v>
      </c>
      <c r="H179" s="66">
        <f t="shared" ref="H179:H184" si="25">D179-E179</f>
        <v>-7</v>
      </c>
      <c r="I179" s="20">
        <f t="shared" ref="I179:I184" si="26">IF(C179=0, "-", IF(G179/C179&lt;10, G179/C179, "&gt;999%"))</f>
        <v>-1</v>
      </c>
      <c r="J179" s="21">
        <f t="shared" ref="J179:J184" si="27">IF(E179=0, "-", IF(H179/E179&lt;10, H179/E179, "&gt;999%"))</f>
        <v>-1</v>
      </c>
    </row>
    <row r="180" spans="1:10" x14ac:dyDescent="0.25">
      <c r="A180" s="158" t="s">
        <v>301</v>
      </c>
      <c r="B180" s="65">
        <v>2</v>
      </c>
      <c r="C180" s="66">
        <v>2</v>
      </c>
      <c r="D180" s="65">
        <v>13</v>
      </c>
      <c r="E180" s="66">
        <v>10</v>
      </c>
      <c r="F180" s="67"/>
      <c r="G180" s="65">
        <f t="shared" si="24"/>
        <v>0</v>
      </c>
      <c r="H180" s="66">
        <f t="shared" si="25"/>
        <v>3</v>
      </c>
      <c r="I180" s="20">
        <f t="shared" si="26"/>
        <v>0</v>
      </c>
      <c r="J180" s="21">
        <f t="shared" si="27"/>
        <v>0.3</v>
      </c>
    </row>
    <row r="181" spans="1:10" x14ac:dyDescent="0.25">
      <c r="A181" s="158" t="s">
        <v>455</v>
      </c>
      <c r="B181" s="65">
        <v>1</v>
      </c>
      <c r="C181" s="66">
        <v>1</v>
      </c>
      <c r="D181" s="65">
        <v>11</v>
      </c>
      <c r="E181" s="66">
        <v>9</v>
      </c>
      <c r="F181" s="67"/>
      <c r="G181" s="65">
        <f t="shared" si="24"/>
        <v>0</v>
      </c>
      <c r="H181" s="66">
        <f t="shared" si="25"/>
        <v>2</v>
      </c>
      <c r="I181" s="20">
        <f t="shared" si="26"/>
        <v>0</v>
      </c>
      <c r="J181" s="21">
        <f t="shared" si="27"/>
        <v>0.22222222222222221</v>
      </c>
    </row>
    <row r="182" spans="1:10" x14ac:dyDescent="0.25">
      <c r="A182" s="158" t="s">
        <v>404</v>
      </c>
      <c r="B182" s="65">
        <v>4</v>
      </c>
      <c r="C182" s="66">
        <v>0</v>
      </c>
      <c r="D182" s="65">
        <v>10</v>
      </c>
      <c r="E182" s="66">
        <v>17</v>
      </c>
      <c r="F182" s="67"/>
      <c r="G182" s="65">
        <f t="shared" si="24"/>
        <v>4</v>
      </c>
      <c r="H182" s="66">
        <f t="shared" si="25"/>
        <v>-7</v>
      </c>
      <c r="I182" s="20" t="str">
        <f t="shared" si="26"/>
        <v>-</v>
      </c>
      <c r="J182" s="21">
        <f t="shared" si="27"/>
        <v>-0.41176470588235292</v>
      </c>
    </row>
    <row r="183" spans="1:10" x14ac:dyDescent="0.25">
      <c r="A183" s="158" t="s">
        <v>380</v>
      </c>
      <c r="B183" s="65">
        <v>4</v>
      </c>
      <c r="C183" s="66">
        <v>1</v>
      </c>
      <c r="D183" s="65">
        <v>15</v>
      </c>
      <c r="E183" s="66">
        <v>10</v>
      </c>
      <c r="F183" s="67"/>
      <c r="G183" s="65">
        <f t="shared" si="24"/>
        <v>3</v>
      </c>
      <c r="H183" s="66">
        <f t="shared" si="25"/>
        <v>5</v>
      </c>
      <c r="I183" s="20">
        <f t="shared" si="26"/>
        <v>3</v>
      </c>
      <c r="J183" s="21">
        <f t="shared" si="27"/>
        <v>0.5</v>
      </c>
    </row>
    <row r="184" spans="1:10" s="160" customFormat="1" ht="13" x14ac:dyDescent="0.3">
      <c r="A184" s="178" t="s">
        <v>555</v>
      </c>
      <c r="B184" s="71">
        <v>11</v>
      </c>
      <c r="C184" s="72">
        <v>8</v>
      </c>
      <c r="D184" s="71">
        <v>49</v>
      </c>
      <c r="E184" s="72">
        <v>53</v>
      </c>
      <c r="F184" s="73"/>
      <c r="G184" s="71">
        <f t="shared" si="24"/>
        <v>3</v>
      </c>
      <c r="H184" s="72">
        <f t="shared" si="25"/>
        <v>-4</v>
      </c>
      <c r="I184" s="37">
        <f t="shared" si="26"/>
        <v>0.375</v>
      </c>
      <c r="J184" s="38">
        <f t="shared" si="27"/>
        <v>-7.5471698113207544E-2</v>
      </c>
    </row>
    <row r="185" spans="1:10" x14ac:dyDescent="0.25">
      <c r="A185" s="177"/>
      <c r="B185" s="143"/>
      <c r="C185" s="144"/>
      <c r="D185" s="143"/>
      <c r="E185" s="144"/>
      <c r="F185" s="145"/>
      <c r="G185" s="143"/>
      <c r="H185" s="144"/>
      <c r="I185" s="151"/>
      <c r="J185" s="152"/>
    </row>
    <row r="186" spans="1:10" s="139" customFormat="1" ht="13" x14ac:dyDescent="0.3">
      <c r="A186" s="159" t="s">
        <v>54</v>
      </c>
      <c r="B186" s="65"/>
      <c r="C186" s="66"/>
      <c r="D186" s="65"/>
      <c r="E186" s="66"/>
      <c r="F186" s="67"/>
      <c r="G186" s="65"/>
      <c r="H186" s="66"/>
      <c r="I186" s="20"/>
      <c r="J186" s="21"/>
    </row>
    <row r="187" spans="1:10" x14ac:dyDescent="0.25">
      <c r="A187" s="158" t="s">
        <v>254</v>
      </c>
      <c r="B187" s="65">
        <v>20</v>
      </c>
      <c r="C187" s="66">
        <v>8</v>
      </c>
      <c r="D187" s="65">
        <v>112</v>
      </c>
      <c r="E187" s="66">
        <v>42</v>
      </c>
      <c r="F187" s="67"/>
      <c r="G187" s="65">
        <f t="shared" ref="G187:G198" si="28">B187-C187</f>
        <v>12</v>
      </c>
      <c r="H187" s="66">
        <f t="shared" ref="H187:H198" si="29">D187-E187</f>
        <v>70</v>
      </c>
      <c r="I187" s="20">
        <f t="shared" ref="I187:I198" si="30">IF(C187=0, "-", IF(G187/C187&lt;10, G187/C187, "&gt;999%"))</f>
        <v>1.5</v>
      </c>
      <c r="J187" s="21">
        <f t="shared" ref="J187:J198" si="31">IF(E187=0, "-", IF(H187/E187&lt;10, H187/E187, "&gt;999%"))</f>
        <v>1.6666666666666667</v>
      </c>
    </row>
    <row r="188" spans="1:10" x14ac:dyDescent="0.25">
      <c r="A188" s="158" t="s">
        <v>192</v>
      </c>
      <c r="B188" s="65">
        <v>18</v>
      </c>
      <c r="C188" s="66">
        <v>35</v>
      </c>
      <c r="D188" s="65">
        <v>70</v>
      </c>
      <c r="E188" s="66">
        <v>146</v>
      </c>
      <c r="F188" s="67"/>
      <c r="G188" s="65">
        <f t="shared" si="28"/>
        <v>-17</v>
      </c>
      <c r="H188" s="66">
        <f t="shared" si="29"/>
        <v>-76</v>
      </c>
      <c r="I188" s="20">
        <f t="shared" si="30"/>
        <v>-0.48571428571428571</v>
      </c>
      <c r="J188" s="21">
        <f t="shared" si="31"/>
        <v>-0.52054794520547942</v>
      </c>
    </row>
    <row r="189" spans="1:10" x14ac:dyDescent="0.25">
      <c r="A189" s="158" t="s">
        <v>405</v>
      </c>
      <c r="B189" s="65">
        <v>8</v>
      </c>
      <c r="C189" s="66">
        <v>1</v>
      </c>
      <c r="D189" s="65">
        <v>17</v>
      </c>
      <c r="E189" s="66">
        <v>4</v>
      </c>
      <c r="F189" s="67"/>
      <c r="G189" s="65">
        <f t="shared" si="28"/>
        <v>7</v>
      </c>
      <c r="H189" s="66">
        <f t="shared" si="29"/>
        <v>13</v>
      </c>
      <c r="I189" s="20">
        <f t="shared" si="30"/>
        <v>7</v>
      </c>
      <c r="J189" s="21">
        <f t="shared" si="31"/>
        <v>3.25</v>
      </c>
    </row>
    <row r="190" spans="1:10" x14ac:dyDescent="0.25">
      <c r="A190" s="158" t="s">
        <v>326</v>
      </c>
      <c r="B190" s="65">
        <v>8</v>
      </c>
      <c r="C190" s="66">
        <v>0</v>
      </c>
      <c r="D190" s="65">
        <v>31</v>
      </c>
      <c r="E190" s="66">
        <v>7</v>
      </c>
      <c r="F190" s="67"/>
      <c r="G190" s="65">
        <f t="shared" si="28"/>
        <v>8</v>
      </c>
      <c r="H190" s="66">
        <f t="shared" si="29"/>
        <v>24</v>
      </c>
      <c r="I190" s="20" t="str">
        <f t="shared" si="30"/>
        <v>-</v>
      </c>
      <c r="J190" s="21">
        <f t="shared" si="31"/>
        <v>3.4285714285714284</v>
      </c>
    </row>
    <row r="191" spans="1:10" x14ac:dyDescent="0.25">
      <c r="A191" s="158" t="s">
        <v>175</v>
      </c>
      <c r="B191" s="65">
        <v>19</v>
      </c>
      <c r="C191" s="66">
        <v>2</v>
      </c>
      <c r="D191" s="65">
        <v>75</v>
      </c>
      <c r="E191" s="66">
        <v>38</v>
      </c>
      <c r="F191" s="67"/>
      <c r="G191" s="65">
        <f t="shared" si="28"/>
        <v>17</v>
      </c>
      <c r="H191" s="66">
        <f t="shared" si="29"/>
        <v>37</v>
      </c>
      <c r="I191" s="20">
        <f t="shared" si="30"/>
        <v>8.5</v>
      </c>
      <c r="J191" s="21">
        <f t="shared" si="31"/>
        <v>0.97368421052631582</v>
      </c>
    </row>
    <row r="192" spans="1:10" x14ac:dyDescent="0.25">
      <c r="A192" s="158" t="s">
        <v>179</v>
      </c>
      <c r="B192" s="65">
        <v>15</v>
      </c>
      <c r="C192" s="66">
        <v>18</v>
      </c>
      <c r="D192" s="65">
        <v>51</v>
      </c>
      <c r="E192" s="66">
        <v>49</v>
      </c>
      <c r="F192" s="67"/>
      <c r="G192" s="65">
        <f t="shared" si="28"/>
        <v>-3</v>
      </c>
      <c r="H192" s="66">
        <f t="shared" si="29"/>
        <v>2</v>
      </c>
      <c r="I192" s="20">
        <f t="shared" si="30"/>
        <v>-0.16666666666666666</v>
      </c>
      <c r="J192" s="21">
        <f t="shared" si="31"/>
        <v>4.0816326530612242E-2</v>
      </c>
    </row>
    <row r="193" spans="1:10" x14ac:dyDescent="0.25">
      <c r="A193" s="158" t="s">
        <v>302</v>
      </c>
      <c r="B193" s="65">
        <v>22</v>
      </c>
      <c r="C193" s="66">
        <v>12</v>
      </c>
      <c r="D193" s="65">
        <v>115</v>
      </c>
      <c r="E193" s="66">
        <v>84</v>
      </c>
      <c r="F193" s="67"/>
      <c r="G193" s="65">
        <f t="shared" si="28"/>
        <v>10</v>
      </c>
      <c r="H193" s="66">
        <f t="shared" si="29"/>
        <v>31</v>
      </c>
      <c r="I193" s="20">
        <f t="shared" si="30"/>
        <v>0.83333333333333337</v>
      </c>
      <c r="J193" s="21">
        <f t="shared" si="31"/>
        <v>0.36904761904761907</v>
      </c>
    </row>
    <row r="194" spans="1:10" x14ac:dyDescent="0.25">
      <c r="A194" s="158" t="s">
        <v>381</v>
      </c>
      <c r="B194" s="65">
        <v>10</v>
      </c>
      <c r="C194" s="66">
        <v>16</v>
      </c>
      <c r="D194" s="65">
        <v>92</v>
      </c>
      <c r="E194" s="66">
        <v>57</v>
      </c>
      <c r="F194" s="67"/>
      <c r="G194" s="65">
        <f t="shared" si="28"/>
        <v>-6</v>
      </c>
      <c r="H194" s="66">
        <f t="shared" si="29"/>
        <v>35</v>
      </c>
      <c r="I194" s="20">
        <f t="shared" si="30"/>
        <v>-0.375</v>
      </c>
      <c r="J194" s="21">
        <f t="shared" si="31"/>
        <v>0.61403508771929827</v>
      </c>
    </row>
    <row r="195" spans="1:10" x14ac:dyDescent="0.25">
      <c r="A195" s="158" t="s">
        <v>342</v>
      </c>
      <c r="B195" s="65">
        <v>22</v>
      </c>
      <c r="C195" s="66">
        <v>29</v>
      </c>
      <c r="D195" s="65">
        <v>93</v>
      </c>
      <c r="E195" s="66">
        <v>125</v>
      </c>
      <c r="F195" s="67"/>
      <c r="G195" s="65">
        <f t="shared" si="28"/>
        <v>-7</v>
      </c>
      <c r="H195" s="66">
        <f t="shared" si="29"/>
        <v>-32</v>
      </c>
      <c r="I195" s="20">
        <f t="shared" si="30"/>
        <v>-0.2413793103448276</v>
      </c>
      <c r="J195" s="21">
        <f t="shared" si="31"/>
        <v>-0.25600000000000001</v>
      </c>
    </row>
    <row r="196" spans="1:10" x14ac:dyDescent="0.25">
      <c r="A196" s="158" t="s">
        <v>238</v>
      </c>
      <c r="B196" s="65">
        <v>5</v>
      </c>
      <c r="C196" s="66">
        <v>7</v>
      </c>
      <c r="D196" s="65">
        <v>25</v>
      </c>
      <c r="E196" s="66">
        <v>42</v>
      </c>
      <c r="F196" s="67"/>
      <c r="G196" s="65">
        <f t="shared" si="28"/>
        <v>-2</v>
      </c>
      <c r="H196" s="66">
        <f t="shared" si="29"/>
        <v>-17</v>
      </c>
      <c r="I196" s="20">
        <f t="shared" si="30"/>
        <v>-0.2857142857142857</v>
      </c>
      <c r="J196" s="21">
        <f t="shared" si="31"/>
        <v>-0.40476190476190477</v>
      </c>
    </row>
    <row r="197" spans="1:10" x14ac:dyDescent="0.25">
      <c r="A197" s="158" t="s">
        <v>288</v>
      </c>
      <c r="B197" s="65">
        <v>18</v>
      </c>
      <c r="C197" s="66">
        <v>14</v>
      </c>
      <c r="D197" s="65">
        <v>54</v>
      </c>
      <c r="E197" s="66">
        <v>83</v>
      </c>
      <c r="F197" s="67"/>
      <c r="G197" s="65">
        <f t="shared" si="28"/>
        <v>4</v>
      </c>
      <c r="H197" s="66">
        <f t="shared" si="29"/>
        <v>-29</v>
      </c>
      <c r="I197" s="20">
        <f t="shared" si="30"/>
        <v>0.2857142857142857</v>
      </c>
      <c r="J197" s="21">
        <f t="shared" si="31"/>
        <v>-0.3493975903614458</v>
      </c>
    </row>
    <row r="198" spans="1:10" s="160" customFormat="1" ht="13" x14ac:dyDescent="0.3">
      <c r="A198" s="178" t="s">
        <v>556</v>
      </c>
      <c r="B198" s="71">
        <v>165</v>
      </c>
      <c r="C198" s="72">
        <v>142</v>
      </c>
      <c r="D198" s="71">
        <v>735</v>
      </c>
      <c r="E198" s="72">
        <v>677</v>
      </c>
      <c r="F198" s="73"/>
      <c r="G198" s="71">
        <f t="shared" si="28"/>
        <v>23</v>
      </c>
      <c r="H198" s="72">
        <f t="shared" si="29"/>
        <v>58</v>
      </c>
      <c r="I198" s="37">
        <f t="shared" si="30"/>
        <v>0.1619718309859155</v>
      </c>
      <c r="J198" s="38">
        <f t="shared" si="31"/>
        <v>8.5672082717872966E-2</v>
      </c>
    </row>
    <row r="199" spans="1:10" x14ac:dyDescent="0.25">
      <c r="A199" s="177"/>
      <c r="B199" s="143"/>
      <c r="C199" s="144"/>
      <c r="D199" s="143"/>
      <c r="E199" s="144"/>
      <c r="F199" s="145"/>
      <c r="G199" s="143"/>
      <c r="H199" s="144"/>
      <c r="I199" s="151"/>
      <c r="J199" s="152"/>
    </row>
    <row r="200" spans="1:10" s="139" customFormat="1" ht="13" x14ac:dyDescent="0.3">
      <c r="A200" s="159" t="s">
        <v>55</v>
      </c>
      <c r="B200" s="65"/>
      <c r="C200" s="66"/>
      <c r="D200" s="65"/>
      <c r="E200" s="66"/>
      <c r="F200" s="67"/>
      <c r="G200" s="65"/>
      <c r="H200" s="66"/>
      <c r="I200" s="20"/>
      <c r="J200" s="21"/>
    </row>
    <row r="201" spans="1:10" x14ac:dyDescent="0.25">
      <c r="A201" s="158" t="s">
        <v>406</v>
      </c>
      <c r="B201" s="65">
        <v>3</v>
      </c>
      <c r="C201" s="66">
        <v>4</v>
      </c>
      <c r="D201" s="65">
        <v>30</v>
      </c>
      <c r="E201" s="66">
        <v>18</v>
      </c>
      <c r="F201" s="67"/>
      <c r="G201" s="65">
        <f t="shared" ref="G201:G208" si="32">B201-C201</f>
        <v>-1</v>
      </c>
      <c r="H201" s="66">
        <f t="shared" ref="H201:H208" si="33">D201-E201</f>
        <v>12</v>
      </c>
      <c r="I201" s="20">
        <f t="shared" ref="I201:I208" si="34">IF(C201=0, "-", IF(G201/C201&lt;10, G201/C201, "&gt;999%"))</f>
        <v>-0.25</v>
      </c>
      <c r="J201" s="21">
        <f t="shared" ref="J201:J208" si="35">IF(E201=0, "-", IF(H201/E201&lt;10, H201/E201, "&gt;999%"))</f>
        <v>0.66666666666666663</v>
      </c>
    </row>
    <row r="202" spans="1:10" x14ac:dyDescent="0.25">
      <c r="A202" s="158" t="s">
        <v>417</v>
      </c>
      <c r="B202" s="65">
        <v>0</v>
      </c>
      <c r="C202" s="66">
        <v>0</v>
      </c>
      <c r="D202" s="65">
        <v>1</v>
      </c>
      <c r="E202" s="66">
        <v>0</v>
      </c>
      <c r="F202" s="67"/>
      <c r="G202" s="65">
        <f t="shared" si="32"/>
        <v>0</v>
      </c>
      <c r="H202" s="66">
        <f t="shared" si="33"/>
        <v>1</v>
      </c>
      <c r="I202" s="20" t="str">
        <f t="shared" si="34"/>
        <v>-</v>
      </c>
      <c r="J202" s="21" t="str">
        <f t="shared" si="35"/>
        <v>-</v>
      </c>
    </row>
    <row r="203" spans="1:10" x14ac:dyDescent="0.25">
      <c r="A203" s="158" t="s">
        <v>362</v>
      </c>
      <c r="B203" s="65">
        <v>0</v>
      </c>
      <c r="C203" s="66">
        <v>2</v>
      </c>
      <c r="D203" s="65">
        <v>2</v>
      </c>
      <c r="E203" s="66">
        <v>13</v>
      </c>
      <c r="F203" s="67"/>
      <c r="G203" s="65">
        <f t="shared" si="32"/>
        <v>-2</v>
      </c>
      <c r="H203" s="66">
        <f t="shared" si="33"/>
        <v>-11</v>
      </c>
      <c r="I203" s="20">
        <f t="shared" si="34"/>
        <v>-1</v>
      </c>
      <c r="J203" s="21">
        <f t="shared" si="35"/>
        <v>-0.84615384615384615</v>
      </c>
    </row>
    <row r="204" spans="1:10" x14ac:dyDescent="0.25">
      <c r="A204" s="158" t="s">
        <v>423</v>
      </c>
      <c r="B204" s="65">
        <v>0</v>
      </c>
      <c r="C204" s="66">
        <v>0</v>
      </c>
      <c r="D204" s="65">
        <v>1</v>
      </c>
      <c r="E204" s="66">
        <v>0</v>
      </c>
      <c r="F204" s="67"/>
      <c r="G204" s="65">
        <f t="shared" si="32"/>
        <v>0</v>
      </c>
      <c r="H204" s="66">
        <f t="shared" si="33"/>
        <v>1</v>
      </c>
      <c r="I204" s="20" t="str">
        <f t="shared" si="34"/>
        <v>-</v>
      </c>
      <c r="J204" s="21" t="str">
        <f t="shared" si="35"/>
        <v>-</v>
      </c>
    </row>
    <row r="205" spans="1:10" x14ac:dyDescent="0.25">
      <c r="A205" s="158" t="s">
        <v>363</v>
      </c>
      <c r="B205" s="65">
        <v>1</v>
      </c>
      <c r="C205" s="66">
        <v>0</v>
      </c>
      <c r="D205" s="65">
        <v>5</v>
      </c>
      <c r="E205" s="66">
        <v>12</v>
      </c>
      <c r="F205" s="67"/>
      <c r="G205" s="65">
        <f t="shared" si="32"/>
        <v>1</v>
      </c>
      <c r="H205" s="66">
        <f t="shared" si="33"/>
        <v>-7</v>
      </c>
      <c r="I205" s="20" t="str">
        <f t="shared" si="34"/>
        <v>-</v>
      </c>
      <c r="J205" s="21">
        <f t="shared" si="35"/>
        <v>-0.58333333333333337</v>
      </c>
    </row>
    <row r="206" spans="1:10" x14ac:dyDescent="0.25">
      <c r="A206" s="158" t="s">
        <v>407</v>
      </c>
      <c r="B206" s="65">
        <v>4</v>
      </c>
      <c r="C206" s="66">
        <v>4</v>
      </c>
      <c r="D206" s="65">
        <v>16</v>
      </c>
      <c r="E206" s="66">
        <v>22</v>
      </c>
      <c r="F206" s="67"/>
      <c r="G206" s="65">
        <f t="shared" si="32"/>
        <v>0</v>
      </c>
      <c r="H206" s="66">
        <f t="shared" si="33"/>
        <v>-6</v>
      </c>
      <c r="I206" s="20">
        <f t="shared" si="34"/>
        <v>0</v>
      </c>
      <c r="J206" s="21">
        <f t="shared" si="35"/>
        <v>-0.27272727272727271</v>
      </c>
    </row>
    <row r="207" spans="1:10" x14ac:dyDescent="0.25">
      <c r="A207" s="158" t="s">
        <v>408</v>
      </c>
      <c r="B207" s="65">
        <v>5</v>
      </c>
      <c r="C207" s="66">
        <v>1</v>
      </c>
      <c r="D207" s="65">
        <v>5</v>
      </c>
      <c r="E207" s="66">
        <v>4</v>
      </c>
      <c r="F207" s="67"/>
      <c r="G207" s="65">
        <f t="shared" si="32"/>
        <v>4</v>
      </c>
      <c r="H207" s="66">
        <f t="shared" si="33"/>
        <v>1</v>
      </c>
      <c r="I207" s="20">
        <f t="shared" si="34"/>
        <v>4</v>
      </c>
      <c r="J207" s="21">
        <f t="shared" si="35"/>
        <v>0.25</v>
      </c>
    </row>
    <row r="208" spans="1:10" s="160" customFormat="1" ht="13" x14ac:dyDescent="0.3">
      <c r="A208" s="178" t="s">
        <v>557</v>
      </c>
      <c r="B208" s="71">
        <v>13</v>
      </c>
      <c r="C208" s="72">
        <v>11</v>
      </c>
      <c r="D208" s="71">
        <v>60</v>
      </c>
      <c r="E208" s="72">
        <v>69</v>
      </c>
      <c r="F208" s="73"/>
      <c r="G208" s="71">
        <f t="shared" si="32"/>
        <v>2</v>
      </c>
      <c r="H208" s="72">
        <f t="shared" si="33"/>
        <v>-9</v>
      </c>
      <c r="I208" s="37">
        <f t="shared" si="34"/>
        <v>0.18181818181818182</v>
      </c>
      <c r="J208" s="38">
        <f t="shared" si="35"/>
        <v>-0.13043478260869565</v>
      </c>
    </row>
    <row r="209" spans="1:10" x14ac:dyDescent="0.25">
      <c r="A209" s="177"/>
      <c r="B209" s="143"/>
      <c r="C209" s="144"/>
      <c r="D209" s="143"/>
      <c r="E209" s="144"/>
      <c r="F209" s="145"/>
      <c r="G209" s="143"/>
      <c r="H209" s="144"/>
      <c r="I209" s="151"/>
      <c r="J209" s="152"/>
    </row>
    <row r="210" spans="1:10" s="139" customFormat="1" ht="13" x14ac:dyDescent="0.3">
      <c r="A210" s="159" t="s">
        <v>56</v>
      </c>
      <c r="B210" s="65"/>
      <c r="C210" s="66"/>
      <c r="D210" s="65"/>
      <c r="E210" s="66"/>
      <c r="F210" s="67"/>
      <c r="G210" s="65"/>
      <c r="H210" s="66"/>
      <c r="I210" s="20"/>
      <c r="J210" s="21"/>
    </row>
    <row r="211" spans="1:10" x14ac:dyDescent="0.25">
      <c r="A211" s="158" t="s">
        <v>382</v>
      </c>
      <c r="B211" s="65">
        <v>2</v>
      </c>
      <c r="C211" s="66">
        <v>3</v>
      </c>
      <c r="D211" s="65">
        <v>12</v>
      </c>
      <c r="E211" s="66">
        <v>24</v>
      </c>
      <c r="F211" s="67"/>
      <c r="G211" s="65">
        <f t="shared" ref="G211:G220" si="36">B211-C211</f>
        <v>-1</v>
      </c>
      <c r="H211" s="66">
        <f t="shared" ref="H211:H220" si="37">D211-E211</f>
        <v>-12</v>
      </c>
      <c r="I211" s="20">
        <f t="shared" ref="I211:I220" si="38">IF(C211=0, "-", IF(G211/C211&lt;10, G211/C211, "&gt;999%"))</f>
        <v>-0.33333333333333331</v>
      </c>
      <c r="J211" s="21">
        <f t="shared" ref="J211:J220" si="39">IF(E211=0, "-", IF(H211/E211&lt;10, H211/E211, "&gt;999%"))</f>
        <v>-0.5</v>
      </c>
    </row>
    <row r="212" spans="1:10" x14ac:dyDescent="0.25">
      <c r="A212" s="158" t="s">
        <v>474</v>
      </c>
      <c r="B212" s="65">
        <v>1</v>
      </c>
      <c r="C212" s="66">
        <v>3</v>
      </c>
      <c r="D212" s="65">
        <v>15</v>
      </c>
      <c r="E212" s="66">
        <v>15</v>
      </c>
      <c r="F212" s="67"/>
      <c r="G212" s="65">
        <f t="shared" si="36"/>
        <v>-2</v>
      </c>
      <c r="H212" s="66">
        <f t="shared" si="37"/>
        <v>0</v>
      </c>
      <c r="I212" s="20">
        <f t="shared" si="38"/>
        <v>-0.66666666666666663</v>
      </c>
      <c r="J212" s="21">
        <f t="shared" si="39"/>
        <v>0</v>
      </c>
    </row>
    <row r="213" spans="1:10" x14ac:dyDescent="0.25">
      <c r="A213" s="158" t="s">
        <v>427</v>
      </c>
      <c r="B213" s="65">
        <v>0</v>
      </c>
      <c r="C213" s="66">
        <v>1</v>
      </c>
      <c r="D213" s="65">
        <v>1</v>
      </c>
      <c r="E213" s="66">
        <v>2</v>
      </c>
      <c r="F213" s="67"/>
      <c r="G213" s="65">
        <f t="shared" si="36"/>
        <v>-1</v>
      </c>
      <c r="H213" s="66">
        <f t="shared" si="37"/>
        <v>-1</v>
      </c>
      <c r="I213" s="20">
        <f t="shared" si="38"/>
        <v>-1</v>
      </c>
      <c r="J213" s="21">
        <f t="shared" si="39"/>
        <v>-0.5</v>
      </c>
    </row>
    <row r="214" spans="1:10" x14ac:dyDescent="0.25">
      <c r="A214" s="158" t="s">
        <v>255</v>
      </c>
      <c r="B214" s="65">
        <v>0</v>
      </c>
      <c r="C214" s="66">
        <v>0</v>
      </c>
      <c r="D214" s="65">
        <v>0</v>
      </c>
      <c r="E214" s="66">
        <v>2</v>
      </c>
      <c r="F214" s="67"/>
      <c r="G214" s="65">
        <f t="shared" si="36"/>
        <v>0</v>
      </c>
      <c r="H214" s="66">
        <f t="shared" si="37"/>
        <v>-2</v>
      </c>
      <c r="I214" s="20" t="str">
        <f t="shared" si="38"/>
        <v>-</v>
      </c>
      <c r="J214" s="21">
        <f t="shared" si="39"/>
        <v>-1</v>
      </c>
    </row>
    <row r="215" spans="1:10" x14ac:dyDescent="0.25">
      <c r="A215" s="158" t="s">
        <v>436</v>
      </c>
      <c r="B215" s="65">
        <v>4</v>
      </c>
      <c r="C215" s="66">
        <v>1</v>
      </c>
      <c r="D215" s="65">
        <v>17</v>
      </c>
      <c r="E215" s="66">
        <v>11</v>
      </c>
      <c r="F215" s="67"/>
      <c r="G215" s="65">
        <f t="shared" si="36"/>
        <v>3</v>
      </c>
      <c r="H215" s="66">
        <f t="shared" si="37"/>
        <v>6</v>
      </c>
      <c r="I215" s="20">
        <f t="shared" si="38"/>
        <v>3</v>
      </c>
      <c r="J215" s="21">
        <f t="shared" si="39"/>
        <v>0.54545454545454541</v>
      </c>
    </row>
    <row r="216" spans="1:10" x14ac:dyDescent="0.25">
      <c r="A216" s="158" t="s">
        <v>256</v>
      </c>
      <c r="B216" s="65">
        <v>1</v>
      </c>
      <c r="C216" s="66">
        <v>0</v>
      </c>
      <c r="D216" s="65">
        <v>2</v>
      </c>
      <c r="E216" s="66">
        <v>0</v>
      </c>
      <c r="F216" s="67"/>
      <c r="G216" s="65">
        <f t="shared" si="36"/>
        <v>1</v>
      </c>
      <c r="H216" s="66">
        <f t="shared" si="37"/>
        <v>2</v>
      </c>
      <c r="I216" s="20" t="str">
        <f t="shared" si="38"/>
        <v>-</v>
      </c>
      <c r="J216" s="21" t="str">
        <f t="shared" si="39"/>
        <v>-</v>
      </c>
    </row>
    <row r="217" spans="1:10" x14ac:dyDescent="0.25">
      <c r="A217" s="158" t="s">
        <v>447</v>
      </c>
      <c r="B217" s="65">
        <v>2</v>
      </c>
      <c r="C217" s="66">
        <v>0</v>
      </c>
      <c r="D217" s="65">
        <v>2</v>
      </c>
      <c r="E217" s="66">
        <v>0</v>
      </c>
      <c r="F217" s="67"/>
      <c r="G217" s="65">
        <f t="shared" si="36"/>
        <v>2</v>
      </c>
      <c r="H217" s="66">
        <f t="shared" si="37"/>
        <v>2</v>
      </c>
      <c r="I217" s="20" t="str">
        <f t="shared" si="38"/>
        <v>-</v>
      </c>
      <c r="J217" s="21" t="str">
        <f t="shared" si="39"/>
        <v>-</v>
      </c>
    </row>
    <row r="218" spans="1:10" x14ac:dyDescent="0.25">
      <c r="A218" s="158" t="s">
        <v>456</v>
      </c>
      <c r="B218" s="65">
        <v>9</v>
      </c>
      <c r="C218" s="66">
        <v>0</v>
      </c>
      <c r="D218" s="65">
        <v>41</v>
      </c>
      <c r="E218" s="66">
        <v>7</v>
      </c>
      <c r="F218" s="67"/>
      <c r="G218" s="65">
        <f t="shared" si="36"/>
        <v>9</v>
      </c>
      <c r="H218" s="66">
        <f t="shared" si="37"/>
        <v>34</v>
      </c>
      <c r="I218" s="20" t="str">
        <f t="shared" si="38"/>
        <v>-</v>
      </c>
      <c r="J218" s="21">
        <f t="shared" si="39"/>
        <v>4.8571428571428568</v>
      </c>
    </row>
    <row r="219" spans="1:10" x14ac:dyDescent="0.25">
      <c r="A219" s="158" t="s">
        <v>437</v>
      </c>
      <c r="B219" s="65">
        <v>0</v>
      </c>
      <c r="C219" s="66">
        <v>3</v>
      </c>
      <c r="D219" s="65">
        <v>0</v>
      </c>
      <c r="E219" s="66">
        <v>4</v>
      </c>
      <c r="F219" s="67"/>
      <c r="G219" s="65">
        <f t="shared" si="36"/>
        <v>-3</v>
      </c>
      <c r="H219" s="66">
        <f t="shared" si="37"/>
        <v>-4</v>
      </c>
      <c r="I219" s="20">
        <f t="shared" si="38"/>
        <v>-1</v>
      </c>
      <c r="J219" s="21">
        <f t="shared" si="39"/>
        <v>-1</v>
      </c>
    </row>
    <row r="220" spans="1:10" s="160" customFormat="1" ht="13" x14ac:dyDescent="0.3">
      <c r="A220" s="178" t="s">
        <v>558</v>
      </c>
      <c r="B220" s="71">
        <v>19</v>
      </c>
      <c r="C220" s="72">
        <v>11</v>
      </c>
      <c r="D220" s="71">
        <v>90</v>
      </c>
      <c r="E220" s="72">
        <v>65</v>
      </c>
      <c r="F220" s="73"/>
      <c r="G220" s="71">
        <f t="shared" si="36"/>
        <v>8</v>
      </c>
      <c r="H220" s="72">
        <f t="shared" si="37"/>
        <v>25</v>
      </c>
      <c r="I220" s="37">
        <f t="shared" si="38"/>
        <v>0.72727272727272729</v>
      </c>
      <c r="J220" s="38">
        <f t="shared" si="39"/>
        <v>0.38461538461538464</v>
      </c>
    </row>
    <row r="221" spans="1:10" x14ac:dyDescent="0.25">
      <c r="A221" s="177"/>
      <c r="B221" s="143"/>
      <c r="C221" s="144"/>
      <c r="D221" s="143"/>
      <c r="E221" s="144"/>
      <c r="F221" s="145"/>
      <c r="G221" s="143"/>
      <c r="H221" s="144"/>
      <c r="I221" s="151"/>
      <c r="J221" s="152"/>
    </row>
    <row r="222" spans="1:10" s="139" customFormat="1" ht="13" x14ac:dyDescent="0.3">
      <c r="A222" s="159" t="s">
        <v>57</v>
      </c>
      <c r="B222" s="65"/>
      <c r="C222" s="66"/>
      <c r="D222" s="65"/>
      <c r="E222" s="66"/>
      <c r="F222" s="67"/>
      <c r="G222" s="65"/>
      <c r="H222" s="66"/>
      <c r="I222" s="20"/>
      <c r="J222" s="21"/>
    </row>
    <row r="223" spans="1:10" x14ac:dyDescent="0.25">
      <c r="A223" s="158" t="s">
        <v>228</v>
      </c>
      <c r="B223" s="65">
        <v>3</v>
      </c>
      <c r="C223" s="66">
        <v>3</v>
      </c>
      <c r="D223" s="65">
        <v>16</v>
      </c>
      <c r="E223" s="66">
        <v>13</v>
      </c>
      <c r="F223" s="67"/>
      <c r="G223" s="65">
        <f t="shared" ref="G223:G231" si="40">B223-C223</f>
        <v>0</v>
      </c>
      <c r="H223" s="66">
        <f t="shared" ref="H223:H231" si="41">D223-E223</f>
        <v>3</v>
      </c>
      <c r="I223" s="20">
        <f t="shared" ref="I223:I231" si="42">IF(C223=0, "-", IF(G223/C223&lt;10, G223/C223, "&gt;999%"))</f>
        <v>0</v>
      </c>
      <c r="J223" s="21">
        <f t="shared" ref="J223:J231" si="43">IF(E223=0, "-", IF(H223/E223&lt;10, H223/E223, "&gt;999%"))</f>
        <v>0.23076923076923078</v>
      </c>
    </row>
    <row r="224" spans="1:10" x14ac:dyDescent="0.25">
      <c r="A224" s="158" t="s">
        <v>277</v>
      </c>
      <c r="B224" s="65">
        <v>0</v>
      </c>
      <c r="C224" s="66">
        <v>0</v>
      </c>
      <c r="D224" s="65">
        <v>0</v>
      </c>
      <c r="E224" s="66">
        <v>1</v>
      </c>
      <c r="F224" s="67"/>
      <c r="G224" s="65">
        <f t="shared" si="40"/>
        <v>0</v>
      </c>
      <c r="H224" s="66">
        <f t="shared" si="41"/>
        <v>-1</v>
      </c>
      <c r="I224" s="20" t="str">
        <f t="shared" si="42"/>
        <v>-</v>
      </c>
      <c r="J224" s="21">
        <f t="shared" si="43"/>
        <v>-1</v>
      </c>
    </row>
    <row r="225" spans="1:10" x14ac:dyDescent="0.25">
      <c r="A225" s="158" t="s">
        <v>250</v>
      </c>
      <c r="B225" s="65">
        <v>0</v>
      </c>
      <c r="C225" s="66">
        <v>0</v>
      </c>
      <c r="D225" s="65">
        <v>0</v>
      </c>
      <c r="E225" s="66">
        <v>1</v>
      </c>
      <c r="F225" s="67"/>
      <c r="G225" s="65">
        <f t="shared" si="40"/>
        <v>0</v>
      </c>
      <c r="H225" s="66">
        <f t="shared" si="41"/>
        <v>-1</v>
      </c>
      <c r="I225" s="20" t="str">
        <f t="shared" si="42"/>
        <v>-</v>
      </c>
      <c r="J225" s="21">
        <f t="shared" si="43"/>
        <v>-1</v>
      </c>
    </row>
    <row r="226" spans="1:10" x14ac:dyDescent="0.25">
      <c r="A226" s="158" t="s">
        <v>424</v>
      </c>
      <c r="B226" s="65">
        <v>0</v>
      </c>
      <c r="C226" s="66">
        <v>2</v>
      </c>
      <c r="D226" s="65">
        <v>5</v>
      </c>
      <c r="E226" s="66">
        <v>3</v>
      </c>
      <c r="F226" s="67"/>
      <c r="G226" s="65">
        <f t="shared" si="40"/>
        <v>-2</v>
      </c>
      <c r="H226" s="66">
        <f t="shared" si="41"/>
        <v>2</v>
      </c>
      <c r="I226" s="20">
        <f t="shared" si="42"/>
        <v>-1</v>
      </c>
      <c r="J226" s="21">
        <f t="shared" si="43"/>
        <v>0.66666666666666663</v>
      </c>
    </row>
    <row r="227" spans="1:10" x14ac:dyDescent="0.25">
      <c r="A227" s="158" t="s">
        <v>364</v>
      </c>
      <c r="B227" s="65">
        <v>10</v>
      </c>
      <c r="C227" s="66">
        <v>7</v>
      </c>
      <c r="D227" s="65">
        <v>35</v>
      </c>
      <c r="E227" s="66">
        <v>39</v>
      </c>
      <c r="F227" s="67"/>
      <c r="G227" s="65">
        <f t="shared" si="40"/>
        <v>3</v>
      </c>
      <c r="H227" s="66">
        <f t="shared" si="41"/>
        <v>-4</v>
      </c>
      <c r="I227" s="20">
        <f t="shared" si="42"/>
        <v>0.42857142857142855</v>
      </c>
      <c r="J227" s="21">
        <f t="shared" si="43"/>
        <v>-0.10256410256410256</v>
      </c>
    </row>
    <row r="228" spans="1:10" x14ac:dyDescent="0.25">
      <c r="A228" s="158" t="s">
        <v>409</v>
      </c>
      <c r="B228" s="65">
        <v>2</v>
      </c>
      <c r="C228" s="66">
        <v>1</v>
      </c>
      <c r="D228" s="65">
        <v>16</v>
      </c>
      <c r="E228" s="66">
        <v>15</v>
      </c>
      <c r="F228" s="67"/>
      <c r="G228" s="65">
        <f t="shared" si="40"/>
        <v>1</v>
      </c>
      <c r="H228" s="66">
        <f t="shared" si="41"/>
        <v>1</v>
      </c>
      <c r="I228" s="20">
        <f t="shared" si="42"/>
        <v>1</v>
      </c>
      <c r="J228" s="21">
        <f t="shared" si="43"/>
        <v>6.6666666666666666E-2</v>
      </c>
    </row>
    <row r="229" spans="1:10" x14ac:dyDescent="0.25">
      <c r="A229" s="158" t="s">
        <v>365</v>
      </c>
      <c r="B229" s="65">
        <v>2</v>
      </c>
      <c r="C229" s="66">
        <v>0</v>
      </c>
      <c r="D229" s="65">
        <v>4</v>
      </c>
      <c r="E229" s="66">
        <v>0</v>
      </c>
      <c r="F229" s="67"/>
      <c r="G229" s="65">
        <f t="shared" si="40"/>
        <v>2</v>
      </c>
      <c r="H229" s="66">
        <f t="shared" si="41"/>
        <v>4</v>
      </c>
      <c r="I229" s="20" t="str">
        <f t="shared" si="42"/>
        <v>-</v>
      </c>
      <c r="J229" s="21" t="str">
        <f t="shared" si="43"/>
        <v>-</v>
      </c>
    </row>
    <row r="230" spans="1:10" x14ac:dyDescent="0.25">
      <c r="A230" s="158" t="s">
        <v>327</v>
      </c>
      <c r="B230" s="65">
        <v>1</v>
      </c>
      <c r="C230" s="66">
        <v>0</v>
      </c>
      <c r="D230" s="65">
        <v>21</v>
      </c>
      <c r="E230" s="66">
        <v>15</v>
      </c>
      <c r="F230" s="67"/>
      <c r="G230" s="65">
        <f t="shared" si="40"/>
        <v>1</v>
      </c>
      <c r="H230" s="66">
        <f t="shared" si="41"/>
        <v>6</v>
      </c>
      <c r="I230" s="20" t="str">
        <f t="shared" si="42"/>
        <v>-</v>
      </c>
      <c r="J230" s="21">
        <f t="shared" si="43"/>
        <v>0.4</v>
      </c>
    </row>
    <row r="231" spans="1:10" s="160" customFormat="1" ht="13" x14ac:dyDescent="0.3">
      <c r="A231" s="178" t="s">
        <v>559</v>
      </c>
      <c r="B231" s="71">
        <v>18</v>
      </c>
      <c r="C231" s="72">
        <v>13</v>
      </c>
      <c r="D231" s="71">
        <v>97</v>
      </c>
      <c r="E231" s="72">
        <v>87</v>
      </c>
      <c r="F231" s="73"/>
      <c r="G231" s="71">
        <f t="shared" si="40"/>
        <v>5</v>
      </c>
      <c r="H231" s="72">
        <f t="shared" si="41"/>
        <v>10</v>
      </c>
      <c r="I231" s="37">
        <f t="shared" si="42"/>
        <v>0.38461538461538464</v>
      </c>
      <c r="J231" s="38">
        <f t="shared" si="43"/>
        <v>0.11494252873563218</v>
      </c>
    </row>
    <row r="232" spans="1:10" x14ac:dyDescent="0.25">
      <c r="A232" s="177"/>
      <c r="B232" s="143"/>
      <c r="C232" s="144"/>
      <c r="D232" s="143"/>
      <c r="E232" s="144"/>
      <c r="F232" s="145"/>
      <c r="G232" s="143"/>
      <c r="H232" s="144"/>
      <c r="I232" s="151"/>
      <c r="J232" s="152"/>
    </row>
    <row r="233" spans="1:10" s="139" customFormat="1" ht="13" x14ac:dyDescent="0.3">
      <c r="A233" s="159" t="s">
        <v>58</v>
      </c>
      <c r="B233" s="65"/>
      <c r="C233" s="66"/>
      <c r="D233" s="65"/>
      <c r="E233" s="66"/>
      <c r="F233" s="67"/>
      <c r="G233" s="65"/>
      <c r="H233" s="66"/>
      <c r="I233" s="20"/>
      <c r="J233" s="21"/>
    </row>
    <row r="234" spans="1:10" x14ac:dyDescent="0.25">
      <c r="A234" s="158" t="s">
        <v>278</v>
      </c>
      <c r="B234" s="65">
        <v>0</v>
      </c>
      <c r="C234" s="66">
        <v>0</v>
      </c>
      <c r="D234" s="65">
        <v>0</v>
      </c>
      <c r="E234" s="66">
        <v>1</v>
      </c>
      <c r="F234" s="67"/>
      <c r="G234" s="65">
        <f>B234-C234</f>
        <v>0</v>
      </c>
      <c r="H234" s="66">
        <f>D234-E234</f>
        <v>-1</v>
      </c>
      <c r="I234" s="20" t="str">
        <f>IF(C234=0, "-", IF(G234/C234&lt;10, G234/C234, "&gt;999%"))</f>
        <v>-</v>
      </c>
      <c r="J234" s="21">
        <f>IF(E234=0, "-", IF(H234/E234&lt;10, H234/E234, "&gt;999%"))</f>
        <v>-1</v>
      </c>
    </row>
    <row r="235" spans="1:10" x14ac:dyDescent="0.25">
      <c r="A235" s="158" t="s">
        <v>279</v>
      </c>
      <c r="B235" s="65">
        <v>0</v>
      </c>
      <c r="C235" s="66">
        <v>0</v>
      </c>
      <c r="D235" s="65">
        <v>1</v>
      </c>
      <c r="E235" s="66">
        <v>0</v>
      </c>
      <c r="F235" s="67"/>
      <c r="G235" s="65">
        <f>B235-C235</f>
        <v>0</v>
      </c>
      <c r="H235" s="66">
        <f>D235-E235</f>
        <v>1</v>
      </c>
      <c r="I235" s="20" t="str">
        <f>IF(C235=0, "-", IF(G235/C235&lt;10, G235/C235, "&gt;999%"))</f>
        <v>-</v>
      </c>
      <c r="J235" s="21" t="str">
        <f>IF(E235=0, "-", IF(H235/E235&lt;10, H235/E235, "&gt;999%"))</f>
        <v>-</v>
      </c>
    </row>
    <row r="236" spans="1:10" s="160" customFormat="1" ht="13" x14ac:dyDescent="0.3">
      <c r="A236" s="178" t="s">
        <v>560</v>
      </c>
      <c r="B236" s="71">
        <v>0</v>
      </c>
      <c r="C236" s="72">
        <v>0</v>
      </c>
      <c r="D236" s="71">
        <v>1</v>
      </c>
      <c r="E236" s="72">
        <v>1</v>
      </c>
      <c r="F236" s="73"/>
      <c r="G236" s="71">
        <f>B236-C236</f>
        <v>0</v>
      </c>
      <c r="H236" s="72">
        <f>D236-E236</f>
        <v>0</v>
      </c>
      <c r="I236" s="37" t="str">
        <f>IF(C236=0, "-", IF(G236/C236&lt;10, G236/C236, "&gt;999%"))</f>
        <v>-</v>
      </c>
      <c r="J236" s="38">
        <f>IF(E236=0, "-", IF(H236/E236&lt;10, H236/E236, "&gt;999%"))</f>
        <v>0</v>
      </c>
    </row>
    <row r="237" spans="1:10" x14ac:dyDescent="0.25">
      <c r="A237" s="177"/>
      <c r="B237" s="143"/>
      <c r="C237" s="144"/>
      <c r="D237" s="143"/>
      <c r="E237" s="144"/>
      <c r="F237" s="145"/>
      <c r="G237" s="143"/>
      <c r="H237" s="144"/>
      <c r="I237" s="151"/>
      <c r="J237" s="152"/>
    </row>
    <row r="238" spans="1:10" s="139" customFormat="1" ht="13" x14ac:dyDescent="0.3">
      <c r="A238" s="159" t="s">
        <v>59</v>
      </c>
      <c r="B238" s="65"/>
      <c r="C238" s="66"/>
      <c r="D238" s="65"/>
      <c r="E238" s="66"/>
      <c r="F238" s="67"/>
      <c r="G238" s="65"/>
      <c r="H238" s="66"/>
      <c r="I238" s="20"/>
      <c r="J238" s="21"/>
    </row>
    <row r="239" spans="1:10" x14ac:dyDescent="0.25">
      <c r="A239" s="158" t="s">
        <v>244</v>
      </c>
      <c r="B239" s="65">
        <v>0</v>
      </c>
      <c r="C239" s="66">
        <v>0</v>
      </c>
      <c r="D239" s="65">
        <v>0</v>
      </c>
      <c r="E239" s="66">
        <v>1</v>
      </c>
      <c r="F239" s="67"/>
      <c r="G239" s="65">
        <f>B239-C239</f>
        <v>0</v>
      </c>
      <c r="H239" s="66">
        <f>D239-E239</f>
        <v>-1</v>
      </c>
      <c r="I239" s="20" t="str">
        <f>IF(C239=0, "-", IF(G239/C239&lt;10, G239/C239, "&gt;999%"))</f>
        <v>-</v>
      </c>
      <c r="J239" s="21">
        <f>IF(E239=0, "-", IF(H239/E239&lt;10, H239/E239, "&gt;999%"))</f>
        <v>-1</v>
      </c>
    </row>
    <row r="240" spans="1:10" x14ac:dyDescent="0.25">
      <c r="A240" s="158" t="s">
        <v>366</v>
      </c>
      <c r="B240" s="65">
        <v>1</v>
      </c>
      <c r="C240" s="66">
        <v>0</v>
      </c>
      <c r="D240" s="65">
        <v>4</v>
      </c>
      <c r="E240" s="66">
        <v>0</v>
      </c>
      <c r="F240" s="67"/>
      <c r="G240" s="65">
        <f>B240-C240</f>
        <v>1</v>
      </c>
      <c r="H240" s="66">
        <f>D240-E240</f>
        <v>4</v>
      </c>
      <c r="I240" s="20" t="str">
        <f>IF(C240=0, "-", IF(G240/C240&lt;10, G240/C240, "&gt;999%"))</f>
        <v>-</v>
      </c>
      <c r="J240" s="21" t="str">
        <f>IF(E240=0, "-", IF(H240/E240&lt;10, H240/E240, "&gt;999%"))</f>
        <v>-</v>
      </c>
    </row>
    <row r="241" spans="1:10" x14ac:dyDescent="0.25">
      <c r="A241" s="158" t="s">
        <v>410</v>
      </c>
      <c r="B241" s="65">
        <v>0</v>
      </c>
      <c r="C241" s="66">
        <v>3</v>
      </c>
      <c r="D241" s="65">
        <v>0</v>
      </c>
      <c r="E241" s="66">
        <v>4</v>
      </c>
      <c r="F241" s="67"/>
      <c r="G241" s="65">
        <f>B241-C241</f>
        <v>-3</v>
      </c>
      <c r="H241" s="66">
        <f>D241-E241</f>
        <v>-4</v>
      </c>
      <c r="I241" s="20">
        <f>IF(C241=0, "-", IF(G241/C241&lt;10, G241/C241, "&gt;999%"))</f>
        <v>-1</v>
      </c>
      <c r="J241" s="21">
        <f>IF(E241=0, "-", IF(H241/E241&lt;10, H241/E241, "&gt;999%"))</f>
        <v>-1</v>
      </c>
    </row>
    <row r="242" spans="1:10" s="160" customFormat="1" ht="13" x14ac:dyDescent="0.3">
      <c r="A242" s="178" t="s">
        <v>561</v>
      </c>
      <c r="B242" s="71">
        <v>1</v>
      </c>
      <c r="C242" s="72">
        <v>3</v>
      </c>
      <c r="D242" s="71">
        <v>4</v>
      </c>
      <c r="E242" s="72">
        <v>5</v>
      </c>
      <c r="F242" s="73"/>
      <c r="G242" s="71">
        <f>B242-C242</f>
        <v>-2</v>
      </c>
      <c r="H242" s="72">
        <f>D242-E242</f>
        <v>-1</v>
      </c>
      <c r="I242" s="37">
        <f>IF(C242=0, "-", IF(G242/C242&lt;10, G242/C242, "&gt;999%"))</f>
        <v>-0.66666666666666663</v>
      </c>
      <c r="J242" s="38">
        <f>IF(E242=0, "-", IF(H242/E242&lt;10, H242/E242, "&gt;999%"))</f>
        <v>-0.2</v>
      </c>
    </row>
    <row r="243" spans="1:10" x14ac:dyDescent="0.25">
      <c r="A243" s="177"/>
      <c r="B243" s="143"/>
      <c r="C243" s="144"/>
      <c r="D243" s="143"/>
      <c r="E243" s="144"/>
      <c r="F243" s="145"/>
      <c r="G243" s="143"/>
      <c r="H243" s="144"/>
      <c r="I243" s="151"/>
      <c r="J243" s="152"/>
    </row>
    <row r="244" spans="1:10" s="139" customFormat="1" ht="13" x14ac:dyDescent="0.3">
      <c r="A244" s="159" t="s">
        <v>60</v>
      </c>
      <c r="B244" s="65"/>
      <c r="C244" s="66"/>
      <c r="D244" s="65"/>
      <c r="E244" s="66"/>
      <c r="F244" s="67"/>
      <c r="G244" s="65"/>
      <c r="H244" s="66"/>
      <c r="I244" s="20"/>
      <c r="J244" s="21"/>
    </row>
    <row r="245" spans="1:10" x14ac:dyDescent="0.25">
      <c r="A245" s="158" t="s">
        <v>448</v>
      </c>
      <c r="B245" s="65">
        <v>1</v>
      </c>
      <c r="C245" s="66">
        <v>0</v>
      </c>
      <c r="D245" s="65">
        <v>3</v>
      </c>
      <c r="E245" s="66">
        <v>12</v>
      </c>
      <c r="F245" s="67"/>
      <c r="G245" s="65">
        <f t="shared" ref="G245:G257" si="44">B245-C245</f>
        <v>1</v>
      </c>
      <c r="H245" s="66">
        <f t="shared" ref="H245:H257" si="45">D245-E245</f>
        <v>-9</v>
      </c>
      <c r="I245" s="20" t="str">
        <f t="shared" ref="I245:I257" si="46">IF(C245=0, "-", IF(G245/C245&lt;10, G245/C245, "&gt;999%"))</f>
        <v>-</v>
      </c>
      <c r="J245" s="21">
        <f t="shared" ref="J245:J257" si="47">IF(E245=0, "-", IF(H245/E245&lt;10, H245/E245, "&gt;999%"))</f>
        <v>-0.75</v>
      </c>
    </row>
    <row r="246" spans="1:10" x14ac:dyDescent="0.25">
      <c r="A246" s="158" t="s">
        <v>457</v>
      </c>
      <c r="B246" s="65">
        <v>12</v>
      </c>
      <c r="C246" s="66">
        <v>9</v>
      </c>
      <c r="D246" s="65">
        <v>52</v>
      </c>
      <c r="E246" s="66">
        <v>43</v>
      </c>
      <c r="F246" s="67"/>
      <c r="G246" s="65">
        <f t="shared" si="44"/>
        <v>3</v>
      </c>
      <c r="H246" s="66">
        <f t="shared" si="45"/>
        <v>9</v>
      </c>
      <c r="I246" s="20">
        <f t="shared" si="46"/>
        <v>0.33333333333333331</v>
      </c>
      <c r="J246" s="21">
        <f t="shared" si="47"/>
        <v>0.20930232558139536</v>
      </c>
    </row>
    <row r="247" spans="1:10" x14ac:dyDescent="0.25">
      <c r="A247" s="158" t="s">
        <v>289</v>
      </c>
      <c r="B247" s="65">
        <v>23</v>
      </c>
      <c r="C247" s="66">
        <v>24</v>
      </c>
      <c r="D247" s="65">
        <v>118</v>
      </c>
      <c r="E247" s="66">
        <v>80</v>
      </c>
      <c r="F247" s="67"/>
      <c r="G247" s="65">
        <f t="shared" si="44"/>
        <v>-1</v>
      </c>
      <c r="H247" s="66">
        <f t="shared" si="45"/>
        <v>38</v>
      </c>
      <c r="I247" s="20">
        <f t="shared" si="46"/>
        <v>-4.1666666666666664E-2</v>
      </c>
      <c r="J247" s="21">
        <f t="shared" si="47"/>
        <v>0.47499999999999998</v>
      </c>
    </row>
    <row r="248" spans="1:10" x14ac:dyDescent="0.25">
      <c r="A248" s="158" t="s">
        <v>303</v>
      </c>
      <c r="B248" s="65">
        <v>19</v>
      </c>
      <c r="C248" s="66">
        <v>23</v>
      </c>
      <c r="D248" s="65">
        <v>114</v>
      </c>
      <c r="E248" s="66">
        <v>212</v>
      </c>
      <c r="F248" s="67"/>
      <c r="G248" s="65">
        <f t="shared" si="44"/>
        <v>-4</v>
      </c>
      <c r="H248" s="66">
        <f t="shared" si="45"/>
        <v>-98</v>
      </c>
      <c r="I248" s="20">
        <f t="shared" si="46"/>
        <v>-0.17391304347826086</v>
      </c>
      <c r="J248" s="21">
        <f t="shared" si="47"/>
        <v>-0.46226415094339623</v>
      </c>
    </row>
    <row r="249" spans="1:10" x14ac:dyDescent="0.25">
      <c r="A249" s="158" t="s">
        <v>343</v>
      </c>
      <c r="B249" s="65">
        <v>33</v>
      </c>
      <c r="C249" s="66">
        <v>21</v>
      </c>
      <c r="D249" s="65">
        <v>163</v>
      </c>
      <c r="E249" s="66">
        <v>236</v>
      </c>
      <c r="F249" s="67"/>
      <c r="G249" s="65">
        <f t="shared" si="44"/>
        <v>12</v>
      </c>
      <c r="H249" s="66">
        <f t="shared" si="45"/>
        <v>-73</v>
      </c>
      <c r="I249" s="20">
        <f t="shared" si="46"/>
        <v>0.5714285714285714</v>
      </c>
      <c r="J249" s="21">
        <f t="shared" si="47"/>
        <v>-0.30932203389830509</v>
      </c>
    </row>
    <row r="250" spans="1:10" x14ac:dyDescent="0.25">
      <c r="A250" s="158" t="s">
        <v>383</v>
      </c>
      <c r="B250" s="65">
        <v>1</v>
      </c>
      <c r="C250" s="66">
        <v>6</v>
      </c>
      <c r="D250" s="65">
        <v>24</v>
      </c>
      <c r="E250" s="66">
        <v>38</v>
      </c>
      <c r="F250" s="67"/>
      <c r="G250" s="65">
        <f t="shared" si="44"/>
        <v>-5</v>
      </c>
      <c r="H250" s="66">
        <f t="shared" si="45"/>
        <v>-14</v>
      </c>
      <c r="I250" s="20">
        <f t="shared" si="46"/>
        <v>-0.83333333333333337</v>
      </c>
      <c r="J250" s="21">
        <f t="shared" si="47"/>
        <v>-0.36842105263157893</v>
      </c>
    </row>
    <row r="251" spans="1:10" x14ac:dyDescent="0.25">
      <c r="A251" s="158" t="s">
        <v>384</v>
      </c>
      <c r="B251" s="65">
        <v>9</v>
      </c>
      <c r="C251" s="66">
        <v>7</v>
      </c>
      <c r="D251" s="65">
        <v>54</v>
      </c>
      <c r="E251" s="66">
        <v>68</v>
      </c>
      <c r="F251" s="67"/>
      <c r="G251" s="65">
        <f t="shared" si="44"/>
        <v>2</v>
      </c>
      <c r="H251" s="66">
        <f t="shared" si="45"/>
        <v>-14</v>
      </c>
      <c r="I251" s="20">
        <f t="shared" si="46"/>
        <v>0.2857142857142857</v>
      </c>
      <c r="J251" s="21">
        <f t="shared" si="47"/>
        <v>-0.20588235294117646</v>
      </c>
    </row>
    <row r="252" spans="1:10" x14ac:dyDescent="0.25">
      <c r="A252" s="158" t="s">
        <v>304</v>
      </c>
      <c r="B252" s="65">
        <v>1</v>
      </c>
      <c r="C252" s="66">
        <v>1</v>
      </c>
      <c r="D252" s="65">
        <v>6</v>
      </c>
      <c r="E252" s="66">
        <v>17</v>
      </c>
      <c r="F252" s="67"/>
      <c r="G252" s="65">
        <f t="shared" si="44"/>
        <v>0</v>
      </c>
      <c r="H252" s="66">
        <f t="shared" si="45"/>
        <v>-11</v>
      </c>
      <c r="I252" s="20">
        <f t="shared" si="46"/>
        <v>0</v>
      </c>
      <c r="J252" s="21">
        <f t="shared" si="47"/>
        <v>-0.6470588235294118</v>
      </c>
    </row>
    <row r="253" spans="1:10" x14ac:dyDescent="0.25">
      <c r="A253" s="158" t="s">
        <v>267</v>
      </c>
      <c r="B253" s="65">
        <v>3</v>
      </c>
      <c r="C253" s="66">
        <v>0</v>
      </c>
      <c r="D253" s="65">
        <v>10</v>
      </c>
      <c r="E253" s="66">
        <v>4</v>
      </c>
      <c r="F253" s="67"/>
      <c r="G253" s="65">
        <f t="shared" si="44"/>
        <v>3</v>
      </c>
      <c r="H253" s="66">
        <f t="shared" si="45"/>
        <v>6</v>
      </c>
      <c r="I253" s="20" t="str">
        <f t="shared" si="46"/>
        <v>-</v>
      </c>
      <c r="J253" s="21">
        <f t="shared" si="47"/>
        <v>1.5</v>
      </c>
    </row>
    <row r="254" spans="1:10" x14ac:dyDescent="0.25">
      <c r="A254" s="158" t="s">
        <v>180</v>
      </c>
      <c r="B254" s="65">
        <v>5</v>
      </c>
      <c r="C254" s="66">
        <v>15</v>
      </c>
      <c r="D254" s="65">
        <v>69</v>
      </c>
      <c r="E254" s="66">
        <v>65</v>
      </c>
      <c r="F254" s="67"/>
      <c r="G254" s="65">
        <f t="shared" si="44"/>
        <v>-10</v>
      </c>
      <c r="H254" s="66">
        <f t="shared" si="45"/>
        <v>4</v>
      </c>
      <c r="I254" s="20">
        <f t="shared" si="46"/>
        <v>-0.66666666666666663</v>
      </c>
      <c r="J254" s="21">
        <f t="shared" si="47"/>
        <v>6.1538461538461542E-2</v>
      </c>
    </row>
    <row r="255" spans="1:10" x14ac:dyDescent="0.25">
      <c r="A255" s="158" t="s">
        <v>193</v>
      </c>
      <c r="B255" s="65">
        <v>16</v>
      </c>
      <c r="C255" s="66">
        <v>6</v>
      </c>
      <c r="D255" s="65">
        <v>107</v>
      </c>
      <c r="E255" s="66">
        <v>114</v>
      </c>
      <c r="F255" s="67"/>
      <c r="G255" s="65">
        <f t="shared" si="44"/>
        <v>10</v>
      </c>
      <c r="H255" s="66">
        <f t="shared" si="45"/>
        <v>-7</v>
      </c>
      <c r="I255" s="20">
        <f t="shared" si="46"/>
        <v>1.6666666666666667</v>
      </c>
      <c r="J255" s="21">
        <f t="shared" si="47"/>
        <v>-6.1403508771929821E-2</v>
      </c>
    </row>
    <row r="256" spans="1:10" x14ac:dyDescent="0.25">
      <c r="A256" s="158" t="s">
        <v>215</v>
      </c>
      <c r="B256" s="65">
        <v>3</v>
      </c>
      <c r="C256" s="66">
        <v>0</v>
      </c>
      <c r="D256" s="65">
        <v>14</v>
      </c>
      <c r="E256" s="66">
        <v>11</v>
      </c>
      <c r="F256" s="67"/>
      <c r="G256" s="65">
        <f t="shared" si="44"/>
        <v>3</v>
      </c>
      <c r="H256" s="66">
        <f t="shared" si="45"/>
        <v>3</v>
      </c>
      <c r="I256" s="20" t="str">
        <f t="shared" si="46"/>
        <v>-</v>
      </c>
      <c r="J256" s="21">
        <f t="shared" si="47"/>
        <v>0.27272727272727271</v>
      </c>
    </row>
    <row r="257" spans="1:10" s="160" customFormat="1" ht="13" x14ac:dyDescent="0.3">
      <c r="A257" s="178" t="s">
        <v>562</v>
      </c>
      <c r="B257" s="71">
        <v>126</v>
      </c>
      <c r="C257" s="72">
        <v>112</v>
      </c>
      <c r="D257" s="71">
        <v>734</v>
      </c>
      <c r="E257" s="72">
        <v>900</v>
      </c>
      <c r="F257" s="73"/>
      <c r="G257" s="71">
        <f t="shared" si="44"/>
        <v>14</v>
      </c>
      <c r="H257" s="72">
        <f t="shared" si="45"/>
        <v>-166</v>
      </c>
      <c r="I257" s="37">
        <f t="shared" si="46"/>
        <v>0.125</v>
      </c>
      <c r="J257" s="38">
        <f t="shared" si="47"/>
        <v>-0.18444444444444444</v>
      </c>
    </row>
    <row r="258" spans="1:10" x14ac:dyDescent="0.25">
      <c r="A258" s="177"/>
      <c r="B258" s="143"/>
      <c r="C258" s="144"/>
      <c r="D258" s="143"/>
      <c r="E258" s="144"/>
      <c r="F258" s="145"/>
      <c r="G258" s="143"/>
      <c r="H258" s="144"/>
      <c r="I258" s="151"/>
      <c r="J258" s="152"/>
    </row>
    <row r="259" spans="1:10" s="139" customFormat="1" ht="13" x14ac:dyDescent="0.3">
      <c r="A259" s="159" t="s">
        <v>61</v>
      </c>
      <c r="B259" s="65"/>
      <c r="C259" s="66"/>
      <c r="D259" s="65"/>
      <c r="E259" s="66"/>
      <c r="F259" s="67"/>
      <c r="G259" s="65"/>
      <c r="H259" s="66"/>
      <c r="I259" s="20"/>
      <c r="J259" s="21"/>
    </row>
    <row r="260" spans="1:10" x14ac:dyDescent="0.25">
      <c r="A260" s="158" t="s">
        <v>206</v>
      </c>
      <c r="B260" s="65">
        <v>1</v>
      </c>
      <c r="C260" s="66">
        <v>8</v>
      </c>
      <c r="D260" s="65">
        <v>16</v>
      </c>
      <c r="E260" s="66">
        <v>24</v>
      </c>
      <c r="F260" s="67"/>
      <c r="G260" s="65">
        <f t="shared" ref="G260:G277" si="48">B260-C260</f>
        <v>-7</v>
      </c>
      <c r="H260" s="66">
        <f t="shared" ref="H260:H277" si="49">D260-E260</f>
        <v>-8</v>
      </c>
      <c r="I260" s="20">
        <f t="shared" ref="I260:I277" si="50">IF(C260=0, "-", IF(G260/C260&lt;10, G260/C260, "&gt;999%"))</f>
        <v>-0.875</v>
      </c>
      <c r="J260" s="21">
        <f t="shared" ref="J260:J277" si="51">IF(E260=0, "-", IF(H260/E260&lt;10, H260/E260, "&gt;999%"))</f>
        <v>-0.33333333333333331</v>
      </c>
    </row>
    <row r="261" spans="1:10" x14ac:dyDescent="0.25">
      <c r="A261" s="158" t="s">
        <v>229</v>
      </c>
      <c r="B261" s="65">
        <v>6</v>
      </c>
      <c r="C261" s="66">
        <v>4</v>
      </c>
      <c r="D261" s="65">
        <v>27</v>
      </c>
      <c r="E261" s="66">
        <v>18</v>
      </c>
      <c r="F261" s="67"/>
      <c r="G261" s="65">
        <f t="shared" si="48"/>
        <v>2</v>
      </c>
      <c r="H261" s="66">
        <f t="shared" si="49"/>
        <v>9</v>
      </c>
      <c r="I261" s="20">
        <f t="shared" si="50"/>
        <v>0.5</v>
      </c>
      <c r="J261" s="21">
        <f t="shared" si="51"/>
        <v>0.5</v>
      </c>
    </row>
    <row r="262" spans="1:10" x14ac:dyDescent="0.25">
      <c r="A262" s="158" t="s">
        <v>280</v>
      </c>
      <c r="B262" s="65">
        <v>2</v>
      </c>
      <c r="C262" s="66">
        <v>0</v>
      </c>
      <c r="D262" s="65">
        <v>3</v>
      </c>
      <c r="E262" s="66">
        <v>0</v>
      </c>
      <c r="F262" s="67"/>
      <c r="G262" s="65">
        <f t="shared" si="48"/>
        <v>2</v>
      </c>
      <c r="H262" s="66">
        <f t="shared" si="49"/>
        <v>3</v>
      </c>
      <c r="I262" s="20" t="str">
        <f t="shared" si="50"/>
        <v>-</v>
      </c>
      <c r="J262" s="21" t="str">
        <f t="shared" si="51"/>
        <v>-</v>
      </c>
    </row>
    <row r="263" spans="1:10" x14ac:dyDescent="0.25">
      <c r="A263" s="158" t="s">
        <v>230</v>
      </c>
      <c r="B263" s="65">
        <v>0</v>
      </c>
      <c r="C263" s="66">
        <v>3</v>
      </c>
      <c r="D263" s="65">
        <v>7</v>
      </c>
      <c r="E263" s="66">
        <v>6</v>
      </c>
      <c r="F263" s="67"/>
      <c r="G263" s="65">
        <f t="shared" si="48"/>
        <v>-3</v>
      </c>
      <c r="H263" s="66">
        <f t="shared" si="49"/>
        <v>1</v>
      </c>
      <c r="I263" s="20">
        <f t="shared" si="50"/>
        <v>-1</v>
      </c>
      <c r="J263" s="21">
        <f t="shared" si="51"/>
        <v>0.16666666666666666</v>
      </c>
    </row>
    <row r="264" spans="1:10" x14ac:dyDescent="0.25">
      <c r="A264" s="158" t="s">
        <v>245</v>
      </c>
      <c r="B264" s="65">
        <v>1</v>
      </c>
      <c r="C264" s="66">
        <v>0</v>
      </c>
      <c r="D264" s="65">
        <v>6</v>
      </c>
      <c r="E264" s="66">
        <v>4</v>
      </c>
      <c r="F264" s="67"/>
      <c r="G264" s="65">
        <f t="shared" si="48"/>
        <v>1</v>
      </c>
      <c r="H264" s="66">
        <f t="shared" si="49"/>
        <v>2</v>
      </c>
      <c r="I264" s="20" t="str">
        <f t="shared" si="50"/>
        <v>-</v>
      </c>
      <c r="J264" s="21">
        <f t="shared" si="51"/>
        <v>0.5</v>
      </c>
    </row>
    <row r="265" spans="1:10" x14ac:dyDescent="0.25">
      <c r="A265" s="158" t="s">
        <v>328</v>
      </c>
      <c r="B265" s="65">
        <v>3</v>
      </c>
      <c r="C265" s="66">
        <v>1</v>
      </c>
      <c r="D265" s="65">
        <v>9</v>
      </c>
      <c r="E265" s="66">
        <v>9</v>
      </c>
      <c r="F265" s="67"/>
      <c r="G265" s="65">
        <f t="shared" si="48"/>
        <v>2</v>
      </c>
      <c r="H265" s="66">
        <f t="shared" si="49"/>
        <v>0</v>
      </c>
      <c r="I265" s="20">
        <f t="shared" si="50"/>
        <v>2</v>
      </c>
      <c r="J265" s="21">
        <f t="shared" si="51"/>
        <v>0</v>
      </c>
    </row>
    <row r="266" spans="1:10" x14ac:dyDescent="0.25">
      <c r="A266" s="158" t="s">
        <v>367</v>
      </c>
      <c r="B266" s="65">
        <v>0</v>
      </c>
      <c r="C266" s="66">
        <v>0</v>
      </c>
      <c r="D266" s="65">
        <v>7</v>
      </c>
      <c r="E266" s="66">
        <v>0</v>
      </c>
      <c r="F266" s="67"/>
      <c r="G266" s="65">
        <f t="shared" si="48"/>
        <v>0</v>
      </c>
      <c r="H266" s="66">
        <f t="shared" si="49"/>
        <v>7</v>
      </c>
      <c r="I266" s="20" t="str">
        <f t="shared" si="50"/>
        <v>-</v>
      </c>
      <c r="J266" s="21" t="str">
        <f t="shared" si="51"/>
        <v>-</v>
      </c>
    </row>
    <row r="267" spans="1:10" x14ac:dyDescent="0.25">
      <c r="A267" s="158" t="s">
        <v>368</v>
      </c>
      <c r="B267" s="65">
        <v>0</v>
      </c>
      <c r="C267" s="66">
        <v>1</v>
      </c>
      <c r="D267" s="65">
        <v>2</v>
      </c>
      <c r="E267" s="66">
        <v>4</v>
      </c>
      <c r="F267" s="67"/>
      <c r="G267" s="65">
        <f t="shared" si="48"/>
        <v>-1</v>
      </c>
      <c r="H267" s="66">
        <f t="shared" si="49"/>
        <v>-2</v>
      </c>
      <c r="I267" s="20">
        <f t="shared" si="50"/>
        <v>-1</v>
      </c>
      <c r="J267" s="21">
        <f t="shared" si="51"/>
        <v>-0.5</v>
      </c>
    </row>
    <row r="268" spans="1:10" x14ac:dyDescent="0.25">
      <c r="A268" s="158" t="s">
        <v>246</v>
      </c>
      <c r="B268" s="65">
        <v>1</v>
      </c>
      <c r="C268" s="66">
        <v>0</v>
      </c>
      <c r="D268" s="65">
        <v>4</v>
      </c>
      <c r="E268" s="66">
        <v>0</v>
      </c>
      <c r="F268" s="67"/>
      <c r="G268" s="65">
        <f t="shared" si="48"/>
        <v>1</v>
      </c>
      <c r="H268" s="66">
        <f t="shared" si="49"/>
        <v>4</v>
      </c>
      <c r="I268" s="20" t="str">
        <f t="shared" si="50"/>
        <v>-</v>
      </c>
      <c r="J268" s="21" t="str">
        <f t="shared" si="51"/>
        <v>-</v>
      </c>
    </row>
    <row r="269" spans="1:10" x14ac:dyDescent="0.25">
      <c r="A269" s="158" t="s">
        <v>425</v>
      </c>
      <c r="B269" s="65">
        <v>0</v>
      </c>
      <c r="C269" s="66">
        <v>2</v>
      </c>
      <c r="D269" s="65">
        <v>0</v>
      </c>
      <c r="E269" s="66">
        <v>3</v>
      </c>
      <c r="F269" s="67"/>
      <c r="G269" s="65">
        <f t="shared" si="48"/>
        <v>-2</v>
      </c>
      <c r="H269" s="66">
        <f t="shared" si="49"/>
        <v>-3</v>
      </c>
      <c r="I269" s="20">
        <f t="shared" si="50"/>
        <v>-1</v>
      </c>
      <c r="J269" s="21">
        <f t="shared" si="51"/>
        <v>-1</v>
      </c>
    </row>
    <row r="270" spans="1:10" x14ac:dyDescent="0.25">
      <c r="A270" s="158" t="s">
        <v>329</v>
      </c>
      <c r="B270" s="65">
        <v>0</v>
      </c>
      <c r="C270" s="66">
        <v>11</v>
      </c>
      <c r="D270" s="65">
        <v>5</v>
      </c>
      <c r="E270" s="66">
        <v>20</v>
      </c>
      <c r="F270" s="67"/>
      <c r="G270" s="65">
        <f t="shared" si="48"/>
        <v>-11</v>
      </c>
      <c r="H270" s="66">
        <f t="shared" si="49"/>
        <v>-15</v>
      </c>
      <c r="I270" s="20">
        <f t="shared" si="50"/>
        <v>-1</v>
      </c>
      <c r="J270" s="21">
        <f t="shared" si="51"/>
        <v>-0.75</v>
      </c>
    </row>
    <row r="271" spans="1:10" x14ac:dyDescent="0.25">
      <c r="A271" s="158" t="s">
        <v>369</v>
      </c>
      <c r="B271" s="65">
        <v>3</v>
      </c>
      <c r="C271" s="66">
        <v>5</v>
      </c>
      <c r="D271" s="65">
        <v>13</v>
      </c>
      <c r="E271" s="66">
        <v>12</v>
      </c>
      <c r="F271" s="67"/>
      <c r="G271" s="65">
        <f t="shared" si="48"/>
        <v>-2</v>
      </c>
      <c r="H271" s="66">
        <f t="shared" si="49"/>
        <v>1</v>
      </c>
      <c r="I271" s="20">
        <f t="shared" si="50"/>
        <v>-0.4</v>
      </c>
      <c r="J271" s="21">
        <f t="shared" si="51"/>
        <v>8.3333333333333329E-2</v>
      </c>
    </row>
    <row r="272" spans="1:10" x14ac:dyDescent="0.25">
      <c r="A272" s="158" t="s">
        <v>370</v>
      </c>
      <c r="B272" s="65">
        <v>3</v>
      </c>
      <c r="C272" s="66">
        <v>5</v>
      </c>
      <c r="D272" s="65">
        <v>8</v>
      </c>
      <c r="E272" s="66">
        <v>12</v>
      </c>
      <c r="F272" s="67"/>
      <c r="G272" s="65">
        <f t="shared" si="48"/>
        <v>-2</v>
      </c>
      <c r="H272" s="66">
        <f t="shared" si="49"/>
        <v>-4</v>
      </c>
      <c r="I272" s="20">
        <f t="shared" si="50"/>
        <v>-0.4</v>
      </c>
      <c r="J272" s="21">
        <f t="shared" si="51"/>
        <v>-0.33333333333333331</v>
      </c>
    </row>
    <row r="273" spans="1:10" x14ac:dyDescent="0.25">
      <c r="A273" s="158" t="s">
        <v>371</v>
      </c>
      <c r="B273" s="65">
        <v>4</v>
      </c>
      <c r="C273" s="66">
        <v>18</v>
      </c>
      <c r="D273" s="65">
        <v>9</v>
      </c>
      <c r="E273" s="66">
        <v>40</v>
      </c>
      <c r="F273" s="67"/>
      <c r="G273" s="65">
        <f t="shared" si="48"/>
        <v>-14</v>
      </c>
      <c r="H273" s="66">
        <f t="shared" si="49"/>
        <v>-31</v>
      </c>
      <c r="I273" s="20">
        <f t="shared" si="50"/>
        <v>-0.77777777777777779</v>
      </c>
      <c r="J273" s="21">
        <f t="shared" si="51"/>
        <v>-0.77500000000000002</v>
      </c>
    </row>
    <row r="274" spans="1:10" x14ac:dyDescent="0.25">
      <c r="A274" s="158" t="s">
        <v>411</v>
      </c>
      <c r="B274" s="65">
        <v>0</v>
      </c>
      <c r="C274" s="66">
        <v>0</v>
      </c>
      <c r="D274" s="65">
        <v>2</v>
      </c>
      <c r="E274" s="66">
        <v>1</v>
      </c>
      <c r="F274" s="67"/>
      <c r="G274" s="65">
        <f t="shared" si="48"/>
        <v>0</v>
      </c>
      <c r="H274" s="66">
        <f t="shared" si="49"/>
        <v>1</v>
      </c>
      <c r="I274" s="20" t="str">
        <f t="shared" si="50"/>
        <v>-</v>
      </c>
      <c r="J274" s="21">
        <f t="shared" si="51"/>
        <v>1</v>
      </c>
    </row>
    <row r="275" spans="1:10" x14ac:dyDescent="0.25">
      <c r="A275" s="158" t="s">
        <v>412</v>
      </c>
      <c r="B275" s="65">
        <v>2</v>
      </c>
      <c r="C275" s="66">
        <v>3</v>
      </c>
      <c r="D275" s="65">
        <v>20</v>
      </c>
      <c r="E275" s="66">
        <v>14</v>
      </c>
      <c r="F275" s="67"/>
      <c r="G275" s="65">
        <f t="shared" si="48"/>
        <v>-1</v>
      </c>
      <c r="H275" s="66">
        <f t="shared" si="49"/>
        <v>6</v>
      </c>
      <c r="I275" s="20">
        <f t="shared" si="50"/>
        <v>-0.33333333333333331</v>
      </c>
      <c r="J275" s="21">
        <f t="shared" si="51"/>
        <v>0.42857142857142855</v>
      </c>
    </row>
    <row r="276" spans="1:10" x14ac:dyDescent="0.25">
      <c r="A276" s="158" t="s">
        <v>426</v>
      </c>
      <c r="B276" s="65">
        <v>5</v>
      </c>
      <c r="C276" s="66">
        <v>0</v>
      </c>
      <c r="D276" s="65">
        <v>10</v>
      </c>
      <c r="E276" s="66">
        <v>2</v>
      </c>
      <c r="F276" s="67"/>
      <c r="G276" s="65">
        <f t="shared" si="48"/>
        <v>5</v>
      </c>
      <c r="H276" s="66">
        <f t="shared" si="49"/>
        <v>8</v>
      </c>
      <c r="I276" s="20" t="str">
        <f t="shared" si="50"/>
        <v>-</v>
      </c>
      <c r="J276" s="21">
        <f t="shared" si="51"/>
        <v>4</v>
      </c>
    </row>
    <row r="277" spans="1:10" s="160" customFormat="1" ht="13" x14ac:dyDescent="0.3">
      <c r="A277" s="178" t="s">
        <v>563</v>
      </c>
      <c r="B277" s="71">
        <v>31</v>
      </c>
      <c r="C277" s="72">
        <v>61</v>
      </c>
      <c r="D277" s="71">
        <v>148</v>
      </c>
      <c r="E277" s="72">
        <v>169</v>
      </c>
      <c r="F277" s="73"/>
      <c r="G277" s="71">
        <f t="shared" si="48"/>
        <v>-30</v>
      </c>
      <c r="H277" s="72">
        <f t="shared" si="49"/>
        <v>-21</v>
      </c>
      <c r="I277" s="37">
        <f t="shared" si="50"/>
        <v>-0.49180327868852458</v>
      </c>
      <c r="J277" s="38">
        <f t="shared" si="51"/>
        <v>-0.1242603550295858</v>
      </c>
    </row>
    <row r="278" spans="1:10" x14ac:dyDescent="0.25">
      <c r="A278" s="177"/>
      <c r="B278" s="143"/>
      <c r="C278" s="144"/>
      <c r="D278" s="143"/>
      <c r="E278" s="144"/>
      <c r="F278" s="145"/>
      <c r="G278" s="143"/>
      <c r="H278" s="144"/>
      <c r="I278" s="151"/>
      <c r="J278" s="152"/>
    </row>
    <row r="279" spans="1:10" s="139" customFormat="1" ht="13" x14ac:dyDescent="0.3">
      <c r="A279" s="159" t="s">
        <v>62</v>
      </c>
      <c r="B279" s="65"/>
      <c r="C279" s="66"/>
      <c r="D279" s="65"/>
      <c r="E279" s="66"/>
      <c r="F279" s="67"/>
      <c r="G279" s="65"/>
      <c r="H279" s="66"/>
      <c r="I279" s="20"/>
      <c r="J279" s="21"/>
    </row>
    <row r="280" spans="1:10" x14ac:dyDescent="0.25">
      <c r="A280" s="158" t="s">
        <v>260</v>
      </c>
      <c r="B280" s="65">
        <v>0</v>
      </c>
      <c r="C280" s="66">
        <v>1</v>
      </c>
      <c r="D280" s="65">
        <v>0</v>
      </c>
      <c r="E280" s="66">
        <v>1</v>
      </c>
      <c r="F280" s="67"/>
      <c r="G280" s="65">
        <f t="shared" ref="G280:G287" si="52">B280-C280</f>
        <v>-1</v>
      </c>
      <c r="H280" s="66">
        <f t="shared" ref="H280:H287" si="53">D280-E280</f>
        <v>-1</v>
      </c>
      <c r="I280" s="20">
        <f t="shared" ref="I280:I287" si="54">IF(C280=0, "-", IF(G280/C280&lt;10, G280/C280, "&gt;999%"))</f>
        <v>-1</v>
      </c>
      <c r="J280" s="21">
        <f t="shared" ref="J280:J287" si="55">IF(E280=0, "-", IF(H280/E280&lt;10, H280/E280, "&gt;999%"))</f>
        <v>-1</v>
      </c>
    </row>
    <row r="281" spans="1:10" x14ac:dyDescent="0.25">
      <c r="A281" s="158" t="s">
        <v>475</v>
      </c>
      <c r="B281" s="65">
        <v>0</v>
      </c>
      <c r="C281" s="66">
        <v>0</v>
      </c>
      <c r="D281" s="65">
        <v>7</v>
      </c>
      <c r="E281" s="66">
        <v>1</v>
      </c>
      <c r="F281" s="67"/>
      <c r="G281" s="65">
        <f t="shared" si="52"/>
        <v>0</v>
      </c>
      <c r="H281" s="66">
        <f t="shared" si="53"/>
        <v>6</v>
      </c>
      <c r="I281" s="20" t="str">
        <f t="shared" si="54"/>
        <v>-</v>
      </c>
      <c r="J281" s="21">
        <f t="shared" si="55"/>
        <v>6</v>
      </c>
    </row>
    <row r="282" spans="1:10" x14ac:dyDescent="0.25">
      <c r="A282" s="158" t="s">
        <v>428</v>
      </c>
      <c r="B282" s="65">
        <v>0</v>
      </c>
      <c r="C282" s="66">
        <v>0</v>
      </c>
      <c r="D282" s="65">
        <v>0</v>
      </c>
      <c r="E282" s="66">
        <v>1</v>
      </c>
      <c r="F282" s="67"/>
      <c r="G282" s="65">
        <f t="shared" si="52"/>
        <v>0</v>
      </c>
      <c r="H282" s="66">
        <f t="shared" si="53"/>
        <v>-1</v>
      </c>
      <c r="I282" s="20" t="str">
        <f t="shared" si="54"/>
        <v>-</v>
      </c>
      <c r="J282" s="21">
        <f t="shared" si="55"/>
        <v>-1</v>
      </c>
    </row>
    <row r="283" spans="1:10" x14ac:dyDescent="0.25">
      <c r="A283" s="158" t="s">
        <v>261</v>
      </c>
      <c r="B283" s="65">
        <v>0</v>
      </c>
      <c r="C283" s="66">
        <v>0</v>
      </c>
      <c r="D283" s="65">
        <v>0</v>
      </c>
      <c r="E283" s="66">
        <v>1</v>
      </c>
      <c r="F283" s="67"/>
      <c r="G283" s="65">
        <f t="shared" si="52"/>
        <v>0</v>
      </c>
      <c r="H283" s="66">
        <f t="shared" si="53"/>
        <v>-1</v>
      </c>
      <c r="I283" s="20" t="str">
        <f t="shared" si="54"/>
        <v>-</v>
      </c>
      <c r="J283" s="21">
        <f t="shared" si="55"/>
        <v>-1</v>
      </c>
    </row>
    <row r="284" spans="1:10" x14ac:dyDescent="0.25">
      <c r="A284" s="158" t="s">
        <v>262</v>
      </c>
      <c r="B284" s="65">
        <v>0</v>
      </c>
      <c r="C284" s="66">
        <v>0</v>
      </c>
      <c r="D284" s="65">
        <v>1</v>
      </c>
      <c r="E284" s="66">
        <v>3</v>
      </c>
      <c r="F284" s="67"/>
      <c r="G284" s="65">
        <f t="shared" si="52"/>
        <v>0</v>
      </c>
      <c r="H284" s="66">
        <f t="shared" si="53"/>
        <v>-2</v>
      </c>
      <c r="I284" s="20" t="str">
        <f t="shared" si="54"/>
        <v>-</v>
      </c>
      <c r="J284" s="21">
        <f t="shared" si="55"/>
        <v>-0.66666666666666663</v>
      </c>
    </row>
    <row r="285" spans="1:10" x14ac:dyDescent="0.25">
      <c r="A285" s="158" t="s">
        <v>263</v>
      </c>
      <c r="B285" s="65">
        <v>1</v>
      </c>
      <c r="C285" s="66">
        <v>0</v>
      </c>
      <c r="D285" s="65">
        <v>1</v>
      </c>
      <c r="E285" s="66">
        <v>0</v>
      </c>
      <c r="F285" s="67"/>
      <c r="G285" s="65">
        <f t="shared" si="52"/>
        <v>1</v>
      </c>
      <c r="H285" s="66">
        <f t="shared" si="53"/>
        <v>1</v>
      </c>
      <c r="I285" s="20" t="str">
        <f t="shared" si="54"/>
        <v>-</v>
      </c>
      <c r="J285" s="21" t="str">
        <f t="shared" si="55"/>
        <v>-</v>
      </c>
    </row>
    <row r="286" spans="1:10" x14ac:dyDescent="0.25">
      <c r="A286" s="158" t="s">
        <v>438</v>
      </c>
      <c r="B286" s="65">
        <v>1</v>
      </c>
      <c r="C286" s="66">
        <v>0</v>
      </c>
      <c r="D286" s="65">
        <v>2</v>
      </c>
      <c r="E286" s="66">
        <v>5</v>
      </c>
      <c r="F286" s="67"/>
      <c r="G286" s="65">
        <f t="shared" si="52"/>
        <v>1</v>
      </c>
      <c r="H286" s="66">
        <f t="shared" si="53"/>
        <v>-3</v>
      </c>
      <c r="I286" s="20" t="str">
        <f t="shared" si="54"/>
        <v>-</v>
      </c>
      <c r="J286" s="21">
        <f t="shared" si="55"/>
        <v>-0.6</v>
      </c>
    </row>
    <row r="287" spans="1:10" s="160" customFormat="1" ht="13" x14ac:dyDescent="0.3">
      <c r="A287" s="178" t="s">
        <v>564</v>
      </c>
      <c r="B287" s="71">
        <v>2</v>
      </c>
      <c r="C287" s="72">
        <v>1</v>
      </c>
      <c r="D287" s="71">
        <v>11</v>
      </c>
      <c r="E287" s="72">
        <v>12</v>
      </c>
      <c r="F287" s="73"/>
      <c r="G287" s="71">
        <f t="shared" si="52"/>
        <v>1</v>
      </c>
      <c r="H287" s="72">
        <f t="shared" si="53"/>
        <v>-1</v>
      </c>
      <c r="I287" s="37">
        <f t="shared" si="54"/>
        <v>1</v>
      </c>
      <c r="J287" s="38">
        <f t="shared" si="55"/>
        <v>-8.3333333333333329E-2</v>
      </c>
    </row>
    <row r="288" spans="1:10" x14ac:dyDescent="0.25">
      <c r="A288" s="177"/>
      <c r="B288" s="143"/>
      <c r="C288" s="144"/>
      <c r="D288" s="143"/>
      <c r="E288" s="144"/>
      <c r="F288" s="145"/>
      <c r="G288" s="143"/>
      <c r="H288" s="144"/>
      <c r="I288" s="151"/>
      <c r="J288" s="152"/>
    </row>
    <row r="289" spans="1:10" s="139" customFormat="1" ht="13" x14ac:dyDescent="0.3">
      <c r="A289" s="159" t="s">
        <v>63</v>
      </c>
      <c r="B289" s="65"/>
      <c r="C289" s="66"/>
      <c r="D289" s="65"/>
      <c r="E289" s="66"/>
      <c r="F289" s="67"/>
      <c r="G289" s="65"/>
      <c r="H289" s="66"/>
      <c r="I289" s="20"/>
      <c r="J289" s="21"/>
    </row>
    <row r="290" spans="1:10" x14ac:dyDescent="0.25">
      <c r="A290" s="158" t="s">
        <v>344</v>
      </c>
      <c r="B290" s="65">
        <v>14</v>
      </c>
      <c r="C290" s="66">
        <v>8</v>
      </c>
      <c r="D290" s="65">
        <v>58</v>
      </c>
      <c r="E290" s="66">
        <v>64</v>
      </c>
      <c r="F290" s="67"/>
      <c r="G290" s="65">
        <f>B290-C290</f>
        <v>6</v>
      </c>
      <c r="H290" s="66">
        <f>D290-E290</f>
        <v>-6</v>
      </c>
      <c r="I290" s="20">
        <f>IF(C290=0, "-", IF(G290/C290&lt;10, G290/C290, "&gt;999%"))</f>
        <v>0.75</v>
      </c>
      <c r="J290" s="21">
        <f>IF(E290=0, "-", IF(H290/E290&lt;10, H290/E290, "&gt;999%"))</f>
        <v>-9.375E-2</v>
      </c>
    </row>
    <row r="291" spans="1:10" x14ac:dyDescent="0.25">
      <c r="A291" s="158" t="s">
        <v>181</v>
      </c>
      <c r="B291" s="65">
        <v>16</v>
      </c>
      <c r="C291" s="66">
        <v>17</v>
      </c>
      <c r="D291" s="65">
        <v>167</v>
      </c>
      <c r="E291" s="66">
        <v>130</v>
      </c>
      <c r="F291" s="67"/>
      <c r="G291" s="65">
        <f>B291-C291</f>
        <v>-1</v>
      </c>
      <c r="H291" s="66">
        <f>D291-E291</f>
        <v>37</v>
      </c>
      <c r="I291" s="20">
        <f>IF(C291=0, "-", IF(G291/C291&lt;10, G291/C291, "&gt;999%"))</f>
        <v>-5.8823529411764705E-2</v>
      </c>
      <c r="J291" s="21">
        <f>IF(E291=0, "-", IF(H291/E291&lt;10, H291/E291, "&gt;999%"))</f>
        <v>0.2846153846153846</v>
      </c>
    </row>
    <row r="292" spans="1:10" x14ac:dyDescent="0.25">
      <c r="A292" s="158" t="s">
        <v>305</v>
      </c>
      <c r="B292" s="65">
        <v>56</v>
      </c>
      <c r="C292" s="66">
        <v>11</v>
      </c>
      <c r="D292" s="65">
        <v>205</v>
      </c>
      <c r="E292" s="66">
        <v>100</v>
      </c>
      <c r="F292" s="67"/>
      <c r="G292" s="65">
        <f>B292-C292</f>
        <v>45</v>
      </c>
      <c r="H292" s="66">
        <f>D292-E292</f>
        <v>105</v>
      </c>
      <c r="I292" s="20">
        <f>IF(C292=0, "-", IF(G292/C292&lt;10, G292/C292, "&gt;999%"))</f>
        <v>4.0909090909090908</v>
      </c>
      <c r="J292" s="21">
        <f>IF(E292=0, "-", IF(H292/E292&lt;10, H292/E292, "&gt;999%"))</f>
        <v>1.05</v>
      </c>
    </row>
    <row r="293" spans="1:10" s="160" customFormat="1" ht="13" x14ac:dyDescent="0.3">
      <c r="A293" s="178" t="s">
        <v>565</v>
      </c>
      <c r="B293" s="71">
        <v>86</v>
      </c>
      <c r="C293" s="72">
        <v>36</v>
      </c>
      <c r="D293" s="71">
        <v>430</v>
      </c>
      <c r="E293" s="72">
        <v>294</v>
      </c>
      <c r="F293" s="73"/>
      <c r="G293" s="71">
        <f>B293-C293</f>
        <v>50</v>
      </c>
      <c r="H293" s="72">
        <f>D293-E293</f>
        <v>136</v>
      </c>
      <c r="I293" s="37">
        <f>IF(C293=0, "-", IF(G293/C293&lt;10, G293/C293, "&gt;999%"))</f>
        <v>1.3888888888888888</v>
      </c>
      <c r="J293" s="38">
        <f>IF(E293=0, "-", IF(H293/E293&lt;10, H293/E293, "&gt;999%"))</f>
        <v>0.46258503401360546</v>
      </c>
    </row>
    <row r="294" spans="1:10" x14ac:dyDescent="0.25">
      <c r="A294" s="177"/>
      <c r="B294" s="143"/>
      <c r="C294" s="144"/>
      <c r="D294" s="143"/>
      <c r="E294" s="144"/>
      <c r="F294" s="145"/>
      <c r="G294" s="143"/>
      <c r="H294" s="144"/>
      <c r="I294" s="151"/>
      <c r="J294" s="152"/>
    </row>
    <row r="295" spans="1:10" s="139" customFormat="1" ht="13" x14ac:dyDescent="0.3">
      <c r="A295" s="159" t="s">
        <v>64</v>
      </c>
      <c r="B295" s="65"/>
      <c r="C295" s="66"/>
      <c r="D295" s="65"/>
      <c r="E295" s="66"/>
      <c r="F295" s="67"/>
      <c r="G295" s="65"/>
      <c r="H295" s="66"/>
      <c r="I295" s="20"/>
      <c r="J295" s="21"/>
    </row>
    <row r="296" spans="1:10" x14ac:dyDescent="0.25">
      <c r="A296" s="158" t="s">
        <v>268</v>
      </c>
      <c r="B296" s="65">
        <v>0</v>
      </c>
      <c r="C296" s="66">
        <v>0</v>
      </c>
      <c r="D296" s="65">
        <v>1</v>
      </c>
      <c r="E296" s="66">
        <v>2</v>
      </c>
      <c r="F296" s="67"/>
      <c r="G296" s="65">
        <f>B296-C296</f>
        <v>0</v>
      </c>
      <c r="H296" s="66">
        <f>D296-E296</f>
        <v>-1</v>
      </c>
      <c r="I296" s="20" t="str">
        <f>IF(C296=0, "-", IF(G296/C296&lt;10, G296/C296, "&gt;999%"))</f>
        <v>-</v>
      </c>
      <c r="J296" s="21">
        <f>IF(E296=0, "-", IF(H296/E296&lt;10, H296/E296, "&gt;999%"))</f>
        <v>-0.5</v>
      </c>
    </row>
    <row r="297" spans="1:10" x14ac:dyDescent="0.25">
      <c r="A297" s="158" t="s">
        <v>207</v>
      </c>
      <c r="B297" s="65">
        <v>0</v>
      </c>
      <c r="C297" s="66">
        <v>1</v>
      </c>
      <c r="D297" s="65">
        <v>0</v>
      </c>
      <c r="E297" s="66">
        <v>3</v>
      </c>
      <c r="F297" s="67"/>
      <c r="G297" s="65">
        <f>B297-C297</f>
        <v>-1</v>
      </c>
      <c r="H297" s="66">
        <f>D297-E297</f>
        <v>-3</v>
      </c>
      <c r="I297" s="20">
        <f>IF(C297=0, "-", IF(G297/C297&lt;10, G297/C297, "&gt;999%"))</f>
        <v>-1</v>
      </c>
      <c r="J297" s="21">
        <f>IF(E297=0, "-", IF(H297/E297&lt;10, H297/E297, "&gt;999%"))</f>
        <v>-1</v>
      </c>
    </row>
    <row r="298" spans="1:10" x14ac:dyDescent="0.25">
      <c r="A298" s="158" t="s">
        <v>330</v>
      </c>
      <c r="B298" s="65">
        <v>3</v>
      </c>
      <c r="C298" s="66">
        <v>1</v>
      </c>
      <c r="D298" s="65">
        <v>12</v>
      </c>
      <c r="E298" s="66">
        <v>7</v>
      </c>
      <c r="F298" s="67"/>
      <c r="G298" s="65">
        <f>B298-C298</f>
        <v>2</v>
      </c>
      <c r="H298" s="66">
        <f>D298-E298</f>
        <v>5</v>
      </c>
      <c r="I298" s="20">
        <f>IF(C298=0, "-", IF(G298/C298&lt;10, G298/C298, "&gt;999%"))</f>
        <v>2</v>
      </c>
      <c r="J298" s="21">
        <f>IF(E298=0, "-", IF(H298/E298&lt;10, H298/E298, "&gt;999%"))</f>
        <v>0.7142857142857143</v>
      </c>
    </row>
    <row r="299" spans="1:10" x14ac:dyDescent="0.25">
      <c r="A299" s="158" t="s">
        <v>188</v>
      </c>
      <c r="B299" s="65">
        <v>8</v>
      </c>
      <c r="C299" s="66">
        <v>6</v>
      </c>
      <c r="D299" s="65">
        <v>21</v>
      </c>
      <c r="E299" s="66">
        <v>22</v>
      </c>
      <c r="F299" s="67"/>
      <c r="G299" s="65">
        <f>B299-C299</f>
        <v>2</v>
      </c>
      <c r="H299" s="66">
        <f>D299-E299</f>
        <v>-1</v>
      </c>
      <c r="I299" s="20">
        <f>IF(C299=0, "-", IF(G299/C299&lt;10, G299/C299, "&gt;999%"))</f>
        <v>0.33333333333333331</v>
      </c>
      <c r="J299" s="21">
        <f>IF(E299=0, "-", IF(H299/E299&lt;10, H299/E299, "&gt;999%"))</f>
        <v>-4.5454545454545456E-2</v>
      </c>
    </row>
    <row r="300" spans="1:10" s="160" customFormat="1" ht="13" x14ac:dyDescent="0.3">
      <c r="A300" s="178" t="s">
        <v>566</v>
      </c>
      <c r="B300" s="71">
        <v>11</v>
      </c>
      <c r="C300" s="72">
        <v>8</v>
      </c>
      <c r="D300" s="71">
        <v>34</v>
      </c>
      <c r="E300" s="72">
        <v>34</v>
      </c>
      <c r="F300" s="73"/>
      <c r="G300" s="71">
        <f>B300-C300</f>
        <v>3</v>
      </c>
      <c r="H300" s="72">
        <f>D300-E300</f>
        <v>0</v>
      </c>
      <c r="I300" s="37">
        <f>IF(C300=0, "-", IF(G300/C300&lt;10, G300/C300, "&gt;999%"))</f>
        <v>0.375</v>
      </c>
      <c r="J300" s="38">
        <f>IF(E300=0, "-", IF(H300/E300&lt;10, H300/E300, "&gt;999%"))</f>
        <v>0</v>
      </c>
    </row>
    <row r="301" spans="1:10" x14ac:dyDescent="0.25">
      <c r="A301" s="177"/>
      <c r="B301" s="143"/>
      <c r="C301" s="144"/>
      <c r="D301" s="143"/>
      <c r="E301" s="144"/>
      <c r="F301" s="145"/>
      <c r="G301" s="143"/>
      <c r="H301" s="144"/>
      <c r="I301" s="151"/>
      <c r="J301" s="152"/>
    </row>
    <row r="302" spans="1:10" s="139" customFormat="1" ht="13" x14ac:dyDescent="0.3">
      <c r="A302" s="159" t="s">
        <v>65</v>
      </c>
      <c r="B302" s="65"/>
      <c r="C302" s="66"/>
      <c r="D302" s="65"/>
      <c r="E302" s="66"/>
      <c r="F302" s="67"/>
      <c r="G302" s="65"/>
      <c r="H302" s="66"/>
      <c r="I302" s="20"/>
      <c r="J302" s="21"/>
    </row>
    <row r="303" spans="1:10" x14ac:dyDescent="0.25">
      <c r="A303" s="158" t="s">
        <v>306</v>
      </c>
      <c r="B303" s="65">
        <v>4</v>
      </c>
      <c r="C303" s="66">
        <v>17</v>
      </c>
      <c r="D303" s="65">
        <v>48</v>
      </c>
      <c r="E303" s="66">
        <v>81</v>
      </c>
      <c r="F303" s="67"/>
      <c r="G303" s="65">
        <f t="shared" ref="G303:G311" si="56">B303-C303</f>
        <v>-13</v>
      </c>
      <c r="H303" s="66">
        <f t="shared" ref="H303:H311" si="57">D303-E303</f>
        <v>-33</v>
      </c>
      <c r="I303" s="20">
        <f t="shared" ref="I303:I311" si="58">IF(C303=0, "-", IF(G303/C303&lt;10, G303/C303, "&gt;999%"))</f>
        <v>-0.76470588235294112</v>
      </c>
      <c r="J303" s="21">
        <f t="shared" ref="J303:J311" si="59">IF(E303=0, "-", IF(H303/E303&lt;10, H303/E303, "&gt;999%"))</f>
        <v>-0.40740740740740738</v>
      </c>
    </row>
    <row r="304" spans="1:10" x14ac:dyDescent="0.25">
      <c r="A304" s="158" t="s">
        <v>307</v>
      </c>
      <c r="B304" s="65">
        <v>5</v>
      </c>
      <c r="C304" s="66">
        <v>6</v>
      </c>
      <c r="D304" s="65">
        <v>65</v>
      </c>
      <c r="E304" s="66">
        <v>58</v>
      </c>
      <c r="F304" s="67"/>
      <c r="G304" s="65">
        <f t="shared" si="56"/>
        <v>-1</v>
      </c>
      <c r="H304" s="66">
        <f t="shared" si="57"/>
        <v>7</v>
      </c>
      <c r="I304" s="20">
        <f t="shared" si="58"/>
        <v>-0.16666666666666666</v>
      </c>
      <c r="J304" s="21">
        <f t="shared" si="59"/>
        <v>0.1206896551724138</v>
      </c>
    </row>
    <row r="305" spans="1:10" x14ac:dyDescent="0.25">
      <c r="A305" s="158" t="s">
        <v>439</v>
      </c>
      <c r="B305" s="65">
        <v>0</v>
      </c>
      <c r="C305" s="66">
        <v>0</v>
      </c>
      <c r="D305" s="65">
        <v>0</v>
      </c>
      <c r="E305" s="66">
        <v>2</v>
      </c>
      <c r="F305" s="67"/>
      <c r="G305" s="65">
        <f t="shared" si="56"/>
        <v>0</v>
      </c>
      <c r="H305" s="66">
        <f t="shared" si="57"/>
        <v>-2</v>
      </c>
      <c r="I305" s="20" t="str">
        <f t="shared" si="58"/>
        <v>-</v>
      </c>
      <c r="J305" s="21">
        <f t="shared" si="59"/>
        <v>-1</v>
      </c>
    </row>
    <row r="306" spans="1:10" x14ac:dyDescent="0.25">
      <c r="A306" s="158" t="s">
        <v>176</v>
      </c>
      <c r="B306" s="65">
        <v>0</v>
      </c>
      <c r="C306" s="66">
        <v>1</v>
      </c>
      <c r="D306" s="65">
        <v>0</v>
      </c>
      <c r="E306" s="66">
        <v>9</v>
      </c>
      <c r="F306" s="67"/>
      <c r="G306" s="65">
        <f t="shared" si="56"/>
        <v>-1</v>
      </c>
      <c r="H306" s="66">
        <f t="shared" si="57"/>
        <v>-9</v>
      </c>
      <c r="I306" s="20">
        <f t="shared" si="58"/>
        <v>-1</v>
      </c>
      <c r="J306" s="21">
        <f t="shared" si="59"/>
        <v>-1</v>
      </c>
    </row>
    <row r="307" spans="1:10" x14ac:dyDescent="0.25">
      <c r="A307" s="158" t="s">
        <v>345</v>
      </c>
      <c r="B307" s="65">
        <v>17</v>
      </c>
      <c r="C307" s="66">
        <v>21</v>
      </c>
      <c r="D307" s="65">
        <v>129</v>
      </c>
      <c r="E307" s="66">
        <v>120</v>
      </c>
      <c r="F307" s="67"/>
      <c r="G307" s="65">
        <f t="shared" si="56"/>
        <v>-4</v>
      </c>
      <c r="H307" s="66">
        <f t="shared" si="57"/>
        <v>9</v>
      </c>
      <c r="I307" s="20">
        <f t="shared" si="58"/>
        <v>-0.19047619047619047</v>
      </c>
      <c r="J307" s="21">
        <f t="shared" si="59"/>
        <v>7.4999999999999997E-2</v>
      </c>
    </row>
    <row r="308" spans="1:10" x14ac:dyDescent="0.25">
      <c r="A308" s="158" t="s">
        <v>385</v>
      </c>
      <c r="B308" s="65">
        <v>4</v>
      </c>
      <c r="C308" s="66">
        <v>4</v>
      </c>
      <c r="D308" s="65">
        <v>28</v>
      </c>
      <c r="E308" s="66">
        <v>42</v>
      </c>
      <c r="F308" s="67"/>
      <c r="G308" s="65">
        <f t="shared" si="56"/>
        <v>0</v>
      </c>
      <c r="H308" s="66">
        <f t="shared" si="57"/>
        <v>-14</v>
      </c>
      <c r="I308" s="20">
        <f t="shared" si="58"/>
        <v>0</v>
      </c>
      <c r="J308" s="21">
        <f t="shared" si="59"/>
        <v>-0.33333333333333331</v>
      </c>
    </row>
    <row r="309" spans="1:10" x14ac:dyDescent="0.25">
      <c r="A309" s="158" t="s">
        <v>449</v>
      </c>
      <c r="B309" s="65">
        <v>1</v>
      </c>
      <c r="C309" s="66">
        <v>4</v>
      </c>
      <c r="D309" s="65">
        <v>6</v>
      </c>
      <c r="E309" s="66">
        <v>22</v>
      </c>
      <c r="F309" s="67"/>
      <c r="G309" s="65">
        <f t="shared" si="56"/>
        <v>-3</v>
      </c>
      <c r="H309" s="66">
        <f t="shared" si="57"/>
        <v>-16</v>
      </c>
      <c r="I309" s="20">
        <f t="shared" si="58"/>
        <v>-0.75</v>
      </c>
      <c r="J309" s="21">
        <f t="shared" si="59"/>
        <v>-0.72727272727272729</v>
      </c>
    </row>
    <row r="310" spans="1:10" x14ac:dyDescent="0.25">
      <c r="A310" s="158" t="s">
        <v>458</v>
      </c>
      <c r="B310" s="65">
        <v>15</v>
      </c>
      <c r="C310" s="66">
        <v>21</v>
      </c>
      <c r="D310" s="65">
        <v>70</v>
      </c>
      <c r="E310" s="66">
        <v>182</v>
      </c>
      <c r="F310" s="67"/>
      <c r="G310" s="65">
        <f t="shared" si="56"/>
        <v>-6</v>
      </c>
      <c r="H310" s="66">
        <f t="shared" si="57"/>
        <v>-112</v>
      </c>
      <c r="I310" s="20">
        <f t="shared" si="58"/>
        <v>-0.2857142857142857</v>
      </c>
      <c r="J310" s="21">
        <f t="shared" si="59"/>
        <v>-0.61538461538461542</v>
      </c>
    </row>
    <row r="311" spans="1:10" s="160" customFormat="1" ht="13" x14ac:dyDescent="0.3">
      <c r="A311" s="178" t="s">
        <v>567</v>
      </c>
      <c r="B311" s="71">
        <v>46</v>
      </c>
      <c r="C311" s="72">
        <v>74</v>
      </c>
      <c r="D311" s="71">
        <v>346</v>
      </c>
      <c r="E311" s="72">
        <v>516</v>
      </c>
      <c r="F311" s="73"/>
      <c r="G311" s="71">
        <f t="shared" si="56"/>
        <v>-28</v>
      </c>
      <c r="H311" s="72">
        <f t="shared" si="57"/>
        <v>-170</v>
      </c>
      <c r="I311" s="37">
        <f t="shared" si="58"/>
        <v>-0.3783783783783784</v>
      </c>
      <c r="J311" s="38">
        <f t="shared" si="59"/>
        <v>-0.32945736434108525</v>
      </c>
    </row>
    <row r="312" spans="1:10" x14ac:dyDescent="0.25">
      <c r="A312" s="177"/>
      <c r="B312" s="143"/>
      <c r="C312" s="144"/>
      <c r="D312" s="143"/>
      <c r="E312" s="144"/>
      <c r="F312" s="145"/>
      <c r="G312" s="143"/>
      <c r="H312" s="144"/>
      <c r="I312" s="151"/>
      <c r="J312" s="152"/>
    </row>
    <row r="313" spans="1:10" s="139" customFormat="1" ht="13" x14ac:dyDescent="0.3">
      <c r="A313" s="159" t="s">
        <v>66</v>
      </c>
      <c r="B313" s="65"/>
      <c r="C313" s="66"/>
      <c r="D313" s="65"/>
      <c r="E313" s="66"/>
      <c r="F313" s="67"/>
      <c r="G313" s="65"/>
      <c r="H313" s="66"/>
      <c r="I313" s="20"/>
      <c r="J313" s="21"/>
    </row>
    <row r="314" spans="1:10" x14ac:dyDescent="0.25">
      <c r="A314" s="158" t="s">
        <v>290</v>
      </c>
      <c r="B314" s="65">
        <v>1</v>
      </c>
      <c r="C314" s="66">
        <v>2</v>
      </c>
      <c r="D314" s="65">
        <v>13</v>
      </c>
      <c r="E314" s="66">
        <v>14</v>
      </c>
      <c r="F314" s="67"/>
      <c r="G314" s="65">
        <f t="shared" ref="G314:G323" si="60">B314-C314</f>
        <v>-1</v>
      </c>
      <c r="H314" s="66">
        <f t="shared" ref="H314:H323" si="61">D314-E314</f>
        <v>-1</v>
      </c>
      <c r="I314" s="20">
        <f t="shared" ref="I314:I323" si="62">IF(C314=0, "-", IF(G314/C314&lt;10, G314/C314, "&gt;999%"))</f>
        <v>-0.5</v>
      </c>
      <c r="J314" s="21">
        <f t="shared" ref="J314:J323" si="63">IF(E314=0, "-", IF(H314/E314&lt;10, H314/E314, "&gt;999%"))</f>
        <v>-7.1428571428571425E-2</v>
      </c>
    </row>
    <row r="315" spans="1:10" x14ac:dyDescent="0.25">
      <c r="A315" s="158" t="s">
        <v>208</v>
      </c>
      <c r="B315" s="65">
        <v>8</v>
      </c>
      <c r="C315" s="66">
        <v>4</v>
      </c>
      <c r="D315" s="65">
        <v>25</v>
      </c>
      <c r="E315" s="66">
        <v>21</v>
      </c>
      <c r="F315" s="67"/>
      <c r="G315" s="65">
        <f t="shared" si="60"/>
        <v>4</v>
      </c>
      <c r="H315" s="66">
        <f t="shared" si="61"/>
        <v>4</v>
      </c>
      <c r="I315" s="20">
        <f t="shared" si="62"/>
        <v>1</v>
      </c>
      <c r="J315" s="21">
        <f t="shared" si="63"/>
        <v>0.19047619047619047</v>
      </c>
    </row>
    <row r="316" spans="1:10" x14ac:dyDescent="0.25">
      <c r="A316" s="158" t="s">
        <v>450</v>
      </c>
      <c r="B316" s="65">
        <v>1</v>
      </c>
      <c r="C316" s="66">
        <v>0</v>
      </c>
      <c r="D316" s="65">
        <v>1</v>
      </c>
      <c r="E316" s="66">
        <v>8</v>
      </c>
      <c r="F316" s="67"/>
      <c r="G316" s="65">
        <f t="shared" si="60"/>
        <v>1</v>
      </c>
      <c r="H316" s="66">
        <f t="shared" si="61"/>
        <v>-7</v>
      </c>
      <c r="I316" s="20" t="str">
        <f t="shared" si="62"/>
        <v>-</v>
      </c>
      <c r="J316" s="21">
        <f t="shared" si="63"/>
        <v>-0.875</v>
      </c>
    </row>
    <row r="317" spans="1:10" x14ac:dyDescent="0.25">
      <c r="A317" s="158" t="s">
        <v>459</v>
      </c>
      <c r="B317" s="65">
        <v>6</v>
      </c>
      <c r="C317" s="66">
        <v>5</v>
      </c>
      <c r="D317" s="65">
        <v>29</v>
      </c>
      <c r="E317" s="66">
        <v>68</v>
      </c>
      <c r="F317" s="67"/>
      <c r="G317" s="65">
        <f t="shared" si="60"/>
        <v>1</v>
      </c>
      <c r="H317" s="66">
        <f t="shared" si="61"/>
        <v>-39</v>
      </c>
      <c r="I317" s="20">
        <f t="shared" si="62"/>
        <v>0.2</v>
      </c>
      <c r="J317" s="21">
        <f t="shared" si="63"/>
        <v>-0.57352941176470584</v>
      </c>
    </row>
    <row r="318" spans="1:10" x14ac:dyDescent="0.25">
      <c r="A318" s="158" t="s">
        <v>386</v>
      </c>
      <c r="B318" s="65">
        <v>1</v>
      </c>
      <c r="C318" s="66">
        <v>0</v>
      </c>
      <c r="D318" s="65">
        <v>13</v>
      </c>
      <c r="E318" s="66">
        <v>0</v>
      </c>
      <c r="F318" s="67"/>
      <c r="G318" s="65">
        <f t="shared" si="60"/>
        <v>1</v>
      </c>
      <c r="H318" s="66">
        <f t="shared" si="61"/>
        <v>13</v>
      </c>
      <c r="I318" s="20" t="str">
        <f t="shared" si="62"/>
        <v>-</v>
      </c>
      <c r="J318" s="21" t="str">
        <f t="shared" si="63"/>
        <v>-</v>
      </c>
    </row>
    <row r="319" spans="1:10" x14ac:dyDescent="0.25">
      <c r="A319" s="158" t="s">
        <v>418</v>
      </c>
      <c r="B319" s="65">
        <v>5</v>
      </c>
      <c r="C319" s="66">
        <v>1</v>
      </c>
      <c r="D319" s="65">
        <v>21</v>
      </c>
      <c r="E319" s="66">
        <v>24</v>
      </c>
      <c r="F319" s="67"/>
      <c r="G319" s="65">
        <f t="shared" si="60"/>
        <v>4</v>
      </c>
      <c r="H319" s="66">
        <f t="shared" si="61"/>
        <v>-3</v>
      </c>
      <c r="I319" s="20">
        <f t="shared" si="62"/>
        <v>4</v>
      </c>
      <c r="J319" s="21">
        <f t="shared" si="63"/>
        <v>-0.125</v>
      </c>
    </row>
    <row r="320" spans="1:10" x14ac:dyDescent="0.25">
      <c r="A320" s="158" t="s">
        <v>308</v>
      </c>
      <c r="B320" s="65">
        <v>1</v>
      </c>
      <c r="C320" s="66">
        <v>0</v>
      </c>
      <c r="D320" s="65">
        <v>37</v>
      </c>
      <c r="E320" s="66">
        <v>1</v>
      </c>
      <c r="F320" s="67"/>
      <c r="G320" s="65">
        <f t="shared" si="60"/>
        <v>1</v>
      </c>
      <c r="H320" s="66">
        <f t="shared" si="61"/>
        <v>36</v>
      </c>
      <c r="I320" s="20" t="str">
        <f t="shared" si="62"/>
        <v>-</v>
      </c>
      <c r="J320" s="21" t="str">
        <f t="shared" si="63"/>
        <v>&gt;999%</v>
      </c>
    </row>
    <row r="321" spans="1:10" x14ac:dyDescent="0.25">
      <c r="A321" s="158" t="s">
        <v>346</v>
      </c>
      <c r="B321" s="65">
        <v>9</v>
      </c>
      <c r="C321" s="66">
        <v>7</v>
      </c>
      <c r="D321" s="65">
        <v>59</v>
      </c>
      <c r="E321" s="66">
        <v>57</v>
      </c>
      <c r="F321" s="67"/>
      <c r="G321" s="65">
        <f t="shared" si="60"/>
        <v>2</v>
      </c>
      <c r="H321" s="66">
        <f t="shared" si="61"/>
        <v>2</v>
      </c>
      <c r="I321" s="20">
        <f t="shared" si="62"/>
        <v>0.2857142857142857</v>
      </c>
      <c r="J321" s="21">
        <f t="shared" si="63"/>
        <v>3.5087719298245612E-2</v>
      </c>
    </row>
    <row r="322" spans="1:10" x14ac:dyDescent="0.25">
      <c r="A322" s="158" t="s">
        <v>269</v>
      </c>
      <c r="B322" s="65">
        <v>0</v>
      </c>
      <c r="C322" s="66">
        <v>0</v>
      </c>
      <c r="D322" s="65">
        <v>1</v>
      </c>
      <c r="E322" s="66">
        <v>0</v>
      </c>
      <c r="F322" s="67"/>
      <c r="G322" s="65">
        <f t="shared" si="60"/>
        <v>0</v>
      </c>
      <c r="H322" s="66">
        <f t="shared" si="61"/>
        <v>1</v>
      </c>
      <c r="I322" s="20" t="str">
        <f t="shared" si="62"/>
        <v>-</v>
      </c>
      <c r="J322" s="21" t="str">
        <f t="shared" si="63"/>
        <v>-</v>
      </c>
    </row>
    <row r="323" spans="1:10" s="160" customFormat="1" ht="13" x14ac:dyDescent="0.3">
      <c r="A323" s="178" t="s">
        <v>568</v>
      </c>
      <c r="B323" s="71">
        <v>32</v>
      </c>
      <c r="C323" s="72">
        <v>19</v>
      </c>
      <c r="D323" s="71">
        <v>199</v>
      </c>
      <c r="E323" s="72">
        <v>193</v>
      </c>
      <c r="F323" s="73"/>
      <c r="G323" s="71">
        <f t="shared" si="60"/>
        <v>13</v>
      </c>
      <c r="H323" s="72">
        <f t="shared" si="61"/>
        <v>6</v>
      </c>
      <c r="I323" s="37">
        <f t="shared" si="62"/>
        <v>0.68421052631578949</v>
      </c>
      <c r="J323" s="38">
        <f t="shared" si="63"/>
        <v>3.1088082901554404E-2</v>
      </c>
    </row>
    <row r="324" spans="1:10" x14ac:dyDescent="0.25">
      <c r="A324" s="177"/>
      <c r="B324" s="143"/>
      <c r="C324" s="144"/>
      <c r="D324" s="143"/>
      <c r="E324" s="144"/>
      <c r="F324" s="145"/>
      <c r="G324" s="143"/>
      <c r="H324" s="144"/>
      <c r="I324" s="151"/>
      <c r="J324" s="152"/>
    </row>
    <row r="325" spans="1:10" s="139" customFormat="1" ht="13" x14ac:dyDescent="0.3">
      <c r="A325" s="159" t="s">
        <v>67</v>
      </c>
      <c r="B325" s="65"/>
      <c r="C325" s="66"/>
      <c r="D325" s="65"/>
      <c r="E325" s="66"/>
      <c r="F325" s="67"/>
      <c r="G325" s="65"/>
      <c r="H325" s="66"/>
      <c r="I325" s="20"/>
      <c r="J325" s="21"/>
    </row>
    <row r="326" spans="1:10" x14ac:dyDescent="0.25">
      <c r="A326" s="158" t="s">
        <v>309</v>
      </c>
      <c r="B326" s="65">
        <v>0</v>
      </c>
      <c r="C326" s="66">
        <v>2</v>
      </c>
      <c r="D326" s="65">
        <v>2</v>
      </c>
      <c r="E326" s="66">
        <v>5</v>
      </c>
      <c r="F326" s="67"/>
      <c r="G326" s="65">
        <f t="shared" ref="G326:G334" si="64">B326-C326</f>
        <v>-2</v>
      </c>
      <c r="H326" s="66">
        <f t="shared" ref="H326:H334" si="65">D326-E326</f>
        <v>-3</v>
      </c>
      <c r="I326" s="20">
        <f t="shared" ref="I326:I334" si="66">IF(C326=0, "-", IF(G326/C326&lt;10, G326/C326, "&gt;999%"))</f>
        <v>-1</v>
      </c>
      <c r="J326" s="21">
        <f t="shared" ref="J326:J334" si="67">IF(E326=0, "-", IF(H326/E326&lt;10, H326/E326, "&gt;999%"))</f>
        <v>-0.6</v>
      </c>
    </row>
    <row r="327" spans="1:10" x14ac:dyDescent="0.25">
      <c r="A327" s="158" t="s">
        <v>347</v>
      </c>
      <c r="B327" s="65">
        <v>1</v>
      </c>
      <c r="C327" s="66">
        <v>2</v>
      </c>
      <c r="D327" s="65">
        <v>3</v>
      </c>
      <c r="E327" s="66">
        <v>9</v>
      </c>
      <c r="F327" s="67"/>
      <c r="G327" s="65">
        <f t="shared" si="64"/>
        <v>-1</v>
      </c>
      <c r="H327" s="66">
        <f t="shared" si="65"/>
        <v>-6</v>
      </c>
      <c r="I327" s="20">
        <f t="shared" si="66"/>
        <v>-0.5</v>
      </c>
      <c r="J327" s="21">
        <f t="shared" si="67"/>
        <v>-0.66666666666666663</v>
      </c>
    </row>
    <row r="328" spans="1:10" x14ac:dyDescent="0.25">
      <c r="A328" s="158" t="s">
        <v>209</v>
      </c>
      <c r="B328" s="65">
        <v>3</v>
      </c>
      <c r="C328" s="66">
        <v>0</v>
      </c>
      <c r="D328" s="65">
        <v>7</v>
      </c>
      <c r="E328" s="66">
        <v>0</v>
      </c>
      <c r="F328" s="67"/>
      <c r="G328" s="65">
        <f t="shared" si="64"/>
        <v>3</v>
      </c>
      <c r="H328" s="66">
        <f t="shared" si="65"/>
        <v>7</v>
      </c>
      <c r="I328" s="20" t="str">
        <f t="shared" si="66"/>
        <v>-</v>
      </c>
      <c r="J328" s="21" t="str">
        <f t="shared" si="67"/>
        <v>-</v>
      </c>
    </row>
    <row r="329" spans="1:10" x14ac:dyDescent="0.25">
      <c r="A329" s="158" t="s">
        <v>348</v>
      </c>
      <c r="B329" s="65">
        <v>0</v>
      </c>
      <c r="C329" s="66">
        <v>1</v>
      </c>
      <c r="D329" s="65">
        <v>3</v>
      </c>
      <c r="E329" s="66">
        <v>2</v>
      </c>
      <c r="F329" s="67"/>
      <c r="G329" s="65">
        <f t="shared" si="64"/>
        <v>-1</v>
      </c>
      <c r="H329" s="66">
        <f t="shared" si="65"/>
        <v>1</v>
      </c>
      <c r="I329" s="20">
        <f t="shared" si="66"/>
        <v>-1</v>
      </c>
      <c r="J329" s="21">
        <f t="shared" si="67"/>
        <v>0.5</v>
      </c>
    </row>
    <row r="330" spans="1:10" x14ac:dyDescent="0.25">
      <c r="A330" s="158" t="s">
        <v>231</v>
      </c>
      <c r="B330" s="65">
        <v>0</v>
      </c>
      <c r="C330" s="66">
        <v>1</v>
      </c>
      <c r="D330" s="65">
        <v>1</v>
      </c>
      <c r="E330" s="66">
        <v>2</v>
      </c>
      <c r="F330" s="67"/>
      <c r="G330" s="65">
        <f t="shared" si="64"/>
        <v>-1</v>
      </c>
      <c r="H330" s="66">
        <f t="shared" si="65"/>
        <v>-1</v>
      </c>
      <c r="I330" s="20">
        <f t="shared" si="66"/>
        <v>-1</v>
      </c>
      <c r="J330" s="21">
        <f t="shared" si="67"/>
        <v>-0.5</v>
      </c>
    </row>
    <row r="331" spans="1:10" x14ac:dyDescent="0.25">
      <c r="A331" s="158" t="s">
        <v>476</v>
      </c>
      <c r="B331" s="65">
        <v>0</v>
      </c>
      <c r="C331" s="66">
        <v>0</v>
      </c>
      <c r="D331" s="65">
        <v>1</v>
      </c>
      <c r="E331" s="66">
        <v>0</v>
      </c>
      <c r="F331" s="67"/>
      <c r="G331" s="65">
        <f t="shared" si="64"/>
        <v>0</v>
      </c>
      <c r="H331" s="66">
        <f t="shared" si="65"/>
        <v>1</v>
      </c>
      <c r="I331" s="20" t="str">
        <f t="shared" si="66"/>
        <v>-</v>
      </c>
      <c r="J331" s="21" t="str">
        <f t="shared" si="67"/>
        <v>-</v>
      </c>
    </row>
    <row r="332" spans="1:10" x14ac:dyDescent="0.25">
      <c r="A332" s="158" t="s">
        <v>440</v>
      </c>
      <c r="B332" s="65">
        <v>2</v>
      </c>
      <c r="C332" s="66">
        <v>0</v>
      </c>
      <c r="D332" s="65">
        <v>3</v>
      </c>
      <c r="E332" s="66">
        <v>5</v>
      </c>
      <c r="F332" s="67"/>
      <c r="G332" s="65">
        <f t="shared" si="64"/>
        <v>2</v>
      </c>
      <c r="H332" s="66">
        <f t="shared" si="65"/>
        <v>-2</v>
      </c>
      <c r="I332" s="20" t="str">
        <f t="shared" si="66"/>
        <v>-</v>
      </c>
      <c r="J332" s="21">
        <f t="shared" si="67"/>
        <v>-0.4</v>
      </c>
    </row>
    <row r="333" spans="1:10" x14ac:dyDescent="0.25">
      <c r="A333" s="158" t="s">
        <v>431</v>
      </c>
      <c r="B333" s="65">
        <v>1</v>
      </c>
      <c r="C333" s="66">
        <v>0</v>
      </c>
      <c r="D333" s="65">
        <v>3</v>
      </c>
      <c r="E333" s="66">
        <v>2</v>
      </c>
      <c r="F333" s="67"/>
      <c r="G333" s="65">
        <f t="shared" si="64"/>
        <v>1</v>
      </c>
      <c r="H333" s="66">
        <f t="shared" si="65"/>
        <v>1</v>
      </c>
      <c r="I333" s="20" t="str">
        <f t="shared" si="66"/>
        <v>-</v>
      </c>
      <c r="J333" s="21">
        <f t="shared" si="67"/>
        <v>0.5</v>
      </c>
    </row>
    <row r="334" spans="1:10" s="160" customFormat="1" ht="13" x14ac:dyDescent="0.3">
      <c r="A334" s="178" t="s">
        <v>569</v>
      </c>
      <c r="B334" s="71">
        <v>7</v>
      </c>
      <c r="C334" s="72">
        <v>6</v>
      </c>
      <c r="D334" s="71">
        <v>23</v>
      </c>
      <c r="E334" s="72">
        <v>25</v>
      </c>
      <c r="F334" s="73"/>
      <c r="G334" s="71">
        <f t="shared" si="64"/>
        <v>1</v>
      </c>
      <c r="H334" s="72">
        <f t="shared" si="65"/>
        <v>-2</v>
      </c>
      <c r="I334" s="37">
        <f t="shared" si="66"/>
        <v>0.16666666666666666</v>
      </c>
      <c r="J334" s="38">
        <f t="shared" si="67"/>
        <v>-0.08</v>
      </c>
    </row>
    <row r="335" spans="1:10" x14ac:dyDescent="0.25">
      <c r="A335" s="177"/>
      <c r="B335" s="143"/>
      <c r="C335" s="144"/>
      <c r="D335" s="143"/>
      <c r="E335" s="144"/>
      <c r="F335" s="145"/>
      <c r="G335" s="143"/>
      <c r="H335" s="144"/>
      <c r="I335" s="151"/>
      <c r="J335" s="152"/>
    </row>
    <row r="336" spans="1:10" s="139" customFormat="1" ht="13" x14ac:dyDescent="0.3">
      <c r="A336" s="159" t="s">
        <v>68</v>
      </c>
      <c r="B336" s="65"/>
      <c r="C336" s="66"/>
      <c r="D336" s="65"/>
      <c r="E336" s="66"/>
      <c r="F336" s="67"/>
      <c r="G336" s="65"/>
      <c r="H336" s="66"/>
      <c r="I336" s="20"/>
      <c r="J336" s="21"/>
    </row>
    <row r="337" spans="1:10" x14ac:dyDescent="0.25">
      <c r="A337" s="158" t="s">
        <v>232</v>
      </c>
      <c r="B337" s="65">
        <v>11</v>
      </c>
      <c r="C337" s="66">
        <v>19</v>
      </c>
      <c r="D337" s="65">
        <v>54</v>
      </c>
      <c r="E337" s="66">
        <v>34</v>
      </c>
      <c r="F337" s="67"/>
      <c r="G337" s="65">
        <f>B337-C337</f>
        <v>-8</v>
      </c>
      <c r="H337" s="66">
        <f>D337-E337</f>
        <v>20</v>
      </c>
      <c r="I337" s="20">
        <f>IF(C337=0, "-", IF(G337/C337&lt;10, G337/C337, "&gt;999%"))</f>
        <v>-0.42105263157894735</v>
      </c>
      <c r="J337" s="21">
        <f>IF(E337=0, "-", IF(H337/E337&lt;10, H337/E337, "&gt;999%"))</f>
        <v>0.58823529411764708</v>
      </c>
    </row>
    <row r="338" spans="1:10" s="160" customFormat="1" ht="13" x14ac:dyDescent="0.3">
      <c r="A338" s="178" t="s">
        <v>570</v>
      </c>
      <c r="B338" s="71">
        <v>11</v>
      </c>
      <c r="C338" s="72">
        <v>19</v>
      </c>
      <c r="D338" s="71">
        <v>54</v>
      </c>
      <c r="E338" s="72">
        <v>34</v>
      </c>
      <c r="F338" s="73"/>
      <c r="G338" s="71">
        <f>B338-C338</f>
        <v>-8</v>
      </c>
      <c r="H338" s="72">
        <f>D338-E338</f>
        <v>20</v>
      </c>
      <c r="I338" s="37">
        <f>IF(C338=0, "-", IF(G338/C338&lt;10, G338/C338, "&gt;999%"))</f>
        <v>-0.42105263157894735</v>
      </c>
      <c r="J338" s="38">
        <f>IF(E338=0, "-", IF(H338/E338&lt;10, H338/E338, "&gt;999%"))</f>
        <v>0.58823529411764708</v>
      </c>
    </row>
    <row r="339" spans="1:10" x14ac:dyDescent="0.25">
      <c r="A339" s="177"/>
      <c r="B339" s="143"/>
      <c r="C339" s="144"/>
      <c r="D339" s="143"/>
      <c r="E339" s="144"/>
      <c r="F339" s="145"/>
      <c r="G339" s="143"/>
      <c r="H339" s="144"/>
      <c r="I339" s="151"/>
      <c r="J339" s="152"/>
    </row>
    <row r="340" spans="1:10" s="139" customFormat="1" ht="13" x14ac:dyDescent="0.3">
      <c r="A340" s="159" t="s">
        <v>69</v>
      </c>
      <c r="B340" s="65"/>
      <c r="C340" s="66"/>
      <c r="D340" s="65"/>
      <c r="E340" s="66"/>
      <c r="F340" s="67"/>
      <c r="G340" s="65"/>
      <c r="H340" s="66"/>
      <c r="I340" s="20"/>
      <c r="J340" s="21"/>
    </row>
    <row r="341" spans="1:10" x14ac:dyDescent="0.25">
      <c r="A341" s="158" t="s">
        <v>285</v>
      </c>
      <c r="B341" s="65">
        <v>2</v>
      </c>
      <c r="C341" s="66">
        <v>6</v>
      </c>
      <c r="D341" s="65">
        <v>6</v>
      </c>
      <c r="E341" s="66">
        <v>9</v>
      </c>
      <c r="F341" s="67"/>
      <c r="G341" s="65">
        <f t="shared" ref="G341:G349" si="68">B341-C341</f>
        <v>-4</v>
      </c>
      <c r="H341" s="66">
        <f t="shared" ref="H341:H349" si="69">D341-E341</f>
        <v>-3</v>
      </c>
      <c r="I341" s="20">
        <f t="shared" ref="I341:I349" si="70">IF(C341=0, "-", IF(G341/C341&lt;10, G341/C341, "&gt;999%"))</f>
        <v>-0.66666666666666663</v>
      </c>
      <c r="J341" s="21">
        <f t="shared" ref="J341:J349" si="71">IF(E341=0, "-", IF(H341/E341&lt;10, H341/E341, "&gt;999%"))</f>
        <v>-0.33333333333333331</v>
      </c>
    </row>
    <row r="342" spans="1:10" x14ac:dyDescent="0.25">
      <c r="A342" s="158" t="s">
        <v>281</v>
      </c>
      <c r="B342" s="65">
        <v>0</v>
      </c>
      <c r="C342" s="66">
        <v>0</v>
      </c>
      <c r="D342" s="65">
        <v>1</v>
      </c>
      <c r="E342" s="66">
        <v>0</v>
      </c>
      <c r="F342" s="67"/>
      <c r="G342" s="65">
        <f t="shared" si="68"/>
        <v>0</v>
      </c>
      <c r="H342" s="66">
        <f t="shared" si="69"/>
        <v>1</v>
      </c>
      <c r="I342" s="20" t="str">
        <f t="shared" si="70"/>
        <v>-</v>
      </c>
      <c r="J342" s="21" t="str">
        <f t="shared" si="71"/>
        <v>-</v>
      </c>
    </row>
    <row r="343" spans="1:10" x14ac:dyDescent="0.25">
      <c r="A343" s="158" t="s">
        <v>413</v>
      </c>
      <c r="B343" s="65">
        <v>2</v>
      </c>
      <c r="C343" s="66">
        <v>2</v>
      </c>
      <c r="D343" s="65">
        <v>12</v>
      </c>
      <c r="E343" s="66">
        <v>7</v>
      </c>
      <c r="F343" s="67"/>
      <c r="G343" s="65">
        <f t="shared" si="68"/>
        <v>0</v>
      </c>
      <c r="H343" s="66">
        <f t="shared" si="69"/>
        <v>5</v>
      </c>
      <c r="I343" s="20">
        <f t="shared" si="70"/>
        <v>0</v>
      </c>
      <c r="J343" s="21">
        <f t="shared" si="71"/>
        <v>0.7142857142857143</v>
      </c>
    </row>
    <row r="344" spans="1:10" x14ac:dyDescent="0.25">
      <c r="A344" s="158" t="s">
        <v>414</v>
      </c>
      <c r="B344" s="65">
        <v>2</v>
      </c>
      <c r="C344" s="66">
        <v>2</v>
      </c>
      <c r="D344" s="65">
        <v>6</v>
      </c>
      <c r="E344" s="66">
        <v>11</v>
      </c>
      <c r="F344" s="67"/>
      <c r="G344" s="65">
        <f t="shared" si="68"/>
        <v>0</v>
      </c>
      <c r="H344" s="66">
        <f t="shared" si="69"/>
        <v>-5</v>
      </c>
      <c r="I344" s="20">
        <f t="shared" si="70"/>
        <v>0</v>
      </c>
      <c r="J344" s="21">
        <f t="shared" si="71"/>
        <v>-0.45454545454545453</v>
      </c>
    </row>
    <row r="345" spans="1:10" x14ac:dyDescent="0.25">
      <c r="A345" s="158" t="s">
        <v>282</v>
      </c>
      <c r="B345" s="65">
        <v>0</v>
      </c>
      <c r="C345" s="66">
        <v>0</v>
      </c>
      <c r="D345" s="65">
        <v>1</v>
      </c>
      <c r="E345" s="66">
        <v>2</v>
      </c>
      <c r="F345" s="67"/>
      <c r="G345" s="65">
        <f t="shared" si="68"/>
        <v>0</v>
      </c>
      <c r="H345" s="66">
        <f t="shared" si="69"/>
        <v>-1</v>
      </c>
      <c r="I345" s="20" t="str">
        <f t="shared" si="70"/>
        <v>-</v>
      </c>
      <c r="J345" s="21">
        <f t="shared" si="71"/>
        <v>-0.5</v>
      </c>
    </row>
    <row r="346" spans="1:10" x14ac:dyDescent="0.25">
      <c r="A346" s="158" t="s">
        <v>372</v>
      </c>
      <c r="B346" s="65">
        <v>11</v>
      </c>
      <c r="C346" s="66">
        <v>5</v>
      </c>
      <c r="D346" s="65">
        <v>37</v>
      </c>
      <c r="E346" s="66">
        <v>30</v>
      </c>
      <c r="F346" s="67"/>
      <c r="G346" s="65">
        <f t="shared" si="68"/>
        <v>6</v>
      </c>
      <c r="H346" s="66">
        <f t="shared" si="69"/>
        <v>7</v>
      </c>
      <c r="I346" s="20">
        <f t="shared" si="70"/>
        <v>1.2</v>
      </c>
      <c r="J346" s="21">
        <f t="shared" si="71"/>
        <v>0.23333333333333334</v>
      </c>
    </row>
    <row r="347" spans="1:10" x14ac:dyDescent="0.25">
      <c r="A347" s="158" t="s">
        <v>251</v>
      </c>
      <c r="B347" s="65">
        <v>0</v>
      </c>
      <c r="C347" s="66">
        <v>0</v>
      </c>
      <c r="D347" s="65">
        <v>1</v>
      </c>
      <c r="E347" s="66">
        <v>0</v>
      </c>
      <c r="F347" s="67"/>
      <c r="G347" s="65">
        <f t="shared" si="68"/>
        <v>0</v>
      </c>
      <c r="H347" s="66">
        <f t="shared" si="69"/>
        <v>1</v>
      </c>
      <c r="I347" s="20" t="str">
        <f t="shared" si="70"/>
        <v>-</v>
      </c>
      <c r="J347" s="21" t="str">
        <f t="shared" si="71"/>
        <v>-</v>
      </c>
    </row>
    <row r="348" spans="1:10" x14ac:dyDescent="0.25">
      <c r="A348" s="158" t="s">
        <v>247</v>
      </c>
      <c r="B348" s="65">
        <v>3</v>
      </c>
      <c r="C348" s="66">
        <v>2</v>
      </c>
      <c r="D348" s="65">
        <v>8</v>
      </c>
      <c r="E348" s="66">
        <v>6</v>
      </c>
      <c r="F348" s="67"/>
      <c r="G348" s="65">
        <f t="shared" si="68"/>
        <v>1</v>
      </c>
      <c r="H348" s="66">
        <f t="shared" si="69"/>
        <v>2</v>
      </c>
      <c r="I348" s="20">
        <f t="shared" si="70"/>
        <v>0.5</v>
      </c>
      <c r="J348" s="21">
        <f t="shared" si="71"/>
        <v>0.33333333333333331</v>
      </c>
    </row>
    <row r="349" spans="1:10" s="160" customFormat="1" ht="13" x14ac:dyDescent="0.3">
      <c r="A349" s="178" t="s">
        <v>571</v>
      </c>
      <c r="B349" s="71">
        <v>20</v>
      </c>
      <c r="C349" s="72">
        <v>17</v>
      </c>
      <c r="D349" s="71">
        <v>72</v>
      </c>
      <c r="E349" s="72">
        <v>65</v>
      </c>
      <c r="F349" s="73"/>
      <c r="G349" s="71">
        <f t="shared" si="68"/>
        <v>3</v>
      </c>
      <c r="H349" s="72">
        <f t="shared" si="69"/>
        <v>7</v>
      </c>
      <c r="I349" s="37">
        <f t="shared" si="70"/>
        <v>0.17647058823529413</v>
      </c>
      <c r="J349" s="38">
        <f t="shared" si="71"/>
        <v>0.1076923076923077</v>
      </c>
    </row>
    <row r="350" spans="1:10" x14ac:dyDescent="0.25">
      <c r="A350" s="177"/>
      <c r="B350" s="143"/>
      <c r="C350" s="144"/>
      <c r="D350" s="143"/>
      <c r="E350" s="144"/>
      <c r="F350" s="145"/>
      <c r="G350" s="143"/>
      <c r="H350" s="144"/>
      <c r="I350" s="151"/>
      <c r="J350" s="152"/>
    </row>
    <row r="351" spans="1:10" s="139" customFormat="1" ht="13" x14ac:dyDescent="0.3">
      <c r="A351" s="159" t="s">
        <v>70</v>
      </c>
      <c r="B351" s="65"/>
      <c r="C351" s="66"/>
      <c r="D351" s="65"/>
      <c r="E351" s="66"/>
      <c r="F351" s="67"/>
      <c r="G351" s="65"/>
      <c r="H351" s="66"/>
      <c r="I351" s="20"/>
      <c r="J351" s="21"/>
    </row>
    <row r="352" spans="1:10" x14ac:dyDescent="0.25">
      <c r="A352" s="158" t="s">
        <v>466</v>
      </c>
      <c r="B352" s="65">
        <v>6</v>
      </c>
      <c r="C352" s="66">
        <v>4</v>
      </c>
      <c r="D352" s="65">
        <v>28</v>
      </c>
      <c r="E352" s="66">
        <v>23</v>
      </c>
      <c r="F352" s="67"/>
      <c r="G352" s="65">
        <f>B352-C352</f>
        <v>2</v>
      </c>
      <c r="H352" s="66">
        <f>D352-E352</f>
        <v>5</v>
      </c>
      <c r="I352" s="20">
        <f>IF(C352=0, "-", IF(G352/C352&lt;10, G352/C352, "&gt;999%"))</f>
        <v>0.5</v>
      </c>
      <c r="J352" s="21">
        <f>IF(E352=0, "-", IF(H352/E352&lt;10, H352/E352, "&gt;999%"))</f>
        <v>0.21739130434782608</v>
      </c>
    </row>
    <row r="353" spans="1:10" x14ac:dyDescent="0.25">
      <c r="A353" s="158" t="s">
        <v>467</v>
      </c>
      <c r="B353" s="65">
        <v>0</v>
      </c>
      <c r="C353" s="66">
        <v>1</v>
      </c>
      <c r="D353" s="65">
        <v>5</v>
      </c>
      <c r="E353" s="66">
        <v>3</v>
      </c>
      <c r="F353" s="67"/>
      <c r="G353" s="65">
        <f>B353-C353</f>
        <v>-1</v>
      </c>
      <c r="H353" s="66">
        <f>D353-E353</f>
        <v>2</v>
      </c>
      <c r="I353" s="20">
        <f>IF(C353=0, "-", IF(G353/C353&lt;10, G353/C353, "&gt;999%"))</f>
        <v>-1</v>
      </c>
      <c r="J353" s="21">
        <f>IF(E353=0, "-", IF(H353/E353&lt;10, H353/E353, "&gt;999%"))</f>
        <v>0.66666666666666663</v>
      </c>
    </row>
    <row r="354" spans="1:10" s="160" customFormat="1" ht="13" x14ac:dyDescent="0.3">
      <c r="A354" s="178" t="s">
        <v>572</v>
      </c>
      <c r="B354" s="71">
        <v>6</v>
      </c>
      <c r="C354" s="72">
        <v>5</v>
      </c>
      <c r="D354" s="71">
        <v>33</v>
      </c>
      <c r="E354" s="72">
        <v>26</v>
      </c>
      <c r="F354" s="73"/>
      <c r="G354" s="71">
        <f>B354-C354</f>
        <v>1</v>
      </c>
      <c r="H354" s="72">
        <f>D354-E354</f>
        <v>7</v>
      </c>
      <c r="I354" s="37">
        <f>IF(C354=0, "-", IF(G354/C354&lt;10, G354/C354, "&gt;999%"))</f>
        <v>0.2</v>
      </c>
      <c r="J354" s="38">
        <f>IF(E354=0, "-", IF(H354/E354&lt;10, H354/E354, "&gt;999%"))</f>
        <v>0.26923076923076922</v>
      </c>
    </row>
    <row r="355" spans="1:10" x14ac:dyDescent="0.25">
      <c r="A355" s="177"/>
      <c r="B355" s="143"/>
      <c r="C355" s="144"/>
      <c r="D355" s="143"/>
      <c r="E355" s="144"/>
      <c r="F355" s="145"/>
      <c r="G355" s="143"/>
      <c r="H355" s="144"/>
      <c r="I355" s="151"/>
      <c r="J355" s="152"/>
    </row>
    <row r="356" spans="1:10" s="139" customFormat="1" ht="13" x14ac:dyDescent="0.3">
      <c r="A356" s="159" t="s">
        <v>71</v>
      </c>
      <c r="B356" s="65"/>
      <c r="C356" s="66"/>
      <c r="D356" s="65"/>
      <c r="E356" s="66"/>
      <c r="F356" s="67"/>
      <c r="G356" s="65"/>
      <c r="H356" s="66"/>
      <c r="I356" s="20"/>
      <c r="J356" s="21"/>
    </row>
    <row r="357" spans="1:10" x14ac:dyDescent="0.25">
      <c r="A357" s="158" t="s">
        <v>310</v>
      </c>
      <c r="B357" s="65">
        <v>0</v>
      </c>
      <c r="C357" s="66">
        <v>0</v>
      </c>
      <c r="D357" s="65">
        <v>3</v>
      </c>
      <c r="E357" s="66">
        <v>2</v>
      </c>
      <c r="F357" s="67"/>
      <c r="G357" s="65">
        <f t="shared" ref="G357:G364" si="72">B357-C357</f>
        <v>0</v>
      </c>
      <c r="H357" s="66">
        <f t="shared" ref="H357:H364" si="73">D357-E357</f>
        <v>1</v>
      </c>
      <c r="I357" s="20" t="str">
        <f t="shared" ref="I357:I364" si="74">IF(C357=0, "-", IF(G357/C357&lt;10, G357/C357, "&gt;999%"))</f>
        <v>-</v>
      </c>
      <c r="J357" s="21">
        <f t="shared" ref="J357:J364" si="75">IF(E357=0, "-", IF(H357/E357&lt;10, H357/E357, "&gt;999%"))</f>
        <v>0.5</v>
      </c>
    </row>
    <row r="358" spans="1:10" x14ac:dyDescent="0.25">
      <c r="A358" s="158" t="s">
        <v>291</v>
      </c>
      <c r="B358" s="65">
        <v>0</v>
      </c>
      <c r="C358" s="66">
        <v>0</v>
      </c>
      <c r="D358" s="65">
        <v>2</v>
      </c>
      <c r="E358" s="66">
        <v>6</v>
      </c>
      <c r="F358" s="67"/>
      <c r="G358" s="65">
        <f t="shared" si="72"/>
        <v>0</v>
      </c>
      <c r="H358" s="66">
        <f t="shared" si="73"/>
        <v>-4</v>
      </c>
      <c r="I358" s="20" t="str">
        <f t="shared" si="74"/>
        <v>-</v>
      </c>
      <c r="J358" s="21">
        <f t="shared" si="75"/>
        <v>-0.66666666666666663</v>
      </c>
    </row>
    <row r="359" spans="1:10" x14ac:dyDescent="0.25">
      <c r="A359" s="158" t="s">
        <v>432</v>
      </c>
      <c r="B359" s="65">
        <v>0</v>
      </c>
      <c r="C359" s="66">
        <v>0</v>
      </c>
      <c r="D359" s="65">
        <v>0</v>
      </c>
      <c r="E359" s="66">
        <v>4</v>
      </c>
      <c r="F359" s="67"/>
      <c r="G359" s="65">
        <f t="shared" si="72"/>
        <v>0</v>
      </c>
      <c r="H359" s="66">
        <f t="shared" si="73"/>
        <v>-4</v>
      </c>
      <c r="I359" s="20" t="str">
        <f t="shared" si="74"/>
        <v>-</v>
      </c>
      <c r="J359" s="21">
        <f t="shared" si="75"/>
        <v>-1</v>
      </c>
    </row>
    <row r="360" spans="1:10" x14ac:dyDescent="0.25">
      <c r="A360" s="158" t="s">
        <v>349</v>
      </c>
      <c r="B360" s="65">
        <v>1</v>
      </c>
      <c r="C360" s="66">
        <v>3</v>
      </c>
      <c r="D360" s="65">
        <v>4</v>
      </c>
      <c r="E360" s="66">
        <v>6</v>
      </c>
      <c r="F360" s="67"/>
      <c r="G360" s="65">
        <f t="shared" si="72"/>
        <v>-2</v>
      </c>
      <c r="H360" s="66">
        <f t="shared" si="73"/>
        <v>-2</v>
      </c>
      <c r="I360" s="20">
        <f t="shared" si="74"/>
        <v>-0.66666666666666663</v>
      </c>
      <c r="J360" s="21">
        <f t="shared" si="75"/>
        <v>-0.33333333333333331</v>
      </c>
    </row>
    <row r="361" spans="1:10" x14ac:dyDescent="0.25">
      <c r="A361" s="158" t="s">
        <v>477</v>
      </c>
      <c r="B361" s="65">
        <v>0</v>
      </c>
      <c r="C361" s="66">
        <v>0</v>
      </c>
      <c r="D361" s="65">
        <v>1</v>
      </c>
      <c r="E361" s="66">
        <v>1</v>
      </c>
      <c r="F361" s="67"/>
      <c r="G361" s="65">
        <f t="shared" si="72"/>
        <v>0</v>
      </c>
      <c r="H361" s="66">
        <f t="shared" si="73"/>
        <v>0</v>
      </c>
      <c r="I361" s="20" t="str">
        <f t="shared" si="74"/>
        <v>-</v>
      </c>
      <c r="J361" s="21">
        <f t="shared" si="75"/>
        <v>0</v>
      </c>
    </row>
    <row r="362" spans="1:10" x14ac:dyDescent="0.25">
      <c r="A362" s="158" t="s">
        <v>210</v>
      </c>
      <c r="B362" s="65">
        <v>0</v>
      </c>
      <c r="C362" s="66">
        <v>0</v>
      </c>
      <c r="D362" s="65">
        <v>0</v>
      </c>
      <c r="E362" s="66">
        <v>4</v>
      </c>
      <c r="F362" s="67"/>
      <c r="G362" s="65">
        <f t="shared" si="72"/>
        <v>0</v>
      </c>
      <c r="H362" s="66">
        <f t="shared" si="73"/>
        <v>-4</v>
      </c>
      <c r="I362" s="20" t="str">
        <f t="shared" si="74"/>
        <v>-</v>
      </c>
      <c r="J362" s="21">
        <f t="shared" si="75"/>
        <v>-1</v>
      </c>
    </row>
    <row r="363" spans="1:10" x14ac:dyDescent="0.25">
      <c r="A363" s="158" t="s">
        <v>441</v>
      </c>
      <c r="B363" s="65">
        <v>3</v>
      </c>
      <c r="C363" s="66">
        <v>2</v>
      </c>
      <c r="D363" s="65">
        <v>11</v>
      </c>
      <c r="E363" s="66">
        <v>11</v>
      </c>
      <c r="F363" s="67"/>
      <c r="G363" s="65">
        <f t="shared" si="72"/>
        <v>1</v>
      </c>
      <c r="H363" s="66">
        <f t="shared" si="73"/>
        <v>0</v>
      </c>
      <c r="I363" s="20">
        <f t="shared" si="74"/>
        <v>0.5</v>
      </c>
      <c r="J363" s="21">
        <f t="shared" si="75"/>
        <v>0</v>
      </c>
    </row>
    <row r="364" spans="1:10" s="160" customFormat="1" ht="13" x14ac:dyDescent="0.3">
      <c r="A364" s="178" t="s">
        <v>573</v>
      </c>
      <c r="B364" s="71">
        <v>4</v>
      </c>
      <c r="C364" s="72">
        <v>5</v>
      </c>
      <c r="D364" s="71">
        <v>21</v>
      </c>
      <c r="E364" s="72">
        <v>34</v>
      </c>
      <c r="F364" s="73"/>
      <c r="G364" s="71">
        <f t="shared" si="72"/>
        <v>-1</v>
      </c>
      <c r="H364" s="72">
        <f t="shared" si="73"/>
        <v>-13</v>
      </c>
      <c r="I364" s="37">
        <f t="shared" si="74"/>
        <v>-0.2</v>
      </c>
      <c r="J364" s="38">
        <f t="shared" si="75"/>
        <v>-0.38235294117647056</v>
      </c>
    </row>
    <row r="365" spans="1:10" x14ac:dyDescent="0.25">
      <c r="A365" s="177"/>
      <c r="B365" s="143"/>
      <c r="C365" s="144"/>
      <c r="D365" s="143"/>
      <c r="E365" s="144"/>
      <c r="F365" s="145"/>
      <c r="G365" s="143"/>
      <c r="H365" s="144"/>
      <c r="I365" s="151"/>
      <c r="J365" s="152"/>
    </row>
    <row r="366" spans="1:10" s="139" customFormat="1" ht="13" x14ac:dyDescent="0.3">
      <c r="A366" s="159" t="s">
        <v>72</v>
      </c>
      <c r="B366" s="65"/>
      <c r="C366" s="66"/>
      <c r="D366" s="65"/>
      <c r="E366" s="66"/>
      <c r="F366" s="67"/>
      <c r="G366" s="65"/>
      <c r="H366" s="66"/>
      <c r="I366" s="20"/>
      <c r="J366" s="21"/>
    </row>
    <row r="367" spans="1:10" x14ac:dyDescent="0.25">
      <c r="A367" s="158" t="s">
        <v>189</v>
      </c>
      <c r="B367" s="65">
        <v>2</v>
      </c>
      <c r="C367" s="66">
        <v>0</v>
      </c>
      <c r="D367" s="65">
        <v>10</v>
      </c>
      <c r="E367" s="66">
        <v>4</v>
      </c>
      <c r="F367" s="67"/>
      <c r="G367" s="65">
        <f t="shared" ref="G367:G374" si="76">B367-C367</f>
        <v>2</v>
      </c>
      <c r="H367" s="66">
        <f t="shared" ref="H367:H374" si="77">D367-E367</f>
        <v>6</v>
      </c>
      <c r="I367" s="20" t="str">
        <f t="shared" ref="I367:I374" si="78">IF(C367=0, "-", IF(G367/C367&lt;10, G367/C367, "&gt;999%"))</f>
        <v>-</v>
      </c>
      <c r="J367" s="21">
        <f t="shared" ref="J367:J374" si="79">IF(E367=0, "-", IF(H367/E367&lt;10, H367/E367, "&gt;999%"))</f>
        <v>1.5</v>
      </c>
    </row>
    <row r="368" spans="1:10" x14ac:dyDescent="0.25">
      <c r="A368" s="158" t="s">
        <v>311</v>
      </c>
      <c r="B368" s="65">
        <v>11</v>
      </c>
      <c r="C368" s="66">
        <v>19</v>
      </c>
      <c r="D368" s="65">
        <v>43</v>
      </c>
      <c r="E368" s="66">
        <v>36</v>
      </c>
      <c r="F368" s="67"/>
      <c r="G368" s="65">
        <f t="shared" si="76"/>
        <v>-8</v>
      </c>
      <c r="H368" s="66">
        <f t="shared" si="77"/>
        <v>7</v>
      </c>
      <c r="I368" s="20">
        <f t="shared" si="78"/>
        <v>-0.42105263157894735</v>
      </c>
      <c r="J368" s="21">
        <f t="shared" si="79"/>
        <v>0.19444444444444445</v>
      </c>
    </row>
    <row r="369" spans="1:10" x14ac:dyDescent="0.25">
      <c r="A369" s="158" t="s">
        <v>350</v>
      </c>
      <c r="B369" s="65">
        <v>3</v>
      </c>
      <c r="C369" s="66">
        <v>4</v>
      </c>
      <c r="D369" s="65">
        <v>25</v>
      </c>
      <c r="E369" s="66">
        <v>13</v>
      </c>
      <c r="F369" s="67"/>
      <c r="G369" s="65">
        <f t="shared" si="76"/>
        <v>-1</v>
      </c>
      <c r="H369" s="66">
        <f t="shared" si="77"/>
        <v>12</v>
      </c>
      <c r="I369" s="20">
        <f t="shared" si="78"/>
        <v>-0.25</v>
      </c>
      <c r="J369" s="21">
        <f t="shared" si="79"/>
        <v>0.92307692307692313</v>
      </c>
    </row>
    <row r="370" spans="1:10" x14ac:dyDescent="0.25">
      <c r="A370" s="158" t="s">
        <v>387</v>
      </c>
      <c r="B370" s="65">
        <v>4</v>
      </c>
      <c r="C370" s="66">
        <v>7</v>
      </c>
      <c r="D370" s="65">
        <v>27</v>
      </c>
      <c r="E370" s="66">
        <v>33</v>
      </c>
      <c r="F370" s="67"/>
      <c r="G370" s="65">
        <f t="shared" si="76"/>
        <v>-3</v>
      </c>
      <c r="H370" s="66">
        <f t="shared" si="77"/>
        <v>-6</v>
      </c>
      <c r="I370" s="20">
        <f t="shared" si="78"/>
        <v>-0.42857142857142855</v>
      </c>
      <c r="J370" s="21">
        <f t="shared" si="79"/>
        <v>-0.18181818181818182</v>
      </c>
    </row>
    <row r="371" spans="1:10" x14ac:dyDescent="0.25">
      <c r="A371" s="158" t="s">
        <v>216</v>
      </c>
      <c r="B371" s="65">
        <v>7</v>
      </c>
      <c r="C371" s="66">
        <v>3</v>
      </c>
      <c r="D371" s="65">
        <v>31</v>
      </c>
      <c r="E371" s="66">
        <v>30</v>
      </c>
      <c r="F371" s="67"/>
      <c r="G371" s="65">
        <f t="shared" si="76"/>
        <v>4</v>
      </c>
      <c r="H371" s="66">
        <f t="shared" si="77"/>
        <v>1</v>
      </c>
      <c r="I371" s="20">
        <f t="shared" si="78"/>
        <v>1.3333333333333333</v>
      </c>
      <c r="J371" s="21">
        <f t="shared" si="79"/>
        <v>3.3333333333333333E-2</v>
      </c>
    </row>
    <row r="372" spans="1:10" x14ac:dyDescent="0.25">
      <c r="A372" s="158" t="s">
        <v>194</v>
      </c>
      <c r="B372" s="65">
        <v>3</v>
      </c>
      <c r="C372" s="66">
        <v>0</v>
      </c>
      <c r="D372" s="65">
        <v>16</v>
      </c>
      <c r="E372" s="66">
        <v>14</v>
      </c>
      <c r="F372" s="67"/>
      <c r="G372" s="65">
        <f t="shared" si="76"/>
        <v>3</v>
      </c>
      <c r="H372" s="66">
        <f t="shared" si="77"/>
        <v>2</v>
      </c>
      <c r="I372" s="20" t="str">
        <f t="shared" si="78"/>
        <v>-</v>
      </c>
      <c r="J372" s="21">
        <f t="shared" si="79"/>
        <v>0.14285714285714285</v>
      </c>
    </row>
    <row r="373" spans="1:10" x14ac:dyDescent="0.25">
      <c r="A373" s="158" t="s">
        <v>239</v>
      </c>
      <c r="B373" s="65">
        <v>1</v>
      </c>
      <c r="C373" s="66">
        <v>3</v>
      </c>
      <c r="D373" s="65">
        <v>1</v>
      </c>
      <c r="E373" s="66">
        <v>13</v>
      </c>
      <c r="F373" s="67"/>
      <c r="G373" s="65">
        <f t="shared" si="76"/>
        <v>-2</v>
      </c>
      <c r="H373" s="66">
        <f t="shared" si="77"/>
        <v>-12</v>
      </c>
      <c r="I373" s="20">
        <f t="shared" si="78"/>
        <v>-0.66666666666666663</v>
      </c>
      <c r="J373" s="21">
        <f t="shared" si="79"/>
        <v>-0.92307692307692313</v>
      </c>
    </row>
    <row r="374" spans="1:10" s="160" customFormat="1" ht="13" x14ac:dyDescent="0.3">
      <c r="A374" s="178" t="s">
        <v>574</v>
      </c>
      <c r="B374" s="71">
        <v>31</v>
      </c>
      <c r="C374" s="72">
        <v>36</v>
      </c>
      <c r="D374" s="71">
        <v>153</v>
      </c>
      <c r="E374" s="72">
        <v>143</v>
      </c>
      <c r="F374" s="73"/>
      <c r="G374" s="71">
        <f t="shared" si="76"/>
        <v>-5</v>
      </c>
      <c r="H374" s="72">
        <f t="shared" si="77"/>
        <v>10</v>
      </c>
      <c r="I374" s="37">
        <f t="shared" si="78"/>
        <v>-0.1388888888888889</v>
      </c>
      <c r="J374" s="38">
        <f t="shared" si="79"/>
        <v>6.9930069930069935E-2</v>
      </c>
    </row>
    <row r="375" spans="1:10" x14ac:dyDescent="0.25">
      <c r="A375" s="177"/>
      <c r="B375" s="143"/>
      <c r="C375" s="144"/>
      <c r="D375" s="143"/>
      <c r="E375" s="144"/>
      <c r="F375" s="145"/>
      <c r="G375" s="143"/>
      <c r="H375" s="144"/>
      <c r="I375" s="151"/>
      <c r="J375" s="152"/>
    </row>
    <row r="376" spans="1:10" s="139" customFormat="1" ht="13" x14ac:dyDescent="0.3">
      <c r="A376" s="159" t="s">
        <v>73</v>
      </c>
      <c r="B376" s="65"/>
      <c r="C376" s="66"/>
      <c r="D376" s="65"/>
      <c r="E376" s="66"/>
      <c r="F376" s="67"/>
      <c r="G376" s="65"/>
      <c r="H376" s="66"/>
      <c r="I376" s="20"/>
      <c r="J376" s="21"/>
    </row>
    <row r="377" spans="1:10" x14ac:dyDescent="0.25">
      <c r="A377" s="158" t="s">
        <v>351</v>
      </c>
      <c r="B377" s="65">
        <v>0</v>
      </c>
      <c r="C377" s="66">
        <v>0</v>
      </c>
      <c r="D377" s="65">
        <v>1</v>
      </c>
      <c r="E377" s="66">
        <v>0</v>
      </c>
      <c r="F377" s="67"/>
      <c r="G377" s="65">
        <f>B377-C377</f>
        <v>0</v>
      </c>
      <c r="H377" s="66">
        <f>D377-E377</f>
        <v>1</v>
      </c>
      <c r="I377" s="20" t="str">
        <f>IF(C377=0, "-", IF(G377/C377&lt;10, G377/C377, "&gt;999%"))</f>
        <v>-</v>
      </c>
      <c r="J377" s="21" t="str">
        <f>IF(E377=0, "-", IF(H377/E377&lt;10, H377/E377, "&gt;999%"))</f>
        <v>-</v>
      </c>
    </row>
    <row r="378" spans="1:10" x14ac:dyDescent="0.25">
      <c r="A378" s="158" t="s">
        <v>460</v>
      </c>
      <c r="B378" s="65">
        <v>6</v>
      </c>
      <c r="C378" s="66">
        <v>2</v>
      </c>
      <c r="D378" s="65">
        <v>16</v>
      </c>
      <c r="E378" s="66">
        <v>4</v>
      </c>
      <c r="F378" s="67"/>
      <c r="G378" s="65">
        <f>B378-C378</f>
        <v>4</v>
      </c>
      <c r="H378" s="66">
        <f>D378-E378</f>
        <v>12</v>
      </c>
      <c r="I378" s="20">
        <f>IF(C378=0, "-", IF(G378/C378&lt;10, G378/C378, "&gt;999%"))</f>
        <v>2</v>
      </c>
      <c r="J378" s="21">
        <f>IF(E378=0, "-", IF(H378/E378&lt;10, H378/E378, "&gt;999%"))</f>
        <v>3</v>
      </c>
    </row>
    <row r="379" spans="1:10" x14ac:dyDescent="0.25">
      <c r="A379" s="158" t="s">
        <v>388</v>
      </c>
      <c r="B379" s="65">
        <v>1</v>
      </c>
      <c r="C379" s="66">
        <v>1</v>
      </c>
      <c r="D379" s="65">
        <v>6</v>
      </c>
      <c r="E379" s="66">
        <v>3</v>
      </c>
      <c r="F379" s="67"/>
      <c r="G379" s="65">
        <f>B379-C379</f>
        <v>0</v>
      </c>
      <c r="H379" s="66">
        <f>D379-E379</f>
        <v>3</v>
      </c>
      <c r="I379" s="20">
        <f>IF(C379=0, "-", IF(G379/C379&lt;10, G379/C379, "&gt;999%"))</f>
        <v>0</v>
      </c>
      <c r="J379" s="21">
        <f>IF(E379=0, "-", IF(H379/E379&lt;10, H379/E379, "&gt;999%"))</f>
        <v>1</v>
      </c>
    </row>
    <row r="380" spans="1:10" s="160" customFormat="1" ht="13" x14ac:dyDescent="0.3">
      <c r="A380" s="178" t="s">
        <v>575</v>
      </c>
      <c r="B380" s="71">
        <v>7</v>
      </c>
      <c r="C380" s="72">
        <v>3</v>
      </c>
      <c r="D380" s="71">
        <v>23</v>
      </c>
      <c r="E380" s="72">
        <v>7</v>
      </c>
      <c r="F380" s="73"/>
      <c r="G380" s="71">
        <f>B380-C380</f>
        <v>4</v>
      </c>
      <c r="H380" s="72">
        <f>D380-E380</f>
        <v>16</v>
      </c>
      <c r="I380" s="37">
        <f>IF(C380=0, "-", IF(G380/C380&lt;10, G380/C380, "&gt;999%"))</f>
        <v>1.3333333333333333</v>
      </c>
      <c r="J380" s="38">
        <f>IF(E380=0, "-", IF(H380/E380&lt;10, H380/E380, "&gt;999%"))</f>
        <v>2.2857142857142856</v>
      </c>
    </row>
    <row r="381" spans="1:10" x14ac:dyDescent="0.25">
      <c r="A381" s="177"/>
      <c r="B381" s="143"/>
      <c r="C381" s="144"/>
      <c r="D381" s="143"/>
      <c r="E381" s="144"/>
      <c r="F381" s="145"/>
      <c r="G381" s="143"/>
      <c r="H381" s="144"/>
      <c r="I381" s="151"/>
      <c r="J381" s="152"/>
    </row>
    <row r="382" spans="1:10" s="139" customFormat="1" ht="13" x14ac:dyDescent="0.3">
      <c r="A382" s="159" t="s">
        <v>74</v>
      </c>
      <c r="B382" s="65"/>
      <c r="C382" s="66"/>
      <c r="D382" s="65"/>
      <c r="E382" s="66"/>
      <c r="F382" s="67"/>
      <c r="G382" s="65"/>
      <c r="H382" s="66"/>
      <c r="I382" s="20"/>
      <c r="J382" s="21"/>
    </row>
    <row r="383" spans="1:10" x14ac:dyDescent="0.25">
      <c r="A383" s="158" t="s">
        <v>270</v>
      </c>
      <c r="B383" s="65">
        <v>2</v>
      </c>
      <c r="C383" s="66">
        <v>5</v>
      </c>
      <c r="D383" s="65">
        <v>19</v>
      </c>
      <c r="E383" s="66">
        <v>15</v>
      </c>
      <c r="F383" s="67"/>
      <c r="G383" s="65">
        <f t="shared" ref="G383:G390" si="80">B383-C383</f>
        <v>-3</v>
      </c>
      <c r="H383" s="66">
        <f t="shared" ref="H383:H390" si="81">D383-E383</f>
        <v>4</v>
      </c>
      <c r="I383" s="20">
        <f t="shared" ref="I383:I390" si="82">IF(C383=0, "-", IF(G383/C383&lt;10, G383/C383, "&gt;999%"))</f>
        <v>-0.6</v>
      </c>
      <c r="J383" s="21">
        <f t="shared" ref="J383:J390" si="83">IF(E383=0, "-", IF(H383/E383&lt;10, H383/E383, "&gt;999%"))</f>
        <v>0.26666666666666666</v>
      </c>
    </row>
    <row r="384" spans="1:10" x14ac:dyDescent="0.25">
      <c r="A384" s="158" t="s">
        <v>312</v>
      </c>
      <c r="B384" s="65">
        <v>33</v>
      </c>
      <c r="C384" s="66">
        <v>0</v>
      </c>
      <c r="D384" s="65">
        <v>56</v>
      </c>
      <c r="E384" s="66">
        <v>0</v>
      </c>
      <c r="F384" s="67"/>
      <c r="G384" s="65">
        <f t="shared" si="80"/>
        <v>33</v>
      </c>
      <c r="H384" s="66">
        <f t="shared" si="81"/>
        <v>56</v>
      </c>
      <c r="I384" s="20" t="str">
        <f t="shared" si="82"/>
        <v>-</v>
      </c>
      <c r="J384" s="21" t="str">
        <f t="shared" si="83"/>
        <v>-</v>
      </c>
    </row>
    <row r="385" spans="1:10" x14ac:dyDescent="0.25">
      <c r="A385" s="158" t="s">
        <v>352</v>
      </c>
      <c r="B385" s="65">
        <v>35</v>
      </c>
      <c r="C385" s="66">
        <v>18</v>
      </c>
      <c r="D385" s="65">
        <v>191</v>
      </c>
      <c r="E385" s="66">
        <v>129</v>
      </c>
      <c r="F385" s="67"/>
      <c r="G385" s="65">
        <f t="shared" si="80"/>
        <v>17</v>
      </c>
      <c r="H385" s="66">
        <f t="shared" si="81"/>
        <v>62</v>
      </c>
      <c r="I385" s="20">
        <f t="shared" si="82"/>
        <v>0.94444444444444442</v>
      </c>
      <c r="J385" s="21">
        <f t="shared" si="83"/>
        <v>0.48062015503875971</v>
      </c>
    </row>
    <row r="386" spans="1:10" x14ac:dyDescent="0.25">
      <c r="A386" s="158" t="s">
        <v>195</v>
      </c>
      <c r="B386" s="65">
        <v>10</v>
      </c>
      <c r="C386" s="66">
        <v>4</v>
      </c>
      <c r="D386" s="65">
        <v>49</v>
      </c>
      <c r="E386" s="66">
        <v>24</v>
      </c>
      <c r="F386" s="67"/>
      <c r="G386" s="65">
        <f t="shared" si="80"/>
        <v>6</v>
      </c>
      <c r="H386" s="66">
        <f t="shared" si="81"/>
        <v>25</v>
      </c>
      <c r="I386" s="20">
        <f t="shared" si="82"/>
        <v>1.5</v>
      </c>
      <c r="J386" s="21">
        <f t="shared" si="83"/>
        <v>1.0416666666666667</v>
      </c>
    </row>
    <row r="387" spans="1:10" x14ac:dyDescent="0.25">
      <c r="A387" s="158" t="s">
        <v>389</v>
      </c>
      <c r="B387" s="65">
        <v>39</v>
      </c>
      <c r="C387" s="66">
        <v>18</v>
      </c>
      <c r="D387" s="65">
        <v>135</v>
      </c>
      <c r="E387" s="66">
        <v>120</v>
      </c>
      <c r="F387" s="67"/>
      <c r="G387" s="65">
        <f t="shared" si="80"/>
        <v>21</v>
      </c>
      <c r="H387" s="66">
        <f t="shared" si="81"/>
        <v>15</v>
      </c>
      <c r="I387" s="20">
        <f t="shared" si="82"/>
        <v>1.1666666666666667</v>
      </c>
      <c r="J387" s="21">
        <f t="shared" si="83"/>
        <v>0.125</v>
      </c>
    </row>
    <row r="388" spans="1:10" x14ac:dyDescent="0.25">
      <c r="A388" s="158" t="s">
        <v>211</v>
      </c>
      <c r="B388" s="65">
        <v>8</v>
      </c>
      <c r="C388" s="66">
        <v>10</v>
      </c>
      <c r="D388" s="65">
        <v>38</v>
      </c>
      <c r="E388" s="66">
        <v>14</v>
      </c>
      <c r="F388" s="67"/>
      <c r="G388" s="65">
        <f t="shared" si="80"/>
        <v>-2</v>
      </c>
      <c r="H388" s="66">
        <f t="shared" si="81"/>
        <v>24</v>
      </c>
      <c r="I388" s="20">
        <f t="shared" si="82"/>
        <v>-0.2</v>
      </c>
      <c r="J388" s="21">
        <f t="shared" si="83"/>
        <v>1.7142857142857142</v>
      </c>
    </row>
    <row r="389" spans="1:10" x14ac:dyDescent="0.25">
      <c r="A389" s="158" t="s">
        <v>313</v>
      </c>
      <c r="B389" s="65">
        <v>0</v>
      </c>
      <c r="C389" s="66">
        <v>9</v>
      </c>
      <c r="D389" s="65">
        <v>28</v>
      </c>
      <c r="E389" s="66">
        <v>79</v>
      </c>
      <c r="F389" s="67"/>
      <c r="G389" s="65">
        <f t="shared" si="80"/>
        <v>-9</v>
      </c>
      <c r="H389" s="66">
        <f t="shared" si="81"/>
        <v>-51</v>
      </c>
      <c r="I389" s="20">
        <f t="shared" si="82"/>
        <v>-1</v>
      </c>
      <c r="J389" s="21">
        <f t="shared" si="83"/>
        <v>-0.64556962025316456</v>
      </c>
    </row>
    <row r="390" spans="1:10" s="160" customFormat="1" ht="13" x14ac:dyDescent="0.3">
      <c r="A390" s="178" t="s">
        <v>576</v>
      </c>
      <c r="B390" s="71">
        <v>127</v>
      </c>
      <c r="C390" s="72">
        <v>64</v>
      </c>
      <c r="D390" s="71">
        <v>516</v>
      </c>
      <c r="E390" s="72">
        <v>381</v>
      </c>
      <c r="F390" s="73"/>
      <c r="G390" s="71">
        <f t="shared" si="80"/>
        <v>63</v>
      </c>
      <c r="H390" s="72">
        <f t="shared" si="81"/>
        <v>135</v>
      </c>
      <c r="I390" s="37">
        <f t="shared" si="82"/>
        <v>0.984375</v>
      </c>
      <c r="J390" s="38">
        <f t="shared" si="83"/>
        <v>0.3543307086614173</v>
      </c>
    </row>
    <row r="391" spans="1:10" x14ac:dyDescent="0.25">
      <c r="A391" s="177"/>
      <c r="B391" s="143"/>
      <c r="C391" s="144"/>
      <c r="D391" s="143"/>
      <c r="E391" s="144"/>
      <c r="F391" s="145"/>
      <c r="G391" s="143"/>
      <c r="H391" s="144"/>
      <c r="I391" s="151"/>
      <c r="J391" s="152"/>
    </row>
    <row r="392" spans="1:10" s="139" customFormat="1" ht="13" x14ac:dyDescent="0.3">
      <c r="A392" s="159" t="s">
        <v>75</v>
      </c>
      <c r="B392" s="65"/>
      <c r="C392" s="66"/>
      <c r="D392" s="65"/>
      <c r="E392" s="66"/>
      <c r="F392" s="67"/>
      <c r="G392" s="65"/>
      <c r="H392" s="66"/>
      <c r="I392" s="20"/>
      <c r="J392" s="21"/>
    </row>
    <row r="393" spans="1:10" x14ac:dyDescent="0.25">
      <c r="A393" s="158" t="s">
        <v>182</v>
      </c>
      <c r="B393" s="65">
        <v>0</v>
      </c>
      <c r="C393" s="66">
        <v>21</v>
      </c>
      <c r="D393" s="65">
        <v>4</v>
      </c>
      <c r="E393" s="66">
        <v>57</v>
      </c>
      <c r="F393" s="67"/>
      <c r="G393" s="65">
        <f t="shared" ref="G393:G399" si="84">B393-C393</f>
        <v>-21</v>
      </c>
      <c r="H393" s="66">
        <f t="shared" ref="H393:H399" si="85">D393-E393</f>
        <v>-53</v>
      </c>
      <c r="I393" s="20">
        <f t="shared" ref="I393:I399" si="86">IF(C393=0, "-", IF(G393/C393&lt;10, G393/C393, "&gt;999%"))</f>
        <v>-1</v>
      </c>
      <c r="J393" s="21">
        <f t="shared" ref="J393:J399" si="87">IF(E393=0, "-", IF(H393/E393&lt;10, H393/E393, "&gt;999%"))</f>
        <v>-0.92982456140350878</v>
      </c>
    </row>
    <row r="394" spans="1:10" x14ac:dyDescent="0.25">
      <c r="A394" s="158" t="s">
        <v>292</v>
      </c>
      <c r="B394" s="65">
        <v>9</v>
      </c>
      <c r="C394" s="66">
        <v>5</v>
      </c>
      <c r="D394" s="65">
        <v>29</v>
      </c>
      <c r="E394" s="66">
        <v>22</v>
      </c>
      <c r="F394" s="67"/>
      <c r="G394" s="65">
        <f t="shared" si="84"/>
        <v>4</v>
      </c>
      <c r="H394" s="66">
        <f t="shared" si="85"/>
        <v>7</v>
      </c>
      <c r="I394" s="20">
        <f t="shared" si="86"/>
        <v>0.8</v>
      </c>
      <c r="J394" s="21">
        <f t="shared" si="87"/>
        <v>0.31818181818181818</v>
      </c>
    </row>
    <row r="395" spans="1:10" x14ac:dyDescent="0.25">
      <c r="A395" s="158" t="s">
        <v>293</v>
      </c>
      <c r="B395" s="65">
        <v>9</v>
      </c>
      <c r="C395" s="66">
        <v>9</v>
      </c>
      <c r="D395" s="65">
        <v>44</v>
      </c>
      <c r="E395" s="66">
        <v>46</v>
      </c>
      <c r="F395" s="67"/>
      <c r="G395" s="65">
        <f t="shared" si="84"/>
        <v>0</v>
      </c>
      <c r="H395" s="66">
        <f t="shared" si="85"/>
        <v>-2</v>
      </c>
      <c r="I395" s="20">
        <f t="shared" si="86"/>
        <v>0</v>
      </c>
      <c r="J395" s="21">
        <f t="shared" si="87"/>
        <v>-4.3478260869565216E-2</v>
      </c>
    </row>
    <row r="396" spans="1:10" x14ac:dyDescent="0.25">
      <c r="A396" s="158" t="s">
        <v>314</v>
      </c>
      <c r="B396" s="65">
        <v>0</v>
      </c>
      <c r="C396" s="66">
        <v>0</v>
      </c>
      <c r="D396" s="65">
        <v>0</v>
      </c>
      <c r="E396" s="66">
        <v>2</v>
      </c>
      <c r="F396" s="67"/>
      <c r="G396" s="65">
        <f t="shared" si="84"/>
        <v>0</v>
      </c>
      <c r="H396" s="66">
        <f t="shared" si="85"/>
        <v>-2</v>
      </c>
      <c r="I396" s="20" t="str">
        <f t="shared" si="86"/>
        <v>-</v>
      </c>
      <c r="J396" s="21">
        <f t="shared" si="87"/>
        <v>-1</v>
      </c>
    </row>
    <row r="397" spans="1:10" x14ac:dyDescent="0.25">
      <c r="A397" s="158" t="s">
        <v>183</v>
      </c>
      <c r="B397" s="65">
        <v>6</v>
      </c>
      <c r="C397" s="66">
        <v>8</v>
      </c>
      <c r="D397" s="65">
        <v>34</v>
      </c>
      <c r="E397" s="66">
        <v>29</v>
      </c>
      <c r="F397" s="67"/>
      <c r="G397" s="65">
        <f t="shared" si="84"/>
        <v>-2</v>
      </c>
      <c r="H397" s="66">
        <f t="shared" si="85"/>
        <v>5</v>
      </c>
      <c r="I397" s="20">
        <f t="shared" si="86"/>
        <v>-0.25</v>
      </c>
      <c r="J397" s="21">
        <f t="shared" si="87"/>
        <v>0.17241379310344829</v>
      </c>
    </row>
    <row r="398" spans="1:10" x14ac:dyDescent="0.25">
      <c r="A398" s="158" t="s">
        <v>315</v>
      </c>
      <c r="B398" s="65">
        <v>1</v>
      </c>
      <c r="C398" s="66">
        <v>4</v>
      </c>
      <c r="D398" s="65">
        <v>5</v>
      </c>
      <c r="E398" s="66">
        <v>13</v>
      </c>
      <c r="F398" s="67"/>
      <c r="G398" s="65">
        <f t="shared" si="84"/>
        <v>-3</v>
      </c>
      <c r="H398" s="66">
        <f t="shared" si="85"/>
        <v>-8</v>
      </c>
      <c r="I398" s="20">
        <f t="shared" si="86"/>
        <v>-0.75</v>
      </c>
      <c r="J398" s="21">
        <f t="shared" si="87"/>
        <v>-0.61538461538461542</v>
      </c>
    </row>
    <row r="399" spans="1:10" s="160" customFormat="1" ht="13" x14ac:dyDescent="0.3">
      <c r="A399" s="178" t="s">
        <v>577</v>
      </c>
      <c r="B399" s="71">
        <v>25</v>
      </c>
      <c r="C399" s="72">
        <v>47</v>
      </c>
      <c r="D399" s="71">
        <v>116</v>
      </c>
      <c r="E399" s="72">
        <v>169</v>
      </c>
      <c r="F399" s="73"/>
      <c r="G399" s="71">
        <f t="shared" si="84"/>
        <v>-22</v>
      </c>
      <c r="H399" s="72">
        <f t="shared" si="85"/>
        <v>-53</v>
      </c>
      <c r="I399" s="37">
        <f t="shared" si="86"/>
        <v>-0.46808510638297873</v>
      </c>
      <c r="J399" s="38">
        <f t="shared" si="87"/>
        <v>-0.31360946745562129</v>
      </c>
    </row>
    <row r="400" spans="1:10" x14ac:dyDescent="0.25">
      <c r="A400" s="177"/>
      <c r="B400" s="143"/>
      <c r="C400" s="144"/>
      <c r="D400" s="143"/>
      <c r="E400" s="144"/>
      <c r="F400" s="145"/>
      <c r="G400" s="143"/>
      <c r="H400" s="144"/>
      <c r="I400" s="151"/>
      <c r="J400" s="152"/>
    </row>
    <row r="401" spans="1:10" s="139" customFormat="1" ht="13" x14ac:dyDescent="0.3">
      <c r="A401" s="159" t="s">
        <v>76</v>
      </c>
      <c r="B401" s="65"/>
      <c r="C401" s="66"/>
      <c r="D401" s="65"/>
      <c r="E401" s="66"/>
      <c r="F401" s="67"/>
      <c r="G401" s="65"/>
      <c r="H401" s="66"/>
      <c r="I401" s="20"/>
      <c r="J401" s="21"/>
    </row>
    <row r="402" spans="1:10" x14ac:dyDescent="0.25">
      <c r="A402" s="158" t="s">
        <v>233</v>
      </c>
      <c r="B402" s="65">
        <v>39</v>
      </c>
      <c r="C402" s="66">
        <v>13</v>
      </c>
      <c r="D402" s="65">
        <v>601</v>
      </c>
      <c r="E402" s="66">
        <v>190</v>
      </c>
      <c r="F402" s="67"/>
      <c r="G402" s="65">
        <f>B402-C402</f>
        <v>26</v>
      </c>
      <c r="H402" s="66">
        <f>D402-E402</f>
        <v>411</v>
      </c>
      <c r="I402" s="20">
        <f>IF(C402=0, "-", IF(G402/C402&lt;10, G402/C402, "&gt;999%"))</f>
        <v>2</v>
      </c>
      <c r="J402" s="21">
        <f>IF(E402=0, "-", IF(H402/E402&lt;10, H402/E402, "&gt;999%"))</f>
        <v>2.1631578947368419</v>
      </c>
    </row>
    <row r="403" spans="1:10" x14ac:dyDescent="0.25">
      <c r="A403" s="158" t="s">
        <v>373</v>
      </c>
      <c r="B403" s="65">
        <v>173</v>
      </c>
      <c r="C403" s="66">
        <v>0</v>
      </c>
      <c r="D403" s="65">
        <v>561</v>
      </c>
      <c r="E403" s="66">
        <v>0</v>
      </c>
      <c r="F403" s="67"/>
      <c r="G403" s="65">
        <f>B403-C403</f>
        <v>173</v>
      </c>
      <c r="H403" s="66">
        <f>D403-E403</f>
        <v>561</v>
      </c>
      <c r="I403" s="20" t="str">
        <f>IF(C403=0, "-", IF(G403/C403&lt;10, G403/C403, "&gt;999%"))</f>
        <v>-</v>
      </c>
      <c r="J403" s="21" t="str">
        <f>IF(E403=0, "-", IF(H403/E403&lt;10, H403/E403, "&gt;999%"))</f>
        <v>-</v>
      </c>
    </row>
    <row r="404" spans="1:10" s="160" customFormat="1" ht="13" x14ac:dyDescent="0.3">
      <c r="A404" s="178" t="s">
        <v>578</v>
      </c>
      <c r="B404" s="71">
        <v>212</v>
      </c>
      <c r="C404" s="72">
        <v>13</v>
      </c>
      <c r="D404" s="71">
        <v>1162</v>
      </c>
      <c r="E404" s="72">
        <v>190</v>
      </c>
      <c r="F404" s="73"/>
      <c r="G404" s="71">
        <f>B404-C404</f>
        <v>199</v>
      </c>
      <c r="H404" s="72">
        <f>D404-E404</f>
        <v>972</v>
      </c>
      <c r="I404" s="37" t="str">
        <f>IF(C404=0, "-", IF(G404/C404&lt;10, G404/C404, "&gt;999%"))</f>
        <v>&gt;999%</v>
      </c>
      <c r="J404" s="38">
        <f>IF(E404=0, "-", IF(H404/E404&lt;10, H404/E404, "&gt;999%"))</f>
        <v>5.1157894736842104</v>
      </c>
    </row>
    <row r="405" spans="1:10" x14ac:dyDescent="0.25">
      <c r="A405" s="177"/>
      <c r="B405" s="143"/>
      <c r="C405" s="144"/>
      <c r="D405" s="143"/>
      <c r="E405" s="144"/>
      <c r="F405" s="145"/>
      <c r="G405" s="143"/>
      <c r="H405" s="144"/>
      <c r="I405" s="151"/>
      <c r="J405" s="152"/>
    </row>
    <row r="406" spans="1:10" s="139" customFormat="1" ht="13" x14ac:dyDescent="0.3">
      <c r="A406" s="159" t="s">
        <v>77</v>
      </c>
      <c r="B406" s="65"/>
      <c r="C406" s="66"/>
      <c r="D406" s="65"/>
      <c r="E406" s="66"/>
      <c r="F406" s="67"/>
      <c r="G406" s="65"/>
      <c r="H406" s="66"/>
      <c r="I406" s="20"/>
      <c r="J406" s="21"/>
    </row>
    <row r="407" spans="1:10" x14ac:dyDescent="0.25">
      <c r="A407" s="158" t="s">
        <v>217</v>
      </c>
      <c r="B407" s="65">
        <v>6</v>
      </c>
      <c r="C407" s="66">
        <v>6</v>
      </c>
      <c r="D407" s="65">
        <v>43</v>
      </c>
      <c r="E407" s="66">
        <v>69</v>
      </c>
      <c r="F407" s="67"/>
      <c r="G407" s="65">
        <f t="shared" ref="G407:G427" si="88">B407-C407</f>
        <v>0</v>
      </c>
      <c r="H407" s="66">
        <f t="shared" ref="H407:H427" si="89">D407-E407</f>
        <v>-26</v>
      </c>
      <c r="I407" s="20">
        <f t="shared" ref="I407:I427" si="90">IF(C407=0, "-", IF(G407/C407&lt;10, G407/C407, "&gt;999%"))</f>
        <v>0</v>
      </c>
      <c r="J407" s="21">
        <f t="shared" ref="J407:J427" si="91">IF(E407=0, "-", IF(H407/E407&lt;10, H407/E407, "&gt;999%"))</f>
        <v>-0.37681159420289856</v>
      </c>
    </row>
    <row r="408" spans="1:10" x14ac:dyDescent="0.25">
      <c r="A408" s="158" t="s">
        <v>316</v>
      </c>
      <c r="B408" s="65">
        <v>7</v>
      </c>
      <c r="C408" s="66">
        <v>8</v>
      </c>
      <c r="D408" s="65">
        <v>39</v>
      </c>
      <c r="E408" s="66">
        <v>66</v>
      </c>
      <c r="F408" s="67"/>
      <c r="G408" s="65">
        <f t="shared" si="88"/>
        <v>-1</v>
      </c>
      <c r="H408" s="66">
        <f t="shared" si="89"/>
        <v>-27</v>
      </c>
      <c r="I408" s="20">
        <f t="shared" si="90"/>
        <v>-0.125</v>
      </c>
      <c r="J408" s="21">
        <f t="shared" si="91"/>
        <v>-0.40909090909090912</v>
      </c>
    </row>
    <row r="409" spans="1:10" x14ac:dyDescent="0.25">
      <c r="A409" s="158" t="s">
        <v>196</v>
      </c>
      <c r="B409" s="65">
        <v>18</v>
      </c>
      <c r="C409" s="66">
        <v>74</v>
      </c>
      <c r="D409" s="65">
        <v>107</v>
      </c>
      <c r="E409" s="66">
        <v>237</v>
      </c>
      <c r="F409" s="67"/>
      <c r="G409" s="65">
        <f t="shared" si="88"/>
        <v>-56</v>
      </c>
      <c r="H409" s="66">
        <f t="shared" si="89"/>
        <v>-130</v>
      </c>
      <c r="I409" s="20">
        <f t="shared" si="90"/>
        <v>-0.7567567567567568</v>
      </c>
      <c r="J409" s="21">
        <f t="shared" si="91"/>
        <v>-0.54852320675105481</v>
      </c>
    </row>
    <row r="410" spans="1:10" x14ac:dyDescent="0.25">
      <c r="A410" s="158" t="s">
        <v>317</v>
      </c>
      <c r="B410" s="65">
        <v>4</v>
      </c>
      <c r="C410" s="66">
        <v>0</v>
      </c>
      <c r="D410" s="65">
        <v>47</v>
      </c>
      <c r="E410" s="66">
        <v>0</v>
      </c>
      <c r="F410" s="67"/>
      <c r="G410" s="65">
        <f t="shared" si="88"/>
        <v>4</v>
      </c>
      <c r="H410" s="66">
        <f t="shared" si="89"/>
        <v>47</v>
      </c>
      <c r="I410" s="20" t="str">
        <f t="shared" si="90"/>
        <v>-</v>
      </c>
      <c r="J410" s="21" t="str">
        <f t="shared" si="91"/>
        <v>-</v>
      </c>
    </row>
    <row r="411" spans="1:10" x14ac:dyDescent="0.25">
      <c r="A411" s="158" t="s">
        <v>390</v>
      </c>
      <c r="B411" s="65">
        <v>3</v>
      </c>
      <c r="C411" s="66">
        <v>5</v>
      </c>
      <c r="D411" s="65">
        <v>14</v>
      </c>
      <c r="E411" s="66">
        <v>22</v>
      </c>
      <c r="F411" s="67"/>
      <c r="G411" s="65">
        <f t="shared" si="88"/>
        <v>-2</v>
      </c>
      <c r="H411" s="66">
        <f t="shared" si="89"/>
        <v>-8</v>
      </c>
      <c r="I411" s="20">
        <f t="shared" si="90"/>
        <v>-0.4</v>
      </c>
      <c r="J411" s="21">
        <f t="shared" si="91"/>
        <v>-0.36363636363636365</v>
      </c>
    </row>
    <row r="412" spans="1:10" x14ac:dyDescent="0.25">
      <c r="A412" s="158" t="s">
        <v>271</v>
      </c>
      <c r="B412" s="65">
        <v>3</v>
      </c>
      <c r="C412" s="66">
        <v>0</v>
      </c>
      <c r="D412" s="65">
        <v>18</v>
      </c>
      <c r="E412" s="66">
        <v>0</v>
      </c>
      <c r="F412" s="67"/>
      <c r="G412" s="65">
        <f t="shared" si="88"/>
        <v>3</v>
      </c>
      <c r="H412" s="66">
        <f t="shared" si="89"/>
        <v>18</v>
      </c>
      <c r="I412" s="20" t="str">
        <f t="shared" si="90"/>
        <v>-</v>
      </c>
      <c r="J412" s="21" t="str">
        <f t="shared" si="91"/>
        <v>-</v>
      </c>
    </row>
    <row r="413" spans="1:10" x14ac:dyDescent="0.25">
      <c r="A413" s="158" t="s">
        <v>264</v>
      </c>
      <c r="B413" s="65">
        <v>0</v>
      </c>
      <c r="C413" s="66">
        <v>0</v>
      </c>
      <c r="D413" s="65">
        <v>1</v>
      </c>
      <c r="E413" s="66">
        <v>2</v>
      </c>
      <c r="F413" s="67"/>
      <c r="G413" s="65">
        <f t="shared" si="88"/>
        <v>0</v>
      </c>
      <c r="H413" s="66">
        <f t="shared" si="89"/>
        <v>-1</v>
      </c>
      <c r="I413" s="20" t="str">
        <f t="shared" si="90"/>
        <v>-</v>
      </c>
      <c r="J413" s="21">
        <f t="shared" si="91"/>
        <v>-0.5</v>
      </c>
    </row>
    <row r="414" spans="1:10" x14ac:dyDescent="0.25">
      <c r="A414" s="158" t="s">
        <v>429</v>
      </c>
      <c r="B414" s="65">
        <v>0</v>
      </c>
      <c r="C414" s="66">
        <v>0</v>
      </c>
      <c r="D414" s="65">
        <v>10</v>
      </c>
      <c r="E414" s="66">
        <v>6</v>
      </c>
      <c r="F414" s="67"/>
      <c r="G414" s="65">
        <f t="shared" si="88"/>
        <v>0</v>
      </c>
      <c r="H414" s="66">
        <f t="shared" si="89"/>
        <v>4</v>
      </c>
      <c r="I414" s="20" t="str">
        <f t="shared" si="90"/>
        <v>-</v>
      </c>
      <c r="J414" s="21">
        <f t="shared" si="91"/>
        <v>0.66666666666666663</v>
      </c>
    </row>
    <row r="415" spans="1:10" x14ac:dyDescent="0.25">
      <c r="A415" s="158" t="s">
        <v>442</v>
      </c>
      <c r="B415" s="65">
        <v>2</v>
      </c>
      <c r="C415" s="66">
        <v>16</v>
      </c>
      <c r="D415" s="65">
        <v>37</v>
      </c>
      <c r="E415" s="66">
        <v>79</v>
      </c>
      <c r="F415" s="67"/>
      <c r="G415" s="65">
        <f t="shared" si="88"/>
        <v>-14</v>
      </c>
      <c r="H415" s="66">
        <f t="shared" si="89"/>
        <v>-42</v>
      </c>
      <c r="I415" s="20">
        <f t="shared" si="90"/>
        <v>-0.875</v>
      </c>
      <c r="J415" s="21">
        <f t="shared" si="91"/>
        <v>-0.53164556962025311</v>
      </c>
    </row>
    <row r="416" spans="1:10" x14ac:dyDescent="0.25">
      <c r="A416" s="158" t="s">
        <v>451</v>
      </c>
      <c r="B416" s="65">
        <v>16</v>
      </c>
      <c r="C416" s="66">
        <v>15</v>
      </c>
      <c r="D416" s="65">
        <v>51</v>
      </c>
      <c r="E416" s="66">
        <v>109</v>
      </c>
      <c r="F416" s="67"/>
      <c r="G416" s="65">
        <f t="shared" si="88"/>
        <v>1</v>
      </c>
      <c r="H416" s="66">
        <f t="shared" si="89"/>
        <v>-58</v>
      </c>
      <c r="I416" s="20">
        <f t="shared" si="90"/>
        <v>6.6666666666666666E-2</v>
      </c>
      <c r="J416" s="21">
        <f t="shared" si="91"/>
        <v>-0.5321100917431193</v>
      </c>
    </row>
    <row r="417" spans="1:10" x14ac:dyDescent="0.25">
      <c r="A417" s="158" t="s">
        <v>461</v>
      </c>
      <c r="B417" s="65">
        <v>33</v>
      </c>
      <c r="C417" s="66">
        <v>64</v>
      </c>
      <c r="D417" s="65">
        <v>132</v>
      </c>
      <c r="E417" s="66">
        <v>249</v>
      </c>
      <c r="F417" s="67"/>
      <c r="G417" s="65">
        <f t="shared" si="88"/>
        <v>-31</v>
      </c>
      <c r="H417" s="66">
        <f t="shared" si="89"/>
        <v>-117</v>
      </c>
      <c r="I417" s="20">
        <f t="shared" si="90"/>
        <v>-0.484375</v>
      </c>
      <c r="J417" s="21">
        <f t="shared" si="91"/>
        <v>-0.46987951807228917</v>
      </c>
    </row>
    <row r="418" spans="1:10" x14ac:dyDescent="0.25">
      <c r="A418" s="158" t="s">
        <v>391</v>
      </c>
      <c r="B418" s="65">
        <v>45</v>
      </c>
      <c r="C418" s="66">
        <v>19</v>
      </c>
      <c r="D418" s="65">
        <v>79</v>
      </c>
      <c r="E418" s="66">
        <v>113</v>
      </c>
      <c r="F418" s="67"/>
      <c r="G418" s="65">
        <f t="shared" si="88"/>
        <v>26</v>
      </c>
      <c r="H418" s="66">
        <f t="shared" si="89"/>
        <v>-34</v>
      </c>
      <c r="I418" s="20">
        <f t="shared" si="90"/>
        <v>1.368421052631579</v>
      </c>
      <c r="J418" s="21">
        <f t="shared" si="91"/>
        <v>-0.30088495575221241</v>
      </c>
    </row>
    <row r="419" spans="1:10" x14ac:dyDescent="0.25">
      <c r="A419" s="158" t="s">
        <v>462</v>
      </c>
      <c r="B419" s="65">
        <v>6</v>
      </c>
      <c r="C419" s="66">
        <v>3</v>
      </c>
      <c r="D419" s="65">
        <v>15</v>
      </c>
      <c r="E419" s="66">
        <v>28</v>
      </c>
      <c r="F419" s="67"/>
      <c r="G419" s="65">
        <f t="shared" si="88"/>
        <v>3</v>
      </c>
      <c r="H419" s="66">
        <f t="shared" si="89"/>
        <v>-13</v>
      </c>
      <c r="I419" s="20">
        <f t="shared" si="90"/>
        <v>1</v>
      </c>
      <c r="J419" s="21">
        <f t="shared" si="91"/>
        <v>-0.4642857142857143</v>
      </c>
    </row>
    <row r="420" spans="1:10" x14ac:dyDescent="0.25">
      <c r="A420" s="158" t="s">
        <v>419</v>
      </c>
      <c r="B420" s="65">
        <v>14</v>
      </c>
      <c r="C420" s="66">
        <v>18</v>
      </c>
      <c r="D420" s="65">
        <v>57</v>
      </c>
      <c r="E420" s="66">
        <v>50</v>
      </c>
      <c r="F420" s="67"/>
      <c r="G420" s="65">
        <f t="shared" si="88"/>
        <v>-4</v>
      </c>
      <c r="H420" s="66">
        <f t="shared" si="89"/>
        <v>7</v>
      </c>
      <c r="I420" s="20">
        <f t="shared" si="90"/>
        <v>-0.22222222222222221</v>
      </c>
      <c r="J420" s="21">
        <f t="shared" si="91"/>
        <v>0.14000000000000001</v>
      </c>
    </row>
    <row r="421" spans="1:10" x14ac:dyDescent="0.25">
      <c r="A421" s="158" t="s">
        <v>392</v>
      </c>
      <c r="B421" s="65">
        <v>11</v>
      </c>
      <c r="C421" s="66">
        <v>13</v>
      </c>
      <c r="D421" s="65">
        <v>47</v>
      </c>
      <c r="E421" s="66">
        <v>100</v>
      </c>
      <c r="F421" s="67"/>
      <c r="G421" s="65">
        <f t="shared" si="88"/>
        <v>-2</v>
      </c>
      <c r="H421" s="66">
        <f t="shared" si="89"/>
        <v>-53</v>
      </c>
      <c r="I421" s="20">
        <f t="shared" si="90"/>
        <v>-0.15384615384615385</v>
      </c>
      <c r="J421" s="21">
        <f t="shared" si="91"/>
        <v>-0.53</v>
      </c>
    </row>
    <row r="422" spans="1:10" x14ac:dyDescent="0.25">
      <c r="A422" s="158" t="s">
        <v>197</v>
      </c>
      <c r="B422" s="65">
        <v>0</v>
      </c>
      <c r="C422" s="66">
        <v>0</v>
      </c>
      <c r="D422" s="65">
        <v>0</v>
      </c>
      <c r="E422" s="66">
        <v>1</v>
      </c>
      <c r="F422" s="67"/>
      <c r="G422" s="65">
        <f t="shared" si="88"/>
        <v>0</v>
      </c>
      <c r="H422" s="66">
        <f t="shared" si="89"/>
        <v>-1</v>
      </c>
      <c r="I422" s="20" t="str">
        <f t="shared" si="90"/>
        <v>-</v>
      </c>
      <c r="J422" s="21">
        <f t="shared" si="91"/>
        <v>-1</v>
      </c>
    </row>
    <row r="423" spans="1:10" x14ac:dyDescent="0.25">
      <c r="A423" s="158" t="s">
        <v>353</v>
      </c>
      <c r="B423" s="65">
        <v>44</v>
      </c>
      <c r="C423" s="66">
        <v>41</v>
      </c>
      <c r="D423" s="65">
        <v>223</v>
      </c>
      <c r="E423" s="66">
        <v>344</v>
      </c>
      <c r="F423" s="67"/>
      <c r="G423" s="65">
        <f t="shared" si="88"/>
        <v>3</v>
      </c>
      <c r="H423" s="66">
        <f t="shared" si="89"/>
        <v>-121</v>
      </c>
      <c r="I423" s="20">
        <f t="shared" si="90"/>
        <v>7.3170731707317069E-2</v>
      </c>
      <c r="J423" s="21">
        <f t="shared" si="91"/>
        <v>-0.35174418604651164</v>
      </c>
    </row>
    <row r="424" spans="1:10" x14ac:dyDescent="0.25">
      <c r="A424" s="158" t="s">
        <v>283</v>
      </c>
      <c r="B424" s="65">
        <v>0</v>
      </c>
      <c r="C424" s="66">
        <v>1</v>
      </c>
      <c r="D424" s="65">
        <v>2</v>
      </c>
      <c r="E424" s="66">
        <v>4</v>
      </c>
      <c r="F424" s="67"/>
      <c r="G424" s="65">
        <f t="shared" si="88"/>
        <v>-1</v>
      </c>
      <c r="H424" s="66">
        <f t="shared" si="89"/>
        <v>-2</v>
      </c>
      <c r="I424" s="20">
        <f t="shared" si="90"/>
        <v>-1</v>
      </c>
      <c r="J424" s="21">
        <f t="shared" si="91"/>
        <v>-0.5</v>
      </c>
    </row>
    <row r="425" spans="1:10" x14ac:dyDescent="0.25">
      <c r="A425" s="158" t="s">
        <v>184</v>
      </c>
      <c r="B425" s="65">
        <v>3</v>
      </c>
      <c r="C425" s="66">
        <v>4</v>
      </c>
      <c r="D425" s="65">
        <v>10</v>
      </c>
      <c r="E425" s="66">
        <v>16</v>
      </c>
      <c r="F425" s="67"/>
      <c r="G425" s="65">
        <f t="shared" si="88"/>
        <v>-1</v>
      </c>
      <c r="H425" s="66">
        <f t="shared" si="89"/>
        <v>-6</v>
      </c>
      <c r="I425" s="20">
        <f t="shared" si="90"/>
        <v>-0.25</v>
      </c>
      <c r="J425" s="21">
        <f t="shared" si="91"/>
        <v>-0.375</v>
      </c>
    </row>
    <row r="426" spans="1:10" x14ac:dyDescent="0.25">
      <c r="A426" s="158" t="s">
        <v>294</v>
      </c>
      <c r="B426" s="65">
        <v>0</v>
      </c>
      <c r="C426" s="66">
        <v>12</v>
      </c>
      <c r="D426" s="65">
        <v>39</v>
      </c>
      <c r="E426" s="66">
        <v>80</v>
      </c>
      <c r="F426" s="67"/>
      <c r="G426" s="65">
        <f t="shared" si="88"/>
        <v>-12</v>
      </c>
      <c r="H426" s="66">
        <f t="shared" si="89"/>
        <v>-41</v>
      </c>
      <c r="I426" s="20">
        <f t="shared" si="90"/>
        <v>-1</v>
      </c>
      <c r="J426" s="21">
        <f t="shared" si="91"/>
        <v>-0.51249999999999996</v>
      </c>
    </row>
    <row r="427" spans="1:10" s="160" customFormat="1" ht="13" x14ac:dyDescent="0.3">
      <c r="A427" s="178" t="s">
        <v>579</v>
      </c>
      <c r="B427" s="71">
        <v>215</v>
      </c>
      <c r="C427" s="72">
        <v>299</v>
      </c>
      <c r="D427" s="71">
        <v>971</v>
      </c>
      <c r="E427" s="72">
        <v>1575</v>
      </c>
      <c r="F427" s="73"/>
      <c r="G427" s="71">
        <f t="shared" si="88"/>
        <v>-84</v>
      </c>
      <c r="H427" s="72">
        <f t="shared" si="89"/>
        <v>-604</v>
      </c>
      <c r="I427" s="37">
        <f t="shared" si="90"/>
        <v>-0.28093645484949831</v>
      </c>
      <c r="J427" s="38">
        <f t="shared" si="91"/>
        <v>-0.3834920634920635</v>
      </c>
    </row>
    <row r="428" spans="1:10" x14ac:dyDescent="0.25">
      <c r="A428" s="177"/>
      <c r="B428" s="143"/>
      <c r="C428" s="144"/>
      <c r="D428" s="143"/>
      <c r="E428" s="144"/>
      <c r="F428" s="145"/>
      <c r="G428" s="143"/>
      <c r="H428" s="144"/>
      <c r="I428" s="151"/>
      <c r="J428" s="152"/>
    </row>
    <row r="429" spans="1:10" s="139" customFormat="1" ht="13" x14ac:dyDescent="0.3">
      <c r="A429" s="159" t="s">
        <v>78</v>
      </c>
      <c r="B429" s="65"/>
      <c r="C429" s="66"/>
      <c r="D429" s="65"/>
      <c r="E429" s="66"/>
      <c r="F429" s="67"/>
      <c r="G429" s="65"/>
      <c r="H429" s="66"/>
      <c r="I429" s="20"/>
      <c r="J429" s="21"/>
    </row>
    <row r="430" spans="1:10" x14ac:dyDescent="0.25">
      <c r="A430" s="158" t="s">
        <v>463</v>
      </c>
      <c r="B430" s="65">
        <v>15</v>
      </c>
      <c r="C430" s="66">
        <v>4</v>
      </c>
      <c r="D430" s="65">
        <v>34</v>
      </c>
      <c r="E430" s="66">
        <v>48</v>
      </c>
      <c r="F430" s="67"/>
      <c r="G430" s="65">
        <f t="shared" ref="G430:G448" si="92">B430-C430</f>
        <v>11</v>
      </c>
      <c r="H430" s="66">
        <f t="shared" ref="H430:H448" si="93">D430-E430</f>
        <v>-14</v>
      </c>
      <c r="I430" s="20">
        <f t="shared" ref="I430:I448" si="94">IF(C430=0, "-", IF(G430/C430&lt;10, G430/C430, "&gt;999%"))</f>
        <v>2.75</v>
      </c>
      <c r="J430" s="21">
        <f t="shared" ref="J430:J448" si="95">IF(E430=0, "-", IF(H430/E430&lt;10, H430/E430, "&gt;999%"))</f>
        <v>-0.29166666666666669</v>
      </c>
    </row>
    <row r="431" spans="1:10" x14ac:dyDescent="0.25">
      <c r="A431" s="158" t="s">
        <v>234</v>
      </c>
      <c r="B431" s="65">
        <v>1</v>
      </c>
      <c r="C431" s="66">
        <v>5</v>
      </c>
      <c r="D431" s="65">
        <v>8</v>
      </c>
      <c r="E431" s="66">
        <v>11</v>
      </c>
      <c r="F431" s="67"/>
      <c r="G431" s="65">
        <f t="shared" si="92"/>
        <v>-4</v>
      </c>
      <c r="H431" s="66">
        <f t="shared" si="93"/>
        <v>-3</v>
      </c>
      <c r="I431" s="20">
        <f t="shared" si="94"/>
        <v>-0.8</v>
      </c>
      <c r="J431" s="21">
        <f t="shared" si="95"/>
        <v>-0.27272727272727271</v>
      </c>
    </row>
    <row r="432" spans="1:10" x14ac:dyDescent="0.25">
      <c r="A432" s="158" t="s">
        <v>257</v>
      </c>
      <c r="B432" s="65">
        <v>0</v>
      </c>
      <c r="C432" s="66">
        <v>0</v>
      </c>
      <c r="D432" s="65">
        <v>0</v>
      </c>
      <c r="E432" s="66">
        <v>3</v>
      </c>
      <c r="F432" s="67"/>
      <c r="G432" s="65">
        <f t="shared" si="92"/>
        <v>0</v>
      </c>
      <c r="H432" s="66">
        <f t="shared" si="93"/>
        <v>-3</v>
      </c>
      <c r="I432" s="20" t="str">
        <f t="shared" si="94"/>
        <v>-</v>
      </c>
      <c r="J432" s="21">
        <f t="shared" si="95"/>
        <v>-1</v>
      </c>
    </row>
    <row r="433" spans="1:10" x14ac:dyDescent="0.25">
      <c r="A433" s="158" t="s">
        <v>433</v>
      </c>
      <c r="B433" s="65">
        <v>0</v>
      </c>
      <c r="C433" s="66">
        <v>3</v>
      </c>
      <c r="D433" s="65">
        <v>2</v>
      </c>
      <c r="E433" s="66">
        <v>7</v>
      </c>
      <c r="F433" s="67"/>
      <c r="G433" s="65">
        <f t="shared" si="92"/>
        <v>-3</v>
      </c>
      <c r="H433" s="66">
        <f t="shared" si="93"/>
        <v>-5</v>
      </c>
      <c r="I433" s="20">
        <f t="shared" si="94"/>
        <v>-1</v>
      </c>
      <c r="J433" s="21">
        <f t="shared" si="95"/>
        <v>-0.7142857142857143</v>
      </c>
    </row>
    <row r="434" spans="1:10" x14ac:dyDescent="0.25">
      <c r="A434" s="158" t="s">
        <v>258</v>
      </c>
      <c r="B434" s="65">
        <v>1</v>
      </c>
      <c r="C434" s="66">
        <v>0</v>
      </c>
      <c r="D434" s="65">
        <v>2</v>
      </c>
      <c r="E434" s="66">
        <v>1</v>
      </c>
      <c r="F434" s="67"/>
      <c r="G434" s="65">
        <f t="shared" si="92"/>
        <v>1</v>
      </c>
      <c r="H434" s="66">
        <f t="shared" si="93"/>
        <v>1</v>
      </c>
      <c r="I434" s="20" t="str">
        <f t="shared" si="94"/>
        <v>-</v>
      </c>
      <c r="J434" s="21">
        <f t="shared" si="95"/>
        <v>1</v>
      </c>
    </row>
    <row r="435" spans="1:10" x14ac:dyDescent="0.25">
      <c r="A435" s="158" t="s">
        <v>478</v>
      </c>
      <c r="B435" s="65">
        <v>3</v>
      </c>
      <c r="C435" s="66">
        <v>0</v>
      </c>
      <c r="D435" s="65">
        <v>18</v>
      </c>
      <c r="E435" s="66">
        <v>8</v>
      </c>
      <c r="F435" s="67"/>
      <c r="G435" s="65">
        <f t="shared" si="92"/>
        <v>3</v>
      </c>
      <c r="H435" s="66">
        <f t="shared" si="93"/>
        <v>10</v>
      </c>
      <c r="I435" s="20" t="str">
        <f t="shared" si="94"/>
        <v>-</v>
      </c>
      <c r="J435" s="21">
        <f t="shared" si="95"/>
        <v>1.25</v>
      </c>
    </row>
    <row r="436" spans="1:10" x14ac:dyDescent="0.25">
      <c r="A436" s="158" t="s">
        <v>430</v>
      </c>
      <c r="B436" s="65">
        <v>0</v>
      </c>
      <c r="C436" s="66">
        <v>0</v>
      </c>
      <c r="D436" s="65">
        <v>0</v>
      </c>
      <c r="E436" s="66">
        <v>3</v>
      </c>
      <c r="F436" s="67"/>
      <c r="G436" s="65">
        <f t="shared" si="92"/>
        <v>0</v>
      </c>
      <c r="H436" s="66">
        <f t="shared" si="93"/>
        <v>-3</v>
      </c>
      <c r="I436" s="20" t="str">
        <f t="shared" si="94"/>
        <v>-</v>
      </c>
      <c r="J436" s="21">
        <f t="shared" si="95"/>
        <v>-1</v>
      </c>
    </row>
    <row r="437" spans="1:10" x14ac:dyDescent="0.25">
      <c r="A437" s="158" t="s">
        <v>212</v>
      </c>
      <c r="B437" s="65">
        <v>9</v>
      </c>
      <c r="C437" s="66">
        <v>16</v>
      </c>
      <c r="D437" s="65">
        <v>39</v>
      </c>
      <c r="E437" s="66">
        <v>40</v>
      </c>
      <c r="F437" s="67"/>
      <c r="G437" s="65">
        <f t="shared" si="92"/>
        <v>-7</v>
      </c>
      <c r="H437" s="66">
        <f t="shared" si="93"/>
        <v>-1</v>
      </c>
      <c r="I437" s="20">
        <f t="shared" si="94"/>
        <v>-0.4375</v>
      </c>
      <c r="J437" s="21">
        <f t="shared" si="95"/>
        <v>-2.5000000000000001E-2</v>
      </c>
    </row>
    <row r="438" spans="1:10" x14ac:dyDescent="0.25">
      <c r="A438" s="158" t="s">
        <v>259</v>
      </c>
      <c r="B438" s="65">
        <v>1</v>
      </c>
      <c r="C438" s="66">
        <v>1</v>
      </c>
      <c r="D438" s="65">
        <v>10</v>
      </c>
      <c r="E438" s="66">
        <v>5</v>
      </c>
      <c r="F438" s="67"/>
      <c r="G438" s="65">
        <f t="shared" si="92"/>
        <v>0</v>
      </c>
      <c r="H438" s="66">
        <f t="shared" si="93"/>
        <v>5</v>
      </c>
      <c r="I438" s="20">
        <f t="shared" si="94"/>
        <v>0</v>
      </c>
      <c r="J438" s="21">
        <f t="shared" si="95"/>
        <v>1</v>
      </c>
    </row>
    <row r="439" spans="1:10" x14ac:dyDescent="0.25">
      <c r="A439" s="158" t="s">
        <v>218</v>
      </c>
      <c r="B439" s="65">
        <v>3</v>
      </c>
      <c r="C439" s="66">
        <v>0</v>
      </c>
      <c r="D439" s="65">
        <v>11</v>
      </c>
      <c r="E439" s="66">
        <v>4</v>
      </c>
      <c r="F439" s="67"/>
      <c r="G439" s="65">
        <f t="shared" si="92"/>
        <v>3</v>
      </c>
      <c r="H439" s="66">
        <f t="shared" si="93"/>
        <v>7</v>
      </c>
      <c r="I439" s="20" t="str">
        <f t="shared" si="94"/>
        <v>-</v>
      </c>
      <c r="J439" s="21">
        <f t="shared" si="95"/>
        <v>1.75</v>
      </c>
    </row>
    <row r="440" spans="1:10" x14ac:dyDescent="0.25">
      <c r="A440" s="158" t="s">
        <v>393</v>
      </c>
      <c r="B440" s="65">
        <v>0</v>
      </c>
      <c r="C440" s="66">
        <v>0</v>
      </c>
      <c r="D440" s="65">
        <v>4</v>
      </c>
      <c r="E440" s="66">
        <v>1</v>
      </c>
      <c r="F440" s="67"/>
      <c r="G440" s="65">
        <f t="shared" si="92"/>
        <v>0</v>
      </c>
      <c r="H440" s="66">
        <f t="shared" si="93"/>
        <v>3</v>
      </c>
      <c r="I440" s="20" t="str">
        <f t="shared" si="94"/>
        <v>-</v>
      </c>
      <c r="J440" s="21">
        <f t="shared" si="95"/>
        <v>3</v>
      </c>
    </row>
    <row r="441" spans="1:10" x14ac:dyDescent="0.25">
      <c r="A441" s="158" t="s">
        <v>185</v>
      </c>
      <c r="B441" s="65">
        <v>2</v>
      </c>
      <c r="C441" s="66">
        <v>2</v>
      </c>
      <c r="D441" s="65">
        <v>12</v>
      </c>
      <c r="E441" s="66">
        <v>41</v>
      </c>
      <c r="F441" s="67"/>
      <c r="G441" s="65">
        <f t="shared" si="92"/>
        <v>0</v>
      </c>
      <c r="H441" s="66">
        <f t="shared" si="93"/>
        <v>-29</v>
      </c>
      <c r="I441" s="20">
        <f t="shared" si="94"/>
        <v>0</v>
      </c>
      <c r="J441" s="21">
        <f t="shared" si="95"/>
        <v>-0.70731707317073167</v>
      </c>
    </row>
    <row r="442" spans="1:10" x14ac:dyDescent="0.25">
      <c r="A442" s="158" t="s">
        <v>295</v>
      </c>
      <c r="B442" s="65">
        <v>5</v>
      </c>
      <c r="C442" s="66">
        <v>22</v>
      </c>
      <c r="D442" s="65">
        <v>54</v>
      </c>
      <c r="E442" s="66">
        <v>96</v>
      </c>
      <c r="F442" s="67"/>
      <c r="G442" s="65">
        <f t="shared" si="92"/>
        <v>-17</v>
      </c>
      <c r="H442" s="66">
        <f t="shared" si="93"/>
        <v>-42</v>
      </c>
      <c r="I442" s="20">
        <f t="shared" si="94"/>
        <v>-0.77272727272727271</v>
      </c>
      <c r="J442" s="21">
        <f t="shared" si="95"/>
        <v>-0.4375</v>
      </c>
    </row>
    <row r="443" spans="1:10" x14ac:dyDescent="0.25">
      <c r="A443" s="158" t="s">
        <v>354</v>
      </c>
      <c r="B443" s="65">
        <v>26</v>
      </c>
      <c r="C443" s="66">
        <v>8</v>
      </c>
      <c r="D443" s="65">
        <v>93</v>
      </c>
      <c r="E443" s="66">
        <v>25</v>
      </c>
      <c r="F443" s="67"/>
      <c r="G443" s="65">
        <f t="shared" si="92"/>
        <v>18</v>
      </c>
      <c r="H443" s="66">
        <f t="shared" si="93"/>
        <v>68</v>
      </c>
      <c r="I443" s="20">
        <f t="shared" si="94"/>
        <v>2.25</v>
      </c>
      <c r="J443" s="21">
        <f t="shared" si="95"/>
        <v>2.72</v>
      </c>
    </row>
    <row r="444" spans="1:10" x14ac:dyDescent="0.25">
      <c r="A444" s="158" t="s">
        <v>394</v>
      </c>
      <c r="B444" s="65">
        <v>20</v>
      </c>
      <c r="C444" s="66">
        <v>15</v>
      </c>
      <c r="D444" s="65">
        <v>100</v>
      </c>
      <c r="E444" s="66">
        <v>28</v>
      </c>
      <c r="F444" s="67"/>
      <c r="G444" s="65">
        <f t="shared" si="92"/>
        <v>5</v>
      </c>
      <c r="H444" s="66">
        <f t="shared" si="93"/>
        <v>72</v>
      </c>
      <c r="I444" s="20">
        <f t="shared" si="94"/>
        <v>0.33333333333333331</v>
      </c>
      <c r="J444" s="21">
        <f t="shared" si="95"/>
        <v>2.5714285714285716</v>
      </c>
    </row>
    <row r="445" spans="1:10" x14ac:dyDescent="0.25">
      <c r="A445" s="158" t="s">
        <v>415</v>
      </c>
      <c r="B445" s="65">
        <v>3</v>
      </c>
      <c r="C445" s="66">
        <v>1</v>
      </c>
      <c r="D445" s="65">
        <v>14</v>
      </c>
      <c r="E445" s="66">
        <v>11</v>
      </c>
      <c r="F445" s="67"/>
      <c r="G445" s="65">
        <f t="shared" si="92"/>
        <v>2</v>
      </c>
      <c r="H445" s="66">
        <f t="shared" si="93"/>
        <v>3</v>
      </c>
      <c r="I445" s="20">
        <f t="shared" si="94"/>
        <v>2</v>
      </c>
      <c r="J445" s="21">
        <f t="shared" si="95"/>
        <v>0.27272727272727271</v>
      </c>
    </row>
    <row r="446" spans="1:10" x14ac:dyDescent="0.25">
      <c r="A446" s="158" t="s">
        <v>443</v>
      </c>
      <c r="B446" s="65">
        <v>1</v>
      </c>
      <c r="C446" s="66">
        <v>0</v>
      </c>
      <c r="D446" s="65">
        <v>4</v>
      </c>
      <c r="E446" s="66">
        <v>10</v>
      </c>
      <c r="F446" s="67"/>
      <c r="G446" s="65">
        <f t="shared" si="92"/>
        <v>1</v>
      </c>
      <c r="H446" s="66">
        <f t="shared" si="93"/>
        <v>-6</v>
      </c>
      <c r="I446" s="20" t="str">
        <f t="shared" si="94"/>
        <v>-</v>
      </c>
      <c r="J446" s="21">
        <f t="shared" si="95"/>
        <v>-0.6</v>
      </c>
    </row>
    <row r="447" spans="1:10" x14ac:dyDescent="0.25">
      <c r="A447" s="158" t="s">
        <v>318</v>
      </c>
      <c r="B447" s="65">
        <v>22</v>
      </c>
      <c r="C447" s="66">
        <v>0</v>
      </c>
      <c r="D447" s="65">
        <v>103</v>
      </c>
      <c r="E447" s="66">
        <v>29</v>
      </c>
      <c r="F447" s="67"/>
      <c r="G447" s="65">
        <f t="shared" si="92"/>
        <v>22</v>
      </c>
      <c r="H447" s="66">
        <f t="shared" si="93"/>
        <v>74</v>
      </c>
      <c r="I447" s="20" t="str">
        <f t="shared" si="94"/>
        <v>-</v>
      </c>
      <c r="J447" s="21">
        <f t="shared" si="95"/>
        <v>2.5517241379310347</v>
      </c>
    </row>
    <row r="448" spans="1:10" s="160" customFormat="1" ht="13" x14ac:dyDescent="0.3">
      <c r="A448" s="178" t="s">
        <v>580</v>
      </c>
      <c r="B448" s="71">
        <v>112</v>
      </c>
      <c r="C448" s="72">
        <v>77</v>
      </c>
      <c r="D448" s="71">
        <v>508</v>
      </c>
      <c r="E448" s="72">
        <v>371</v>
      </c>
      <c r="F448" s="73"/>
      <c r="G448" s="71">
        <f t="shared" si="92"/>
        <v>35</v>
      </c>
      <c r="H448" s="72">
        <f t="shared" si="93"/>
        <v>137</v>
      </c>
      <c r="I448" s="37">
        <f t="shared" si="94"/>
        <v>0.45454545454545453</v>
      </c>
      <c r="J448" s="38">
        <f t="shared" si="95"/>
        <v>0.3692722371967655</v>
      </c>
    </row>
    <row r="449" spans="1:10" x14ac:dyDescent="0.25">
      <c r="A449" s="177"/>
      <c r="B449" s="143"/>
      <c r="C449" s="144"/>
      <c r="D449" s="143"/>
      <c r="E449" s="144"/>
      <c r="F449" s="145"/>
      <c r="G449" s="143"/>
      <c r="H449" s="144"/>
      <c r="I449" s="151"/>
      <c r="J449" s="152"/>
    </row>
    <row r="450" spans="1:10" s="139" customFormat="1" ht="13" x14ac:dyDescent="0.3">
      <c r="A450" s="159" t="s">
        <v>79</v>
      </c>
      <c r="B450" s="65"/>
      <c r="C450" s="66"/>
      <c r="D450" s="65"/>
      <c r="E450" s="66"/>
      <c r="F450" s="67"/>
      <c r="G450" s="65"/>
      <c r="H450" s="66"/>
      <c r="I450" s="20"/>
      <c r="J450" s="21"/>
    </row>
    <row r="451" spans="1:10" x14ac:dyDescent="0.25">
      <c r="A451" s="158" t="s">
        <v>331</v>
      </c>
      <c r="B451" s="65">
        <v>7</v>
      </c>
      <c r="C451" s="66">
        <v>0</v>
      </c>
      <c r="D451" s="65">
        <v>29</v>
      </c>
      <c r="E451" s="66">
        <v>0</v>
      </c>
      <c r="F451" s="67"/>
      <c r="G451" s="65">
        <f t="shared" ref="G451:G457" si="96">B451-C451</f>
        <v>7</v>
      </c>
      <c r="H451" s="66">
        <f t="shared" ref="H451:H457" si="97">D451-E451</f>
        <v>29</v>
      </c>
      <c r="I451" s="20" t="str">
        <f t="shared" ref="I451:I457" si="98">IF(C451=0, "-", IF(G451/C451&lt;10, G451/C451, "&gt;999%"))</f>
        <v>-</v>
      </c>
      <c r="J451" s="21" t="str">
        <f t="shared" ref="J451:J457" si="99">IF(E451=0, "-", IF(H451/E451&lt;10, H451/E451, "&gt;999%"))</f>
        <v>-</v>
      </c>
    </row>
    <row r="452" spans="1:10" x14ac:dyDescent="0.25">
      <c r="A452" s="158" t="s">
        <v>235</v>
      </c>
      <c r="B452" s="65">
        <v>0</v>
      </c>
      <c r="C452" s="66">
        <v>0</v>
      </c>
      <c r="D452" s="65">
        <v>0</v>
      </c>
      <c r="E452" s="66">
        <v>3</v>
      </c>
      <c r="F452" s="67"/>
      <c r="G452" s="65">
        <f t="shared" si="96"/>
        <v>0</v>
      </c>
      <c r="H452" s="66">
        <f t="shared" si="97"/>
        <v>-3</v>
      </c>
      <c r="I452" s="20" t="str">
        <f t="shared" si="98"/>
        <v>-</v>
      </c>
      <c r="J452" s="21">
        <f t="shared" si="99"/>
        <v>-1</v>
      </c>
    </row>
    <row r="453" spans="1:10" x14ac:dyDescent="0.25">
      <c r="A453" s="158" t="s">
        <v>236</v>
      </c>
      <c r="B453" s="65">
        <v>1</v>
      </c>
      <c r="C453" s="66">
        <v>2</v>
      </c>
      <c r="D453" s="65">
        <v>4</v>
      </c>
      <c r="E453" s="66">
        <v>3</v>
      </c>
      <c r="F453" s="67"/>
      <c r="G453" s="65">
        <f t="shared" si="96"/>
        <v>-1</v>
      </c>
      <c r="H453" s="66">
        <f t="shared" si="97"/>
        <v>1</v>
      </c>
      <c r="I453" s="20">
        <f t="shared" si="98"/>
        <v>-0.5</v>
      </c>
      <c r="J453" s="21">
        <f t="shared" si="99"/>
        <v>0.33333333333333331</v>
      </c>
    </row>
    <row r="454" spans="1:10" x14ac:dyDescent="0.25">
      <c r="A454" s="158" t="s">
        <v>332</v>
      </c>
      <c r="B454" s="65">
        <v>14</v>
      </c>
      <c r="C454" s="66">
        <v>21</v>
      </c>
      <c r="D454" s="65">
        <v>123</v>
      </c>
      <c r="E454" s="66">
        <v>86</v>
      </c>
      <c r="F454" s="67"/>
      <c r="G454" s="65">
        <f t="shared" si="96"/>
        <v>-7</v>
      </c>
      <c r="H454" s="66">
        <f t="shared" si="97"/>
        <v>37</v>
      </c>
      <c r="I454" s="20">
        <f t="shared" si="98"/>
        <v>-0.33333333333333331</v>
      </c>
      <c r="J454" s="21">
        <f t="shared" si="99"/>
        <v>0.43023255813953487</v>
      </c>
    </row>
    <row r="455" spans="1:10" x14ac:dyDescent="0.25">
      <c r="A455" s="158" t="s">
        <v>374</v>
      </c>
      <c r="B455" s="65">
        <v>5</v>
      </c>
      <c r="C455" s="66">
        <v>8</v>
      </c>
      <c r="D455" s="65">
        <v>34</v>
      </c>
      <c r="E455" s="66">
        <v>44</v>
      </c>
      <c r="F455" s="67"/>
      <c r="G455" s="65">
        <f t="shared" si="96"/>
        <v>-3</v>
      </c>
      <c r="H455" s="66">
        <f t="shared" si="97"/>
        <v>-10</v>
      </c>
      <c r="I455" s="20">
        <f t="shared" si="98"/>
        <v>-0.375</v>
      </c>
      <c r="J455" s="21">
        <f t="shared" si="99"/>
        <v>-0.22727272727272727</v>
      </c>
    </row>
    <row r="456" spans="1:10" x14ac:dyDescent="0.25">
      <c r="A456" s="158" t="s">
        <v>416</v>
      </c>
      <c r="B456" s="65">
        <v>3</v>
      </c>
      <c r="C456" s="66">
        <v>8</v>
      </c>
      <c r="D456" s="65">
        <v>18</v>
      </c>
      <c r="E456" s="66">
        <v>15</v>
      </c>
      <c r="F456" s="67"/>
      <c r="G456" s="65">
        <f t="shared" si="96"/>
        <v>-5</v>
      </c>
      <c r="H456" s="66">
        <f t="shared" si="97"/>
        <v>3</v>
      </c>
      <c r="I456" s="20">
        <f t="shared" si="98"/>
        <v>-0.625</v>
      </c>
      <c r="J456" s="21">
        <f t="shared" si="99"/>
        <v>0.2</v>
      </c>
    </row>
    <row r="457" spans="1:10" s="160" customFormat="1" ht="13" x14ac:dyDescent="0.3">
      <c r="A457" s="165" t="s">
        <v>581</v>
      </c>
      <c r="B457" s="166">
        <v>30</v>
      </c>
      <c r="C457" s="167">
        <v>39</v>
      </c>
      <c r="D457" s="166">
        <v>208</v>
      </c>
      <c r="E457" s="167">
        <v>151</v>
      </c>
      <c r="F457" s="168"/>
      <c r="G457" s="166">
        <f t="shared" si="96"/>
        <v>-9</v>
      </c>
      <c r="H457" s="167">
        <f t="shared" si="97"/>
        <v>57</v>
      </c>
      <c r="I457" s="169">
        <f t="shared" si="98"/>
        <v>-0.23076923076923078</v>
      </c>
      <c r="J457" s="170">
        <f t="shared" si="99"/>
        <v>0.37748344370860926</v>
      </c>
    </row>
    <row r="458" spans="1:10" x14ac:dyDescent="0.25">
      <c r="A458" s="171"/>
      <c r="B458" s="172"/>
      <c r="C458" s="173"/>
      <c r="D458" s="172"/>
      <c r="E458" s="173"/>
      <c r="F458" s="174"/>
      <c r="G458" s="172"/>
      <c r="H458" s="173"/>
      <c r="I458" s="175"/>
      <c r="J458" s="176"/>
    </row>
    <row r="459" spans="1:10" ht="13" x14ac:dyDescent="0.3">
      <c r="A459" s="27" t="s">
        <v>16</v>
      </c>
      <c r="B459" s="71">
        <f>SUM(B7:B458)/2</f>
        <v>1856</v>
      </c>
      <c r="C459" s="77">
        <f>SUM(C7:C458)/2</f>
        <v>1486</v>
      </c>
      <c r="D459" s="71">
        <f>SUM(D7:D458)/2</f>
        <v>9054</v>
      </c>
      <c r="E459" s="77">
        <f>SUM(E7:E458)/2</f>
        <v>8145</v>
      </c>
      <c r="F459" s="73"/>
      <c r="G459" s="71">
        <f>B459-C459</f>
        <v>370</v>
      </c>
      <c r="H459" s="72">
        <f>D459-E459</f>
        <v>909</v>
      </c>
      <c r="I459" s="37">
        <f>IF(C459=0, 0, G459/C459)</f>
        <v>0.24899057873485869</v>
      </c>
      <c r="J459" s="38">
        <f>IF(E459=0, 0, H459/E459)</f>
        <v>0.11160220994475138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5" max="16383" man="1"/>
    <brk id="127" max="16383" man="1"/>
    <brk id="184" max="16383" man="1"/>
    <brk id="242" max="16383" man="1"/>
    <brk id="300" max="16383" man="1"/>
    <brk id="354" max="16383" man="1"/>
    <brk id="4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5" x14ac:dyDescent="0.25"/>
  <cols>
    <col min="1" max="1" width="19.9062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91</v>
      </c>
      <c r="B7" s="65">
        <v>420</v>
      </c>
      <c r="C7" s="66">
        <v>407</v>
      </c>
      <c r="D7" s="65">
        <v>2415</v>
      </c>
      <c r="E7" s="66">
        <v>2075</v>
      </c>
      <c r="F7" s="67"/>
      <c r="G7" s="65">
        <f>B7-C7</f>
        <v>13</v>
      </c>
      <c r="H7" s="66">
        <f>D7-E7</f>
        <v>340</v>
      </c>
      <c r="I7" s="28">
        <f>IF(C7=0, "-", IF(G7/C7&lt;10, G7/C7*100, "&gt;999"))</f>
        <v>3.1941031941031941</v>
      </c>
      <c r="J7" s="29">
        <f>IF(E7=0, "-", IF(H7/E7&lt;10, H7/E7*100, "&gt;999"))</f>
        <v>16.3855421686747</v>
      </c>
    </row>
    <row r="8" spans="1:10" x14ac:dyDescent="0.25">
      <c r="A8" s="7" t="s">
        <v>100</v>
      </c>
      <c r="B8" s="65">
        <v>1202</v>
      </c>
      <c r="C8" s="66">
        <v>817</v>
      </c>
      <c r="D8" s="65">
        <v>5475</v>
      </c>
      <c r="E8" s="66">
        <v>4555</v>
      </c>
      <c r="F8" s="67"/>
      <c r="G8" s="65">
        <f>B8-C8</f>
        <v>385</v>
      </c>
      <c r="H8" s="66">
        <f>D8-E8</f>
        <v>920</v>
      </c>
      <c r="I8" s="28">
        <f>IF(C8=0, "-", IF(G8/C8&lt;10, G8/C8*100, "&gt;999"))</f>
        <v>47.123623011015916</v>
      </c>
      <c r="J8" s="29">
        <f>IF(E8=0, "-", IF(H8/E8&lt;10, H8/E8*100, "&gt;999"))</f>
        <v>20.197585071350165</v>
      </c>
    </row>
    <row r="9" spans="1:10" x14ac:dyDescent="0.25">
      <c r="A9" s="7" t="s">
        <v>106</v>
      </c>
      <c r="B9" s="65">
        <v>225</v>
      </c>
      <c r="C9" s="66">
        <v>244</v>
      </c>
      <c r="D9" s="65">
        <v>1076</v>
      </c>
      <c r="E9" s="66">
        <v>1434</v>
      </c>
      <c r="F9" s="67"/>
      <c r="G9" s="65">
        <f>B9-C9</f>
        <v>-19</v>
      </c>
      <c r="H9" s="66">
        <f>D9-E9</f>
        <v>-358</v>
      </c>
      <c r="I9" s="28">
        <f>IF(C9=0, "-", IF(G9/C9&lt;10, G9/C9*100, "&gt;999"))</f>
        <v>-7.7868852459016393</v>
      </c>
      <c r="J9" s="29">
        <f>IF(E9=0, "-", IF(H9/E9&lt;10, H9/E9*100, "&gt;999"))</f>
        <v>-24.965132496513252</v>
      </c>
    </row>
    <row r="10" spans="1:10" x14ac:dyDescent="0.25">
      <c r="A10" s="7" t="s">
        <v>107</v>
      </c>
      <c r="B10" s="65">
        <v>9</v>
      </c>
      <c r="C10" s="66">
        <v>18</v>
      </c>
      <c r="D10" s="65">
        <v>88</v>
      </c>
      <c r="E10" s="66">
        <v>81</v>
      </c>
      <c r="F10" s="67"/>
      <c r="G10" s="65">
        <f>B10-C10</f>
        <v>-9</v>
      </c>
      <c r="H10" s="66">
        <f>D10-E10</f>
        <v>7</v>
      </c>
      <c r="I10" s="28">
        <f>IF(C10=0, "-", IF(G10/C10&lt;10, G10/C10*100, "&gt;999"))</f>
        <v>-50</v>
      </c>
      <c r="J10" s="29">
        <f>IF(E10=0, "-", IF(H10/E10&lt;10, H10/E10*100, "&gt;999"))</f>
        <v>8.6419753086419746</v>
      </c>
    </row>
    <row r="11" spans="1:10" s="43" customFormat="1" ht="13" x14ac:dyDescent="0.3">
      <c r="A11" s="27" t="s">
        <v>0</v>
      </c>
      <c r="B11" s="71">
        <f>SUM(B7:B10)</f>
        <v>1856</v>
      </c>
      <c r="C11" s="72">
        <f>SUM(C7:C10)</f>
        <v>1486</v>
      </c>
      <c r="D11" s="71">
        <f>SUM(D7:D10)</f>
        <v>9054</v>
      </c>
      <c r="E11" s="72">
        <f>SUM(E7:E10)</f>
        <v>8145</v>
      </c>
      <c r="F11" s="73"/>
      <c r="G11" s="71">
        <f>B11-C11</f>
        <v>370</v>
      </c>
      <c r="H11" s="72">
        <f>D11-E11</f>
        <v>909</v>
      </c>
      <c r="I11" s="44">
        <f>IF(C11=0, 0, G11/C11*100)</f>
        <v>24.899057873485869</v>
      </c>
      <c r="J11" s="45">
        <f>IF(E11=0, 0, H11/E11*100)</f>
        <v>11.160220994475138</v>
      </c>
    </row>
    <row r="13" spans="1:10" ht="13" x14ac:dyDescent="0.3">
      <c r="A13" s="3"/>
      <c r="B13" s="196" t="s">
        <v>1</v>
      </c>
      <c r="C13" s="197"/>
      <c r="D13" s="196" t="s">
        <v>2</v>
      </c>
      <c r="E13" s="197"/>
      <c r="F13" s="59"/>
      <c r="G13" s="196" t="s">
        <v>3</v>
      </c>
      <c r="H13" s="200"/>
      <c r="I13" s="200"/>
      <c r="J13" s="197"/>
    </row>
    <row r="14" spans="1:10" x14ac:dyDescent="0.25">
      <c r="A14" s="7" t="s">
        <v>92</v>
      </c>
      <c r="B14" s="65">
        <v>23</v>
      </c>
      <c r="C14" s="66">
        <v>3</v>
      </c>
      <c r="D14" s="65">
        <v>88</v>
      </c>
      <c r="E14" s="66">
        <v>60</v>
      </c>
      <c r="F14" s="67"/>
      <c r="G14" s="65">
        <f t="shared" ref="G14:G34" si="0">B14-C14</f>
        <v>20</v>
      </c>
      <c r="H14" s="66">
        <f t="shared" ref="H14:H34" si="1">D14-E14</f>
        <v>28</v>
      </c>
      <c r="I14" s="28">
        <f t="shared" ref="I14:I33" si="2">IF(C14=0, "-", IF(G14/C14&lt;10, G14/C14*100, "&gt;999"))</f>
        <v>666.66666666666674</v>
      </c>
      <c r="J14" s="29">
        <f t="shared" ref="J14:J33" si="3">IF(E14=0, "-", IF(H14/E14&lt;10, H14/E14*100, "&gt;999"))</f>
        <v>46.666666666666664</v>
      </c>
    </row>
    <row r="15" spans="1:10" x14ac:dyDescent="0.25">
      <c r="A15" s="7" t="s">
        <v>93</v>
      </c>
      <c r="B15" s="65">
        <v>58</v>
      </c>
      <c r="C15" s="66">
        <v>92</v>
      </c>
      <c r="D15" s="65">
        <v>385</v>
      </c>
      <c r="E15" s="66">
        <v>428</v>
      </c>
      <c r="F15" s="67"/>
      <c r="G15" s="65">
        <f t="shared" si="0"/>
        <v>-34</v>
      </c>
      <c r="H15" s="66">
        <f t="shared" si="1"/>
        <v>-43</v>
      </c>
      <c r="I15" s="28">
        <f t="shared" si="2"/>
        <v>-36.95652173913043</v>
      </c>
      <c r="J15" s="29">
        <f t="shared" si="3"/>
        <v>-10.046728971962617</v>
      </c>
    </row>
    <row r="16" spans="1:10" x14ac:dyDescent="0.25">
      <c r="A16" s="7" t="s">
        <v>94</v>
      </c>
      <c r="B16" s="65">
        <v>175</v>
      </c>
      <c r="C16" s="66">
        <v>207</v>
      </c>
      <c r="D16" s="65">
        <v>757</v>
      </c>
      <c r="E16" s="66">
        <v>914</v>
      </c>
      <c r="F16" s="67"/>
      <c r="G16" s="65">
        <f t="shared" si="0"/>
        <v>-32</v>
      </c>
      <c r="H16" s="66">
        <f t="shared" si="1"/>
        <v>-157</v>
      </c>
      <c r="I16" s="28">
        <f t="shared" si="2"/>
        <v>-15.458937198067632</v>
      </c>
      <c r="J16" s="29">
        <f t="shared" si="3"/>
        <v>-17.177242888402624</v>
      </c>
    </row>
    <row r="17" spans="1:10" x14ac:dyDescent="0.25">
      <c r="A17" s="7" t="s">
        <v>95</v>
      </c>
      <c r="B17" s="65">
        <v>107</v>
      </c>
      <c r="C17" s="66">
        <v>66</v>
      </c>
      <c r="D17" s="65">
        <v>899</v>
      </c>
      <c r="E17" s="66">
        <v>461</v>
      </c>
      <c r="F17" s="67"/>
      <c r="G17" s="65">
        <f t="shared" si="0"/>
        <v>41</v>
      </c>
      <c r="H17" s="66">
        <f t="shared" si="1"/>
        <v>438</v>
      </c>
      <c r="I17" s="28">
        <f t="shared" si="2"/>
        <v>62.121212121212125</v>
      </c>
      <c r="J17" s="29">
        <f t="shared" si="3"/>
        <v>95.010845986984819</v>
      </c>
    </row>
    <row r="18" spans="1:10" x14ac:dyDescent="0.25">
      <c r="A18" s="7" t="s">
        <v>96</v>
      </c>
      <c r="B18" s="65">
        <v>12</v>
      </c>
      <c r="C18" s="66">
        <v>12</v>
      </c>
      <c r="D18" s="65">
        <v>55</v>
      </c>
      <c r="E18" s="66">
        <v>69</v>
      </c>
      <c r="F18" s="67"/>
      <c r="G18" s="65">
        <f t="shared" si="0"/>
        <v>0</v>
      </c>
      <c r="H18" s="66">
        <f t="shared" si="1"/>
        <v>-14</v>
      </c>
      <c r="I18" s="28">
        <f t="shared" si="2"/>
        <v>0</v>
      </c>
      <c r="J18" s="29">
        <f t="shared" si="3"/>
        <v>-20.289855072463769</v>
      </c>
    </row>
    <row r="19" spans="1:10" x14ac:dyDescent="0.25">
      <c r="A19" s="7" t="s">
        <v>97</v>
      </c>
      <c r="B19" s="65">
        <v>1</v>
      </c>
      <c r="C19" s="66">
        <v>0</v>
      </c>
      <c r="D19" s="65">
        <v>4</v>
      </c>
      <c r="E19" s="66">
        <v>2</v>
      </c>
      <c r="F19" s="67"/>
      <c r="G19" s="65">
        <f t="shared" si="0"/>
        <v>1</v>
      </c>
      <c r="H19" s="66">
        <f t="shared" si="1"/>
        <v>2</v>
      </c>
      <c r="I19" s="28" t="str">
        <f t="shared" si="2"/>
        <v>-</v>
      </c>
      <c r="J19" s="29">
        <f t="shared" si="3"/>
        <v>100</v>
      </c>
    </row>
    <row r="20" spans="1:10" x14ac:dyDescent="0.25">
      <c r="A20" s="7" t="s">
        <v>98</v>
      </c>
      <c r="B20" s="65">
        <v>24</v>
      </c>
      <c r="C20" s="66">
        <v>12</v>
      </c>
      <c r="D20" s="65">
        <v>135</v>
      </c>
      <c r="E20" s="66">
        <v>79</v>
      </c>
      <c r="F20" s="67"/>
      <c r="G20" s="65">
        <f t="shared" si="0"/>
        <v>12</v>
      </c>
      <c r="H20" s="66">
        <f t="shared" si="1"/>
        <v>56</v>
      </c>
      <c r="I20" s="28">
        <f t="shared" si="2"/>
        <v>100</v>
      </c>
      <c r="J20" s="29">
        <f t="shared" si="3"/>
        <v>70.886075949367083</v>
      </c>
    </row>
    <row r="21" spans="1:10" x14ac:dyDescent="0.25">
      <c r="A21" s="7" t="s">
        <v>99</v>
      </c>
      <c r="B21" s="65">
        <v>20</v>
      </c>
      <c r="C21" s="66">
        <v>15</v>
      </c>
      <c r="D21" s="65">
        <v>92</v>
      </c>
      <c r="E21" s="66">
        <v>62</v>
      </c>
      <c r="F21" s="67"/>
      <c r="G21" s="65">
        <f t="shared" si="0"/>
        <v>5</v>
      </c>
      <c r="H21" s="66">
        <f t="shared" si="1"/>
        <v>30</v>
      </c>
      <c r="I21" s="28">
        <f t="shared" si="2"/>
        <v>33.333333333333329</v>
      </c>
      <c r="J21" s="29">
        <f t="shared" si="3"/>
        <v>48.387096774193552</v>
      </c>
    </row>
    <row r="22" spans="1:10" x14ac:dyDescent="0.25">
      <c r="A22" s="142" t="s">
        <v>101</v>
      </c>
      <c r="B22" s="143">
        <v>68</v>
      </c>
      <c r="C22" s="144">
        <v>98</v>
      </c>
      <c r="D22" s="143">
        <v>398</v>
      </c>
      <c r="E22" s="144">
        <v>478</v>
      </c>
      <c r="F22" s="145"/>
      <c r="G22" s="143">
        <f t="shared" si="0"/>
        <v>-30</v>
      </c>
      <c r="H22" s="144">
        <f t="shared" si="1"/>
        <v>-80</v>
      </c>
      <c r="I22" s="146">
        <f t="shared" si="2"/>
        <v>-30.612244897959183</v>
      </c>
      <c r="J22" s="147">
        <f t="shared" si="3"/>
        <v>-16.736401673640167</v>
      </c>
    </row>
    <row r="23" spans="1:10" x14ac:dyDescent="0.25">
      <c r="A23" s="7" t="s">
        <v>102</v>
      </c>
      <c r="B23" s="65">
        <v>302</v>
      </c>
      <c r="C23" s="66">
        <v>201</v>
      </c>
      <c r="D23" s="65">
        <v>1485</v>
      </c>
      <c r="E23" s="66">
        <v>1223</v>
      </c>
      <c r="F23" s="67"/>
      <c r="G23" s="65">
        <f t="shared" si="0"/>
        <v>101</v>
      </c>
      <c r="H23" s="66">
        <f t="shared" si="1"/>
        <v>262</v>
      </c>
      <c r="I23" s="28">
        <f t="shared" si="2"/>
        <v>50.248756218905477</v>
      </c>
      <c r="J23" s="29">
        <f t="shared" si="3"/>
        <v>21.4227309893704</v>
      </c>
    </row>
    <row r="24" spans="1:10" x14ac:dyDescent="0.25">
      <c r="A24" s="7" t="s">
        <v>103</v>
      </c>
      <c r="B24" s="65">
        <v>570</v>
      </c>
      <c r="C24" s="66">
        <v>298</v>
      </c>
      <c r="D24" s="65">
        <v>2429</v>
      </c>
      <c r="E24" s="66">
        <v>1687</v>
      </c>
      <c r="F24" s="67"/>
      <c r="G24" s="65">
        <f t="shared" si="0"/>
        <v>272</v>
      </c>
      <c r="H24" s="66">
        <f t="shared" si="1"/>
        <v>742</v>
      </c>
      <c r="I24" s="28">
        <f t="shared" si="2"/>
        <v>91.275167785234899</v>
      </c>
      <c r="J24" s="29">
        <f t="shared" si="3"/>
        <v>43.983402489626556</v>
      </c>
    </row>
    <row r="25" spans="1:10" x14ac:dyDescent="0.25">
      <c r="A25" s="7" t="s">
        <v>104</v>
      </c>
      <c r="B25" s="65">
        <v>237</v>
      </c>
      <c r="C25" s="66">
        <v>195</v>
      </c>
      <c r="D25" s="65">
        <v>1062</v>
      </c>
      <c r="E25" s="66">
        <v>1073</v>
      </c>
      <c r="F25" s="67"/>
      <c r="G25" s="65">
        <f t="shared" si="0"/>
        <v>42</v>
      </c>
      <c r="H25" s="66">
        <f t="shared" si="1"/>
        <v>-11</v>
      </c>
      <c r="I25" s="28">
        <f t="shared" si="2"/>
        <v>21.53846153846154</v>
      </c>
      <c r="J25" s="29">
        <f t="shared" si="3"/>
        <v>-1.0251630941286114</v>
      </c>
    </row>
    <row r="26" spans="1:10" x14ac:dyDescent="0.25">
      <c r="A26" s="7" t="s">
        <v>105</v>
      </c>
      <c r="B26" s="65">
        <v>25</v>
      </c>
      <c r="C26" s="66">
        <v>25</v>
      </c>
      <c r="D26" s="65">
        <v>101</v>
      </c>
      <c r="E26" s="66">
        <v>94</v>
      </c>
      <c r="F26" s="67"/>
      <c r="G26" s="65">
        <f t="shared" si="0"/>
        <v>0</v>
      </c>
      <c r="H26" s="66">
        <f t="shared" si="1"/>
        <v>7</v>
      </c>
      <c r="I26" s="28">
        <f t="shared" si="2"/>
        <v>0</v>
      </c>
      <c r="J26" s="29">
        <f t="shared" si="3"/>
        <v>7.4468085106382977</v>
      </c>
    </row>
    <row r="27" spans="1:10" x14ac:dyDescent="0.25">
      <c r="A27" s="142" t="s">
        <v>108</v>
      </c>
      <c r="B27" s="143">
        <v>0</v>
      </c>
      <c r="C27" s="144">
        <v>1</v>
      </c>
      <c r="D27" s="143">
        <v>11</v>
      </c>
      <c r="E27" s="144">
        <v>12</v>
      </c>
      <c r="F27" s="145"/>
      <c r="G27" s="143">
        <f t="shared" si="0"/>
        <v>-1</v>
      </c>
      <c r="H27" s="144">
        <f t="shared" si="1"/>
        <v>-1</v>
      </c>
      <c r="I27" s="146">
        <f t="shared" si="2"/>
        <v>-100</v>
      </c>
      <c r="J27" s="147">
        <f t="shared" si="3"/>
        <v>-8.3333333333333321</v>
      </c>
    </row>
    <row r="28" spans="1:10" x14ac:dyDescent="0.25">
      <c r="A28" s="7" t="s">
        <v>109</v>
      </c>
      <c r="B28" s="65">
        <v>1</v>
      </c>
      <c r="C28" s="66">
        <v>3</v>
      </c>
      <c r="D28" s="65">
        <v>5</v>
      </c>
      <c r="E28" s="66">
        <v>13</v>
      </c>
      <c r="F28" s="67"/>
      <c r="G28" s="65">
        <f t="shared" si="0"/>
        <v>-2</v>
      </c>
      <c r="H28" s="66">
        <f t="shared" si="1"/>
        <v>-8</v>
      </c>
      <c r="I28" s="28">
        <f t="shared" si="2"/>
        <v>-66.666666666666657</v>
      </c>
      <c r="J28" s="29">
        <f t="shared" si="3"/>
        <v>-61.53846153846154</v>
      </c>
    </row>
    <row r="29" spans="1:10" x14ac:dyDescent="0.25">
      <c r="A29" s="7" t="s">
        <v>110</v>
      </c>
      <c r="B29" s="65">
        <v>19</v>
      </c>
      <c r="C29" s="66">
        <v>34</v>
      </c>
      <c r="D29" s="65">
        <v>114</v>
      </c>
      <c r="E29" s="66">
        <v>164</v>
      </c>
      <c r="F29" s="67"/>
      <c r="G29" s="65">
        <f t="shared" si="0"/>
        <v>-15</v>
      </c>
      <c r="H29" s="66">
        <f t="shared" si="1"/>
        <v>-50</v>
      </c>
      <c r="I29" s="28">
        <f t="shared" si="2"/>
        <v>-44.117647058823529</v>
      </c>
      <c r="J29" s="29">
        <f t="shared" si="3"/>
        <v>-30.487804878048781</v>
      </c>
    </row>
    <row r="30" spans="1:10" x14ac:dyDescent="0.25">
      <c r="A30" s="7" t="s">
        <v>111</v>
      </c>
      <c r="B30" s="65">
        <v>32</v>
      </c>
      <c r="C30" s="66">
        <v>27</v>
      </c>
      <c r="D30" s="65">
        <v>123</v>
      </c>
      <c r="E30" s="66">
        <v>191</v>
      </c>
      <c r="F30" s="67"/>
      <c r="G30" s="65">
        <f t="shared" si="0"/>
        <v>5</v>
      </c>
      <c r="H30" s="66">
        <f t="shared" si="1"/>
        <v>-68</v>
      </c>
      <c r="I30" s="28">
        <f t="shared" si="2"/>
        <v>18.518518518518519</v>
      </c>
      <c r="J30" s="29">
        <f t="shared" si="3"/>
        <v>-35.602094240837694</v>
      </c>
    </row>
    <row r="31" spans="1:10" x14ac:dyDescent="0.25">
      <c r="A31" s="7" t="s">
        <v>112</v>
      </c>
      <c r="B31" s="65">
        <v>166</v>
      </c>
      <c r="C31" s="66">
        <v>173</v>
      </c>
      <c r="D31" s="65">
        <v>774</v>
      </c>
      <c r="E31" s="66">
        <v>1020</v>
      </c>
      <c r="F31" s="67"/>
      <c r="G31" s="65">
        <f t="shared" si="0"/>
        <v>-7</v>
      </c>
      <c r="H31" s="66">
        <f t="shared" si="1"/>
        <v>-246</v>
      </c>
      <c r="I31" s="28">
        <f t="shared" si="2"/>
        <v>-4.0462427745664744</v>
      </c>
      <c r="J31" s="29">
        <f t="shared" si="3"/>
        <v>-24.117647058823529</v>
      </c>
    </row>
    <row r="32" spans="1:10" x14ac:dyDescent="0.25">
      <c r="A32" s="7" t="s">
        <v>113</v>
      </c>
      <c r="B32" s="65">
        <v>7</v>
      </c>
      <c r="C32" s="66">
        <v>6</v>
      </c>
      <c r="D32" s="65">
        <v>49</v>
      </c>
      <c r="E32" s="66">
        <v>34</v>
      </c>
      <c r="F32" s="67"/>
      <c r="G32" s="65">
        <f t="shared" si="0"/>
        <v>1</v>
      </c>
      <c r="H32" s="66">
        <f t="shared" si="1"/>
        <v>15</v>
      </c>
      <c r="I32" s="28">
        <f t="shared" si="2"/>
        <v>16.666666666666664</v>
      </c>
      <c r="J32" s="29">
        <f t="shared" si="3"/>
        <v>44.117647058823529</v>
      </c>
    </row>
    <row r="33" spans="1:10" x14ac:dyDescent="0.25">
      <c r="A33" s="142" t="s">
        <v>107</v>
      </c>
      <c r="B33" s="143">
        <v>9</v>
      </c>
      <c r="C33" s="144">
        <v>18</v>
      </c>
      <c r="D33" s="143">
        <v>88</v>
      </c>
      <c r="E33" s="144">
        <v>81</v>
      </c>
      <c r="F33" s="145"/>
      <c r="G33" s="143">
        <f t="shared" si="0"/>
        <v>-9</v>
      </c>
      <c r="H33" s="144">
        <f t="shared" si="1"/>
        <v>7</v>
      </c>
      <c r="I33" s="146">
        <f t="shared" si="2"/>
        <v>-50</v>
      </c>
      <c r="J33" s="147">
        <f t="shared" si="3"/>
        <v>8.6419753086419746</v>
      </c>
    </row>
    <row r="34" spans="1:10" s="43" customFormat="1" ht="13" x14ac:dyDescent="0.3">
      <c r="A34" s="27" t="s">
        <v>0</v>
      </c>
      <c r="B34" s="71">
        <f>SUM(B14:B33)</f>
        <v>1856</v>
      </c>
      <c r="C34" s="72">
        <f>SUM(C14:C33)</f>
        <v>1486</v>
      </c>
      <c r="D34" s="71">
        <f>SUM(D14:D33)</f>
        <v>9054</v>
      </c>
      <c r="E34" s="72">
        <f>SUM(E14:E33)</f>
        <v>8145</v>
      </c>
      <c r="F34" s="73"/>
      <c r="G34" s="71">
        <f t="shared" si="0"/>
        <v>370</v>
      </c>
      <c r="H34" s="72">
        <f t="shared" si="1"/>
        <v>909</v>
      </c>
      <c r="I34" s="44">
        <f>IF(C34=0, 0, G34/C34*100)</f>
        <v>24.899057873485869</v>
      </c>
      <c r="J34" s="45">
        <f>IF(E34=0, 0, H34/E34*100)</f>
        <v>11.160220994475138</v>
      </c>
    </row>
    <row r="36" spans="1:10" ht="13" x14ac:dyDescent="0.3">
      <c r="E36" s="201" t="s">
        <v>8</v>
      </c>
      <c r="F36" s="201"/>
      <c r="G36" s="201"/>
    </row>
    <row r="37" spans="1:10" ht="13" x14ac:dyDescent="0.3">
      <c r="A37" s="3"/>
      <c r="B37" s="196" t="s">
        <v>1</v>
      </c>
      <c r="C37" s="197"/>
      <c r="D37" s="196" t="s">
        <v>2</v>
      </c>
      <c r="E37" s="197"/>
      <c r="F37" s="59"/>
      <c r="G37" s="196" t="s">
        <v>9</v>
      </c>
      <c r="H37" s="197"/>
    </row>
    <row r="38" spans="1:10" ht="13" x14ac:dyDescent="0.3">
      <c r="A38" s="27"/>
      <c r="B38" s="57">
        <f>B6</f>
        <v>2023</v>
      </c>
      <c r="C38" s="58">
        <f>C6</f>
        <v>2022</v>
      </c>
      <c r="D38" s="57">
        <f>D6</f>
        <v>2023</v>
      </c>
      <c r="E38" s="58">
        <f>E6</f>
        <v>2022</v>
      </c>
      <c r="F38" s="64"/>
      <c r="G38" s="57" t="s">
        <v>4</v>
      </c>
      <c r="H38" s="58" t="s">
        <v>2</v>
      </c>
    </row>
    <row r="39" spans="1:10" x14ac:dyDescent="0.25">
      <c r="A39" s="7" t="s">
        <v>91</v>
      </c>
      <c r="B39" s="30">
        <f>$B$7/$B$11*100</f>
        <v>22.629310344827587</v>
      </c>
      <c r="C39" s="31">
        <f>$C$7/$C$11*100</f>
        <v>27.388963660834452</v>
      </c>
      <c r="D39" s="30">
        <f>$D$7/$D$11*100</f>
        <v>26.673293571901922</v>
      </c>
      <c r="E39" s="31">
        <f>$E$7/$E$11*100</f>
        <v>25.475751995089013</v>
      </c>
      <c r="F39" s="32"/>
      <c r="G39" s="30">
        <f>B39-C39</f>
        <v>-4.7596533160068653</v>
      </c>
      <c r="H39" s="31">
        <f>D39-E39</f>
        <v>1.1975415768129096</v>
      </c>
    </row>
    <row r="40" spans="1:10" x14ac:dyDescent="0.25">
      <c r="A40" s="7" t="s">
        <v>100</v>
      </c>
      <c r="B40" s="30">
        <f>$B$8/$B$11*100</f>
        <v>64.762931034482762</v>
      </c>
      <c r="C40" s="31">
        <f>$C$8/$C$11*100</f>
        <v>54.979811574697166</v>
      </c>
      <c r="D40" s="30">
        <f>$D$8/$D$11*100</f>
        <v>60.470510271703112</v>
      </c>
      <c r="E40" s="31">
        <f>$E$8/$E$11*100</f>
        <v>55.92387968078576</v>
      </c>
      <c r="F40" s="32"/>
      <c r="G40" s="30">
        <f>B40-C40</f>
        <v>9.7831194597855955</v>
      </c>
      <c r="H40" s="31">
        <f>D40-E40</f>
        <v>4.5466305909173528</v>
      </c>
    </row>
    <row r="41" spans="1:10" x14ac:dyDescent="0.25">
      <c r="A41" s="7" t="s">
        <v>106</v>
      </c>
      <c r="B41" s="30">
        <f>$B$9/$B$11*100</f>
        <v>12.122844827586206</v>
      </c>
      <c r="C41" s="31">
        <f>$C$9/$C$11*100</f>
        <v>16.41991924629879</v>
      </c>
      <c r="D41" s="30">
        <f>$D$9/$D$11*100</f>
        <v>11.884250055224211</v>
      </c>
      <c r="E41" s="31">
        <f>$E$9/$E$11*100</f>
        <v>17.605893186003684</v>
      </c>
      <c r="F41" s="32"/>
      <c r="G41" s="30">
        <f>B41-C41</f>
        <v>-4.2970744187125831</v>
      </c>
      <c r="H41" s="31">
        <f>D41-E41</f>
        <v>-5.7216431307794728</v>
      </c>
    </row>
    <row r="42" spans="1:10" x14ac:dyDescent="0.25">
      <c r="A42" s="7" t="s">
        <v>107</v>
      </c>
      <c r="B42" s="30">
        <f>$B$10/$B$11*100</f>
        <v>0.48491379310344829</v>
      </c>
      <c r="C42" s="31">
        <f>$C$10/$C$11*100</f>
        <v>1.2113055181695829</v>
      </c>
      <c r="D42" s="30">
        <f>$D$10/$D$11*100</f>
        <v>0.97194610117075331</v>
      </c>
      <c r="E42" s="31">
        <f>$E$10/$E$11*100</f>
        <v>0.99447513812154686</v>
      </c>
      <c r="F42" s="32"/>
      <c r="G42" s="30">
        <f>B42-C42</f>
        <v>-0.72639172506613459</v>
      </c>
      <c r="H42" s="31">
        <f>D42-E42</f>
        <v>-2.2529036950793557E-2</v>
      </c>
    </row>
    <row r="43" spans="1:10" s="43" customFormat="1" ht="13" x14ac:dyDescent="0.3">
      <c r="A43" s="27" t="s">
        <v>0</v>
      </c>
      <c r="B43" s="46">
        <f>SUM(B39:B42)</f>
        <v>100</v>
      </c>
      <c r="C43" s="47">
        <f>SUM(C39:C42)</f>
        <v>99.999999999999986</v>
      </c>
      <c r="D43" s="46">
        <f>SUM(D39:D42)</f>
        <v>100.00000000000001</v>
      </c>
      <c r="E43" s="47">
        <f>SUM(E39:E42)</f>
        <v>100</v>
      </c>
      <c r="F43" s="48"/>
      <c r="G43" s="46">
        <f>B43-C43</f>
        <v>0</v>
      </c>
      <c r="H43" s="47">
        <f>D43-E43</f>
        <v>0</v>
      </c>
    </row>
    <row r="45" spans="1:10" ht="13" x14ac:dyDescent="0.3">
      <c r="A45" s="3"/>
      <c r="B45" s="196" t="s">
        <v>1</v>
      </c>
      <c r="C45" s="197"/>
      <c r="D45" s="196" t="s">
        <v>2</v>
      </c>
      <c r="E45" s="197"/>
      <c r="F45" s="59"/>
      <c r="G45" s="196" t="s">
        <v>9</v>
      </c>
      <c r="H45" s="197"/>
    </row>
    <row r="46" spans="1:10" x14ac:dyDescent="0.25">
      <c r="A46" s="7" t="s">
        <v>92</v>
      </c>
      <c r="B46" s="30">
        <f>$B$14/$B$34*100</f>
        <v>1.2392241379310345</v>
      </c>
      <c r="C46" s="31">
        <f>$C$14/$C$34*100</f>
        <v>0.20188425302826379</v>
      </c>
      <c r="D46" s="30">
        <f>$D$14/$D$34*100</f>
        <v>0.97194610117075331</v>
      </c>
      <c r="E46" s="31">
        <f>$E$14/$E$34*100</f>
        <v>0.73664825046040516</v>
      </c>
      <c r="F46" s="32"/>
      <c r="G46" s="30">
        <f t="shared" ref="G46:G66" si="4">B46-C46</f>
        <v>1.0373398849027706</v>
      </c>
      <c r="H46" s="31">
        <f t="shared" ref="H46:H66" si="5">D46-E46</f>
        <v>0.23529785071034814</v>
      </c>
    </row>
    <row r="47" spans="1:10" x14ac:dyDescent="0.25">
      <c r="A47" s="7" t="s">
        <v>93</v>
      </c>
      <c r="B47" s="30">
        <f>$B$15/$B$34*100</f>
        <v>3.125</v>
      </c>
      <c r="C47" s="31">
        <f>$C$15/$C$34*100</f>
        <v>6.1911170928667563</v>
      </c>
      <c r="D47" s="30">
        <f>$D$15/$D$34*100</f>
        <v>4.2522641926220457</v>
      </c>
      <c r="E47" s="31">
        <f>$E$15/$E$34*100</f>
        <v>5.25475751995089</v>
      </c>
      <c r="F47" s="32"/>
      <c r="G47" s="30">
        <f t="shared" si="4"/>
        <v>-3.0661170928667563</v>
      </c>
      <c r="H47" s="31">
        <f t="shared" si="5"/>
        <v>-1.0024933273288443</v>
      </c>
    </row>
    <row r="48" spans="1:10" x14ac:dyDescent="0.25">
      <c r="A48" s="7" t="s">
        <v>94</v>
      </c>
      <c r="B48" s="30">
        <f>$B$16/$B$34*100</f>
        <v>9.4288793103448274</v>
      </c>
      <c r="C48" s="31">
        <f>$C$16/$C$34*100</f>
        <v>13.930013458950203</v>
      </c>
      <c r="D48" s="30">
        <f>$D$16/$D$34*100</f>
        <v>8.3609454384802309</v>
      </c>
      <c r="E48" s="31">
        <f>$E$16/$E$34*100</f>
        <v>11.221608348680173</v>
      </c>
      <c r="F48" s="32"/>
      <c r="G48" s="30">
        <f t="shared" si="4"/>
        <v>-4.5011341486053755</v>
      </c>
      <c r="H48" s="31">
        <f t="shared" si="5"/>
        <v>-2.8606629101999417</v>
      </c>
    </row>
    <row r="49" spans="1:8" x14ac:dyDescent="0.25">
      <c r="A49" s="7" t="s">
        <v>95</v>
      </c>
      <c r="B49" s="30">
        <f>$B$17/$B$34*100</f>
        <v>5.7650862068965516</v>
      </c>
      <c r="C49" s="31">
        <f>$C$17/$C$34*100</f>
        <v>4.4414535666218038</v>
      </c>
      <c r="D49" s="30">
        <f>$D$17/$D$34*100</f>
        <v>9.9293130108239449</v>
      </c>
      <c r="E49" s="31">
        <f>$E$17/$E$34*100</f>
        <v>5.6599140577041132</v>
      </c>
      <c r="F49" s="32"/>
      <c r="G49" s="30">
        <f t="shared" si="4"/>
        <v>1.3236326402747478</v>
      </c>
      <c r="H49" s="31">
        <f t="shared" si="5"/>
        <v>4.2693989531198318</v>
      </c>
    </row>
    <row r="50" spans="1:8" x14ac:dyDescent="0.25">
      <c r="A50" s="7" t="s">
        <v>96</v>
      </c>
      <c r="B50" s="30">
        <f>$B$18/$B$34*100</f>
        <v>0.64655172413793105</v>
      </c>
      <c r="C50" s="31">
        <f>$C$18/$C$34*100</f>
        <v>0.80753701211305517</v>
      </c>
      <c r="D50" s="30">
        <f>$D$18/$D$34*100</f>
        <v>0.60746631323172073</v>
      </c>
      <c r="E50" s="31">
        <f>$E$18/$E$34*100</f>
        <v>0.84714548802946599</v>
      </c>
      <c r="F50" s="32"/>
      <c r="G50" s="30">
        <f t="shared" si="4"/>
        <v>-0.16098528797512413</v>
      </c>
      <c r="H50" s="31">
        <f t="shared" si="5"/>
        <v>-0.23967917479774525</v>
      </c>
    </row>
    <row r="51" spans="1:8" x14ac:dyDescent="0.25">
      <c r="A51" s="7" t="s">
        <v>97</v>
      </c>
      <c r="B51" s="30">
        <f>$B$19/$B$34*100</f>
        <v>5.3879310344827583E-2</v>
      </c>
      <c r="C51" s="31">
        <f>$C$19/$C$34*100</f>
        <v>0</v>
      </c>
      <c r="D51" s="30">
        <f>$D$19/$D$34*100</f>
        <v>4.4179368235034239E-2</v>
      </c>
      <c r="E51" s="31">
        <f>$E$19/$E$34*100</f>
        <v>2.4554941682013505E-2</v>
      </c>
      <c r="F51" s="32"/>
      <c r="G51" s="30">
        <f t="shared" si="4"/>
        <v>5.3879310344827583E-2</v>
      </c>
      <c r="H51" s="31">
        <f t="shared" si="5"/>
        <v>1.9624426553020734E-2</v>
      </c>
    </row>
    <row r="52" spans="1:8" x14ac:dyDescent="0.25">
      <c r="A52" s="7" t="s">
        <v>98</v>
      </c>
      <c r="B52" s="30">
        <f>$B$20/$B$34*100</f>
        <v>1.2931034482758621</v>
      </c>
      <c r="C52" s="31">
        <f>$C$20/$C$34*100</f>
        <v>0.80753701211305517</v>
      </c>
      <c r="D52" s="30">
        <f>$D$20/$D$34*100</f>
        <v>1.4910536779324055</v>
      </c>
      <c r="E52" s="31">
        <f>$E$20/$E$34*100</f>
        <v>0.96992019643953342</v>
      </c>
      <c r="F52" s="32"/>
      <c r="G52" s="30">
        <f t="shared" si="4"/>
        <v>0.48556643616280692</v>
      </c>
      <c r="H52" s="31">
        <f t="shared" si="5"/>
        <v>0.52113348149287209</v>
      </c>
    </row>
    <row r="53" spans="1:8" x14ac:dyDescent="0.25">
      <c r="A53" s="7" t="s">
        <v>99</v>
      </c>
      <c r="B53" s="30">
        <f>$B$21/$B$34*100</f>
        <v>1.0775862068965518</v>
      </c>
      <c r="C53" s="31">
        <f>$C$21/$C$34*100</f>
        <v>1.0094212651413188</v>
      </c>
      <c r="D53" s="30">
        <f>$D$21/$D$34*100</f>
        <v>1.0161254694057875</v>
      </c>
      <c r="E53" s="31">
        <f>$E$21/$E$34*100</f>
        <v>0.76120319214241872</v>
      </c>
      <c r="F53" s="32"/>
      <c r="G53" s="30">
        <f t="shared" si="4"/>
        <v>6.8164941755233022E-2</v>
      </c>
      <c r="H53" s="31">
        <f t="shared" si="5"/>
        <v>0.2549222772633688</v>
      </c>
    </row>
    <row r="54" spans="1:8" x14ac:dyDescent="0.25">
      <c r="A54" s="142" t="s">
        <v>101</v>
      </c>
      <c r="B54" s="148">
        <f>$B$22/$B$34*100</f>
        <v>3.6637931034482754</v>
      </c>
      <c r="C54" s="149">
        <f>$C$22/$C$34*100</f>
        <v>6.594885598923284</v>
      </c>
      <c r="D54" s="148">
        <f>$D$22/$D$34*100</f>
        <v>4.3958471393859071</v>
      </c>
      <c r="E54" s="149">
        <f>$E$22/$E$34*100</f>
        <v>5.8686310620012279</v>
      </c>
      <c r="F54" s="150"/>
      <c r="G54" s="148">
        <f t="shared" si="4"/>
        <v>-2.9310924954750086</v>
      </c>
      <c r="H54" s="149">
        <f t="shared" si="5"/>
        <v>-1.4727839226153208</v>
      </c>
    </row>
    <row r="55" spans="1:8" x14ac:dyDescent="0.25">
      <c r="A55" s="7" t="s">
        <v>102</v>
      </c>
      <c r="B55" s="30">
        <f>$B$23/$B$34*100</f>
        <v>16.271551724137932</v>
      </c>
      <c r="C55" s="31">
        <f>$C$23/$C$34*100</f>
        <v>13.526244952893673</v>
      </c>
      <c r="D55" s="30">
        <f>$D$23/$D$34*100</f>
        <v>16.401590457256461</v>
      </c>
      <c r="E55" s="31">
        <f>$E$23/$E$34*100</f>
        <v>15.015346838551258</v>
      </c>
      <c r="F55" s="32"/>
      <c r="G55" s="30">
        <f t="shared" si="4"/>
        <v>2.7453067712442589</v>
      </c>
      <c r="H55" s="31">
        <f t="shared" si="5"/>
        <v>1.386243618705203</v>
      </c>
    </row>
    <row r="56" spans="1:8" x14ac:dyDescent="0.25">
      <c r="A56" s="7" t="s">
        <v>103</v>
      </c>
      <c r="B56" s="30">
        <f>$B$24/$B$34*100</f>
        <v>30.711206896551722</v>
      </c>
      <c r="C56" s="31">
        <f>$C$24/$C$34*100</f>
        <v>20.053835800807537</v>
      </c>
      <c r="D56" s="30">
        <f>$D$24/$D$34*100</f>
        <v>26.827921360724545</v>
      </c>
      <c r="E56" s="31">
        <f>$E$24/$E$34*100</f>
        <v>20.712093308778392</v>
      </c>
      <c r="F56" s="32"/>
      <c r="G56" s="30">
        <f t="shared" si="4"/>
        <v>10.657371095744185</v>
      </c>
      <c r="H56" s="31">
        <f t="shared" si="5"/>
        <v>6.1158280519461528</v>
      </c>
    </row>
    <row r="57" spans="1:8" x14ac:dyDescent="0.25">
      <c r="A57" s="7" t="s">
        <v>104</v>
      </c>
      <c r="B57" s="30">
        <f>$B$25/$B$34*100</f>
        <v>12.769396551724139</v>
      </c>
      <c r="C57" s="31">
        <f>$C$25/$C$34*100</f>
        <v>13.122476446837148</v>
      </c>
      <c r="D57" s="30">
        <f>$D$25/$D$34*100</f>
        <v>11.72962226640159</v>
      </c>
      <c r="E57" s="31">
        <f>$E$25/$E$34*100</f>
        <v>13.173726212400247</v>
      </c>
      <c r="F57" s="32"/>
      <c r="G57" s="30">
        <f t="shared" si="4"/>
        <v>-0.35307989511300875</v>
      </c>
      <c r="H57" s="31">
        <f t="shared" si="5"/>
        <v>-1.4441039459986573</v>
      </c>
    </row>
    <row r="58" spans="1:8" x14ac:dyDescent="0.25">
      <c r="A58" s="7" t="s">
        <v>105</v>
      </c>
      <c r="B58" s="30">
        <f>$B$26/$B$34*100</f>
        <v>1.3469827586206895</v>
      </c>
      <c r="C58" s="31">
        <f>$C$26/$C$34*100</f>
        <v>1.6823687752355316</v>
      </c>
      <c r="D58" s="30">
        <f>$D$26/$D$34*100</f>
        <v>1.1155290479346147</v>
      </c>
      <c r="E58" s="31">
        <f>$E$26/$E$34*100</f>
        <v>1.1540822590546347</v>
      </c>
      <c r="F58" s="32"/>
      <c r="G58" s="30">
        <f t="shared" si="4"/>
        <v>-0.33538601661484213</v>
      </c>
      <c r="H58" s="31">
        <f t="shared" si="5"/>
        <v>-3.855321112001997E-2</v>
      </c>
    </row>
    <row r="59" spans="1:8" x14ac:dyDescent="0.25">
      <c r="A59" s="142" t="s">
        <v>108</v>
      </c>
      <c r="B59" s="148">
        <f>$B$27/$B$34*100</f>
        <v>0</v>
      </c>
      <c r="C59" s="149">
        <f>$C$27/$C$34*100</f>
        <v>6.7294751009421269E-2</v>
      </c>
      <c r="D59" s="148">
        <f>$D$27/$D$34*100</f>
        <v>0.12149326264634416</v>
      </c>
      <c r="E59" s="149">
        <f>$E$27/$E$34*100</f>
        <v>0.14732965009208102</v>
      </c>
      <c r="F59" s="150"/>
      <c r="G59" s="148">
        <f t="shared" si="4"/>
        <v>-6.7294751009421269E-2</v>
      </c>
      <c r="H59" s="149">
        <f t="shared" si="5"/>
        <v>-2.5836387445736853E-2</v>
      </c>
    </row>
    <row r="60" spans="1:8" x14ac:dyDescent="0.25">
      <c r="A60" s="7" t="s">
        <v>109</v>
      </c>
      <c r="B60" s="30">
        <f>$B$28/$B$34*100</f>
        <v>5.3879310344827583E-2</v>
      </c>
      <c r="C60" s="31">
        <f>$C$28/$C$34*100</f>
        <v>0.20188425302826379</v>
      </c>
      <c r="D60" s="30">
        <f>$D$28/$D$34*100</f>
        <v>5.5224210293792805E-2</v>
      </c>
      <c r="E60" s="31">
        <f>$E$28/$E$34*100</f>
        <v>0.15960712093308779</v>
      </c>
      <c r="F60" s="32"/>
      <c r="G60" s="30">
        <f t="shared" si="4"/>
        <v>-0.14800494268343622</v>
      </c>
      <c r="H60" s="31">
        <f t="shared" si="5"/>
        <v>-0.10438291063929499</v>
      </c>
    </row>
    <row r="61" spans="1:8" x14ac:dyDescent="0.25">
      <c r="A61" s="7" t="s">
        <v>110</v>
      </c>
      <c r="B61" s="30">
        <f>$B$29/$B$34*100</f>
        <v>1.0237068965517242</v>
      </c>
      <c r="C61" s="31">
        <f>$C$29/$C$34*100</f>
        <v>2.2880215343203227</v>
      </c>
      <c r="D61" s="30">
        <f>$D$29/$D$34*100</f>
        <v>1.2591119946984757</v>
      </c>
      <c r="E61" s="31">
        <f>$E$29/$E$34*100</f>
        <v>2.0135052179251072</v>
      </c>
      <c r="F61" s="32"/>
      <c r="G61" s="30">
        <f t="shared" si="4"/>
        <v>-1.2643146377685985</v>
      </c>
      <c r="H61" s="31">
        <f t="shared" si="5"/>
        <v>-0.75439322322663149</v>
      </c>
    </row>
    <row r="62" spans="1:8" x14ac:dyDescent="0.25">
      <c r="A62" s="7" t="s">
        <v>111</v>
      </c>
      <c r="B62" s="30">
        <f>$B$30/$B$34*100</f>
        <v>1.7241379310344827</v>
      </c>
      <c r="C62" s="31">
        <f>$C$30/$C$34*100</f>
        <v>1.8169582772543742</v>
      </c>
      <c r="D62" s="30">
        <f>$D$30/$D$34*100</f>
        <v>1.3585155732273029</v>
      </c>
      <c r="E62" s="31">
        <f>$E$30/$E$34*100</f>
        <v>2.34499693063229</v>
      </c>
      <c r="F62" s="32"/>
      <c r="G62" s="30">
        <f t="shared" si="4"/>
        <v>-9.2820346219891547E-2</v>
      </c>
      <c r="H62" s="31">
        <f t="shared" si="5"/>
        <v>-0.9864813574049871</v>
      </c>
    </row>
    <row r="63" spans="1:8" x14ac:dyDescent="0.25">
      <c r="A63" s="7" t="s">
        <v>112</v>
      </c>
      <c r="B63" s="30">
        <f>$B$31/$B$34*100</f>
        <v>8.943965517241379</v>
      </c>
      <c r="C63" s="31">
        <f>$C$31/$C$34*100</f>
        <v>11.641991924629878</v>
      </c>
      <c r="D63" s="30">
        <f>$D$31/$D$34*100</f>
        <v>8.5487077534791247</v>
      </c>
      <c r="E63" s="31">
        <f>$E$31/$E$34*100</f>
        <v>12.523020257826889</v>
      </c>
      <c r="F63" s="32"/>
      <c r="G63" s="30">
        <f t="shared" si="4"/>
        <v>-2.6980264073884985</v>
      </c>
      <c r="H63" s="31">
        <f t="shared" si="5"/>
        <v>-3.9743125043477647</v>
      </c>
    </row>
    <row r="64" spans="1:8" x14ac:dyDescent="0.25">
      <c r="A64" s="7" t="s">
        <v>113</v>
      </c>
      <c r="B64" s="30">
        <f>$B$32/$B$34*100</f>
        <v>0.37715517241379309</v>
      </c>
      <c r="C64" s="31">
        <f>$C$32/$C$34*100</f>
        <v>0.40376850605652759</v>
      </c>
      <c r="D64" s="30">
        <f>$D$32/$D$34*100</f>
        <v>0.54119726087916942</v>
      </c>
      <c r="E64" s="31">
        <f>$E$32/$E$34*100</f>
        <v>0.41743400859422963</v>
      </c>
      <c r="F64" s="32"/>
      <c r="G64" s="30">
        <f t="shared" si="4"/>
        <v>-2.6613333642734494E-2</v>
      </c>
      <c r="H64" s="31">
        <f t="shared" si="5"/>
        <v>0.12376325228493978</v>
      </c>
    </row>
    <row r="65" spans="1:8" x14ac:dyDescent="0.25">
      <c r="A65" s="142" t="s">
        <v>107</v>
      </c>
      <c r="B65" s="148">
        <f>$B$33/$B$34*100</f>
        <v>0.48491379310344829</v>
      </c>
      <c r="C65" s="149">
        <f>$C$33/$C$34*100</f>
        <v>1.2113055181695829</v>
      </c>
      <c r="D65" s="148">
        <f>$D$33/$D$34*100</f>
        <v>0.97194610117075331</v>
      </c>
      <c r="E65" s="149">
        <f>$E$33/$E$34*100</f>
        <v>0.99447513812154686</v>
      </c>
      <c r="F65" s="150"/>
      <c r="G65" s="148">
        <f t="shared" si="4"/>
        <v>-0.72639172506613459</v>
      </c>
      <c r="H65" s="149">
        <f t="shared" si="5"/>
        <v>-2.2529036950793557E-2</v>
      </c>
    </row>
    <row r="66" spans="1:8" s="43" customFormat="1" ht="13" x14ac:dyDescent="0.3">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6"/>
  <sheetViews>
    <sheetView tabSelected="1" workbookViewId="0">
      <selection activeCell="M1" sqref="M1"/>
    </sheetView>
  </sheetViews>
  <sheetFormatPr defaultRowHeight="12.5" x14ac:dyDescent="0.25"/>
  <cols>
    <col min="1" max="1" width="25.1796875"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2</v>
      </c>
      <c r="C6" s="66">
        <v>2</v>
      </c>
      <c r="D6" s="65">
        <v>13</v>
      </c>
      <c r="E6" s="66">
        <v>13</v>
      </c>
      <c r="F6" s="67"/>
      <c r="G6" s="65">
        <f t="shared" ref="G6:G37" si="0">B6-C6</f>
        <v>0</v>
      </c>
      <c r="H6" s="66">
        <f t="shared" ref="H6:H37" si="1">D6-E6</f>
        <v>0</v>
      </c>
      <c r="I6" s="20">
        <f t="shared" ref="I6:I37" si="2">IF(C6=0, "-", IF(G6/C6&lt;10, G6/C6, "&gt;999%"))</f>
        <v>0</v>
      </c>
      <c r="J6" s="21">
        <f t="shared" ref="J6:J37" si="3">IF(E6=0, "-", IF(H6/E6&lt;10, H6/E6, "&gt;999%"))</f>
        <v>0</v>
      </c>
    </row>
    <row r="7" spans="1:10" x14ac:dyDescent="0.25">
      <c r="A7" s="7" t="s">
        <v>32</v>
      </c>
      <c r="B7" s="65">
        <v>37</v>
      </c>
      <c r="C7" s="66">
        <v>16</v>
      </c>
      <c r="D7" s="65">
        <v>173</v>
      </c>
      <c r="E7" s="66">
        <v>123</v>
      </c>
      <c r="F7" s="67"/>
      <c r="G7" s="65">
        <f t="shared" si="0"/>
        <v>21</v>
      </c>
      <c r="H7" s="66">
        <f t="shared" si="1"/>
        <v>50</v>
      </c>
      <c r="I7" s="20">
        <f t="shared" si="2"/>
        <v>1.3125</v>
      </c>
      <c r="J7" s="21">
        <f t="shared" si="3"/>
        <v>0.4065040650406504</v>
      </c>
    </row>
    <row r="8" spans="1:10" x14ac:dyDescent="0.25">
      <c r="A8" s="7" t="s">
        <v>33</v>
      </c>
      <c r="B8" s="65">
        <v>0</v>
      </c>
      <c r="C8" s="66">
        <v>1</v>
      </c>
      <c r="D8" s="65">
        <v>0</v>
      </c>
      <c r="E8" s="66">
        <v>1</v>
      </c>
      <c r="F8" s="67"/>
      <c r="G8" s="65">
        <f t="shared" si="0"/>
        <v>-1</v>
      </c>
      <c r="H8" s="66">
        <f t="shared" si="1"/>
        <v>-1</v>
      </c>
      <c r="I8" s="20">
        <f t="shared" si="2"/>
        <v>-1</v>
      </c>
      <c r="J8" s="21">
        <f t="shared" si="3"/>
        <v>-1</v>
      </c>
    </row>
    <row r="9" spans="1:10" x14ac:dyDescent="0.25">
      <c r="A9" s="7" t="s">
        <v>34</v>
      </c>
      <c r="B9" s="65">
        <v>65</v>
      </c>
      <c r="C9" s="66">
        <v>39</v>
      </c>
      <c r="D9" s="65">
        <v>208</v>
      </c>
      <c r="E9" s="66">
        <v>213</v>
      </c>
      <c r="F9" s="67"/>
      <c r="G9" s="65">
        <f t="shared" si="0"/>
        <v>26</v>
      </c>
      <c r="H9" s="66">
        <f t="shared" si="1"/>
        <v>-5</v>
      </c>
      <c r="I9" s="20">
        <f t="shared" si="2"/>
        <v>0.66666666666666663</v>
      </c>
      <c r="J9" s="21">
        <f t="shared" si="3"/>
        <v>-2.3474178403755867E-2</v>
      </c>
    </row>
    <row r="10" spans="1:10" x14ac:dyDescent="0.25">
      <c r="A10" s="7" t="s">
        <v>35</v>
      </c>
      <c r="B10" s="65">
        <v>33</v>
      </c>
      <c r="C10" s="66">
        <v>0</v>
      </c>
      <c r="D10" s="65">
        <v>159</v>
      </c>
      <c r="E10" s="66">
        <v>0</v>
      </c>
      <c r="F10" s="67"/>
      <c r="G10" s="65">
        <f t="shared" si="0"/>
        <v>33</v>
      </c>
      <c r="H10" s="66">
        <f t="shared" si="1"/>
        <v>159</v>
      </c>
      <c r="I10" s="20" t="str">
        <f t="shared" si="2"/>
        <v>-</v>
      </c>
      <c r="J10" s="21" t="str">
        <f t="shared" si="3"/>
        <v>-</v>
      </c>
    </row>
    <row r="11" spans="1:10" x14ac:dyDescent="0.25">
      <c r="A11" s="7" t="s">
        <v>36</v>
      </c>
      <c r="B11" s="65">
        <v>5</v>
      </c>
      <c r="C11" s="66">
        <v>0</v>
      </c>
      <c r="D11" s="65">
        <v>29</v>
      </c>
      <c r="E11" s="66">
        <v>0</v>
      </c>
      <c r="F11" s="67"/>
      <c r="G11" s="65">
        <f t="shared" si="0"/>
        <v>5</v>
      </c>
      <c r="H11" s="66">
        <f t="shared" si="1"/>
        <v>29</v>
      </c>
      <c r="I11" s="20" t="str">
        <f t="shared" si="2"/>
        <v>-</v>
      </c>
      <c r="J11" s="21" t="str">
        <f t="shared" si="3"/>
        <v>-</v>
      </c>
    </row>
    <row r="12" spans="1:10" x14ac:dyDescent="0.25">
      <c r="A12" s="7" t="s">
        <v>37</v>
      </c>
      <c r="B12" s="65">
        <v>2</v>
      </c>
      <c r="C12" s="66">
        <v>1</v>
      </c>
      <c r="D12" s="65">
        <v>20</v>
      </c>
      <c r="E12" s="66">
        <v>10</v>
      </c>
      <c r="F12" s="67"/>
      <c r="G12" s="65">
        <f t="shared" si="0"/>
        <v>1</v>
      </c>
      <c r="H12" s="66">
        <f t="shared" si="1"/>
        <v>10</v>
      </c>
      <c r="I12" s="20">
        <f t="shared" si="2"/>
        <v>1</v>
      </c>
      <c r="J12" s="21">
        <f t="shared" si="3"/>
        <v>1</v>
      </c>
    </row>
    <row r="13" spans="1:10" x14ac:dyDescent="0.25">
      <c r="A13" s="7" t="s">
        <v>38</v>
      </c>
      <c r="B13" s="65">
        <v>0</v>
      </c>
      <c r="C13" s="66">
        <v>0</v>
      </c>
      <c r="D13" s="65">
        <v>3</v>
      </c>
      <c r="E13" s="66">
        <v>11</v>
      </c>
      <c r="F13" s="67"/>
      <c r="G13" s="65">
        <f t="shared" si="0"/>
        <v>0</v>
      </c>
      <c r="H13" s="66">
        <f t="shared" si="1"/>
        <v>-8</v>
      </c>
      <c r="I13" s="20" t="str">
        <f t="shared" si="2"/>
        <v>-</v>
      </c>
      <c r="J13" s="21">
        <f t="shared" si="3"/>
        <v>-0.72727272727272729</v>
      </c>
    </row>
    <row r="14" spans="1:10" x14ac:dyDescent="0.25">
      <c r="A14" s="7" t="s">
        <v>39</v>
      </c>
      <c r="B14" s="65">
        <v>48</v>
      </c>
      <c r="C14" s="66">
        <v>0</v>
      </c>
      <c r="D14" s="65">
        <v>97</v>
      </c>
      <c r="E14" s="66">
        <v>0</v>
      </c>
      <c r="F14" s="67"/>
      <c r="G14" s="65">
        <f t="shared" si="0"/>
        <v>48</v>
      </c>
      <c r="H14" s="66">
        <f t="shared" si="1"/>
        <v>97</v>
      </c>
      <c r="I14" s="20" t="str">
        <f t="shared" si="2"/>
        <v>-</v>
      </c>
      <c r="J14" s="21" t="str">
        <f t="shared" si="3"/>
        <v>-</v>
      </c>
    </row>
    <row r="15" spans="1:10" x14ac:dyDescent="0.25">
      <c r="A15" s="7" t="s">
        <v>40</v>
      </c>
      <c r="B15" s="65">
        <v>4</v>
      </c>
      <c r="C15" s="66">
        <v>0</v>
      </c>
      <c r="D15" s="65">
        <v>13</v>
      </c>
      <c r="E15" s="66">
        <v>13</v>
      </c>
      <c r="F15" s="67"/>
      <c r="G15" s="65">
        <f t="shared" si="0"/>
        <v>4</v>
      </c>
      <c r="H15" s="66">
        <f t="shared" si="1"/>
        <v>0</v>
      </c>
      <c r="I15" s="20" t="str">
        <f t="shared" si="2"/>
        <v>-</v>
      </c>
      <c r="J15" s="21">
        <f t="shared" si="3"/>
        <v>0</v>
      </c>
    </row>
    <row r="16" spans="1:10" x14ac:dyDescent="0.25">
      <c r="A16" s="7" t="s">
        <v>41</v>
      </c>
      <c r="B16" s="65">
        <v>1</v>
      </c>
      <c r="C16" s="66">
        <v>0</v>
      </c>
      <c r="D16" s="65">
        <v>3</v>
      </c>
      <c r="E16" s="66">
        <v>3</v>
      </c>
      <c r="F16" s="67"/>
      <c r="G16" s="65">
        <f t="shared" si="0"/>
        <v>1</v>
      </c>
      <c r="H16" s="66">
        <f t="shared" si="1"/>
        <v>0</v>
      </c>
      <c r="I16" s="20" t="str">
        <f t="shared" si="2"/>
        <v>-</v>
      </c>
      <c r="J16" s="21">
        <f t="shared" si="3"/>
        <v>0</v>
      </c>
    </row>
    <row r="17" spans="1:10" x14ac:dyDescent="0.25">
      <c r="A17" s="7" t="s">
        <v>42</v>
      </c>
      <c r="B17" s="65">
        <v>73</v>
      </c>
      <c r="C17" s="66">
        <v>39</v>
      </c>
      <c r="D17" s="65">
        <v>413</v>
      </c>
      <c r="E17" s="66">
        <v>308</v>
      </c>
      <c r="F17" s="67"/>
      <c r="G17" s="65">
        <f t="shared" si="0"/>
        <v>34</v>
      </c>
      <c r="H17" s="66">
        <f t="shared" si="1"/>
        <v>105</v>
      </c>
      <c r="I17" s="20">
        <f t="shared" si="2"/>
        <v>0.87179487179487181</v>
      </c>
      <c r="J17" s="21">
        <f t="shared" si="3"/>
        <v>0.34090909090909088</v>
      </c>
    </row>
    <row r="18" spans="1:10" x14ac:dyDescent="0.25">
      <c r="A18" s="7" t="s">
        <v>44</v>
      </c>
      <c r="B18" s="65">
        <v>4</v>
      </c>
      <c r="C18" s="66">
        <v>0</v>
      </c>
      <c r="D18" s="65">
        <v>12</v>
      </c>
      <c r="E18" s="66">
        <v>3</v>
      </c>
      <c r="F18" s="67"/>
      <c r="G18" s="65">
        <f t="shared" si="0"/>
        <v>4</v>
      </c>
      <c r="H18" s="66">
        <f t="shared" si="1"/>
        <v>9</v>
      </c>
      <c r="I18" s="20" t="str">
        <f t="shared" si="2"/>
        <v>-</v>
      </c>
      <c r="J18" s="21">
        <f t="shared" si="3"/>
        <v>3</v>
      </c>
    </row>
    <row r="19" spans="1:10" x14ac:dyDescent="0.25">
      <c r="A19" s="7" t="s">
        <v>45</v>
      </c>
      <c r="B19" s="65">
        <v>50</v>
      </c>
      <c r="C19" s="66">
        <v>39</v>
      </c>
      <c r="D19" s="65">
        <v>229</v>
      </c>
      <c r="E19" s="66">
        <v>113</v>
      </c>
      <c r="F19" s="67"/>
      <c r="G19" s="65">
        <f t="shared" si="0"/>
        <v>11</v>
      </c>
      <c r="H19" s="66">
        <f t="shared" si="1"/>
        <v>116</v>
      </c>
      <c r="I19" s="20">
        <f t="shared" si="2"/>
        <v>0.28205128205128205</v>
      </c>
      <c r="J19" s="21">
        <f t="shared" si="3"/>
        <v>1.0265486725663717</v>
      </c>
    </row>
    <row r="20" spans="1:10" x14ac:dyDescent="0.25">
      <c r="A20" s="7" t="s">
        <v>47</v>
      </c>
      <c r="B20" s="65">
        <v>18</v>
      </c>
      <c r="C20" s="66">
        <v>10</v>
      </c>
      <c r="D20" s="65">
        <v>132</v>
      </c>
      <c r="E20" s="66">
        <v>96</v>
      </c>
      <c r="F20" s="67"/>
      <c r="G20" s="65">
        <f t="shared" si="0"/>
        <v>8</v>
      </c>
      <c r="H20" s="66">
        <f t="shared" si="1"/>
        <v>36</v>
      </c>
      <c r="I20" s="20">
        <f t="shared" si="2"/>
        <v>0.8</v>
      </c>
      <c r="J20" s="21">
        <f t="shared" si="3"/>
        <v>0.375</v>
      </c>
    </row>
    <row r="21" spans="1:10" x14ac:dyDescent="0.25">
      <c r="A21" s="7" t="s">
        <v>48</v>
      </c>
      <c r="B21" s="65">
        <v>118</v>
      </c>
      <c r="C21" s="66">
        <v>139</v>
      </c>
      <c r="D21" s="65">
        <v>542</v>
      </c>
      <c r="E21" s="66">
        <v>691</v>
      </c>
      <c r="F21" s="67"/>
      <c r="G21" s="65">
        <f t="shared" si="0"/>
        <v>-21</v>
      </c>
      <c r="H21" s="66">
        <f t="shared" si="1"/>
        <v>-149</v>
      </c>
      <c r="I21" s="20">
        <f t="shared" si="2"/>
        <v>-0.15107913669064749</v>
      </c>
      <c r="J21" s="21">
        <f t="shared" si="3"/>
        <v>-0.21562952243125905</v>
      </c>
    </row>
    <row r="22" spans="1:10" x14ac:dyDescent="0.25">
      <c r="A22" s="7" t="s">
        <v>51</v>
      </c>
      <c r="B22" s="65">
        <v>25</v>
      </c>
      <c r="C22" s="66">
        <v>51</v>
      </c>
      <c r="D22" s="65">
        <v>161</v>
      </c>
      <c r="E22" s="66">
        <v>237</v>
      </c>
      <c r="F22" s="67"/>
      <c r="G22" s="65">
        <f t="shared" si="0"/>
        <v>-26</v>
      </c>
      <c r="H22" s="66">
        <f t="shared" si="1"/>
        <v>-76</v>
      </c>
      <c r="I22" s="20">
        <f t="shared" si="2"/>
        <v>-0.50980392156862742</v>
      </c>
      <c r="J22" s="21">
        <f t="shared" si="3"/>
        <v>-0.32067510548523209</v>
      </c>
    </row>
    <row r="23" spans="1:10" x14ac:dyDescent="0.25">
      <c r="A23" s="7" t="s">
        <v>52</v>
      </c>
      <c r="B23" s="65">
        <v>1</v>
      </c>
      <c r="C23" s="66">
        <v>5</v>
      </c>
      <c r="D23" s="65">
        <v>9</v>
      </c>
      <c r="E23" s="66">
        <v>14</v>
      </c>
      <c r="F23" s="67"/>
      <c r="G23" s="65">
        <f t="shared" si="0"/>
        <v>-4</v>
      </c>
      <c r="H23" s="66">
        <f t="shared" si="1"/>
        <v>-5</v>
      </c>
      <c r="I23" s="20">
        <f t="shared" si="2"/>
        <v>-0.8</v>
      </c>
      <c r="J23" s="21">
        <f t="shared" si="3"/>
        <v>-0.35714285714285715</v>
      </c>
    </row>
    <row r="24" spans="1:10" x14ac:dyDescent="0.25">
      <c r="A24" s="7" t="s">
        <v>53</v>
      </c>
      <c r="B24" s="65">
        <v>11</v>
      </c>
      <c r="C24" s="66">
        <v>8</v>
      </c>
      <c r="D24" s="65">
        <v>49</v>
      </c>
      <c r="E24" s="66">
        <v>53</v>
      </c>
      <c r="F24" s="67"/>
      <c r="G24" s="65">
        <f t="shared" si="0"/>
        <v>3</v>
      </c>
      <c r="H24" s="66">
        <f t="shared" si="1"/>
        <v>-4</v>
      </c>
      <c r="I24" s="20">
        <f t="shared" si="2"/>
        <v>0.375</v>
      </c>
      <c r="J24" s="21">
        <f t="shared" si="3"/>
        <v>-7.5471698113207544E-2</v>
      </c>
    </row>
    <row r="25" spans="1:10" x14ac:dyDescent="0.25">
      <c r="A25" s="7" t="s">
        <v>54</v>
      </c>
      <c r="B25" s="65">
        <v>165</v>
      </c>
      <c r="C25" s="66">
        <v>142</v>
      </c>
      <c r="D25" s="65">
        <v>735</v>
      </c>
      <c r="E25" s="66">
        <v>677</v>
      </c>
      <c r="F25" s="67"/>
      <c r="G25" s="65">
        <f t="shared" si="0"/>
        <v>23</v>
      </c>
      <c r="H25" s="66">
        <f t="shared" si="1"/>
        <v>58</v>
      </c>
      <c r="I25" s="20">
        <f t="shared" si="2"/>
        <v>0.1619718309859155</v>
      </c>
      <c r="J25" s="21">
        <f t="shared" si="3"/>
        <v>8.5672082717872966E-2</v>
      </c>
    </row>
    <row r="26" spans="1:10" x14ac:dyDescent="0.25">
      <c r="A26" s="7" t="s">
        <v>55</v>
      </c>
      <c r="B26" s="65">
        <v>13</v>
      </c>
      <c r="C26" s="66">
        <v>11</v>
      </c>
      <c r="D26" s="65">
        <v>60</v>
      </c>
      <c r="E26" s="66">
        <v>69</v>
      </c>
      <c r="F26" s="67"/>
      <c r="G26" s="65">
        <f t="shared" si="0"/>
        <v>2</v>
      </c>
      <c r="H26" s="66">
        <f t="shared" si="1"/>
        <v>-9</v>
      </c>
      <c r="I26" s="20">
        <f t="shared" si="2"/>
        <v>0.18181818181818182</v>
      </c>
      <c r="J26" s="21">
        <f t="shared" si="3"/>
        <v>-0.13043478260869565</v>
      </c>
    </row>
    <row r="27" spans="1:10" x14ac:dyDescent="0.25">
      <c r="A27" s="7" t="s">
        <v>56</v>
      </c>
      <c r="B27" s="65">
        <v>19</v>
      </c>
      <c r="C27" s="66">
        <v>11</v>
      </c>
      <c r="D27" s="65">
        <v>90</v>
      </c>
      <c r="E27" s="66">
        <v>65</v>
      </c>
      <c r="F27" s="67"/>
      <c r="G27" s="65">
        <f t="shared" si="0"/>
        <v>8</v>
      </c>
      <c r="H27" s="66">
        <f t="shared" si="1"/>
        <v>25</v>
      </c>
      <c r="I27" s="20">
        <f t="shared" si="2"/>
        <v>0.72727272727272729</v>
      </c>
      <c r="J27" s="21">
        <f t="shared" si="3"/>
        <v>0.38461538461538464</v>
      </c>
    </row>
    <row r="28" spans="1:10" x14ac:dyDescent="0.25">
      <c r="A28" s="7" t="s">
        <v>57</v>
      </c>
      <c r="B28" s="65">
        <v>18</v>
      </c>
      <c r="C28" s="66">
        <v>13</v>
      </c>
      <c r="D28" s="65">
        <v>97</v>
      </c>
      <c r="E28" s="66">
        <v>87</v>
      </c>
      <c r="F28" s="67"/>
      <c r="G28" s="65">
        <f t="shared" si="0"/>
        <v>5</v>
      </c>
      <c r="H28" s="66">
        <f t="shared" si="1"/>
        <v>10</v>
      </c>
      <c r="I28" s="20">
        <f t="shared" si="2"/>
        <v>0.38461538461538464</v>
      </c>
      <c r="J28" s="21">
        <f t="shared" si="3"/>
        <v>0.11494252873563218</v>
      </c>
    </row>
    <row r="29" spans="1:10" x14ac:dyDescent="0.25">
      <c r="A29" s="7" t="s">
        <v>58</v>
      </c>
      <c r="B29" s="65">
        <v>0</v>
      </c>
      <c r="C29" s="66">
        <v>0</v>
      </c>
      <c r="D29" s="65">
        <v>1</v>
      </c>
      <c r="E29" s="66">
        <v>1</v>
      </c>
      <c r="F29" s="67"/>
      <c r="G29" s="65">
        <f t="shared" si="0"/>
        <v>0</v>
      </c>
      <c r="H29" s="66">
        <f t="shared" si="1"/>
        <v>0</v>
      </c>
      <c r="I29" s="20" t="str">
        <f t="shared" si="2"/>
        <v>-</v>
      </c>
      <c r="J29" s="21">
        <f t="shared" si="3"/>
        <v>0</v>
      </c>
    </row>
    <row r="30" spans="1:10" x14ac:dyDescent="0.25">
      <c r="A30" s="7" t="s">
        <v>59</v>
      </c>
      <c r="B30" s="65">
        <v>1</v>
      </c>
      <c r="C30" s="66">
        <v>3</v>
      </c>
      <c r="D30" s="65">
        <v>4</v>
      </c>
      <c r="E30" s="66">
        <v>5</v>
      </c>
      <c r="F30" s="67"/>
      <c r="G30" s="65">
        <f t="shared" si="0"/>
        <v>-2</v>
      </c>
      <c r="H30" s="66">
        <f t="shared" si="1"/>
        <v>-1</v>
      </c>
      <c r="I30" s="20">
        <f t="shared" si="2"/>
        <v>-0.66666666666666663</v>
      </c>
      <c r="J30" s="21">
        <f t="shared" si="3"/>
        <v>-0.2</v>
      </c>
    </row>
    <row r="31" spans="1:10" x14ac:dyDescent="0.25">
      <c r="A31" s="7" t="s">
        <v>60</v>
      </c>
      <c r="B31" s="65">
        <v>126</v>
      </c>
      <c r="C31" s="66">
        <v>112</v>
      </c>
      <c r="D31" s="65">
        <v>734</v>
      </c>
      <c r="E31" s="66">
        <v>900</v>
      </c>
      <c r="F31" s="67"/>
      <c r="G31" s="65">
        <f t="shared" si="0"/>
        <v>14</v>
      </c>
      <c r="H31" s="66">
        <f t="shared" si="1"/>
        <v>-166</v>
      </c>
      <c r="I31" s="20">
        <f t="shared" si="2"/>
        <v>0.125</v>
      </c>
      <c r="J31" s="21">
        <f t="shared" si="3"/>
        <v>-0.18444444444444444</v>
      </c>
    </row>
    <row r="32" spans="1:10" x14ac:dyDescent="0.25">
      <c r="A32" s="7" t="s">
        <v>61</v>
      </c>
      <c r="B32" s="65">
        <v>31</v>
      </c>
      <c r="C32" s="66">
        <v>61</v>
      </c>
      <c r="D32" s="65">
        <v>148</v>
      </c>
      <c r="E32" s="66">
        <v>169</v>
      </c>
      <c r="F32" s="67"/>
      <c r="G32" s="65">
        <f t="shared" si="0"/>
        <v>-30</v>
      </c>
      <c r="H32" s="66">
        <f t="shared" si="1"/>
        <v>-21</v>
      </c>
      <c r="I32" s="20">
        <f t="shared" si="2"/>
        <v>-0.49180327868852458</v>
      </c>
      <c r="J32" s="21">
        <f t="shared" si="3"/>
        <v>-0.1242603550295858</v>
      </c>
    </row>
    <row r="33" spans="1:10" x14ac:dyDescent="0.25">
      <c r="A33" s="7" t="s">
        <v>62</v>
      </c>
      <c r="B33" s="65">
        <v>2</v>
      </c>
      <c r="C33" s="66">
        <v>1</v>
      </c>
      <c r="D33" s="65">
        <v>11</v>
      </c>
      <c r="E33" s="66">
        <v>12</v>
      </c>
      <c r="F33" s="67"/>
      <c r="G33" s="65">
        <f t="shared" si="0"/>
        <v>1</v>
      </c>
      <c r="H33" s="66">
        <f t="shared" si="1"/>
        <v>-1</v>
      </c>
      <c r="I33" s="20">
        <f t="shared" si="2"/>
        <v>1</v>
      </c>
      <c r="J33" s="21">
        <f t="shared" si="3"/>
        <v>-8.3333333333333329E-2</v>
      </c>
    </row>
    <row r="34" spans="1:10" x14ac:dyDescent="0.25">
      <c r="A34" s="7" t="s">
        <v>63</v>
      </c>
      <c r="B34" s="65">
        <v>86</v>
      </c>
      <c r="C34" s="66">
        <v>36</v>
      </c>
      <c r="D34" s="65">
        <v>430</v>
      </c>
      <c r="E34" s="66">
        <v>294</v>
      </c>
      <c r="F34" s="67"/>
      <c r="G34" s="65">
        <f t="shared" si="0"/>
        <v>50</v>
      </c>
      <c r="H34" s="66">
        <f t="shared" si="1"/>
        <v>136</v>
      </c>
      <c r="I34" s="20">
        <f t="shared" si="2"/>
        <v>1.3888888888888888</v>
      </c>
      <c r="J34" s="21">
        <f t="shared" si="3"/>
        <v>0.46258503401360546</v>
      </c>
    </row>
    <row r="35" spans="1:10" x14ac:dyDescent="0.25">
      <c r="A35" s="7" t="s">
        <v>64</v>
      </c>
      <c r="B35" s="65">
        <v>11</v>
      </c>
      <c r="C35" s="66">
        <v>8</v>
      </c>
      <c r="D35" s="65">
        <v>34</v>
      </c>
      <c r="E35" s="66">
        <v>34</v>
      </c>
      <c r="F35" s="67"/>
      <c r="G35" s="65">
        <f t="shared" si="0"/>
        <v>3</v>
      </c>
      <c r="H35" s="66">
        <f t="shared" si="1"/>
        <v>0</v>
      </c>
      <c r="I35" s="20">
        <f t="shared" si="2"/>
        <v>0.375</v>
      </c>
      <c r="J35" s="21">
        <f t="shared" si="3"/>
        <v>0</v>
      </c>
    </row>
    <row r="36" spans="1:10" x14ac:dyDescent="0.25">
      <c r="A36" s="7" t="s">
        <v>65</v>
      </c>
      <c r="B36" s="65">
        <v>46</v>
      </c>
      <c r="C36" s="66">
        <v>74</v>
      </c>
      <c r="D36" s="65">
        <v>346</v>
      </c>
      <c r="E36" s="66">
        <v>516</v>
      </c>
      <c r="F36" s="67"/>
      <c r="G36" s="65">
        <f t="shared" si="0"/>
        <v>-28</v>
      </c>
      <c r="H36" s="66">
        <f t="shared" si="1"/>
        <v>-170</v>
      </c>
      <c r="I36" s="20">
        <f t="shared" si="2"/>
        <v>-0.3783783783783784</v>
      </c>
      <c r="J36" s="21">
        <f t="shared" si="3"/>
        <v>-0.32945736434108525</v>
      </c>
    </row>
    <row r="37" spans="1:10" x14ac:dyDescent="0.25">
      <c r="A37" s="7" t="s">
        <v>66</v>
      </c>
      <c r="B37" s="65">
        <v>32</v>
      </c>
      <c r="C37" s="66">
        <v>19</v>
      </c>
      <c r="D37" s="65">
        <v>199</v>
      </c>
      <c r="E37" s="66">
        <v>193</v>
      </c>
      <c r="F37" s="67"/>
      <c r="G37" s="65">
        <f t="shared" si="0"/>
        <v>13</v>
      </c>
      <c r="H37" s="66">
        <f t="shared" si="1"/>
        <v>6</v>
      </c>
      <c r="I37" s="20">
        <f t="shared" si="2"/>
        <v>0.68421052631578949</v>
      </c>
      <c r="J37" s="21">
        <f t="shared" si="3"/>
        <v>3.1088082901554404E-2</v>
      </c>
    </row>
    <row r="38" spans="1:10" x14ac:dyDescent="0.25">
      <c r="A38" s="7" t="s">
        <v>67</v>
      </c>
      <c r="B38" s="65">
        <v>7</v>
      </c>
      <c r="C38" s="66">
        <v>6</v>
      </c>
      <c r="D38" s="65">
        <v>23</v>
      </c>
      <c r="E38" s="66">
        <v>25</v>
      </c>
      <c r="F38" s="67"/>
      <c r="G38" s="65">
        <f t="shared" ref="G38:G54" si="4">B38-C38</f>
        <v>1</v>
      </c>
      <c r="H38" s="66">
        <f t="shared" ref="H38:H54" si="5">D38-E38</f>
        <v>-2</v>
      </c>
      <c r="I38" s="20">
        <f t="shared" ref="I38:I54" si="6">IF(C38=0, "-", IF(G38/C38&lt;10, G38/C38, "&gt;999%"))</f>
        <v>0.16666666666666666</v>
      </c>
      <c r="J38" s="21">
        <f t="shared" ref="J38:J54" si="7">IF(E38=0, "-", IF(H38/E38&lt;10, H38/E38, "&gt;999%"))</f>
        <v>-0.08</v>
      </c>
    </row>
    <row r="39" spans="1:10" x14ac:dyDescent="0.25">
      <c r="A39" s="7" t="s">
        <v>68</v>
      </c>
      <c r="B39" s="65">
        <v>11</v>
      </c>
      <c r="C39" s="66">
        <v>19</v>
      </c>
      <c r="D39" s="65">
        <v>54</v>
      </c>
      <c r="E39" s="66">
        <v>34</v>
      </c>
      <c r="F39" s="67"/>
      <c r="G39" s="65">
        <f t="shared" si="4"/>
        <v>-8</v>
      </c>
      <c r="H39" s="66">
        <f t="shared" si="5"/>
        <v>20</v>
      </c>
      <c r="I39" s="20">
        <f t="shared" si="6"/>
        <v>-0.42105263157894735</v>
      </c>
      <c r="J39" s="21">
        <f t="shared" si="7"/>
        <v>0.58823529411764708</v>
      </c>
    </row>
    <row r="40" spans="1:10" x14ac:dyDescent="0.25">
      <c r="A40" s="7" t="s">
        <v>69</v>
      </c>
      <c r="B40" s="65">
        <v>20</v>
      </c>
      <c r="C40" s="66">
        <v>17</v>
      </c>
      <c r="D40" s="65">
        <v>72</v>
      </c>
      <c r="E40" s="66">
        <v>65</v>
      </c>
      <c r="F40" s="67"/>
      <c r="G40" s="65">
        <f t="shared" si="4"/>
        <v>3</v>
      </c>
      <c r="H40" s="66">
        <f t="shared" si="5"/>
        <v>7</v>
      </c>
      <c r="I40" s="20">
        <f t="shared" si="6"/>
        <v>0.17647058823529413</v>
      </c>
      <c r="J40" s="21">
        <f t="shared" si="7"/>
        <v>0.1076923076923077</v>
      </c>
    </row>
    <row r="41" spans="1:10" x14ac:dyDescent="0.25">
      <c r="A41" s="7" t="s">
        <v>70</v>
      </c>
      <c r="B41" s="65">
        <v>6</v>
      </c>
      <c r="C41" s="66">
        <v>5</v>
      </c>
      <c r="D41" s="65">
        <v>33</v>
      </c>
      <c r="E41" s="66">
        <v>26</v>
      </c>
      <c r="F41" s="67"/>
      <c r="G41" s="65">
        <f t="shared" si="4"/>
        <v>1</v>
      </c>
      <c r="H41" s="66">
        <f t="shared" si="5"/>
        <v>7</v>
      </c>
      <c r="I41" s="20">
        <f t="shared" si="6"/>
        <v>0.2</v>
      </c>
      <c r="J41" s="21">
        <f t="shared" si="7"/>
        <v>0.26923076923076922</v>
      </c>
    </row>
    <row r="42" spans="1:10" x14ac:dyDescent="0.25">
      <c r="A42" s="7" t="s">
        <v>71</v>
      </c>
      <c r="B42" s="65">
        <v>4</v>
      </c>
      <c r="C42" s="66">
        <v>5</v>
      </c>
      <c r="D42" s="65">
        <v>21</v>
      </c>
      <c r="E42" s="66">
        <v>34</v>
      </c>
      <c r="F42" s="67"/>
      <c r="G42" s="65">
        <f t="shared" si="4"/>
        <v>-1</v>
      </c>
      <c r="H42" s="66">
        <f t="shared" si="5"/>
        <v>-13</v>
      </c>
      <c r="I42" s="20">
        <f t="shared" si="6"/>
        <v>-0.2</v>
      </c>
      <c r="J42" s="21">
        <f t="shared" si="7"/>
        <v>-0.38235294117647056</v>
      </c>
    </row>
    <row r="43" spans="1:10" x14ac:dyDescent="0.25">
      <c r="A43" s="7" t="s">
        <v>72</v>
      </c>
      <c r="B43" s="65">
        <v>31</v>
      </c>
      <c r="C43" s="66">
        <v>36</v>
      </c>
      <c r="D43" s="65">
        <v>153</v>
      </c>
      <c r="E43" s="66">
        <v>143</v>
      </c>
      <c r="F43" s="67"/>
      <c r="G43" s="65">
        <f t="shared" si="4"/>
        <v>-5</v>
      </c>
      <c r="H43" s="66">
        <f t="shared" si="5"/>
        <v>10</v>
      </c>
      <c r="I43" s="20">
        <f t="shared" si="6"/>
        <v>-0.1388888888888889</v>
      </c>
      <c r="J43" s="21">
        <f t="shared" si="7"/>
        <v>6.9930069930069935E-2</v>
      </c>
    </row>
    <row r="44" spans="1:10" x14ac:dyDescent="0.25">
      <c r="A44" s="7" t="s">
        <v>73</v>
      </c>
      <c r="B44" s="65">
        <v>7</v>
      </c>
      <c r="C44" s="66">
        <v>3</v>
      </c>
      <c r="D44" s="65">
        <v>23</v>
      </c>
      <c r="E44" s="66">
        <v>7</v>
      </c>
      <c r="F44" s="67"/>
      <c r="G44" s="65">
        <f t="shared" si="4"/>
        <v>4</v>
      </c>
      <c r="H44" s="66">
        <f t="shared" si="5"/>
        <v>16</v>
      </c>
      <c r="I44" s="20">
        <f t="shared" si="6"/>
        <v>1.3333333333333333</v>
      </c>
      <c r="J44" s="21">
        <f t="shared" si="7"/>
        <v>2.2857142857142856</v>
      </c>
    </row>
    <row r="45" spans="1:10" x14ac:dyDescent="0.25">
      <c r="A45" s="7" t="s">
        <v>74</v>
      </c>
      <c r="B45" s="65">
        <v>127</v>
      </c>
      <c r="C45" s="66">
        <v>64</v>
      </c>
      <c r="D45" s="65">
        <v>516</v>
      </c>
      <c r="E45" s="66">
        <v>381</v>
      </c>
      <c r="F45" s="67"/>
      <c r="G45" s="65">
        <f t="shared" si="4"/>
        <v>63</v>
      </c>
      <c r="H45" s="66">
        <f t="shared" si="5"/>
        <v>135</v>
      </c>
      <c r="I45" s="20">
        <f t="shared" si="6"/>
        <v>0.984375</v>
      </c>
      <c r="J45" s="21">
        <f t="shared" si="7"/>
        <v>0.3543307086614173</v>
      </c>
    </row>
    <row r="46" spans="1:10" x14ac:dyDescent="0.25">
      <c r="A46" s="7" t="s">
        <v>75</v>
      </c>
      <c r="B46" s="65">
        <v>25</v>
      </c>
      <c r="C46" s="66">
        <v>47</v>
      </c>
      <c r="D46" s="65">
        <v>116</v>
      </c>
      <c r="E46" s="66">
        <v>169</v>
      </c>
      <c r="F46" s="67"/>
      <c r="G46" s="65">
        <f t="shared" si="4"/>
        <v>-22</v>
      </c>
      <c r="H46" s="66">
        <f t="shared" si="5"/>
        <v>-53</v>
      </c>
      <c r="I46" s="20">
        <f t="shared" si="6"/>
        <v>-0.46808510638297873</v>
      </c>
      <c r="J46" s="21">
        <f t="shared" si="7"/>
        <v>-0.31360946745562129</v>
      </c>
    </row>
    <row r="47" spans="1:10" x14ac:dyDescent="0.25">
      <c r="A47" s="7" t="s">
        <v>76</v>
      </c>
      <c r="B47" s="65">
        <v>212</v>
      </c>
      <c r="C47" s="66">
        <v>13</v>
      </c>
      <c r="D47" s="65">
        <v>1162</v>
      </c>
      <c r="E47" s="66">
        <v>190</v>
      </c>
      <c r="F47" s="67"/>
      <c r="G47" s="65">
        <f t="shared" si="4"/>
        <v>199</v>
      </c>
      <c r="H47" s="66">
        <f t="shared" si="5"/>
        <v>972</v>
      </c>
      <c r="I47" s="20" t="str">
        <f t="shared" si="6"/>
        <v>&gt;999%</v>
      </c>
      <c r="J47" s="21">
        <f t="shared" si="7"/>
        <v>5.1157894736842104</v>
      </c>
    </row>
    <row r="48" spans="1:10" x14ac:dyDescent="0.25">
      <c r="A48" s="7" t="s">
        <v>77</v>
      </c>
      <c r="B48" s="65">
        <v>215</v>
      </c>
      <c r="C48" s="66">
        <v>299</v>
      </c>
      <c r="D48" s="65">
        <v>971</v>
      </c>
      <c r="E48" s="66">
        <v>1575</v>
      </c>
      <c r="F48" s="67"/>
      <c r="G48" s="65">
        <f t="shared" si="4"/>
        <v>-84</v>
      </c>
      <c r="H48" s="66">
        <f t="shared" si="5"/>
        <v>-604</v>
      </c>
      <c r="I48" s="20">
        <f t="shared" si="6"/>
        <v>-0.28093645484949831</v>
      </c>
      <c r="J48" s="21">
        <f t="shared" si="7"/>
        <v>-0.3834920634920635</v>
      </c>
    </row>
    <row r="49" spans="1:10" x14ac:dyDescent="0.25">
      <c r="A49" s="7" t="s">
        <v>78</v>
      </c>
      <c r="B49" s="65">
        <v>112</v>
      </c>
      <c r="C49" s="66">
        <v>77</v>
      </c>
      <c r="D49" s="65">
        <v>508</v>
      </c>
      <c r="E49" s="66">
        <v>371</v>
      </c>
      <c r="F49" s="67"/>
      <c r="G49" s="65">
        <f t="shared" si="4"/>
        <v>35</v>
      </c>
      <c r="H49" s="66">
        <f t="shared" si="5"/>
        <v>137</v>
      </c>
      <c r="I49" s="20">
        <f t="shared" si="6"/>
        <v>0.45454545454545453</v>
      </c>
      <c r="J49" s="21">
        <f t="shared" si="7"/>
        <v>0.3692722371967655</v>
      </c>
    </row>
    <row r="50" spans="1:10" x14ac:dyDescent="0.25">
      <c r="A50" s="7" t="s">
        <v>79</v>
      </c>
      <c r="B50" s="65">
        <v>30</v>
      </c>
      <c r="C50" s="66">
        <v>39</v>
      </c>
      <c r="D50" s="65">
        <v>208</v>
      </c>
      <c r="E50" s="66">
        <v>151</v>
      </c>
      <c r="F50" s="67"/>
      <c r="G50" s="65">
        <f t="shared" si="4"/>
        <v>-9</v>
      </c>
      <c r="H50" s="66">
        <f t="shared" si="5"/>
        <v>57</v>
      </c>
      <c r="I50" s="20">
        <f t="shared" si="6"/>
        <v>-0.23076923076923078</v>
      </c>
      <c r="J50" s="21">
        <f t="shared" si="7"/>
        <v>0.37748344370860926</v>
      </c>
    </row>
    <row r="51" spans="1:10" x14ac:dyDescent="0.25">
      <c r="A51" s="142" t="s">
        <v>43</v>
      </c>
      <c r="B51" s="143">
        <v>0</v>
      </c>
      <c r="C51" s="144">
        <v>0</v>
      </c>
      <c r="D51" s="143">
        <v>4</v>
      </c>
      <c r="E51" s="144">
        <v>8</v>
      </c>
      <c r="F51" s="145"/>
      <c r="G51" s="143">
        <f t="shared" si="4"/>
        <v>0</v>
      </c>
      <c r="H51" s="144">
        <f t="shared" si="5"/>
        <v>-4</v>
      </c>
      <c r="I51" s="151" t="str">
        <f t="shared" si="6"/>
        <v>-</v>
      </c>
      <c r="J51" s="152">
        <f t="shared" si="7"/>
        <v>-0.5</v>
      </c>
    </row>
    <row r="52" spans="1:10" x14ac:dyDescent="0.25">
      <c r="A52" s="7" t="s">
        <v>46</v>
      </c>
      <c r="B52" s="65">
        <v>0</v>
      </c>
      <c r="C52" s="66">
        <v>3</v>
      </c>
      <c r="D52" s="65">
        <v>3</v>
      </c>
      <c r="E52" s="66">
        <v>5</v>
      </c>
      <c r="F52" s="67"/>
      <c r="G52" s="65">
        <f t="shared" si="4"/>
        <v>-3</v>
      </c>
      <c r="H52" s="66">
        <f t="shared" si="5"/>
        <v>-2</v>
      </c>
      <c r="I52" s="20">
        <f t="shared" si="6"/>
        <v>-1</v>
      </c>
      <c r="J52" s="21">
        <f t="shared" si="7"/>
        <v>-0.4</v>
      </c>
    </row>
    <row r="53" spans="1:10" x14ac:dyDescent="0.25">
      <c r="A53" s="7" t="s">
        <v>49</v>
      </c>
      <c r="B53" s="65">
        <v>1</v>
      </c>
      <c r="C53" s="66">
        <v>0</v>
      </c>
      <c r="D53" s="65">
        <v>1</v>
      </c>
      <c r="E53" s="66">
        <v>0</v>
      </c>
      <c r="F53" s="67"/>
      <c r="G53" s="65">
        <f t="shared" si="4"/>
        <v>1</v>
      </c>
      <c r="H53" s="66">
        <f t="shared" si="5"/>
        <v>1</v>
      </c>
      <c r="I53" s="20" t="str">
        <f t="shared" si="6"/>
        <v>-</v>
      </c>
      <c r="J53" s="21" t="str">
        <f t="shared" si="7"/>
        <v>-</v>
      </c>
    </row>
    <row r="54" spans="1:10" x14ac:dyDescent="0.25">
      <c r="A54" s="7" t="s">
        <v>50</v>
      </c>
      <c r="B54" s="65">
        <v>1</v>
      </c>
      <c r="C54" s="66">
        <v>12</v>
      </c>
      <c r="D54" s="65">
        <v>32</v>
      </c>
      <c r="E54" s="66">
        <v>37</v>
      </c>
      <c r="F54" s="67"/>
      <c r="G54" s="65">
        <f t="shared" si="4"/>
        <v>-11</v>
      </c>
      <c r="H54" s="66">
        <f t="shared" si="5"/>
        <v>-5</v>
      </c>
      <c r="I54" s="20">
        <f t="shared" si="6"/>
        <v>-0.91666666666666663</v>
      </c>
      <c r="J54" s="21">
        <f t="shared" si="7"/>
        <v>-0.13513513513513514</v>
      </c>
    </row>
    <row r="55" spans="1:10" x14ac:dyDescent="0.25">
      <c r="A55" s="1"/>
      <c r="B55" s="68"/>
      <c r="C55" s="69"/>
      <c r="D55" s="68"/>
      <c r="E55" s="69"/>
      <c r="F55" s="70"/>
      <c r="G55" s="68"/>
      <c r="H55" s="69"/>
      <c r="I55" s="5"/>
      <c r="J55" s="6"/>
    </row>
    <row r="56" spans="1:10" s="43" customFormat="1" ht="13" x14ac:dyDescent="0.3">
      <c r="A56" s="27" t="s">
        <v>5</v>
      </c>
      <c r="B56" s="71">
        <f>SUM(B6:B55)</f>
        <v>1856</v>
      </c>
      <c r="C56" s="72">
        <f>SUM(C6:C55)</f>
        <v>1486</v>
      </c>
      <c r="D56" s="71">
        <f>SUM(D6:D55)</f>
        <v>9054</v>
      </c>
      <c r="E56" s="72">
        <f>SUM(E6:E55)</f>
        <v>8145</v>
      </c>
      <c r="F56" s="73"/>
      <c r="G56" s="71">
        <f>SUM(G6:G55)</f>
        <v>370</v>
      </c>
      <c r="H56" s="72">
        <f>SUM(H6:H55)</f>
        <v>909</v>
      </c>
      <c r="I56" s="37">
        <f>IF(C56=0, 0, G56/C56)</f>
        <v>0.24899057873485869</v>
      </c>
      <c r="J56" s="38">
        <f>IF(E56=0, 0, H56/E56)</f>
        <v>0.11160220994475138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6"/>
  <sheetViews>
    <sheetView tabSelected="1"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90</v>
      </c>
      <c r="B2" s="202" t="s">
        <v>81</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0.107758620689655</v>
      </c>
      <c r="C6" s="17">
        <v>0.13458950201884301</v>
      </c>
      <c r="D6" s="16">
        <v>0.14358294676386099</v>
      </c>
      <c r="E6" s="17">
        <v>0.15960712093308799</v>
      </c>
      <c r="F6" s="12"/>
      <c r="G6" s="10">
        <f t="shared" ref="G6:G37" si="0">B6-C6</f>
        <v>-2.6830881329188011E-2</v>
      </c>
      <c r="H6" s="11">
        <f t="shared" ref="H6:H37" si="1">D6-E6</f>
        <v>-1.6024174169226996E-2</v>
      </c>
    </row>
    <row r="7" spans="1:8" x14ac:dyDescent="0.25">
      <c r="A7" s="7" t="s">
        <v>32</v>
      </c>
      <c r="B7" s="16">
        <v>1.9935344827586201</v>
      </c>
      <c r="C7" s="17">
        <v>1.0767160161507401</v>
      </c>
      <c r="D7" s="16">
        <v>1.9107576761652301</v>
      </c>
      <c r="E7" s="17">
        <v>1.51012891344383</v>
      </c>
      <c r="F7" s="12"/>
      <c r="G7" s="10">
        <f t="shared" si="0"/>
        <v>0.91681846660788002</v>
      </c>
      <c r="H7" s="11">
        <f t="shared" si="1"/>
        <v>0.40062876272140002</v>
      </c>
    </row>
    <row r="8" spans="1:8" x14ac:dyDescent="0.25">
      <c r="A8" s="7" t="s">
        <v>33</v>
      </c>
      <c r="B8" s="16">
        <v>0</v>
      </c>
      <c r="C8" s="17">
        <v>6.7294751009421297E-2</v>
      </c>
      <c r="D8" s="16">
        <v>0</v>
      </c>
      <c r="E8" s="17">
        <v>1.2277470841006799E-2</v>
      </c>
      <c r="F8" s="12"/>
      <c r="G8" s="10">
        <f t="shared" si="0"/>
        <v>-6.7294751009421297E-2</v>
      </c>
      <c r="H8" s="11">
        <f t="shared" si="1"/>
        <v>-1.2277470841006799E-2</v>
      </c>
    </row>
    <row r="9" spans="1:8" x14ac:dyDescent="0.25">
      <c r="A9" s="7" t="s">
        <v>34</v>
      </c>
      <c r="B9" s="16">
        <v>3.50215517241379</v>
      </c>
      <c r="C9" s="17">
        <v>2.62449528936743</v>
      </c>
      <c r="D9" s="16">
        <v>2.2973271482217799</v>
      </c>
      <c r="E9" s="17">
        <v>2.6151012891344401</v>
      </c>
      <c r="F9" s="12"/>
      <c r="G9" s="10">
        <f t="shared" si="0"/>
        <v>0.87765988304636</v>
      </c>
      <c r="H9" s="11">
        <f t="shared" si="1"/>
        <v>-0.31777414091266021</v>
      </c>
    </row>
    <row r="10" spans="1:8" x14ac:dyDescent="0.25">
      <c r="A10" s="7" t="s">
        <v>35</v>
      </c>
      <c r="B10" s="16">
        <v>1.7780172413793101</v>
      </c>
      <c r="C10" s="17">
        <v>0</v>
      </c>
      <c r="D10" s="16">
        <v>1.7561298873426099</v>
      </c>
      <c r="E10" s="17">
        <v>0</v>
      </c>
      <c r="F10" s="12"/>
      <c r="G10" s="10">
        <f t="shared" si="0"/>
        <v>1.7780172413793101</v>
      </c>
      <c r="H10" s="11">
        <f t="shared" si="1"/>
        <v>1.7561298873426099</v>
      </c>
    </row>
    <row r="11" spans="1:8" x14ac:dyDescent="0.25">
      <c r="A11" s="7" t="s">
        <v>36</v>
      </c>
      <c r="B11" s="16">
        <v>0.26939655172413801</v>
      </c>
      <c r="C11" s="17">
        <v>0</v>
      </c>
      <c r="D11" s="16">
        <v>0.32030041970399797</v>
      </c>
      <c r="E11" s="17">
        <v>0</v>
      </c>
      <c r="F11" s="12"/>
      <c r="G11" s="10">
        <f t="shared" si="0"/>
        <v>0.26939655172413801</v>
      </c>
      <c r="H11" s="11">
        <f t="shared" si="1"/>
        <v>0.32030041970399797</v>
      </c>
    </row>
    <row r="12" spans="1:8" x14ac:dyDescent="0.25">
      <c r="A12" s="7" t="s">
        <v>37</v>
      </c>
      <c r="B12" s="16">
        <v>0.107758620689655</v>
      </c>
      <c r="C12" s="17">
        <v>6.7294751009421297E-2</v>
      </c>
      <c r="D12" s="16">
        <v>0.220896841175171</v>
      </c>
      <c r="E12" s="17">
        <v>0.12277470841006799</v>
      </c>
      <c r="F12" s="12"/>
      <c r="G12" s="10">
        <f t="shared" si="0"/>
        <v>4.0463869680233702E-2</v>
      </c>
      <c r="H12" s="11">
        <f t="shared" si="1"/>
        <v>9.812213276510301E-2</v>
      </c>
    </row>
    <row r="13" spans="1:8" x14ac:dyDescent="0.25">
      <c r="A13" s="7" t="s">
        <v>38</v>
      </c>
      <c r="B13" s="16">
        <v>0</v>
      </c>
      <c r="C13" s="17">
        <v>0</v>
      </c>
      <c r="D13" s="16">
        <v>3.31345261762757E-2</v>
      </c>
      <c r="E13" s="17">
        <v>0.13505217925107399</v>
      </c>
      <c r="F13" s="12"/>
      <c r="G13" s="10">
        <f t="shared" si="0"/>
        <v>0</v>
      </c>
      <c r="H13" s="11">
        <f t="shared" si="1"/>
        <v>-0.10191765307479829</v>
      </c>
    </row>
    <row r="14" spans="1:8" x14ac:dyDescent="0.25">
      <c r="A14" s="7" t="s">
        <v>39</v>
      </c>
      <c r="B14" s="16">
        <v>2.5862068965517198</v>
      </c>
      <c r="C14" s="17">
        <v>0</v>
      </c>
      <c r="D14" s="16">
        <v>1.0713496796995801</v>
      </c>
      <c r="E14" s="17">
        <v>0</v>
      </c>
      <c r="F14" s="12"/>
      <c r="G14" s="10">
        <f t="shared" si="0"/>
        <v>2.5862068965517198</v>
      </c>
      <c r="H14" s="11">
        <f t="shared" si="1"/>
        <v>1.0713496796995801</v>
      </c>
    </row>
    <row r="15" spans="1:8" x14ac:dyDescent="0.25">
      <c r="A15" s="7" t="s">
        <v>40</v>
      </c>
      <c r="B15" s="16">
        <v>0.21551724137931</v>
      </c>
      <c r="C15" s="17">
        <v>0</v>
      </c>
      <c r="D15" s="16">
        <v>0.14358294676386099</v>
      </c>
      <c r="E15" s="17">
        <v>0.15960712093308799</v>
      </c>
      <c r="F15" s="12"/>
      <c r="G15" s="10">
        <f t="shared" si="0"/>
        <v>0.21551724137931</v>
      </c>
      <c r="H15" s="11">
        <f t="shared" si="1"/>
        <v>-1.6024174169226996E-2</v>
      </c>
    </row>
    <row r="16" spans="1:8" x14ac:dyDescent="0.25">
      <c r="A16" s="7" t="s">
        <v>41</v>
      </c>
      <c r="B16" s="16">
        <v>5.3879310344827597E-2</v>
      </c>
      <c r="C16" s="17">
        <v>0</v>
      </c>
      <c r="D16" s="16">
        <v>3.31345261762757E-2</v>
      </c>
      <c r="E16" s="17">
        <v>3.6832412523020303E-2</v>
      </c>
      <c r="F16" s="12"/>
      <c r="G16" s="10">
        <f t="shared" si="0"/>
        <v>5.3879310344827597E-2</v>
      </c>
      <c r="H16" s="11">
        <f t="shared" si="1"/>
        <v>-3.6978863467446027E-3</v>
      </c>
    </row>
    <row r="17" spans="1:8" x14ac:dyDescent="0.25">
      <c r="A17" s="7" t="s">
        <v>42</v>
      </c>
      <c r="B17" s="16">
        <v>3.9331896551724101</v>
      </c>
      <c r="C17" s="17">
        <v>2.62449528936743</v>
      </c>
      <c r="D17" s="16">
        <v>4.5615197702672905</v>
      </c>
      <c r="E17" s="17">
        <v>3.7814610190300799</v>
      </c>
      <c r="F17" s="12"/>
      <c r="G17" s="10">
        <f t="shared" si="0"/>
        <v>1.3086943658049801</v>
      </c>
      <c r="H17" s="11">
        <f t="shared" si="1"/>
        <v>0.78005875123721058</v>
      </c>
    </row>
    <row r="18" spans="1:8" x14ac:dyDescent="0.25">
      <c r="A18" s="7" t="s">
        <v>44</v>
      </c>
      <c r="B18" s="16">
        <v>0.21551724137931</v>
      </c>
      <c r="C18" s="17">
        <v>0</v>
      </c>
      <c r="D18" s="16">
        <v>0.13253810470510299</v>
      </c>
      <c r="E18" s="17">
        <v>3.6832412523020303E-2</v>
      </c>
      <c r="F18" s="12"/>
      <c r="G18" s="10">
        <f t="shared" si="0"/>
        <v>0.21551724137931</v>
      </c>
      <c r="H18" s="11">
        <f t="shared" si="1"/>
        <v>9.5705692182082691E-2</v>
      </c>
    </row>
    <row r="19" spans="1:8" x14ac:dyDescent="0.25">
      <c r="A19" s="7" t="s">
        <v>45</v>
      </c>
      <c r="B19" s="16">
        <v>2.6939655172413799</v>
      </c>
      <c r="C19" s="17">
        <v>2.62449528936743</v>
      </c>
      <c r="D19" s="16">
        <v>2.5292688314557101</v>
      </c>
      <c r="E19" s="17">
        <v>1.3873542050337599</v>
      </c>
      <c r="F19" s="12"/>
      <c r="G19" s="10">
        <f t="shared" si="0"/>
        <v>6.9470227873949852E-2</v>
      </c>
      <c r="H19" s="11">
        <f t="shared" si="1"/>
        <v>1.1419146264219502</v>
      </c>
    </row>
    <row r="20" spans="1:8" x14ac:dyDescent="0.25">
      <c r="A20" s="7" t="s">
        <v>47</v>
      </c>
      <c r="B20" s="16">
        <v>0.96982758620689691</v>
      </c>
      <c r="C20" s="17">
        <v>0.67294751009421305</v>
      </c>
      <c r="D20" s="16">
        <v>1.4579191517561298</v>
      </c>
      <c r="E20" s="17">
        <v>1.1786372007366499</v>
      </c>
      <c r="F20" s="12"/>
      <c r="G20" s="10">
        <f t="shared" si="0"/>
        <v>0.29688007611268385</v>
      </c>
      <c r="H20" s="11">
        <f t="shared" si="1"/>
        <v>0.27928195101947995</v>
      </c>
    </row>
    <row r="21" spans="1:8" x14ac:dyDescent="0.25">
      <c r="A21" s="7" t="s">
        <v>48</v>
      </c>
      <c r="B21" s="16">
        <v>6.3577586206896504</v>
      </c>
      <c r="C21" s="17">
        <v>9.3539703903095592</v>
      </c>
      <c r="D21" s="16">
        <v>5.9863043958471396</v>
      </c>
      <c r="E21" s="17">
        <v>8.4837323511356697</v>
      </c>
      <c r="F21" s="12"/>
      <c r="G21" s="10">
        <f t="shared" si="0"/>
        <v>-2.9962117696199089</v>
      </c>
      <c r="H21" s="11">
        <f t="shared" si="1"/>
        <v>-2.4974279552885301</v>
      </c>
    </row>
    <row r="22" spans="1:8" x14ac:dyDescent="0.25">
      <c r="A22" s="7" t="s">
        <v>51</v>
      </c>
      <c r="B22" s="16">
        <v>1.3469827586206899</v>
      </c>
      <c r="C22" s="17">
        <v>3.4320323014804801</v>
      </c>
      <c r="D22" s="16">
        <v>1.7782195714601299</v>
      </c>
      <c r="E22" s="17">
        <v>2.9097605893186</v>
      </c>
      <c r="F22" s="12"/>
      <c r="G22" s="10">
        <f t="shared" si="0"/>
        <v>-2.0850495428597902</v>
      </c>
      <c r="H22" s="11">
        <f t="shared" si="1"/>
        <v>-1.1315410178584702</v>
      </c>
    </row>
    <row r="23" spans="1:8" x14ac:dyDescent="0.25">
      <c r="A23" s="7" t="s">
        <v>52</v>
      </c>
      <c r="B23" s="16">
        <v>5.3879310344827597E-2</v>
      </c>
      <c r="C23" s="17">
        <v>0.33647375504710597</v>
      </c>
      <c r="D23" s="16">
        <v>9.9403578528827002E-2</v>
      </c>
      <c r="E23" s="17">
        <v>0.17188459177409499</v>
      </c>
      <c r="F23" s="12"/>
      <c r="G23" s="10">
        <f t="shared" si="0"/>
        <v>-0.28259444470227835</v>
      </c>
      <c r="H23" s="11">
        <f t="shared" si="1"/>
        <v>-7.2481013245267983E-2</v>
      </c>
    </row>
    <row r="24" spans="1:8" x14ac:dyDescent="0.25">
      <c r="A24" s="7" t="s">
        <v>53</v>
      </c>
      <c r="B24" s="16">
        <v>0.59267241379310298</v>
      </c>
      <c r="C24" s="17">
        <v>0.53835800807537004</v>
      </c>
      <c r="D24" s="16">
        <v>0.54119726087916897</v>
      </c>
      <c r="E24" s="17">
        <v>0.650705954573358</v>
      </c>
      <c r="F24" s="12"/>
      <c r="G24" s="10">
        <f t="shared" si="0"/>
        <v>5.4314405717732939E-2</v>
      </c>
      <c r="H24" s="11">
        <f t="shared" si="1"/>
        <v>-0.10950869369418903</v>
      </c>
    </row>
    <row r="25" spans="1:8" x14ac:dyDescent="0.25">
      <c r="A25" s="7" t="s">
        <v>54</v>
      </c>
      <c r="B25" s="16">
        <v>8.8900862068965498</v>
      </c>
      <c r="C25" s="17">
        <v>9.5558546433378204</v>
      </c>
      <c r="D25" s="16">
        <v>8.1179589131875396</v>
      </c>
      <c r="E25" s="17">
        <v>8.3118477593615694</v>
      </c>
      <c r="F25" s="12"/>
      <c r="G25" s="10">
        <f t="shared" si="0"/>
        <v>-0.66576843644127059</v>
      </c>
      <c r="H25" s="11">
        <f t="shared" si="1"/>
        <v>-0.19388884617402979</v>
      </c>
    </row>
    <row r="26" spans="1:8" x14ac:dyDescent="0.25">
      <c r="A26" s="7" t="s">
        <v>55</v>
      </c>
      <c r="B26" s="16">
        <v>0.70043103448275901</v>
      </c>
      <c r="C26" s="17">
        <v>0.740242261103634</v>
      </c>
      <c r="D26" s="16">
        <v>0.66269052352551394</v>
      </c>
      <c r="E26" s="17">
        <v>0.84714548802946599</v>
      </c>
      <c r="F26" s="12"/>
      <c r="G26" s="10">
        <f t="shared" si="0"/>
        <v>-3.9811226620874995E-2</v>
      </c>
      <c r="H26" s="11">
        <f t="shared" si="1"/>
        <v>-0.18445496450395205</v>
      </c>
    </row>
    <row r="27" spans="1:8" x14ac:dyDescent="0.25">
      <c r="A27" s="7" t="s">
        <v>56</v>
      </c>
      <c r="B27" s="16">
        <v>1.02370689655172</v>
      </c>
      <c r="C27" s="17">
        <v>0.740242261103634</v>
      </c>
      <c r="D27" s="16">
        <v>0.99403578528827008</v>
      </c>
      <c r="E27" s="17">
        <v>0.79803560466543899</v>
      </c>
      <c r="F27" s="12"/>
      <c r="G27" s="10">
        <f t="shared" si="0"/>
        <v>0.28346463544808598</v>
      </c>
      <c r="H27" s="11">
        <f t="shared" si="1"/>
        <v>0.19600018062283109</v>
      </c>
    </row>
    <row r="28" spans="1:8" x14ac:dyDescent="0.25">
      <c r="A28" s="7" t="s">
        <v>57</v>
      </c>
      <c r="B28" s="16">
        <v>0.96982758620689691</v>
      </c>
      <c r="C28" s="17">
        <v>0.87483176312247601</v>
      </c>
      <c r="D28" s="16">
        <v>1.0713496796995801</v>
      </c>
      <c r="E28" s="17">
        <v>1.0681399631675901</v>
      </c>
      <c r="F28" s="12"/>
      <c r="G28" s="10">
        <f t="shared" si="0"/>
        <v>9.4995823084420894E-2</v>
      </c>
      <c r="H28" s="11">
        <f t="shared" si="1"/>
        <v>3.2097165319899812E-3</v>
      </c>
    </row>
    <row r="29" spans="1:8" x14ac:dyDescent="0.25">
      <c r="A29" s="7" t="s">
        <v>58</v>
      </c>
      <c r="B29" s="16">
        <v>0</v>
      </c>
      <c r="C29" s="17">
        <v>0</v>
      </c>
      <c r="D29" s="16">
        <v>1.10448420587586E-2</v>
      </c>
      <c r="E29" s="17">
        <v>1.2277470841006799E-2</v>
      </c>
      <c r="F29" s="12"/>
      <c r="G29" s="10">
        <f t="shared" si="0"/>
        <v>0</v>
      </c>
      <c r="H29" s="11">
        <f t="shared" si="1"/>
        <v>-1.2326287822481997E-3</v>
      </c>
    </row>
    <row r="30" spans="1:8" x14ac:dyDescent="0.25">
      <c r="A30" s="7" t="s">
        <v>59</v>
      </c>
      <c r="B30" s="16">
        <v>5.3879310344827597E-2</v>
      </c>
      <c r="C30" s="17">
        <v>0.20188425302826402</v>
      </c>
      <c r="D30" s="16">
        <v>4.4179368235034197E-2</v>
      </c>
      <c r="E30" s="17">
        <v>6.1387354205033801E-2</v>
      </c>
      <c r="F30" s="12"/>
      <c r="G30" s="10">
        <f t="shared" si="0"/>
        <v>-0.14800494268343642</v>
      </c>
      <c r="H30" s="11">
        <f t="shared" si="1"/>
        <v>-1.7207985969999604E-2</v>
      </c>
    </row>
    <row r="31" spans="1:8" x14ac:dyDescent="0.25">
      <c r="A31" s="7" t="s">
        <v>60</v>
      </c>
      <c r="B31" s="16">
        <v>6.7887931034482802</v>
      </c>
      <c r="C31" s="17">
        <v>7.5370121130551802</v>
      </c>
      <c r="D31" s="16">
        <v>8.1069140711287808</v>
      </c>
      <c r="E31" s="17">
        <v>11.049723756906101</v>
      </c>
      <c r="F31" s="12"/>
      <c r="G31" s="10">
        <f t="shared" si="0"/>
        <v>-0.74821900960689991</v>
      </c>
      <c r="H31" s="11">
        <f t="shared" si="1"/>
        <v>-2.9428096857773198</v>
      </c>
    </row>
    <row r="32" spans="1:8" x14ac:dyDescent="0.25">
      <c r="A32" s="7" t="s">
        <v>61</v>
      </c>
      <c r="B32" s="16">
        <v>1.6702586206896599</v>
      </c>
      <c r="C32" s="17">
        <v>4.1049798115747</v>
      </c>
      <c r="D32" s="16">
        <v>1.6346366246962702</v>
      </c>
      <c r="E32" s="17">
        <v>2.0748925721301399</v>
      </c>
      <c r="F32" s="12"/>
      <c r="G32" s="10">
        <f t="shared" si="0"/>
        <v>-2.4347211908850399</v>
      </c>
      <c r="H32" s="11">
        <f t="shared" si="1"/>
        <v>-0.44025594743386964</v>
      </c>
    </row>
    <row r="33" spans="1:8" x14ac:dyDescent="0.25">
      <c r="A33" s="7" t="s">
        <v>62</v>
      </c>
      <c r="B33" s="16">
        <v>0.107758620689655</v>
      </c>
      <c r="C33" s="17">
        <v>6.7294751009421297E-2</v>
      </c>
      <c r="D33" s="16">
        <v>0.12149326264634401</v>
      </c>
      <c r="E33" s="17">
        <v>0.14732965009208102</v>
      </c>
      <c r="F33" s="12"/>
      <c r="G33" s="10">
        <f t="shared" si="0"/>
        <v>4.0463869680233702E-2</v>
      </c>
      <c r="H33" s="11">
        <f t="shared" si="1"/>
        <v>-2.5836387445737005E-2</v>
      </c>
    </row>
    <row r="34" spans="1:8" x14ac:dyDescent="0.25">
      <c r="A34" s="7" t="s">
        <v>63</v>
      </c>
      <c r="B34" s="16">
        <v>4.6336206896551699</v>
      </c>
      <c r="C34" s="17">
        <v>2.4226110363391702</v>
      </c>
      <c r="D34" s="16">
        <v>4.7492820852661799</v>
      </c>
      <c r="E34" s="17">
        <v>3.6095764272559903</v>
      </c>
      <c r="F34" s="12"/>
      <c r="G34" s="10">
        <f t="shared" si="0"/>
        <v>2.2110096533159997</v>
      </c>
      <c r="H34" s="11">
        <f t="shared" si="1"/>
        <v>1.1397056580101896</v>
      </c>
    </row>
    <row r="35" spans="1:8" x14ac:dyDescent="0.25">
      <c r="A35" s="7" t="s">
        <v>64</v>
      </c>
      <c r="B35" s="16">
        <v>0.59267241379310298</v>
      </c>
      <c r="C35" s="17">
        <v>0.53835800807537004</v>
      </c>
      <c r="D35" s="16">
        <v>0.37552462999779102</v>
      </c>
      <c r="E35" s="17">
        <v>0.41743400859422997</v>
      </c>
      <c r="F35" s="12"/>
      <c r="G35" s="10">
        <f t="shared" si="0"/>
        <v>5.4314405717732939E-2</v>
      </c>
      <c r="H35" s="11">
        <f t="shared" si="1"/>
        <v>-4.1909378596438951E-2</v>
      </c>
    </row>
    <row r="36" spans="1:8" x14ac:dyDescent="0.25">
      <c r="A36" s="7" t="s">
        <v>65</v>
      </c>
      <c r="B36" s="16">
        <v>2.4784482758620703</v>
      </c>
      <c r="C36" s="17">
        <v>4.9798115746971696</v>
      </c>
      <c r="D36" s="16">
        <v>3.8215153523304601</v>
      </c>
      <c r="E36" s="17">
        <v>6.3351749539594797</v>
      </c>
      <c r="F36" s="12"/>
      <c r="G36" s="10">
        <f t="shared" si="0"/>
        <v>-2.5013632988350993</v>
      </c>
      <c r="H36" s="11">
        <f t="shared" si="1"/>
        <v>-2.5136596016290196</v>
      </c>
    </row>
    <row r="37" spans="1:8" x14ac:dyDescent="0.25">
      <c r="A37" s="7" t="s">
        <v>66</v>
      </c>
      <c r="B37" s="16">
        <v>1.72413793103448</v>
      </c>
      <c r="C37" s="17">
        <v>1.2786002691789999</v>
      </c>
      <c r="D37" s="16">
        <v>2.19792356969295</v>
      </c>
      <c r="E37" s="17">
        <v>2.3695518723142999</v>
      </c>
      <c r="F37" s="12"/>
      <c r="G37" s="10">
        <f t="shared" si="0"/>
        <v>0.44553766185548005</v>
      </c>
      <c r="H37" s="11">
        <f t="shared" si="1"/>
        <v>-0.17162830262134987</v>
      </c>
    </row>
    <row r="38" spans="1:8" x14ac:dyDescent="0.25">
      <c r="A38" s="7" t="s">
        <v>67</v>
      </c>
      <c r="B38" s="16">
        <v>0.37715517241379298</v>
      </c>
      <c r="C38" s="17">
        <v>0.40376850605652803</v>
      </c>
      <c r="D38" s="16">
        <v>0.25403136735144699</v>
      </c>
      <c r="E38" s="17">
        <v>0.30693677102516898</v>
      </c>
      <c r="F38" s="12"/>
      <c r="G38" s="10">
        <f t="shared" ref="G38:G54" si="2">B38-C38</f>
        <v>-2.6613333642735049E-2</v>
      </c>
      <c r="H38" s="11">
        <f t="shared" ref="H38:H54" si="3">D38-E38</f>
        <v>-5.2905403673721985E-2</v>
      </c>
    </row>
    <row r="39" spans="1:8" x14ac:dyDescent="0.25">
      <c r="A39" s="7" t="s">
        <v>68</v>
      </c>
      <c r="B39" s="16">
        <v>0.59267241379310298</v>
      </c>
      <c r="C39" s="17">
        <v>1.2786002691789999</v>
      </c>
      <c r="D39" s="16">
        <v>0.59642147117296207</v>
      </c>
      <c r="E39" s="17">
        <v>0.41743400859422997</v>
      </c>
      <c r="F39" s="12"/>
      <c r="G39" s="10">
        <f t="shared" si="2"/>
        <v>-0.68592785538589696</v>
      </c>
      <c r="H39" s="11">
        <f t="shared" si="3"/>
        <v>0.1789874625787321</v>
      </c>
    </row>
    <row r="40" spans="1:8" x14ac:dyDescent="0.25">
      <c r="A40" s="7" t="s">
        <v>69</v>
      </c>
      <c r="B40" s="16">
        <v>1.07758620689655</v>
      </c>
      <c r="C40" s="17">
        <v>1.14401076716016</v>
      </c>
      <c r="D40" s="16">
        <v>0.79522862823061602</v>
      </c>
      <c r="E40" s="17">
        <v>0.79803560466543899</v>
      </c>
      <c r="F40" s="12"/>
      <c r="G40" s="10">
        <f t="shared" si="2"/>
        <v>-6.6424560263609989E-2</v>
      </c>
      <c r="H40" s="11">
        <f t="shared" si="3"/>
        <v>-2.806976434822972E-3</v>
      </c>
    </row>
    <row r="41" spans="1:8" x14ac:dyDescent="0.25">
      <c r="A41" s="7" t="s">
        <v>70</v>
      </c>
      <c r="B41" s="16">
        <v>0.32327586206896597</v>
      </c>
      <c r="C41" s="17">
        <v>0.33647375504710597</v>
      </c>
      <c r="D41" s="16">
        <v>0.36447978793903202</v>
      </c>
      <c r="E41" s="17">
        <v>0.31921424186617597</v>
      </c>
      <c r="F41" s="12"/>
      <c r="G41" s="10">
        <f t="shared" si="2"/>
        <v>-1.3197892978140002E-2</v>
      </c>
      <c r="H41" s="11">
        <f t="shared" si="3"/>
        <v>4.5265546072856044E-2</v>
      </c>
    </row>
    <row r="42" spans="1:8" x14ac:dyDescent="0.25">
      <c r="A42" s="7" t="s">
        <v>71</v>
      </c>
      <c r="B42" s="16">
        <v>0.21551724137931</v>
      </c>
      <c r="C42" s="17">
        <v>0.33647375504710597</v>
      </c>
      <c r="D42" s="16">
        <v>0.23194168323393</v>
      </c>
      <c r="E42" s="17">
        <v>0.41743400859422997</v>
      </c>
      <c r="F42" s="12"/>
      <c r="G42" s="10">
        <f t="shared" si="2"/>
        <v>-0.12095651366779597</v>
      </c>
      <c r="H42" s="11">
        <f t="shared" si="3"/>
        <v>-0.18549232536029997</v>
      </c>
    </row>
    <row r="43" spans="1:8" x14ac:dyDescent="0.25">
      <c r="A43" s="7" t="s">
        <v>72</v>
      </c>
      <c r="B43" s="16">
        <v>1.6702586206896599</v>
      </c>
      <c r="C43" s="17">
        <v>2.4226110363391702</v>
      </c>
      <c r="D43" s="16">
        <v>1.6898608349900601</v>
      </c>
      <c r="E43" s="17">
        <v>1.75567833026397</v>
      </c>
      <c r="F43" s="12"/>
      <c r="G43" s="10">
        <f t="shared" si="2"/>
        <v>-0.75235241564951028</v>
      </c>
      <c r="H43" s="11">
        <f t="shared" si="3"/>
        <v>-6.5817495273909898E-2</v>
      </c>
    </row>
    <row r="44" spans="1:8" x14ac:dyDescent="0.25">
      <c r="A44" s="7" t="s">
        <v>73</v>
      </c>
      <c r="B44" s="16">
        <v>0.37715517241379298</v>
      </c>
      <c r="C44" s="17">
        <v>0.20188425302826402</v>
      </c>
      <c r="D44" s="16">
        <v>0.25403136735144699</v>
      </c>
      <c r="E44" s="17">
        <v>8.5942295887047299E-2</v>
      </c>
      <c r="F44" s="12"/>
      <c r="G44" s="10">
        <f t="shared" si="2"/>
        <v>0.17527091938552897</v>
      </c>
      <c r="H44" s="11">
        <f t="shared" si="3"/>
        <v>0.16808907146439969</v>
      </c>
    </row>
    <row r="45" spans="1:8" x14ac:dyDescent="0.25">
      <c r="A45" s="7" t="s">
        <v>74</v>
      </c>
      <c r="B45" s="16">
        <v>6.8426724137930997</v>
      </c>
      <c r="C45" s="17">
        <v>4.3068640646029603</v>
      </c>
      <c r="D45" s="16">
        <v>5.6991385023194203</v>
      </c>
      <c r="E45" s="17">
        <v>4.6777163904235692</v>
      </c>
      <c r="F45" s="12"/>
      <c r="G45" s="10">
        <f t="shared" si="2"/>
        <v>2.5358083491901393</v>
      </c>
      <c r="H45" s="11">
        <f t="shared" si="3"/>
        <v>1.0214221118958511</v>
      </c>
    </row>
    <row r="46" spans="1:8" x14ac:dyDescent="0.25">
      <c r="A46" s="7" t="s">
        <v>75</v>
      </c>
      <c r="B46" s="16">
        <v>1.3469827586206899</v>
      </c>
      <c r="C46" s="17">
        <v>3.1628532974427999</v>
      </c>
      <c r="D46" s="16">
        <v>1.2812016788159899</v>
      </c>
      <c r="E46" s="17">
        <v>2.0748925721301399</v>
      </c>
      <c r="F46" s="12"/>
      <c r="G46" s="10">
        <f t="shared" si="2"/>
        <v>-1.8158705388221099</v>
      </c>
      <c r="H46" s="11">
        <f t="shared" si="3"/>
        <v>-0.79369089331414999</v>
      </c>
    </row>
    <row r="47" spans="1:8" x14ac:dyDescent="0.25">
      <c r="A47" s="7" t="s">
        <v>76</v>
      </c>
      <c r="B47" s="16">
        <v>11.4224137931034</v>
      </c>
      <c r="C47" s="17">
        <v>0.87483176312247601</v>
      </c>
      <c r="D47" s="16">
        <v>12.834106472277401</v>
      </c>
      <c r="E47" s="17">
        <v>2.3327194597912801</v>
      </c>
      <c r="F47" s="12"/>
      <c r="G47" s="10">
        <f t="shared" si="2"/>
        <v>10.547582029980925</v>
      </c>
      <c r="H47" s="11">
        <f t="shared" si="3"/>
        <v>10.501387012486122</v>
      </c>
    </row>
    <row r="48" spans="1:8" x14ac:dyDescent="0.25">
      <c r="A48" s="7" t="s">
        <v>77</v>
      </c>
      <c r="B48" s="16">
        <v>11.5840517241379</v>
      </c>
      <c r="C48" s="17">
        <v>20.121130551817</v>
      </c>
      <c r="D48" s="16">
        <v>10.7245416390546</v>
      </c>
      <c r="E48" s="17">
        <v>19.337016574585601</v>
      </c>
      <c r="F48" s="12"/>
      <c r="G48" s="10">
        <f t="shared" si="2"/>
        <v>-8.5370788276790996</v>
      </c>
      <c r="H48" s="11">
        <f t="shared" si="3"/>
        <v>-8.6124749355310009</v>
      </c>
    </row>
    <row r="49" spans="1:8" x14ac:dyDescent="0.25">
      <c r="A49" s="7" t="s">
        <v>78</v>
      </c>
      <c r="B49" s="16">
        <v>6.0344827586206895</v>
      </c>
      <c r="C49" s="17">
        <v>5.1816958277254406</v>
      </c>
      <c r="D49" s="16">
        <v>5.6107797658493492</v>
      </c>
      <c r="E49" s="17">
        <v>4.55494168201351</v>
      </c>
      <c r="F49" s="12"/>
      <c r="G49" s="10">
        <f t="shared" si="2"/>
        <v>0.85278693089524893</v>
      </c>
      <c r="H49" s="11">
        <f t="shared" si="3"/>
        <v>1.0558380838358392</v>
      </c>
    </row>
    <row r="50" spans="1:8" x14ac:dyDescent="0.25">
      <c r="A50" s="7" t="s">
        <v>79</v>
      </c>
      <c r="B50" s="16">
        <v>1.6163793103448301</v>
      </c>
      <c r="C50" s="17">
        <v>2.62449528936743</v>
      </c>
      <c r="D50" s="16">
        <v>2.2973271482217799</v>
      </c>
      <c r="E50" s="17">
        <v>1.85389809699202</v>
      </c>
      <c r="F50" s="12"/>
      <c r="G50" s="10">
        <f t="shared" si="2"/>
        <v>-1.0081159790226</v>
      </c>
      <c r="H50" s="11">
        <f t="shared" si="3"/>
        <v>0.44342905122975984</v>
      </c>
    </row>
    <row r="51" spans="1:8" x14ac:dyDescent="0.25">
      <c r="A51" s="142" t="s">
        <v>43</v>
      </c>
      <c r="B51" s="153">
        <v>0</v>
      </c>
      <c r="C51" s="154">
        <v>0</v>
      </c>
      <c r="D51" s="153">
        <v>4.4179368235034197E-2</v>
      </c>
      <c r="E51" s="154">
        <v>9.8219766728054006E-2</v>
      </c>
      <c r="F51" s="155"/>
      <c r="G51" s="156">
        <f t="shared" si="2"/>
        <v>0</v>
      </c>
      <c r="H51" s="157">
        <f t="shared" si="3"/>
        <v>-5.4040398493019809E-2</v>
      </c>
    </row>
    <row r="52" spans="1:8" x14ac:dyDescent="0.25">
      <c r="A52" s="7" t="s">
        <v>46</v>
      </c>
      <c r="B52" s="16">
        <v>0</v>
      </c>
      <c r="C52" s="17">
        <v>0.20188425302826402</v>
      </c>
      <c r="D52" s="16">
        <v>3.31345261762757E-2</v>
      </c>
      <c r="E52" s="17">
        <v>6.1387354205033801E-2</v>
      </c>
      <c r="F52" s="12"/>
      <c r="G52" s="10">
        <f t="shared" si="2"/>
        <v>-0.20188425302826402</v>
      </c>
      <c r="H52" s="11">
        <f t="shared" si="3"/>
        <v>-2.8252828028758101E-2</v>
      </c>
    </row>
    <row r="53" spans="1:8" x14ac:dyDescent="0.25">
      <c r="A53" s="7" t="s">
        <v>49</v>
      </c>
      <c r="B53" s="16">
        <v>5.3879310344827597E-2</v>
      </c>
      <c r="C53" s="17">
        <v>0</v>
      </c>
      <c r="D53" s="16">
        <v>1.10448420587586E-2</v>
      </c>
      <c r="E53" s="17">
        <v>0</v>
      </c>
      <c r="F53" s="12"/>
      <c r="G53" s="10">
        <f t="shared" si="2"/>
        <v>5.3879310344827597E-2</v>
      </c>
      <c r="H53" s="11">
        <f t="shared" si="3"/>
        <v>1.10448420587586E-2</v>
      </c>
    </row>
    <row r="54" spans="1:8" x14ac:dyDescent="0.25">
      <c r="A54" s="7" t="s">
        <v>50</v>
      </c>
      <c r="B54" s="16">
        <v>5.3879310344827597E-2</v>
      </c>
      <c r="C54" s="17">
        <v>0.80753701211305506</v>
      </c>
      <c r="D54" s="16">
        <v>0.35343494588027402</v>
      </c>
      <c r="E54" s="17">
        <v>0.45426642111724996</v>
      </c>
      <c r="F54" s="12"/>
      <c r="G54" s="10">
        <f t="shared" si="2"/>
        <v>-0.75365770176822744</v>
      </c>
      <c r="H54" s="11">
        <f t="shared" si="3"/>
        <v>-0.10083147523697594</v>
      </c>
    </row>
    <row r="55" spans="1:8" x14ac:dyDescent="0.25">
      <c r="A55" s="1"/>
      <c r="B55" s="18"/>
      <c r="C55" s="19"/>
      <c r="D55" s="18"/>
      <c r="E55" s="19"/>
      <c r="F55" s="15"/>
      <c r="G55" s="13"/>
      <c r="H55" s="14"/>
    </row>
    <row r="56" spans="1:8" s="43" customFormat="1" ht="13" x14ac:dyDescent="0.3">
      <c r="A56" s="27" t="s">
        <v>5</v>
      </c>
      <c r="B56" s="44">
        <f>SUM(B6:B55)</f>
        <v>99.999999999999872</v>
      </c>
      <c r="C56" s="45">
        <f>SUM(C6:C55)</f>
        <v>100.00000000000004</v>
      </c>
      <c r="D56" s="44">
        <f>SUM(D6:D55)</f>
        <v>99.999999999999972</v>
      </c>
      <c r="E56" s="45">
        <f>SUM(E6:E55)</f>
        <v>100</v>
      </c>
      <c r="F56" s="49"/>
      <c r="G56" s="50">
        <f>SUM(G6:G55)</f>
        <v>-1.3888890038060708E-13</v>
      </c>
      <c r="H56" s="51">
        <f>SUM(H6:H55)</f>
        <v>-2.4147350785597155E-15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91</v>
      </c>
      <c r="B7" s="78">
        <f>SUM($B8:$B11)</f>
        <v>420</v>
      </c>
      <c r="C7" s="79">
        <f>SUM($C8:$C11)</f>
        <v>407</v>
      </c>
      <c r="D7" s="78">
        <f>SUM($D8:$D11)</f>
        <v>2415</v>
      </c>
      <c r="E7" s="79">
        <f>SUM($E8:$E11)</f>
        <v>2075</v>
      </c>
      <c r="F7" s="80"/>
      <c r="G7" s="78">
        <f>B7-C7</f>
        <v>13</v>
      </c>
      <c r="H7" s="79">
        <f>D7-E7</f>
        <v>340</v>
      </c>
      <c r="I7" s="54">
        <f>IF(C7=0, "-", IF(G7/C7&lt;10, G7/C7, "&gt;999%"))</f>
        <v>3.1941031941031942E-2</v>
      </c>
      <c r="J7" s="55">
        <f>IF(E7=0, "-", IF(H7/E7&lt;10, H7/E7, "&gt;999%"))</f>
        <v>0.16385542168674699</v>
      </c>
    </row>
    <row r="8" spans="1:10" x14ac:dyDescent="0.25">
      <c r="A8" s="158" t="s">
        <v>137</v>
      </c>
      <c r="B8" s="65">
        <v>272</v>
      </c>
      <c r="C8" s="66">
        <v>247</v>
      </c>
      <c r="D8" s="65">
        <v>1703</v>
      </c>
      <c r="E8" s="66">
        <v>1466</v>
      </c>
      <c r="F8" s="67"/>
      <c r="G8" s="65">
        <f>B8-C8</f>
        <v>25</v>
      </c>
      <c r="H8" s="66">
        <f>D8-E8</f>
        <v>237</v>
      </c>
      <c r="I8" s="8">
        <f>IF(C8=0, "-", IF(G8/C8&lt;10, G8/C8, "&gt;999%"))</f>
        <v>0.10121457489878542</v>
      </c>
      <c r="J8" s="9">
        <f>IF(E8=0, "-", IF(H8/E8&lt;10, H8/E8, "&gt;999%"))</f>
        <v>0.16166439290586632</v>
      </c>
    </row>
    <row r="9" spans="1:10" x14ac:dyDescent="0.25">
      <c r="A9" s="158" t="s">
        <v>138</v>
      </c>
      <c r="B9" s="65">
        <v>125</v>
      </c>
      <c r="C9" s="66">
        <v>103</v>
      </c>
      <c r="D9" s="65">
        <v>603</v>
      </c>
      <c r="E9" s="66">
        <v>491</v>
      </c>
      <c r="F9" s="67"/>
      <c r="G9" s="65">
        <f>B9-C9</f>
        <v>22</v>
      </c>
      <c r="H9" s="66">
        <f>D9-E9</f>
        <v>112</v>
      </c>
      <c r="I9" s="8">
        <f>IF(C9=0, "-", IF(G9/C9&lt;10, G9/C9, "&gt;999%"))</f>
        <v>0.21359223300970873</v>
      </c>
      <c r="J9" s="9">
        <f>IF(E9=0, "-", IF(H9/E9&lt;10, H9/E9, "&gt;999%"))</f>
        <v>0.22810590631364563</v>
      </c>
    </row>
    <row r="10" spans="1:10" x14ac:dyDescent="0.25">
      <c r="A10" s="158" t="s">
        <v>139</v>
      </c>
      <c r="B10" s="65">
        <v>19</v>
      </c>
      <c r="C10" s="66">
        <v>19</v>
      </c>
      <c r="D10" s="65">
        <v>49</v>
      </c>
      <c r="E10" s="66">
        <v>52</v>
      </c>
      <c r="F10" s="67"/>
      <c r="G10" s="65">
        <f>B10-C10</f>
        <v>0</v>
      </c>
      <c r="H10" s="66">
        <f>D10-E10</f>
        <v>-3</v>
      </c>
      <c r="I10" s="8">
        <f>IF(C10=0, "-", IF(G10/C10&lt;10, G10/C10, "&gt;999%"))</f>
        <v>0</v>
      </c>
      <c r="J10" s="9">
        <f>IF(E10=0, "-", IF(H10/E10&lt;10, H10/E10, "&gt;999%"))</f>
        <v>-5.7692307692307696E-2</v>
      </c>
    </row>
    <row r="11" spans="1:10" x14ac:dyDescent="0.25">
      <c r="A11" s="158" t="s">
        <v>140</v>
      </c>
      <c r="B11" s="65">
        <v>4</v>
      </c>
      <c r="C11" s="66">
        <v>38</v>
      </c>
      <c r="D11" s="65">
        <v>60</v>
      </c>
      <c r="E11" s="66">
        <v>66</v>
      </c>
      <c r="F11" s="67"/>
      <c r="G11" s="65">
        <f>B11-C11</f>
        <v>-34</v>
      </c>
      <c r="H11" s="66">
        <f>D11-E11</f>
        <v>-6</v>
      </c>
      <c r="I11" s="8">
        <f>IF(C11=0, "-", IF(G11/C11&lt;10, G11/C11, "&gt;999%"))</f>
        <v>-0.89473684210526316</v>
      </c>
      <c r="J11" s="9">
        <f>IF(E11=0, "-", IF(H11/E11&lt;10, H11/E11, "&gt;999%"))</f>
        <v>-9.0909090909090912E-2</v>
      </c>
    </row>
    <row r="12" spans="1:10" x14ac:dyDescent="0.25">
      <c r="A12" s="7"/>
      <c r="B12" s="65"/>
      <c r="C12" s="66"/>
      <c r="D12" s="65"/>
      <c r="E12" s="66"/>
      <c r="F12" s="67"/>
      <c r="G12" s="65"/>
      <c r="H12" s="66"/>
      <c r="I12" s="8"/>
      <c r="J12" s="9"/>
    </row>
    <row r="13" spans="1:10" s="160" customFormat="1" ht="13" x14ac:dyDescent="0.3">
      <c r="A13" s="159" t="s">
        <v>100</v>
      </c>
      <c r="B13" s="78">
        <f>SUM($B14:$B17)</f>
        <v>1202</v>
      </c>
      <c r="C13" s="79">
        <f>SUM($C14:$C17)</f>
        <v>817</v>
      </c>
      <c r="D13" s="78">
        <f>SUM($D14:$D17)</f>
        <v>5475</v>
      </c>
      <c r="E13" s="79">
        <f>SUM($E14:$E17)</f>
        <v>4555</v>
      </c>
      <c r="F13" s="80"/>
      <c r="G13" s="78">
        <f>B13-C13</f>
        <v>385</v>
      </c>
      <c r="H13" s="79">
        <f>D13-E13</f>
        <v>920</v>
      </c>
      <c r="I13" s="54">
        <f>IF(C13=0, "-", IF(G13/C13&lt;10, G13/C13, "&gt;999%"))</f>
        <v>0.47123623011015914</v>
      </c>
      <c r="J13" s="55">
        <f>IF(E13=0, "-", IF(H13/E13&lt;10, H13/E13, "&gt;999%"))</f>
        <v>0.20197585071350166</v>
      </c>
    </row>
    <row r="14" spans="1:10" x14ac:dyDescent="0.25">
      <c r="A14" s="158" t="s">
        <v>137</v>
      </c>
      <c r="B14" s="65">
        <v>840</v>
      </c>
      <c r="C14" s="66">
        <v>549</v>
      </c>
      <c r="D14" s="65">
        <v>3780</v>
      </c>
      <c r="E14" s="66">
        <v>3196</v>
      </c>
      <c r="F14" s="67"/>
      <c r="G14" s="65">
        <f>B14-C14</f>
        <v>291</v>
      </c>
      <c r="H14" s="66">
        <f>D14-E14</f>
        <v>584</v>
      </c>
      <c r="I14" s="8">
        <f>IF(C14=0, "-", IF(G14/C14&lt;10, G14/C14, "&gt;999%"))</f>
        <v>0.5300546448087432</v>
      </c>
      <c r="J14" s="9">
        <f>IF(E14=0, "-", IF(H14/E14&lt;10, H14/E14, "&gt;999%"))</f>
        <v>0.18272841051314143</v>
      </c>
    </row>
    <row r="15" spans="1:10" x14ac:dyDescent="0.25">
      <c r="A15" s="158" t="s">
        <v>138</v>
      </c>
      <c r="B15" s="65">
        <v>317</v>
      </c>
      <c r="C15" s="66">
        <v>229</v>
      </c>
      <c r="D15" s="65">
        <v>1434</v>
      </c>
      <c r="E15" s="66">
        <v>1136</v>
      </c>
      <c r="F15" s="67"/>
      <c r="G15" s="65">
        <f>B15-C15</f>
        <v>88</v>
      </c>
      <c r="H15" s="66">
        <f>D15-E15</f>
        <v>298</v>
      </c>
      <c r="I15" s="8">
        <f>IF(C15=0, "-", IF(G15/C15&lt;10, G15/C15, "&gt;999%"))</f>
        <v>0.38427947598253276</v>
      </c>
      <c r="J15" s="9">
        <f>IF(E15=0, "-", IF(H15/E15&lt;10, H15/E15, "&gt;999%"))</f>
        <v>0.26232394366197181</v>
      </c>
    </row>
    <row r="16" spans="1:10" x14ac:dyDescent="0.25">
      <c r="A16" s="158" t="s">
        <v>139</v>
      </c>
      <c r="B16" s="65">
        <v>22</v>
      </c>
      <c r="C16" s="66">
        <v>29</v>
      </c>
      <c r="D16" s="65">
        <v>152</v>
      </c>
      <c r="E16" s="66">
        <v>129</v>
      </c>
      <c r="F16" s="67"/>
      <c r="G16" s="65">
        <f>B16-C16</f>
        <v>-7</v>
      </c>
      <c r="H16" s="66">
        <f>D16-E16</f>
        <v>23</v>
      </c>
      <c r="I16" s="8">
        <f>IF(C16=0, "-", IF(G16/C16&lt;10, G16/C16, "&gt;999%"))</f>
        <v>-0.2413793103448276</v>
      </c>
      <c r="J16" s="9">
        <f>IF(E16=0, "-", IF(H16/E16&lt;10, H16/E16, "&gt;999%"))</f>
        <v>0.17829457364341086</v>
      </c>
    </row>
    <row r="17" spans="1:10" x14ac:dyDescent="0.25">
      <c r="A17" s="158" t="s">
        <v>140</v>
      </c>
      <c r="B17" s="65">
        <v>23</v>
      </c>
      <c r="C17" s="66">
        <v>10</v>
      </c>
      <c r="D17" s="65">
        <v>109</v>
      </c>
      <c r="E17" s="66">
        <v>94</v>
      </c>
      <c r="F17" s="67"/>
      <c r="G17" s="65">
        <f>B17-C17</f>
        <v>13</v>
      </c>
      <c r="H17" s="66">
        <f>D17-E17</f>
        <v>15</v>
      </c>
      <c r="I17" s="8">
        <f>IF(C17=0, "-", IF(G17/C17&lt;10, G17/C17, "&gt;999%"))</f>
        <v>1.3</v>
      </c>
      <c r="J17" s="9">
        <f>IF(E17=0, "-", IF(H17/E17&lt;10, H17/E17, "&gt;999%"))</f>
        <v>0.15957446808510639</v>
      </c>
    </row>
    <row r="18" spans="1:10" ht="13" x14ac:dyDescent="0.3">
      <c r="A18" s="22"/>
      <c r="B18" s="74"/>
      <c r="C18" s="75"/>
      <c r="D18" s="74"/>
      <c r="E18" s="75"/>
      <c r="F18" s="76"/>
      <c r="G18" s="74"/>
      <c r="H18" s="75"/>
      <c r="I18" s="23"/>
      <c r="J18" s="24"/>
    </row>
    <row r="19" spans="1:10" s="160" customFormat="1" ht="13" x14ac:dyDescent="0.3">
      <c r="A19" s="159" t="s">
        <v>106</v>
      </c>
      <c r="B19" s="78">
        <f>SUM($B20:$B23)</f>
        <v>225</v>
      </c>
      <c r="C19" s="79">
        <f>SUM($C20:$C23)</f>
        <v>244</v>
      </c>
      <c r="D19" s="78">
        <f>SUM($D20:$D23)</f>
        <v>1076</v>
      </c>
      <c r="E19" s="79">
        <f>SUM($E20:$E23)</f>
        <v>1434</v>
      </c>
      <c r="F19" s="80"/>
      <c r="G19" s="78">
        <f>B19-C19</f>
        <v>-19</v>
      </c>
      <c r="H19" s="79">
        <f>D19-E19</f>
        <v>-358</v>
      </c>
      <c r="I19" s="54">
        <f>IF(C19=0, "-", IF(G19/C19&lt;10, G19/C19, "&gt;999%"))</f>
        <v>-7.7868852459016397E-2</v>
      </c>
      <c r="J19" s="55">
        <f>IF(E19=0, "-", IF(H19/E19&lt;10, H19/E19, "&gt;999%"))</f>
        <v>-0.24965132496513251</v>
      </c>
    </row>
    <row r="20" spans="1:10" x14ac:dyDescent="0.25">
      <c r="A20" s="158" t="s">
        <v>137</v>
      </c>
      <c r="B20" s="65">
        <v>69</v>
      </c>
      <c r="C20" s="66">
        <v>94</v>
      </c>
      <c r="D20" s="65">
        <v>366</v>
      </c>
      <c r="E20" s="66">
        <v>566</v>
      </c>
      <c r="F20" s="67"/>
      <c r="G20" s="65">
        <f>B20-C20</f>
        <v>-25</v>
      </c>
      <c r="H20" s="66">
        <f>D20-E20</f>
        <v>-200</v>
      </c>
      <c r="I20" s="8">
        <f>IF(C20=0, "-", IF(G20/C20&lt;10, G20/C20, "&gt;999%"))</f>
        <v>-0.26595744680851063</v>
      </c>
      <c r="J20" s="9">
        <f>IF(E20=0, "-", IF(H20/E20&lt;10, H20/E20, "&gt;999%"))</f>
        <v>-0.35335689045936397</v>
      </c>
    </row>
    <row r="21" spans="1:10" x14ac:dyDescent="0.25">
      <c r="A21" s="158" t="s">
        <v>138</v>
      </c>
      <c r="B21" s="65">
        <v>136</v>
      </c>
      <c r="C21" s="66">
        <v>126</v>
      </c>
      <c r="D21" s="65">
        <v>651</v>
      </c>
      <c r="E21" s="66">
        <v>737</v>
      </c>
      <c r="F21" s="67"/>
      <c r="G21" s="65">
        <f>B21-C21</f>
        <v>10</v>
      </c>
      <c r="H21" s="66">
        <f>D21-E21</f>
        <v>-86</v>
      </c>
      <c r="I21" s="8">
        <f>IF(C21=0, "-", IF(G21/C21&lt;10, G21/C21, "&gt;999%"))</f>
        <v>7.9365079365079361E-2</v>
      </c>
      <c r="J21" s="9">
        <f>IF(E21=0, "-", IF(H21/E21&lt;10, H21/E21, "&gt;999%"))</f>
        <v>-0.11668928086838534</v>
      </c>
    </row>
    <row r="22" spans="1:10" x14ac:dyDescent="0.25">
      <c r="A22" s="158" t="s">
        <v>139</v>
      </c>
      <c r="B22" s="65">
        <v>20</v>
      </c>
      <c r="C22" s="66">
        <v>24</v>
      </c>
      <c r="D22" s="65">
        <v>59</v>
      </c>
      <c r="E22" s="66">
        <v>128</v>
      </c>
      <c r="F22" s="67"/>
      <c r="G22" s="65">
        <f>B22-C22</f>
        <v>-4</v>
      </c>
      <c r="H22" s="66">
        <f>D22-E22</f>
        <v>-69</v>
      </c>
      <c r="I22" s="8">
        <f>IF(C22=0, "-", IF(G22/C22&lt;10, G22/C22, "&gt;999%"))</f>
        <v>-0.16666666666666666</v>
      </c>
      <c r="J22" s="9">
        <f>IF(E22=0, "-", IF(H22/E22&lt;10, H22/E22, "&gt;999%"))</f>
        <v>-0.5390625</v>
      </c>
    </row>
    <row r="23" spans="1:10" x14ac:dyDescent="0.25">
      <c r="A23" s="158" t="s">
        <v>140</v>
      </c>
      <c r="B23" s="65">
        <v>0</v>
      </c>
      <c r="C23" s="66">
        <v>0</v>
      </c>
      <c r="D23" s="65">
        <v>0</v>
      </c>
      <c r="E23" s="66">
        <v>3</v>
      </c>
      <c r="F23" s="67"/>
      <c r="G23" s="65">
        <f>B23-C23</f>
        <v>0</v>
      </c>
      <c r="H23" s="66">
        <f>D23-E23</f>
        <v>-3</v>
      </c>
      <c r="I23" s="8" t="str">
        <f>IF(C23=0, "-", IF(G23/C23&lt;10, G23/C23, "&gt;999%"))</f>
        <v>-</v>
      </c>
      <c r="J23" s="9">
        <f>IF(E23=0, "-", IF(H23/E23&lt;10, H23/E23, "&gt;999%"))</f>
        <v>-1</v>
      </c>
    </row>
    <row r="24" spans="1:10" x14ac:dyDescent="0.25">
      <c r="A24" s="7"/>
      <c r="B24" s="65"/>
      <c r="C24" s="66"/>
      <c r="D24" s="65"/>
      <c r="E24" s="66"/>
      <c r="F24" s="67"/>
      <c r="G24" s="65"/>
      <c r="H24" s="66"/>
      <c r="I24" s="8"/>
      <c r="J24" s="9"/>
    </row>
    <row r="25" spans="1:10" s="43" customFormat="1" ht="13" x14ac:dyDescent="0.3">
      <c r="A25" s="53" t="s">
        <v>29</v>
      </c>
      <c r="B25" s="78">
        <f>SUM($B26:$B29)</f>
        <v>1847</v>
      </c>
      <c r="C25" s="79">
        <f>SUM($C26:$C29)</f>
        <v>1468</v>
      </c>
      <c r="D25" s="78">
        <f>SUM($D26:$D29)</f>
        <v>8966</v>
      </c>
      <c r="E25" s="79">
        <f>SUM($E26:$E29)</f>
        <v>8064</v>
      </c>
      <c r="F25" s="80"/>
      <c r="G25" s="78">
        <f>B25-C25</f>
        <v>379</v>
      </c>
      <c r="H25" s="79">
        <f>D25-E25</f>
        <v>902</v>
      </c>
      <c r="I25" s="54">
        <f>IF(C25=0, "-", IF(G25/C25&lt;10, G25/C25, "&gt;999%"))</f>
        <v>0.25817438692098094</v>
      </c>
      <c r="J25" s="55">
        <f>IF(E25=0, "-", IF(H25/E25&lt;10, H25/E25, "&gt;999%"))</f>
        <v>0.11185515873015874</v>
      </c>
    </row>
    <row r="26" spans="1:10" x14ac:dyDescent="0.25">
      <c r="A26" s="158" t="s">
        <v>137</v>
      </c>
      <c r="B26" s="65">
        <v>1181</v>
      </c>
      <c r="C26" s="66">
        <v>890</v>
      </c>
      <c r="D26" s="65">
        <v>5849</v>
      </c>
      <c r="E26" s="66">
        <v>5228</v>
      </c>
      <c r="F26" s="67"/>
      <c r="G26" s="65">
        <f>B26-C26</f>
        <v>291</v>
      </c>
      <c r="H26" s="66">
        <f>D26-E26</f>
        <v>621</v>
      </c>
      <c r="I26" s="8">
        <f>IF(C26=0, "-", IF(G26/C26&lt;10, G26/C26, "&gt;999%"))</f>
        <v>0.32696629213483147</v>
      </c>
      <c r="J26" s="9">
        <f>IF(E26=0, "-", IF(H26/E26&lt;10, H26/E26, "&gt;999%"))</f>
        <v>0.11878347360367253</v>
      </c>
    </row>
    <row r="27" spans="1:10" x14ac:dyDescent="0.25">
      <c r="A27" s="158" t="s">
        <v>138</v>
      </c>
      <c r="B27" s="65">
        <v>578</v>
      </c>
      <c r="C27" s="66">
        <v>458</v>
      </c>
      <c r="D27" s="65">
        <v>2688</v>
      </c>
      <c r="E27" s="66">
        <v>2364</v>
      </c>
      <c r="F27" s="67"/>
      <c r="G27" s="65">
        <f>B27-C27</f>
        <v>120</v>
      </c>
      <c r="H27" s="66">
        <f>D27-E27</f>
        <v>324</v>
      </c>
      <c r="I27" s="8">
        <f>IF(C27=0, "-", IF(G27/C27&lt;10, G27/C27, "&gt;999%"))</f>
        <v>0.26200873362445415</v>
      </c>
      <c r="J27" s="9">
        <f>IF(E27=0, "-", IF(H27/E27&lt;10, H27/E27, "&gt;999%"))</f>
        <v>0.13705583756345177</v>
      </c>
    </row>
    <row r="28" spans="1:10" x14ac:dyDescent="0.25">
      <c r="A28" s="158" t="s">
        <v>139</v>
      </c>
      <c r="B28" s="65">
        <v>61</v>
      </c>
      <c r="C28" s="66">
        <v>72</v>
      </c>
      <c r="D28" s="65">
        <v>260</v>
      </c>
      <c r="E28" s="66">
        <v>309</v>
      </c>
      <c r="F28" s="67"/>
      <c r="G28" s="65">
        <f>B28-C28</f>
        <v>-11</v>
      </c>
      <c r="H28" s="66">
        <f>D28-E28</f>
        <v>-49</v>
      </c>
      <c r="I28" s="8">
        <f>IF(C28=0, "-", IF(G28/C28&lt;10, G28/C28, "&gt;999%"))</f>
        <v>-0.15277777777777779</v>
      </c>
      <c r="J28" s="9">
        <f>IF(E28=0, "-", IF(H28/E28&lt;10, H28/E28, "&gt;999%"))</f>
        <v>-0.15857605177993528</v>
      </c>
    </row>
    <row r="29" spans="1:10" x14ac:dyDescent="0.25">
      <c r="A29" s="158" t="s">
        <v>140</v>
      </c>
      <c r="B29" s="65">
        <v>27</v>
      </c>
      <c r="C29" s="66">
        <v>48</v>
      </c>
      <c r="D29" s="65">
        <v>169</v>
      </c>
      <c r="E29" s="66">
        <v>163</v>
      </c>
      <c r="F29" s="67"/>
      <c r="G29" s="65">
        <f>B29-C29</f>
        <v>-21</v>
      </c>
      <c r="H29" s="66">
        <f>D29-E29</f>
        <v>6</v>
      </c>
      <c r="I29" s="8">
        <f>IF(C29=0, "-", IF(G29/C29&lt;10, G29/C29, "&gt;999%"))</f>
        <v>-0.4375</v>
      </c>
      <c r="J29" s="9">
        <f>IF(E29=0, "-", IF(H29/E29&lt;10, H29/E29, "&gt;999%"))</f>
        <v>3.6809815950920248E-2</v>
      </c>
    </row>
    <row r="30" spans="1:10" x14ac:dyDescent="0.25">
      <c r="A30" s="7"/>
      <c r="B30" s="65"/>
      <c r="C30" s="66"/>
      <c r="D30" s="65"/>
      <c r="E30" s="66"/>
      <c r="F30" s="67"/>
      <c r="G30" s="65"/>
      <c r="H30" s="66"/>
      <c r="I30" s="8"/>
      <c r="J30" s="9"/>
    </row>
    <row r="31" spans="1:10" s="43" customFormat="1" ht="13" x14ac:dyDescent="0.3">
      <c r="A31" s="22" t="s">
        <v>107</v>
      </c>
      <c r="B31" s="78">
        <v>9</v>
      </c>
      <c r="C31" s="79">
        <v>18</v>
      </c>
      <c r="D31" s="78">
        <v>88</v>
      </c>
      <c r="E31" s="79">
        <v>81</v>
      </c>
      <c r="F31" s="80"/>
      <c r="G31" s="78">
        <f>B31-C31</f>
        <v>-9</v>
      </c>
      <c r="H31" s="79">
        <f>D31-E31</f>
        <v>7</v>
      </c>
      <c r="I31" s="54">
        <f>IF(C31=0, "-", IF(G31/C31&lt;10, G31/C31, "&gt;999%"))</f>
        <v>-0.5</v>
      </c>
      <c r="J31" s="55">
        <f>IF(E31=0, "-", IF(H31/E31&lt;10, H31/E31, "&gt;999%"))</f>
        <v>8.6419753086419748E-2</v>
      </c>
    </row>
    <row r="32" spans="1:10" x14ac:dyDescent="0.25">
      <c r="A32" s="1"/>
      <c r="B32" s="68"/>
      <c r="C32" s="69"/>
      <c r="D32" s="68"/>
      <c r="E32" s="69"/>
      <c r="F32" s="70"/>
      <c r="G32" s="68"/>
      <c r="H32" s="69"/>
      <c r="I32" s="5"/>
      <c r="J32" s="6"/>
    </row>
    <row r="33" spans="1:10" s="43" customFormat="1" ht="13" x14ac:dyDescent="0.3">
      <c r="A33" s="27" t="s">
        <v>5</v>
      </c>
      <c r="B33" s="71">
        <f>SUM(B26:B32)</f>
        <v>1856</v>
      </c>
      <c r="C33" s="77">
        <f>SUM(C26:C32)</f>
        <v>1486</v>
      </c>
      <c r="D33" s="71">
        <f>SUM(D26:D32)</f>
        <v>9054</v>
      </c>
      <c r="E33" s="77">
        <f>SUM(E26:E32)</f>
        <v>8145</v>
      </c>
      <c r="F33" s="73"/>
      <c r="G33" s="71">
        <f>B33-C33</f>
        <v>370</v>
      </c>
      <c r="H33" s="72">
        <f>D33-E33</f>
        <v>909</v>
      </c>
      <c r="I33" s="37">
        <f>IF(C33=0, 0, G33/C33)</f>
        <v>0.24899057873485869</v>
      </c>
      <c r="J33" s="38">
        <f>IF(E33=0, 0, H33/E33)</f>
        <v>0.11160220994475138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91</v>
      </c>
      <c r="B7" s="65"/>
      <c r="C7" s="66"/>
      <c r="D7" s="65"/>
      <c r="E7" s="66"/>
      <c r="F7" s="67"/>
      <c r="G7" s="65"/>
      <c r="H7" s="66"/>
      <c r="I7" s="20"/>
      <c r="J7" s="21"/>
    </row>
    <row r="8" spans="1:10" x14ac:dyDescent="0.25">
      <c r="A8" s="158" t="s">
        <v>141</v>
      </c>
      <c r="B8" s="65">
        <v>22</v>
      </c>
      <c r="C8" s="66">
        <v>10</v>
      </c>
      <c r="D8" s="65">
        <v>102</v>
      </c>
      <c r="E8" s="66">
        <v>64</v>
      </c>
      <c r="F8" s="67"/>
      <c r="G8" s="65">
        <f>B8-C8</f>
        <v>12</v>
      </c>
      <c r="H8" s="66">
        <f>D8-E8</f>
        <v>38</v>
      </c>
      <c r="I8" s="20">
        <f>IF(C8=0, "-", IF(G8/C8&lt;10, G8/C8, "&gt;999%"))</f>
        <v>1.2</v>
      </c>
      <c r="J8" s="21">
        <f>IF(E8=0, "-", IF(H8/E8&lt;10, H8/E8, "&gt;999%"))</f>
        <v>0.59375</v>
      </c>
    </row>
    <row r="9" spans="1:10" x14ac:dyDescent="0.25">
      <c r="A9" s="158" t="s">
        <v>142</v>
      </c>
      <c r="B9" s="65">
        <v>85</v>
      </c>
      <c r="C9" s="66">
        <v>47</v>
      </c>
      <c r="D9" s="65">
        <v>751</v>
      </c>
      <c r="E9" s="66">
        <v>293</v>
      </c>
      <c r="F9" s="67"/>
      <c r="G9" s="65">
        <f>B9-C9</f>
        <v>38</v>
      </c>
      <c r="H9" s="66">
        <f>D9-E9</f>
        <v>458</v>
      </c>
      <c r="I9" s="20">
        <f>IF(C9=0, "-", IF(G9/C9&lt;10, G9/C9, "&gt;999%"))</f>
        <v>0.80851063829787229</v>
      </c>
      <c r="J9" s="21">
        <f>IF(E9=0, "-", IF(H9/E9&lt;10, H9/E9, "&gt;999%"))</f>
        <v>1.5631399317406143</v>
      </c>
    </row>
    <row r="10" spans="1:10" x14ac:dyDescent="0.25">
      <c r="A10" s="158" t="s">
        <v>143</v>
      </c>
      <c r="B10" s="65">
        <v>21</v>
      </c>
      <c r="C10" s="66">
        <v>66</v>
      </c>
      <c r="D10" s="65">
        <v>137</v>
      </c>
      <c r="E10" s="66">
        <v>256</v>
      </c>
      <c r="F10" s="67"/>
      <c r="G10" s="65">
        <f>B10-C10</f>
        <v>-45</v>
      </c>
      <c r="H10" s="66">
        <f>D10-E10</f>
        <v>-119</v>
      </c>
      <c r="I10" s="20">
        <f>IF(C10=0, "-", IF(G10/C10&lt;10, G10/C10, "&gt;999%"))</f>
        <v>-0.68181818181818177</v>
      </c>
      <c r="J10" s="21">
        <f>IF(E10=0, "-", IF(H10/E10&lt;10, H10/E10, "&gt;999%"))</f>
        <v>-0.46484375</v>
      </c>
    </row>
    <row r="11" spans="1:10" x14ac:dyDescent="0.25">
      <c r="A11" s="158" t="s">
        <v>144</v>
      </c>
      <c r="B11" s="65">
        <v>292</v>
      </c>
      <c r="C11" s="66">
        <v>276</v>
      </c>
      <c r="D11" s="65">
        <v>1423</v>
      </c>
      <c r="E11" s="66">
        <v>1446</v>
      </c>
      <c r="F11" s="67"/>
      <c r="G11" s="65">
        <f>B11-C11</f>
        <v>16</v>
      </c>
      <c r="H11" s="66">
        <f>D11-E11</f>
        <v>-23</v>
      </c>
      <c r="I11" s="20">
        <f>IF(C11=0, "-", IF(G11/C11&lt;10, G11/C11, "&gt;999%"))</f>
        <v>5.7971014492753624E-2</v>
      </c>
      <c r="J11" s="21">
        <f>IF(E11=0, "-", IF(H11/E11&lt;10, H11/E11, "&gt;999%"))</f>
        <v>-1.590594744121715E-2</v>
      </c>
    </row>
    <row r="12" spans="1:10" x14ac:dyDescent="0.25">
      <c r="A12" s="158" t="s">
        <v>145</v>
      </c>
      <c r="B12" s="65">
        <v>0</v>
      </c>
      <c r="C12" s="66">
        <v>8</v>
      </c>
      <c r="D12" s="65">
        <v>2</v>
      </c>
      <c r="E12" s="66">
        <v>16</v>
      </c>
      <c r="F12" s="67"/>
      <c r="G12" s="65">
        <f>B12-C12</f>
        <v>-8</v>
      </c>
      <c r="H12" s="66">
        <f>D12-E12</f>
        <v>-14</v>
      </c>
      <c r="I12" s="20">
        <f>IF(C12=0, "-", IF(G12/C12&lt;10, G12/C12, "&gt;999%"))</f>
        <v>-1</v>
      </c>
      <c r="J12" s="21">
        <f>IF(E12=0, "-", IF(H12/E12&lt;10, H12/E12, "&gt;999%"))</f>
        <v>-0.875</v>
      </c>
    </row>
    <row r="13" spans="1:10" x14ac:dyDescent="0.25">
      <c r="A13" s="7"/>
      <c r="B13" s="65"/>
      <c r="C13" s="66"/>
      <c r="D13" s="65"/>
      <c r="E13" s="66"/>
      <c r="F13" s="67"/>
      <c r="G13" s="65"/>
      <c r="H13" s="66"/>
      <c r="I13" s="20"/>
      <c r="J13" s="21"/>
    </row>
    <row r="14" spans="1:10" s="139" customFormat="1" ht="13" x14ac:dyDescent="0.3">
      <c r="A14" s="159" t="s">
        <v>100</v>
      </c>
      <c r="B14" s="65"/>
      <c r="C14" s="66"/>
      <c r="D14" s="65"/>
      <c r="E14" s="66"/>
      <c r="F14" s="67"/>
      <c r="G14" s="65"/>
      <c r="H14" s="66"/>
      <c r="I14" s="20"/>
      <c r="J14" s="21"/>
    </row>
    <row r="15" spans="1:10" x14ac:dyDescent="0.25">
      <c r="A15" s="158" t="s">
        <v>141</v>
      </c>
      <c r="B15" s="65">
        <v>115</v>
      </c>
      <c r="C15" s="66">
        <v>171</v>
      </c>
      <c r="D15" s="65">
        <v>611</v>
      </c>
      <c r="E15" s="66">
        <v>819</v>
      </c>
      <c r="F15" s="67"/>
      <c r="G15" s="65">
        <f>B15-C15</f>
        <v>-56</v>
      </c>
      <c r="H15" s="66">
        <f>D15-E15</f>
        <v>-208</v>
      </c>
      <c r="I15" s="20">
        <f>IF(C15=0, "-", IF(G15/C15&lt;10, G15/C15, "&gt;999%"))</f>
        <v>-0.32748538011695905</v>
      </c>
      <c r="J15" s="21">
        <f>IF(E15=0, "-", IF(H15/E15&lt;10, H15/E15, "&gt;999%"))</f>
        <v>-0.25396825396825395</v>
      </c>
    </row>
    <row r="16" spans="1:10" x14ac:dyDescent="0.25">
      <c r="A16" s="158" t="s">
        <v>142</v>
      </c>
      <c r="B16" s="65">
        <v>281</v>
      </c>
      <c r="C16" s="66">
        <v>24</v>
      </c>
      <c r="D16" s="65">
        <v>1060</v>
      </c>
      <c r="E16" s="66">
        <v>120</v>
      </c>
      <c r="F16" s="67"/>
      <c r="G16" s="65">
        <f>B16-C16</f>
        <v>257</v>
      </c>
      <c r="H16" s="66">
        <f>D16-E16</f>
        <v>940</v>
      </c>
      <c r="I16" s="20" t="str">
        <f>IF(C16=0, "-", IF(G16/C16&lt;10, G16/C16, "&gt;999%"))</f>
        <v>&gt;999%</v>
      </c>
      <c r="J16" s="21">
        <f>IF(E16=0, "-", IF(H16/E16&lt;10, H16/E16, "&gt;999%"))</f>
        <v>7.833333333333333</v>
      </c>
    </row>
    <row r="17" spans="1:10" x14ac:dyDescent="0.25">
      <c r="A17" s="158" t="s">
        <v>143</v>
      </c>
      <c r="B17" s="65">
        <v>119</v>
      </c>
      <c r="C17" s="66">
        <v>70</v>
      </c>
      <c r="D17" s="65">
        <v>532</v>
      </c>
      <c r="E17" s="66">
        <v>516</v>
      </c>
      <c r="F17" s="67"/>
      <c r="G17" s="65">
        <f>B17-C17</f>
        <v>49</v>
      </c>
      <c r="H17" s="66">
        <f>D17-E17</f>
        <v>16</v>
      </c>
      <c r="I17" s="20">
        <f>IF(C17=0, "-", IF(G17/C17&lt;10, G17/C17, "&gt;999%"))</f>
        <v>0.7</v>
      </c>
      <c r="J17" s="21">
        <f>IF(E17=0, "-", IF(H17/E17&lt;10, H17/E17, "&gt;999%"))</f>
        <v>3.1007751937984496E-2</v>
      </c>
    </row>
    <row r="18" spans="1:10" x14ac:dyDescent="0.25">
      <c r="A18" s="158" t="s">
        <v>144</v>
      </c>
      <c r="B18" s="65">
        <v>663</v>
      </c>
      <c r="C18" s="66">
        <v>538</v>
      </c>
      <c r="D18" s="65">
        <v>3135</v>
      </c>
      <c r="E18" s="66">
        <v>3016</v>
      </c>
      <c r="F18" s="67"/>
      <c r="G18" s="65">
        <f>B18-C18</f>
        <v>125</v>
      </c>
      <c r="H18" s="66">
        <f>D18-E18</f>
        <v>119</v>
      </c>
      <c r="I18" s="20">
        <f>IF(C18=0, "-", IF(G18/C18&lt;10, G18/C18, "&gt;999%"))</f>
        <v>0.23234200743494424</v>
      </c>
      <c r="J18" s="21">
        <f>IF(E18=0, "-", IF(H18/E18&lt;10, H18/E18, "&gt;999%"))</f>
        <v>3.9456233421750662E-2</v>
      </c>
    </row>
    <row r="19" spans="1:10" x14ac:dyDescent="0.25">
      <c r="A19" s="158" t="s">
        <v>145</v>
      </c>
      <c r="B19" s="65">
        <v>24</v>
      </c>
      <c r="C19" s="66">
        <v>14</v>
      </c>
      <c r="D19" s="65">
        <v>137</v>
      </c>
      <c r="E19" s="66">
        <v>84</v>
      </c>
      <c r="F19" s="67"/>
      <c r="G19" s="65">
        <f>B19-C19</f>
        <v>10</v>
      </c>
      <c r="H19" s="66">
        <f>D19-E19</f>
        <v>53</v>
      </c>
      <c r="I19" s="20">
        <f>IF(C19=0, "-", IF(G19/C19&lt;10, G19/C19, "&gt;999%"))</f>
        <v>0.7142857142857143</v>
      </c>
      <c r="J19" s="21">
        <f>IF(E19=0, "-", IF(H19/E19&lt;10, H19/E19, "&gt;999%"))</f>
        <v>0.63095238095238093</v>
      </c>
    </row>
    <row r="20" spans="1:10" x14ac:dyDescent="0.25">
      <c r="A20" s="7"/>
      <c r="B20" s="65"/>
      <c r="C20" s="66"/>
      <c r="D20" s="65"/>
      <c r="E20" s="66"/>
      <c r="F20" s="67"/>
      <c r="G20" s="65"/>
      <c r="H20" s="66"/>
      <c r="I20" s="20"/>
      <c r="J20" s="21"/>
    </row>
    <row r="21" spans="1:10" s="139" customFormat="1" ht="13" x14ac:dyDescent="0.3">
      <c r="A21" s="159" t="s">
        <v>106</v>
      </c>
      <c r="B21" s="65"/>
      <c r="C21" s="66"/>
      <c r="D21" s="65"/>
      <c r="E21" s="66"/>
      <c r="F21" s="67"/>
      <c r="G21" s="65"/>
      <c r="H21" s="66"/>
      <c r="I21" s="20"/>
      <c r="J21" s="21"/>
    </row>
    <row r="22" spans="1:10" x14ac:dyDescent="0.25">
      <c r="A22" s="158" t="s">
        <v>141</v>
      </c>
      <c r="B22" s="65">
        <v>193</v>
      </c>
      <c r="C22" s="66">
        <v>226</v>
      </c>
      <c r="D22" s="65">
        <v>932</v>
      </c>
      <c r="E22" s="66">
        <v>1299</v>
      </c>
      <c r="F22" s="67"/>
      <c r="G22" s="65">
        <f>B22-C22</f>
        <v>-33</v>
      </c>
      <c r="H22" s="66">
        <f>D22-E22</f>
        <v>-367</v>
      </c>
      <c r="I22" s="20">
        <f>IF(C22=0, "-", IF(G22/C22&lt;10, G22/C22, "&gt;999%"))</f>
        <v>-0.14601769911504425</v>
      </c>
      <c r="J22" s="21">
        <f>IF(E22=0, "-", IF(H22/E22&lt;10, H22/E22, "&gt;999%"))</f>
        <v>-0.28252501924557349</v>
      </c>
    </row>
    <row r="23" spans="1:10" x14ac:dyDescent="0.25">
      <c r="A23" s="158" t="s">
        <v>142</v>
      </c>
      <c r="B23" s="65">
        <v>2</v>
      </c>
      <c r="C23" s="66">
        <v>0</v>
      </c>
      <c r="D23" s="65">
        <v>3</v>
      </c>
      <c r="E23" s="66">
        <v>0</v>
      </c>
      <c r="F23" s="67"/>
      <c r="G23" s="65">
        <f>B23-C23</f>
        <v>2</v>
      </c>
      <c r="H23" s="66">
        <f>D23-E23</f>
        <v>3</v>
      </c>
      <c r="I23" s="20" t="str">
        <f>IF(C23=0, "-", IF(G23/C23&lt;10, G23/C23, "&gt;999%"))</f>
        <v>-</v>
      </c>
      <c r="J23" s="21" t="str">
        <f>IF(E23=0, "-", IF(H23/E23&lt;10, H23/E23, "&gt;999%"))</f>
        <v>-</v>
      </c>
    </row>
    <row r="24" spans="1:10" x14ac:dyDescent="0.25">
      <c r="A24" s="158" t="s">
        <v>144</v>
      </c>
      <c r="B24" s="65">
        <v>30</v>
      </c>
      <c r="C24" s="66">
        <v>18</v>
      </c>
      <c r="D24" s="65">
        <v>141</v>
      </c>
      <c r="E24" s="66">
        <v>135</v>
      </c>
      <c r="F24" s="67"/>
      <c r="G24" s="65">
        <f>B24-C24</f>
        <v>12</v>
      </c>
      <c r="H24" s="66">
        <f>D24-E24</f>
        <v>6</v>
      </c>
      <c r="I24" s="20">
        <f>IF(C24=0, "-", IF(G24/C24&lt;10, G24/C24, "&gt;999%"))</f>
        <v>0.66666666666666663</v>
      </c>
      <c r="J24" s="21">
        <f>IF(E24=0, "-", IF(H24/E24&lt;10, H24/E24, "&gt;999%"))</f>
        <v>4.4444444444444446E-2</v>
      </c>
    </row>
    <row r="25" spans="1:10" x14ac:dyDescent="0.25">
      <c r="A25" s="7"/>
      <c r="B25" s="65"/>
      <c r="C25" s="66"/>
      <c r="D25" s="65"/>
      <c r="E25" s="66"/>
      <c r="F25" s="67"/>
      <c r="G25" s="65"/>
      <c r="H25" s="66"/>
      <c r="I25" s="20"/>
      <c r="J25" s="21"/>
    </row>
    <row r="26" spans="1:10" x14ac:dyDescent="0.25">
      <c r="A26" s="7" t="s">
        <v>107</v>
      </c>
      <c r="B26" s="65">
        <v>9</v>
      </c>
      <c r="C26" s="66">
        <v>18</v>
      </c>
      <c r="D26" s="65">
        <v>88</v>
      </c>
      <c r="E26" s="66">
        <v>81</v>
      </c>
      <c r="F26" s="67"/>
      <c r="G26" s="65">
        <f>B26-C26</f>
        <v>-9</v>
      </c>
      <c r="H26" s="66">
        <f>D26-E26</f>
        <v>7</v>
      </c>
      <c r="I26" s="20">
        <f>IF(C26=0, "-", IF(G26/C26&lt;10, G26/C26, "&gt;999%"))</f>
        <v>-0.5</v>
      </c>
      <c r="J26" s="21">
        <f>IF(E26=0, "-", IF(H26/E26&lt;10, H26/E26, "&gt;999%"))</f>
        <v>8.6419753086419748E-2</v>
      </c>
    </row>
    <row r="27" spans="1:10" x14ac:dyDescent="0.25">
      <c r="A27" s="1"/>
      <c r="B27" s="68"/>
      <c r="C27" s="69"/>
      <c r="D27" s="68"/>
      <c r="E27" s="69"/>
      <c r="F27" s="70"/>
      <c r="G27" s="68"/>
      <c r="H27" s="69"/>
      <c r="I27" s="5"/>
      <c r="J27" s="6"/>
    </row>
    <row r="28" spans="1:10" s="43" customFormat="1" ht="13" x14ac:dyDescent="0.3">
      <c r="A28" s="27" t="s">
        <v>5</v>
      </c>
      <c r="B28" s="71">
        <f>SUM(B6:B27)</f>
        <v>1856</v>
      </c>
      <c r="C28" s="77">
        <f>SUM(C6:C27)</f>
        <v>1486</v>
      </c>
      <c r="D28" s="71">
        <f>SUM(D6:D27)</f>
        <v>9054</v>
      </c>
      <c r="E28" s="77">
        <f>SUM(E6:E27)</f>
        <v>8145</v>
      </c>
      <c r="F28" s="73"/>
      <c r="G28" s="71">
        <f>B28-C28</f>
        <v>370</v>
      </c>
      <c r="H28" s="72">
        <f>D28-E28</f>
        <v>909</v>
      </c>
      <c r="I28" s="37">
        <f>IF(C28=0, 0, G28/C28)</f>
        <v>0.24899057873485869</v>
      </c>
      <c r="J28" s="38">
        <f>IF(E28=0, 0, H28/E28)</f>
        <v>0.11160220994475138</v>
      </c>
    </row>
    <row r="29" spans="1:10" s="43" customFormat="1" ht="13" x14ac:dyDescent="0.3">
      <c r="A29" s="22"/>
      <c r="B29" s="78"/>
      <c r="C29" s="98"/>
      <c r="D29" s="78"/>
      <c r="E29" s="98"/>
      <c r="F29" s="80"/>
      <c r="G29" s="78"/>
      <c r="H29" s="79"/>
      <c r="I29" s="54"/>
      <c r="J29" s="55"/>
    </row>
    <row r="30" spans="1:10" s="139" customFormat="1" ht="13" x14ac:dyDescent="0.3">
      <c r="A30" s="161" t="s">
        <v>146</v>
      </c>
      <c r="B30" s="74"/>
      <c r="C30" s="75"/>
      <c r="D30" s="74"/>
      <c r="E30" s="75"/>
      <c r="F30" s="76"/>
      <c r="G30" s="74"/>
      <c r="H30" s="75"/>
      <c r="I30" s="23"/>
      <c r="J30" s="24"/>
    </row>
    <row r="31" spans="1:10" x14ac:dyDescent="0.25">
      <c r="A31" s="7" t="s">
        <v>141</v>
      </c>
      <c r="B31" s="65">
        <v>330</v>
      </c>
      <c r="C31" s="66">
        <v>407</v>
      </c>
      <c r="D31" s="65">
        <v>1645</v>
      </c>
      <c r="E31" s="66">
        <v>2182</v>
      </c>
      <c r="F31" s="67"/>
      <c r="G31" s="65">
        <f>B31-C31</f>
        <v>-77</v>
      </c>
      <c r="H31" s="66">
        <f>D31-E31</f>
        <v>-537</v>
      </c>
      <c r="I31" s="20">
        <f>IF(C31=0, "-", IF(G31/C31&lt;10, G31/C31, "&gt;999%"))</f>
        <v>-0.1891891891891892</v>
      </c>
      <c r="J31" s="21">
        <f>IF(E31=0, "-", IF(H31/E31&lt;10, H31/E31, "&gt;999%"))</f>
        <v>-0.24610449129239231</v>
      </c>
    </row>
    <row r="32" spans="1:10" x14ac:dyDescent="0.25">
      <c r="A32" s="7" t="s">
        <v>142</v>
      </c>
      <c r="B32" s="65">
        <v>368</v>
      </c>
      <c r="C32" s="66">
        <v>71</v>
      </c>
      <c r="D32" s="65">
        <v>1814</v>
      </c>
      <c r="E32" s="66">
        <v>413</v>
      </c>
      <c r="F32" s="67"/>
      <c r="G32" s="65">
        <f>B32-C32</f>
        <v>297</v>
      </c>
      <c r="H32" s="66">
        <f>D32-E32</f>
        <v>1401</v>
      </c>
      <c r="I32" s="20">
        <f>IF(C32=0, "-", IF(G32/C32&lt;10, G32/C32, "&gt;999%"))</f>
        <v>4.183098591549296</v>
      </c>
      <c r="J32" s="21">
        <f>IF(E32=0, "-", IF(H32/E32&lt;10, H32/E32, "&gt;999%"))</f>
        <v>3.3922518159806296</v>
      </c>
    </row>
    <row r="33" spans="1:10" x14ac:dyDescent="0.25">
      <c r="A33" s="7" t="s">
        <v>143</v>
      </c>
      <c r="B33" s="65">
        <v>140</v>
      </c>
      <c r="C33" s="66">
        <v>136</v>
      </c>
      <c r="D33" s="65">
        <v>669</v>
      </c>
      <c r="E33" s="66">
        <v>772</v>
      </c>
      <c r="F33" s="67"/>
      <c r="G33" s="65">
        <f>B33-C33</f>
        <v>4</v>
      </c>
      <c r="H33" s="66">
        <f>D33-E33</f>
        <v>-103</v>
      </c>
      <c r="I33" s="20">
        <f>IF(C33=0, "-", IF(G33/C33&lt;10, G33/C33, "&gt;999%"))</f>
        <v>2.9411764705882353E-2</v>
      </c>
      <c r="J33" s="21">
        <f>IF(E33=0, "-", IF(H33/E33&lt;10, H33/E33, "&gt;999%"))</f>
        <v>-0.13341968911917099</v>
      </c>
    </row>
    <row r="34" spans="1:10" x14ac:dyDescent="0.25">
      <c r="A34" s="7" t="s">
        <v>144</v>
      </c>
      <c r="B34" s="65">
        <v>985</v>
      </c>
      <c r="C34" s="66">
        <v>832</v>
      </c>
      <c r="D34" s="65">
        <v>4699</v>
      </c>
      <c r="E34" s="66">
        <v>4597</v>
      </c>
      <c r="F34" s="67"/>
      <c r="G34" s="65">
        <f>B34-C34</f>
        <v>153</v>
      </c>
      <c r="H34" s="66">
        <f>D34-E34</f>
        <v>102</v>
      </c>
      <c r="I34" s="20">
        <f>IF(C34=0, "-", IF(G34/C34&lt;10, G34/C34, "&gt;999%"))</f>
        <v>0.18389423076923078</v>
      </c>
      <c r="J34" s="21">
        <f>IF(E34=0, "-", IF(H34/E34&lt;10, H34/E34, "&gt;999%"))</f>
        <v>2.2188383728518599E-2</v>
      </c>
    </row>
    <row r="35" spans="1:10" x14ac:dyDescent="0.25">
      <c r="A35" s="7" t="s">
        <v>145</v>
      </c>
      <c r="B35" s="65">
        <v>24</v>
      </c>
      <c r="C35" s="66">
        <v>22</v>
      </c>
      <c r="D35" s="65">
        <v>139</v>
      </c>
      <c r="E35" s="66">
        <v>100</v>
      </c>
      <c r="F35" s="67"/>
      <c r="G35" s="65">
        <f>B35-C35</f>
        <v>2</v>
      </c>
      <c r="H35" s="66">
        <f>D35-E35</f>
        <v>39</v>
      </c>
      <c r="I35" s="20">
        <f>IF(C35=0, "-", IF(G35/C35&lt;10, G35/C35, "&gt;999%"))</f>
        <v>9.0909090909090912E-2</v>
      </c>
      <c r="J35" s="21">
        <f>IF(E35=0, "-", IF(H35/E35&lt;10, H35/E35, "&gt;999%"))</f>
        <v>0.39</v>
      </c>
    </row>
    <row r="36" spans="1:10" x14ac:dyDescent="0.25">
      <c r="A36" s="7"/>
      <c r="B36" s="65"/>
      <c r="C36" s="66"/>
      <c r="D36" s="65"/>
      <c r="E36" s="66"/>
      <c r="F36" s="67"/>
      <c r="G36" s="65"/>
      <c r="H36" s="66"/>
      <c r="I36" s="20"/>
      <c r="J36" s="21"/>
    </row>
    <row r="37" spans="1:10" x14ac:dyDescent="0.25">
      <c r="A37" s="7" t="s">
        <v>107</v>
      </c>
      <c r="B37" s="65">
        <v>9</v>
      </c>
      <c r="C37" s="66">
        <v>18</v>
      </c>
      <c r="D37" s="65">
        <v>88</v>
      </c>
      <c r="E37" s="66">
        <v>81</v>
      </c>
      <c r="F37" s="67"/>
      <c r="G37" s="65">
        <f>B37-C37</f>
        <v>-9</v>
      </c>
      <c r="H37" s="66">
        <f>D37-E37</f>
        <v>7</v>
      </c>
      <c r="I37" s="20">
        <f>IF(C37=0, "-", IF(G37/C37&lt;10, G37/C37, "&gt;999%"))</f>
        <v>-0.5</v>
      </c>
      <c r="J37" s="21">
        <f>IF(E37=0, "-", IF(H37/E37&lt;10, H37/E37, "&gt;999%"))</f>
        <v>8.6419753086419748E-2</v>
      </c>
    </row>
    <row r="38" spans="1:10" x14ac:dyDescent="0.25">
      <c r="A38" s="7"/>
      <c r="B38" s="65"/>
      <c r="C38" s="66"/>
      <c r="D38" s="65"/>
      <c r="E38" s="66"/>
      <c r="F38" s="67"/>
      <c r="G38" s="65"/>
      <c r="H38" s="66"/>
      <c r="I38" s="20"/>
      <c r="J38" s="21"/>
    </row>
    <row r="39" spans="1:10" s="43" customFormat="1" ht="13" x14ac:dyDescent="0.3">
      <c r="A39" s="27" t="s">
        <v>5</v>
      </c>
      <c r="B39" s="71">
        <f>SUM(B29:B38)</f>
        <v>1856</v>
      </c>
      <c r="C39" s="77">
        <f>SUM(C29:C38)</f>
        <v>1486</v>
      </c>
      <c r="D39" s="71">
        <f>SUM(D29:D38)</f>
        <v>9054</v>
      </c>
      <c r="E39" s="77">
        <f>SUM(E29:E38)</f>
        <v>8145</v>
      </c>
      <c r="F39" s="73"/>
      <c r="G39" s="71">
        <f>B39-C39</f>
        <v>370</v>
      </c>
      <c r="H39" s="72">
        <f>D39-E39</f>
        <v>909</v>
      </c>
      <c r="I39" s="37">
        <f>IF(C39=0, 0, G39/C39)</f>
        <v>0.24899057873485869</v>
      </c>
      <c r="J39" s="38">
        <f>IF(E39=0, 0, H39/E39)</f>
        <v>0.11160220994475138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173</v>
      </c>
      <c r="B15" s="65">
        <v>2</v>
      </c>
      <c r="C15" s="66">
        <v>4</v>
      </c>
      <c r="D15" s="65">
        <v>9</v>
      </c>
      <c r="E15" s="66">
        <v>48</v>
      </c>
      <c r="F15" s="67"/>
      <c r="G15" s="65">
        <f t="shared" ref="G15:G41" si="0">B15-C15</f>
        <v>-2</v>
      </c>
      <c r="H15" s="66">
        <f t="shared" ref="H15:H41" si="1">D15-E15</f>
        <v>-39</v>
      </c>
      <c r="I15" s="20">
        <f t="shared" ref="I15:I41" si="2">IF(C15=0, "-", IF(G15/C15&lt;10, G15/C15, "&gt;999%"))</f>
        <v>-0.5</v>
      </c>
      <c r="J15" s="21">
        <f t="shared" ref="J15:J41" si="3">IF(E15=0, "-", IF(H15/E15&lt;10, H15/E15, "&gt;999%"))</f>
        <v>-0.8125</v>
      </c>
    </row>
    <row r="16" spans="1:10" x14ac:dyDescent="0.25">
      <c r="A16" s="7" t="s">
        <v>172</v>
      </c>
      <c r="B16" s="65">
        <v>2</v>
      </c>
      <c r="C16" s="66">
        <v>12</v>
      </c>
      <c r="D16" s="65">
        <v>8</v>
      </c>
      <c r="E16" s="66">
        <v>27</v>
      </c>
      <c r="F16" s="67"/>
      <c r="G16" s="65">
        <f t="shared" si="0"/>
        <v>-10</v>
      </c>
      <c r="H16" s="66">
        <f t="shared" si="1"/>
        <v>-19</v>
      </c>
      <c r="I16" s="20">
        <f t="shared" si="2"/>
        <v>-0.83333333333333337</v>
      </c>
      <c r="J16" s="21">
        <f t="shared" si="3"/>
        <v>-0.70370370370370372</v>
      </c>
    </row>
    <row r="17" spans="1:10" x14ac:dyDescent="0.25">
      <c r="A17" s="7" t="s">
        <v>171</v>
      </c>
      <c r="B17" s="65">
        <v>1</v>
      </c>
      <c r="C17" s="66">
        <v>5</v>
      </c>
      <c r="D17" s="65">
        <v>4</v>
      </c>
      <c r="E17" s="66">
        <v>27</v>
      </c>
      <c r="F17" s="67"/>
      <c r="G17" s="65">
        <f t="shared" si="0"/>
        <v>-4</v>
      </c>
      <c r="H17" s="66">
        <f t="shared" si="1"/>
        <v>-23</v>
      </c>
      <c r="I17" s="20">
        <f t="shared" si="2"/>
        <v>-0.8</v>
      </c>
      <c r="J17" s="21">
        <f t="shared" si="3"/>
        <v>-0.85185185185185186</v>
      </c>
    </row>
    <row r="18" spans="1:10" x14ac:dyDescent="0.25">
      <c r="A18" s="7" t="s">
        <v>170</v>
      </c>
      <c r="B18" s="65">
        <v>447</v>
      </c>
      <c r="C18" s="66">
        <v>147</v>
      </c>
      <c r="D18" s="65">
        <v>2353</v>
      </c>
      <c r="E18" s="66">
        <v>811</v>
      </c>
      <c r="F18" s="67"/>
      <c r="G18" s="65">
        <f t="shared" si="0"/>
        <v>300</v>
      </c>
      <c r="H18" s="66">
        <f t="shared" si="1"/>
        <v>1542</v>
      </c>
      <c r="I18" s="20">
        <f t="shared" si="2"/>
        <v>2.0408163265306123</v>
      </c>
      <c r="J18" s="21">
        <f t="shared" si="3"/>
        <v>1.9013563501849569</v>
      </c>
    </row>
    <row r="19" spans="1:10" x14ac:dyDescent="0.25">
      <c r="A19" s="7" t="s">
        <v>169</v>
      </c>
      <c r="B19" s="65">
        <v>34</v>
      </c>
      <c r="C19" s="66">
        <v>42</v>
      </c>
      <c r="D19" s="65">
        <v>164</v>
      </c>
      <c r="E19" s="66">
        <v>162</v>
      </c>
      <c r="F19" s="67"/>
      <c r="G19" s="65">
        <f t="shared" si="0"/>
        <v>-8</v>
      </c>
      <c r="H19" s="66">
        <f t="shared" si="1"/>
        <v>2</v>
      </c>
      <c r="I19" s="20">
        <f t="shared" si="2"/>
        <v>-0.19047619047619047</v>
      </c>
      <c r="J19" s="21">
        <f t="shared" si="3"/>
        <v>1.2345679012345678E-2</v>
      </c>
    </row>
    <row r="20" spans="1:10" x14ac:dyDescent="0.25">
      <c r="A20" s="7" t="s">
        <v>168</v>
      </c>
      <c r="B20" s="65">
        <v>32</v>
      </c>
      <c r="C20" s="66">
        <v>25</v>
      </c>
      <c r="D20" s="65">
        <v>148</v>
      </c>
      <c r="E20" s="66">
        <v>131</v>
      </c>
      <c r="F20" s="67"/>
      <c r="G20" s="65">
        <f t="shared" si="0"/>
        <v>7</v>
      </c>
      <c r="H20" s="66">
        <f t="shared" si="1"/>
        <v>17</v>
      </c>
      <c r="I20" s="20">
        <f t="shared" si="2"/>
        <v>0.28000000000000003</v>
      </c>
      <c r="J20" s="21">
        <f t="shared" si="3"/>
        <v>0.12977099236641221</v>
      </c>
    </row>
    <row r="21" spans="1:10" x14ac:dyDescent="0.25">
      <c r="A21" s="7" t="s">
        <v>167</v>
      </c>
      <c r="B21" s="65">
        <v>0</v>
      </c>
      <c r="C21" s="66">
        <v>2</v>
      </c>
      <c r="D21" s="65">
        <v>0</v>
      </c>
      <c r="E21" s="66">
        <v>5</v>
      </c>
      <c r="F21" s="67"/>
      <c r="G21" s="65">
        <f t="shared" si="0"/>
        <v>-2</v>
      </c>
      <c r="H21" s="66">
        <f t="shared" si="1"/>
        <v>-5</v>
      </c>
      <c r="I21" s="20">
        <f t="shared" si="2"/>
        <v>-1</v>
      </c>
      <c r="J21" s="21">
        <f t="shared" si="3"/>
        <v>-1</v>
      </c>
    </row>
    <row r="22" spans="1:10" x14ac:dyDescent="0.25">
      <c r="A22" s="7" t="s">
        <v>166</v>
      </c>
      <c r="B22" s="65">
        <v>9</v>
      </c>
      <c r="C22" s="66">
        <v>7</v>
      </c>
      <c r="D22" s="65">
        <v>30</v>
      </c>
      <c r="E22" s="66">
        <v>45</v>
      </c>
      <c r="F22" s="67"/>
      <c r="G22" s="65">
        <f t="shared" si="0"/>
        <v>2</v>
      </c>
      <c r="H22" s="66">
        <f t="shared" si="1"/>
        <v>-15</v>
      </c>
      <c r="I22" s="20">
        <f t="shared" si="2"/>
        <v>0.2857142857142857</v>
      </c>
      <c r="J22" s="21">
        <f t="shared" si="3"/>
        <v>-0.33333333333333331</v>
      </c>
    </row>
    <row r="23" spans="1:10" x14ac:dyDescent="0.25">
      <c r="A23" s="7" t="s">
        <v>165</v>
      </c>
      <c r="B23" s="65">
        <v>140</v>
      </c>
      <c r="C23" s="66">
        <v>97</v>
      </c>
      <c r="D23" s="65">
        <v>477</v>
      </c>
      <c r="E23" s="66">
        <v>359</v>
      </c>
      <c r="F23" s="67"/>
      <c r="G23" s="65">
        <f t="shared" si="0"/>
        <v>43</v>
      </c>
      <c r="H23" s="66">
        <f t="shared" si="1"/>
        <v>118</v>
      </c>
      <c r="I23" s="20">
        <f t="shared" si="2"/>
        <v>0.44329896907216493</v>
      </c>
      <c r="J23" s="21">
        <f t="shared" si="3"/>
        <v>0.32869080779944287</v>
      </c>
    </row>
    <row r="24" spans="1:10" x14ac:dyDescent="0.25">
      <c r="A24" s="7" t="s">
        <v>164</v>
      </c>
      <c r="B24" s="65">
        <v>13</v>
      </c>
      <c r="C24" s="66">
        <v>14</v>
      </c>
      <c r="D24" s="65">
        <v>71</v>
      </c>
      <c r="E24" s="66">
        <v>69</v>
      </c>
      <c r="F24" s="67"/>
      <c r="G24" s="65">
        <f t="shared" si="0"/>
        <v>-1</v>
      </c>
      <c r="H24" s="66">
        <f t="shared" si="1"/>
        <v>2</v>
      </c>
      <c r="I24" s="20">
        <f t="shared" si="2"/>
        <v>-7.1428571428571425E-2</v>
      </c>
      <c r="J24" s="21">
        <f t="shared" si="3"/>
        <v>2.8985507246376812E-2</v>
      </c>
    </row>
    <row r="25" spans="1:10" x14ac:dyDescent="0.25">
      <c r="A25" s="7" t="s">
        <v>163</v>
      </c>
      <c r="B25" s="65">
        <v>0</v>
      </c>
      <c r="C25" s="66">
        <v>21</v>
      </c>
      <c r="D25" s="65">
        <v>4</v>
      </c>
      <c r="E25" s="66">
        <v>57</v>
      </c>
      <c r="F25" s="67"/>
      <c r="G25" s="65">
        <f t="shared" si="0"/>
        <v>-21</v>
      </c>
      <c r="H25" s="66">
        <f t="shared" si="1"/>
        <v>-53</v>
      </c>
      <c r="I25" s="20">
        <f t="shared" si="2"/>
        <v>-1</v>
      </c>
      <c r="J25" s="21">
        <f t="shared" si="3"/>
        <v>-0.92982456140350878</v>
      </c>
    </row>
    <row r="26" spans="1:10" x14ac:dyDescent="0.25">
      <c r="A26" s="7" t="s">
        <v>162</v>
      </c>
      <c r="B26" s="65">
        <v>0</v>
      </c>
      <c r="C26" s="66">
        <v>0</v>
      </c>
      <c r="D26" s="65">
        <v>2</v>
      </c>
      <c r="E26" s="66">
        <v>0</v>
      </c>
      <c r="F26" s="67"/>
      <c r="G26" s="65">
        <f t="shared" si="0"/>
        <v>0</v>
      </c>
      <c r="H26" s="66">
        <f t="shared" si="1"/>
        <v>2</v>
      </c>
      <c r="I26" s="20" t="str">
        <f t="shared" si="2"/>
        <v>-</v>
      </c>
      <c r="J26" s="21" t="str">
        <f t="shared" si="3"/>
        <v>-</v>
      </c>
    </row>
    <row r="27" spans="1:10" x14ac:dyDescent="0.25">
      <c r="A27" s="7" t="s">
        <v>161</v>
      </c>
      <c r="B27" s="65">
        <v>4</v>
      </c>
      <c r="C27" s="66">
        <v>5</v>
      </c>
      <c r="D27" s="65">
        <v>21</v>
      </c>
      <c r="E27" s="66">
        <v>30</v>
      </c>
      <c r="F27" s="67"/>
      <c r="G27" s="65">
        <f t="shared" si="0"/>
        <v>-1</v>
      </c>
      <c r="H27" s="66">
        <f t="shared" si="1"/>
        <v>-9</v>
      </c>
      <c r="I27" s="20">
        <f t="shared" si="2"/>
        <v>-0.2</v>
      </c>
      <c r="J27" s="21">
        <f t="shared" si="3"/>
        <v>-0.3</v>
      </c>
    </row>
    <row r="28" spans="1:10" x14ac:dyDescent="0.25">
      <c r="A28" s="7" t="s">
        <v>160</v>
      </c>
      <c r="B28" s="65">
        <v>414</v>
      </c>
      <c r="C28" s="66">
        <v>413</v>
      </c>
      <c r="D28" s="65">
        <v>2275</v>
      </c>
      <c r="E28" s="66">
        <v>2757</v>
      </c>
      <c r="F28" s="67"/>
      <c r="G28" s="65">
        <f t="shared" si="0"/>
        <v>1</v>
      </c>
      <c r="H28" s="66">
        <f t="shared" si="1"/>
        <v>-482</v>
      </c>
      <c r="I28" s="20">
        <f t="shared" si="2"/>
        <v>2.4213075060532689E-3</v>
      </c>
      <c r="J28" s="21">
        <f t="shared" si="3"/>
        <v>-0.17482771128037722</v>
      </c>
    </row>
    <row r="29" spans="1:10" x14ac:dyDescent="0.25">
      <c r="A29" s="7" t="s">
        <v>159</v>
      </c>
      <c r="B29" s="65">
        <v>295</v>
      </c>
      <c r="C29" s="66">
        <v>281</v>
      </c>
      <c r="D29" s="65">
        <v>1311</v>
      </c>
      <c r="E29" s="66">
        <v>1361</v>
      </c>
      <c r="F29" s="67"/>
      <c r="G29" s="65">
        <f t="shared" si="0"/>
        <v>14</v>
      </c>
      <c r="H29" s="66">
        <f t="shared" si="1"/>
        <v>-50</v>
      </c>
      <c r="I29" s="20">
        <f t="shared" si="2"/>
        <v>4.9822064056939501E-2</v>
      </c>
      <c r="J29" s="21">
        <f t="shared" si="3"/>
        <v>-3.6737692872887584E-2</v>
      </c>
    </row>
    <row r="30" spans="1:10" x14ac:dyDescent="0.25">
      <c r="A30" s="7" t="s">
        <v>158</v>
      </c>
      <c r="B30" s="65">
        <v>36</v>
      </c>
      <c r="C30" s="66">
        <v>30</v>
      </c>
      <c r="D30" s="65">
        <v>194</v>
      </c>
      <c r="E30" s="66">
        <v>117</v>
      </c>
      <c r="F30" s="67"/>
      <c r="G30" s="65">
        <f t="shared" si="0"/>
        <v>6</v>
      </c>
      <c r="H30" s="66">
        <f t="shared" si="1"/>
        <v>77</v>
      </c>
      <c r="I30" s="20">
        <f t="shared" si="2"/>
        <v>0.2</v>
      </c>
      <c r="J30" s="21">
        <f t="shared" si="3"/>
        <v>0.65811965811965811</v>
      </c>
    </row>
    <row r="31" spans="1:10" x14ac:dyDescent="0.25">
      <c r="A31" s="7" t="s">
        <v>156</v>
      </c>
      <c r="B31" s="65">
        <v>7</v>
      </c>
      <c r="C31" s="66">
        <v>3</v>
      </c>
      <c r="D31" s="65">
        <v>33</v>
      </c>
      <c r="E31" s="66">
        <v>25</v>
      </c>
      <c r="F31" s="67"/>
      <c r="G31" s="65">
        <f t="shared" si="0"/>
        <v>4</v>
      </c>
      <c r="H31" s="66">
        <f t="shared" si="1"/>
        <v>8</v>
      </c>
      <c r="I31" s="20">
        <f t="shared" si="2"/>
        <v>1.3333333333333333</v>
      </c>
      <c r="J31" s="21">
        <f t="shared" si="3"/>
        <v>0.32</v>
      </c>
    </row>
    <row r="32" spans="1:10" x14ac:dyDescent="0.25">
      <c r="A32" s="7" t="s">
        <v>155</v>
      </c>
      <c r="B32" s="65">
        <v>22</v>
      </c>
      <c r="C32" s="66">
        <v>0</v>
      </c>
      <c r="D32" s="65">
        <v>103</v>
      </c>
      <c r="E32" s="66">
        <v>29</v>
      </c>
      <c r="F32" s="67"/>
      <c r="G32" s="65">
        <f t="shared" si="0"/>
        <v>22</v>
      </c>
      <c r="H32" s="66">
        <f t="shared" si="1"/>
        <v>74</v>
      </c>
      <c r="I32" s="20" t="str">
        <f t="shared" si="2"/>
        <v>-</v>
      </c>
      <c r="J32" s="21">
        <f t="shared" si="3"/>
        <v>2.5517241379310347</v>
      </c>
    </row>
    <row r="33" spans="1:10" x14ac:dyDescent="0.25">
      <c r="A33" s="7" t="s">
        <v>154</v>
      </c>
      <c r="B33" s="65">
        <v>1</v>
      </c>
      <c r="C33" s="66">
        <v>3</v>
      </c>
      <c r="D33" s="65">
        <v>10</v>
      </c>
      <c r="E33" s="66">
        <v>9</v>
      </c>
      <c r="F33" s="67"/>
      <c r="G33" s="65">
        <f t="shared" si="0"/>
        <v>-2</v>
      </c>
      <c r="H33" s="66">
        <f t="shared" si="1"/>
        <v>1</v>
      </c>
      <c r="I33" s="20">
        <f t="shared" si="2"/>
        <v>-0.66666666666666663</v>
      </c>
      <c r="J33" s="21">
        <f t="shared" si="3"/>
        <v>0.1111111111111111</v>
      </c>
    </row>
    <row r="34" spans="1:10" x14ac:dyDescent="0.25">
      <c r="A34" s="7" t="s">
        <v>153</v>
      </c>
      <c r="B34" s="65">
        <v>13</v>
      </c>
      <c r="C34" s="66">
        <v>10</v>
      </c>
      <c r="D34" s="65">
        <v>78</v>
      </c>
      <c r="E34" s="66">
        <v>56</v>
      </c>
      <c r="F34" s="67"/>
      <c r="G34" s="65">
        <f t="shared" si="0"/>
        <v>3</v>
      </c>
      <c r="H34" s="66">
        <f t="shared" si="1"/>
        <v>22</v>
      </c>
      <c r="I34" s="20">
        <f t="shared" si="2"/>
        <v>0.3</v>
      </c>
      <c r="J34" s="21">
        <f t="shared" si="3"/>
        <v>0.39285714285714285</v>
      </c>
    </row>
    <row r="35" spans="1:10" x14ac:dyDescent="0.25">
      <c r="A35" s="7" t="s">
        <v>152</v>
      </c>
      <c r="B35" s="65">
        <v>25</v>
      </c>
      <c r="C35" s="66">
        <v>12</v>
      </c>
      <c r="D35" s="65">
        <v>84</v>
      </c>
      <c r="E35" s="66">
        <v>90</v>
      </c>
      <c r="F35" s="67"/>
      <c r="G35" s="65">
        <f t="shared" si="0"/>
        <v>13</v>
      </c>
      <c r="H35" s="66">
        <f t="shared" si="1"/>
        <v>-6</v>
      </c>
      <c r="I35" s="20">
        <f t="shared" si="2"/>
        <v>1.0833333333333333</v>
      </c>
      <c r="J35" s="21">
        <f t="shared" si="3"/>
        <v>-6.6666666666666666E-2</v>
      </c>
    </row>
    <row r="36" spans="1:10" x14ac:dyDescent="0.25">
      <c r="A36" s="7" t="s">
        <v>151</v>
      </c>
      <c r="B36" s="65">
        <v>56</v>
      </c>
      <c r="C36" s="66">
        <v>30</v>
      </c>
      <c r="D36" s="65">
        <v>172</v>
      </c>
      <c r="E36" s="66">
        <v>137</v>
      </c>
      <c r="F36" s="67"/>
      <c r="G36" s="65">
        <f t="shared" si="0"/>
        <v>26</v>
      </c>
      <c r="H36" s="66">
        <f t="shared" si="1"/>
        <v>35</v>
      </c>
      <c r="I36" s="20">
        <f t="shared" si="2"/>
        <v>0.8666666666666667</v>
      </c>
      <c r="J36" s="21">
        <f t="shared" si="3"/>
        <v>0.25547445255474455</v>
      </c>
    </row>
    <row r="37" spans="1:10" x14ac:dyDescent="0.25">
      <c r="A37" s="7" t="s">
        <v>150</v>
      </c>
      <c r="B37" s="65">
        <v>3</v>
      </c>
      <c r="C37" s="66">
        <v>8</v>
      </c>
      <c r="D37" s="65">
        <v>18</v>
      </c>
      <c r="E37" s="66">
        <v>15</v>
      </c>
      <c r="F37" s="67"/>
      <c r="G37" s="65">
        <f t="shared" si="0"/>
        <v>-5</v>
      </c>
      <c r="H37" s="66">
        <f t="shared" si="1"/>
        <v>3</v>
      </c>
      <c r="I37" s="20">
        <f t="shared" si="2"/>
        <v>-0.625</v>
      </c>
      <c r="J37" s="21">
        <f t="shared" si="3"/>
        <v>0.2</v>
      </c>
    </row>
    <row r="38" spans="1:10" x14ac:dyDescent="0.25">
      <c r="A38" s="7" t="s">
        <v>149</v>
      </c>
      <c r="B38" s="65">
        <v>214</v>
      </c>
      <c r="C38" s="66">
        <v>252</v>
      </c>
      <c r="D38" s="65">
        <v>1155</v>
      </c>
      <c r="E38" s="66">
        <v>1441</v>
      </c>
      <c r="F38" s="67"/>
      <c r="G38" s="65">
        <f t="shared" si="0"/>
        <v>-38</v>
      </c>
      <c r="H38" s="66">
        <f t="shared" si="1"/>
        <v>-286</v>
      </c>
      <c r="I38" s="20">
        <f t="shared" si="2"/>
        <v>-0.15079365079365079</v>
      </c>
      <c r="J38" s="21">
        <f t="shared" si="3"/>
        <v>-0.19847328244274809</v>
      </c>
    </row>
    <row r="39" spans="1:10" x14ac:dyDescent="0.25">
      <c r="A39" s="7" t="s">
        <v>148</v>
      </c>
      <c r="B39" s="65">
        <v>6</v>
      </c>
      <c r="C39" s="66">
        <v>0</v>
      </c>
      <c r="D39" s="65">
        <v>25</v>
      </c>
      <c r="E39" s="66">
        <v>18</v>
      </c>
      <c r="F39" s="67"/>
      <c r="G39" s="65">
        <f t="shared" si="0"/>
        <v>6</v>
      </c>
      <c r="H39" s="66">
        <f t="shared" si="1"/>
        <v>7</v>
      </c>
      <c r="I39" s="20" t="str">
        <f t="shared" si="2"/>
        <v>-</v>
      </c>
      <c r="J39" s="21">
        <f t="shared" si="3"/>
        <v>0.3888888888888889</v>
      </c>
    </row>
    <row r="40" spans="1:10" x14ac:dyDescent="0.25">
      <c r="A40" s="7" t="s">
        <v>147</v>
      </c>
      <c r="B40" s="65">
        <v>79</v>
      </c>
      <c r="C40" s="66">
        <v>48</v>
      </c>
      <c r="D40" s="65">
        <v>266</v>
      </c>
      <c r="E40" s="66">
        <v>269</v>
      </c>
      <c r="F40" s="67"/>
      <c r="G40" s="65">
        <f t="shared" si="0"/>
        <v>31</v>
      </c>
      <c r="H40" s="66">
        <f t="shared" si="1"/>
        <v>-3</v>
      </c>
      <c r="I40" s="20">
        <f t="shared" si="2"/>
        <v>0.64583333333333337</v>
      </c>
      <c r="J40" s="21">
        <f t="shared" si="3"/>
        <v>-1.1152416356877323E-2</v>
      </c>
    </row>
    <row r="41" spans="1:10" x14ac:dyDescent="0.25">
      <c r="A41" s="7" t="s">
        <v>157</v>
      </c>
      <c r="B41" s="65">
        <v>1</v>
      </c>
      <c r="C41" s="66">
        <v>15</v>
      </c>
      <c r="D41" s="65">
        <v>39</v>
      </c>
      <c r="E41" s="66">
        <v>50</v>
      </c>
      <c r="F41" s="67"/>
      <c r="G41" s="65">
        <f t="shared" si="0"/>
        <v>-14</v>
      </c>
      <c r="H41" s="66">
        <f t="shared" si="1"/>
        <v>-11</v>
      </c>
      <c r="I41" s="20">
        <f t="shared" si="2"/>
        <v>-0.93333333333333335</v>
      </c>
      <c r="J41" s="21">
        <f t="shared" si="3"/>
        <v>-0.22</v>
      </c>
    </row>
    <row r="42" spans="1:10" x14ac:dyDescent="0.25">
      <c r="A42" s="7"/>
      <c r="B42" s="65"/>
      <c r="C42" s="66"/>
      <c r="D42" s="65"/>
      <c r="E42" s="66"/>
      <c r="F42" s="67"/>
      <c r="G42" s="65"/>
      <c r="H42" s="66"/>
      <c r="I42" s="20"/>
      <c r="J42" s="21"/>
    </row>
    <row r="43" spans="1:10" s="43" customFormat="1" ht="13" x14ac:dyDescent="0.3">
      <c r="A43" s="27" t="s">
        <v>28</v>
      </c>
      <c r="B43" s="71">
        <f>SUM(B15:B42)</f>
        <v>1856</v>
      </c>
      <c r="C43" s="72">
        <f>SUM(C15:C42)</f>
        <v>1486</v>
      </c>
      <c r="D43" s="71">
        <f>SUM(D15:D42)</f>
        <v>9054</v>
      </c>
      <c r="E43" s="72">
        <f>SUM(E15:E42)</f>
        <v>8145</v>
      </c>
      <c r="F43" s="73"/>
      <c r="G43" s="71">
        <f>B43-C43</f>
        <v>370</v>
      </c>
      <c r="H43" s="72">
        <f>D43-E43</f>
        <v>909</v>
      </c>
      <c r="I43" s="37">
        <f>IF(C43=0, "-", G43/C43)</f>
        <v>0.24899057873485869</v>
      </c>
      <c r="J43" s="38">
        <f>IF(E43=0, "-", H43/E43)</f>
        <v>0.11160220994475138</v>
      </c>
    </row>
    <row r="44" spans="1:10" s="43" customFormat="1" ht="13" x14ac:dyDescent="0.3">
      <c r="A44" s="27" t="s">
        <v>0</v>
      </c>
      <c r="B44" s="71">
        <f>B11+B43</f>
        <v>1856</v>
      </c>
      <c r="C44" s="77">
        <f>C11+C43</f>
        <v>1486</v>
      </c>
      <c r="D44" s="71">
        <f>D11+D43</f>
        <v>9054</v>
      </c>
      <c r="E44" s="77">
        <f>E11+E43</f>
        <v>8145</v>
      </c>
      <c r="F44" s="73"/>
      <c r="G44" s="71">
        <f>B44-C44</f>
        <v>370</v>
      </c>
      <c r="H44" s="72">
        <f>D44-E44</f>
        <v>909</v>
      </c>
      <c r="I44" s="37">
        <f>IF(C44=0, "-", G44/C44)</f>
        <v>0.24899057873485869</v>
      </c>
      <c r="J44" s="38">
        <f>IF(E44=0, "-", H44/E44)</f>
        <v>0.11160220994475138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12"/>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92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92</v>
      </c>
      <c r="B6" s="61" t="s">
        <v>12</v>
      </c>
      <c r="C6" s="62" t="s">
        <v>13</v>
      </c>
      <c r="D6" s="61" t="s">
        <v>12</v>
      </c>
      <c r="E6" s="63" t="s">
        <v>13</v>
      </c>
      <c r="F6" s="62" t="s">
        <v>12</v>
      </c>
      <c r="G6" s="62" t="s">
        <v>13</v>
      </c>
      <c r="H6" s="61" t="s">
        <v>12</v>
      </c>
      <c r="I6" s="63" t="s">
        <v>13</v>
      </c>
      <c r="J6" s="61"/>
      <c r="K6" s="63"/>
    </row>
    <row r="7" spans="1:11" x14ac:dyDescent="0.25">
      <c r="A7" s="7" t="s">
        <v>174</v>
      </c>
      <c r="B7" s="65">
        <v>4</v>
      </c>
      <c r="C7" s="34">
        <f>IF(B11=0, "-", B7/B11)</f>
        <v>0.17391304347826086</v>
      </c>
      <c r="D7" s="65">
        <v>0</v>
      </c>
      <c r="E7" s="9">
        <f>IF(D11=0, "-", D7/D11)</f>
        <v>0</v>
      </c>
      <c r="F7" s="81">
        <v>13</v>
      </c>
      <c r="G7" s="34">
        <f>IF(F11=0, "-", F7/F11)</f>
        <v>0.14772727272727273</v>
      </c>
      <c r="H7" s="65">
        <v>13</v>
      </c>
      <c r="I7" s="9">
        <f>IF(H11=0, "-", H7/H11)</f>
        <v>0.21666666666666667</v>
      </c>
      <c r="J7" s="8" t="str">
        <f>IF(D7=0, "-", IF((B7-D7)/D7&lt;10, (B7-D7)/D7, "&gt;999%"))</f>
        <v>-</v>
      </c>
      <c r="K7" s="9">
        <f>IF(H7=0, "-", IF((F7-H7)/H7&lt;10, (F7-H7)/H7, "&gt;999%"))</f>
        <v>0</v>
      </c>
    </row>
    <row r="8" spans="1:11" x14ac:dyDescent="0.25">
      <c r="A8" s="7" t="s">
        <v>175</v>
      </c>
      <c r="B8" s="65">
        <v>19</v>
      </c>
      <c r="C8" s="34">
        <f>IF(B11=0, "-", B8/B11)</f>
        <v>0.82608695652173914</v>
      </c>
      <c r="D8" s="65">
        <v>2</v>
      </c>
      <c r="E8" s="9">
        <f>IF(D11=0, "-", D8/D11)</f>
        <v>0.66666666666666663</v>
      </c>
      <c r="F8" s="81">
        <v>75</v>
      </c>
      <c r="G8" s="34">
        <f>IF(F11=0, "-", F8/F11)</f>
        <v>0.85227272727272729</v>
      </c>
      <c r="H8" s="65">
        <v>38</v>
      </c>
      <c r="I8" s="9">
        <f>IF(H11=0, "-", H8/H11)</f>
        <v>0.6333333333333333</v>
      </c>
      <c r="J8" s="8">
        <f>IF(D8=0, "-", IF((B8-D8)/D8&lt;10, (B8-D8)/D8, "&gt;999%"))</f>
        <v>8.5</v>
      </c>
      <c r="K8" s="9">
        <f>IF(H8=0, "-", IF((F8-H8)/H8&lt;10, (F8-H8)/H8, "&gt;999%"))</f>
        <v>0.97368421052631582</v>
      </c>
    </row>
    <row r="9" spans="1:11" x14ac:dyDescent="0.25">
      <c r="A9" s="7" t="s">
        <v>176</v>
      </c>
      <c r="B9" s="65">
        <v>0</v>
      </c>
      <c r="C9" s="34">
        <f>IF(B11=0, "-", B9/B11)</f>
        <v>0</v>
      </c>
      <c r="D9" s="65">
        <v>1</v>
      </c>
      <c r="E9" s="9">
        <f>IF(D11=0, "-", D9/D11)</f>
        <v>0.33333333333333331</v>
      </c>
      <c r="F9" s="81">
        <v>0</v>
      </c>
      <c r="G9" s="34">
        <f>IF(F11=0, "-", F9/F11)</f>
        <v>0</v>
      </c>
      <c r="H9" s="65">
        <v>9</v>
      </c>
      <c r="I9" s="9">
        <f>IF(H11=0, "-", H9/H11)</f>
        <v>0.15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503</v>
      </c>
      <c r="B11" s="71">
        <f>SUM(B7:B10)</f>
        <v>23</v>
      </c>
      <c r="C11" s="40">
        <f>B11/1856</f>
        <v>1.2392241379310345E-2</v>
      </c>
      <c r="D11" s="71">
        <f>SUM(D7:D10)</f>
        <v>3</v>
      </c>
      <c r="E11" s="41">
        <f>D11/1486</f>
        <v>2.018842530282638E-3</v>
      </c>
      <c r="F11" s="77">
        <f>SUM(F7:F10)</f>
        <v>88</v>
      </c>
      <c r="G11" s="42">
        <f>F11/9054</f>
        <v>9.7194610117075329E-3</v>
      </c>
      <c r="H11" s="71">
        <f>SUM(H7:H10)</f>
        <v>60</v>
      </c>
      <c r="I11" s="41">
        <f>H11/8145</f>
        <v>7.3664825046040518E-3</v>
      </c>
      <c r="J11" s="37">
        <f>IF(D11=0, "-", IF((B11-D11)/D11&lt;10, (B11-D11)/D11, "&gt;999%"))</f>
        <v>6.666666666666667</v>
      </c>
      <c r="K11" s="38">
        <f>IF(H11=0, "-", IF((F11-H11)/H11&lt;10, (F11-H11)/H11, "&gt;999%"))</f>
        <v>0.46666666666666667</v>
      </c>
    </row>
    <row r="12" spans="1:11" x14ac:dyDescent="0.25">
      <c r="B12" s="83"/>
      <c r="D12" s="83"/>
      <c r="F12" s="83"/>
      <c r="H12" s="83"/>
    </row>
    <row r="13" spans="1:11" s="43" customFormat="1" ht="13" x14ac:dyDescent="0.3">
      <c r="A13" s="162" t="s">
        <v>503</v>
      </c>
      <c r="B13" s="71">
        <v>23</v>
      </c>
      <c r="C13" s="40">
        <f>B13/1856</f>
        <v>1.2392241379310345E-2</v>
      </c>
      <c r="D13" s="71">
        <v>3</v>
      </c>
      <c r="E13" s="41">
        <f>D13/1486</f>
        <v>2.018842530282638E-3</v>
      </c>
      <c r="F13" s="77">
        <v>88</v>
      </c>
      <c r="G13" s="42">
        <f>F13/9054</f>
        <v>9.7194610117075329E-3</v>
      </c>
      <c r="H13" s="71">
        <v>60</v>
      </c>
      <c r="I13" s="41">
        <f>H13/8145</f>
        <v>7.3664825046040518E-3</v>
      </c>
      <c r="J13" s="37">
        <f>IF(D13=0, "-", IF((B13-D13)/D13&lt;10, (B13-D13)/D13, "&gt;999%"))</f>
        <v>6.666666666666667</v>
      </c>
      <c r="K13" s="38">
        <f>IF(H13=0, "-", IF((F13-H13)/H13&lt;10, (F13-H13)/H13, "&gt;999%"))</f>
        <v>0.46666666666666667</v>
      </c>
    </row>
    <row r="14" spans="1:11" x14ac:dyDescent="0.25">
      <c r="B14" s="83"/>
      <c r="D14" s="83"/>
      <c r="F14" s="83"/>
      <c r="H14" s="83"/>
    </row>
    <row r="15" spans="1:11" ht="15.5" x14ac:dyDescent="0.35">
      <c r="A15" s="164" t="s">
        <v>93</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115</v>
      </c>
      <c r="B17" s="61" t="s">
        <v>12</v>
      </c>
      <c r="C17" s="62" t="s">
        <v>13</v>
      </c>
      <c r="D17" s="61" t="s">
        <v>12</v>
      </c>
      <c r="E17" s="63" t="s">
        <v>13</v>
      </c>
      <c r="F17" s="62" t="s">
        <v>12</v>
      </c>
      <c r="G17" s="62" t="s">
        <v>13</v>
      </c>
      <c r="H17" s="61" t="s">
        <v>12</v>
      </c>
      <c r="I17" s="63" t="s">
        <v>13</v>
      </c>
      <c r="J17" s="61"/>
      <c r="K17" s="63"/>
    </row>
    <row r="18" spans="1:11" x14ac:dyDescent="0.25">
      <c r="A18" s="7" t="s">
        <v>177</v>
      </c>
      <c r="B18" s="65">
        <v>0</v>
      </c>
      <c r="C18" s="34">
        <f>IF(B28=0, "-", B18/B28)</f>
        <v>0</v>
      </c>
      <c r="D18" s="65">
        <v>1</v>
      </c>
      <c r="E18" s="9">
        <f>IF(D28=0, "-", D18/D28)</f>
        <v>1.1627906976744186E-2</v>
      </c>
      <c r="F18" s="81">
        <v>2</v>
      </c>
      <c r="G18" s="34">
        <f>IF(F28=0, "-", F18/F28)</f>
        <v>5.6980056980056983E-3</v>
      </c>
      <c r="H18" s="65">
        <v>1</v>
      </c>
      <c r="I18" s="9">
        <f>IF(H28=0, "-", H18/H28)</f>
        <v>2.5380710659898475E-3</v>
      </c>
      <c r="J18" s="8">
        <f t="shared" ref="J18:J26" si="0">IF(D18=0, "-", IF((B18-D18)/D18&lt;10, (B18-D18)/D18, "&gt;999%"))</f>
        <v>-1</v>
      </c>
      <c r="K18" s="9">
        <f t="shared" ref="K18:K26" si="1">IF(H18=0, "-", IF((F18-H18)/H18&lt;10, (F18-H18)/H18, "&gt;999%"))</f>
        <v>1</v>
      </c>
    </row>
    <row r="19" spans="1:11" x14ac:dyDescent="0.25">
      <c r="A19" s="7" t="s">
        <v>178</v>
      </c>
      <c r="B19" s="65">
        <v>0</v>
      </c>
      <c r="C19" s="34">
        <f>IF(B28=0, "-", B19/B28)</f>
        <v>0</v>
      </c>
      <c r="D19" s="65">
        <v>0</v>
      </c>
      <c r="E19" s="9">
        <f>IF(D28=0, "-", D19/D28)</f>
        <v>0</v>
      </c>
      <c r="F19" s="81">
        <v>2</v>
      </c>
      <c r="G19" s="34">
        <f>IF(F28=0, "-", F19/F28)</f>
        <v>5.6980056980056983E-3</v>
      </c>
      <c r="H19" s="65">
        <v>6</v>
      </c>
      <c r="I19" s="9">
        <f>IF(H28=0, "-", H19/H28)</f>
        <v>1.5228426395939087E-2</v>
      </c>
      <c r="J19" s="8" t="str">
        <f t="shared" si="0"/>
        <v>-</v>
      </c>
      <c r="K19" s="9">
        <f t="shared" si="1"/>
        <v>-0.66666666666666663</v>
      </c>
    </row>
    <row r="20" spans="1:11" x14ac:dyDescent="0.25">
      <c r="A20" s="7" t="s">
        <v>179</v>
      </c>
      <c r="B20" s="65">
        <v>15</v>
      </c>
      <c r="C20" s="34">
        <f>IF(B28=0, "-", B20/B28)</f>
        <v>0.31914893617021278</v>
      </c>
      <c r="D20" s="65">
        <v>18</v>
      </c>
      <c r="E20" s="9">
        <f>IF(D28=0, "-", D20/D28)</f>
        <v>0.20930232558139536</v>
      </c>
      <c r="F20" s="81">
        <v>51</v>
      </c>
      <c r="G20" s="34">
        <f>IF(F28=0, "-", F20/F28)</f>
        <v>0.14529914529914531</v>
      </c>
      <c r="H20" s="65">
        <v>49</v>
      </c>
      <c r="I20" s="9">
        <f>IF(H28=0, "-", H20/H28)</f>
        <v>0.12436548223350254</v>
      </c>
      <c r="J20" s="8">
        <f t="shared" si="0"/>
        <v>-0.16666666666666666</v>
      </c>
      <c r="K20" s="9">
        <f t="shared" si="1"/>
        <v>4.0816326530612242E-2</v>
      </c>
    </row>
    <row r="21" spans="1:11" x14ac:dyDescent="0.25">
      <c r="A21" s="7" t="s">
        <v>180</v>
      </c>
      <c r="B21" s="65">
        <v>5</v>
      </c>
      <c r="C21" s="34">
        <f>IF(B28=0, "-", B21/B28)</f>
        <v>0.10638297872340426</v>
      </c>
      <c r="D21" s="65">
        <v>15</v>
      </c>
      <c r="E21" s="9">
        <f>IF(D28=0, "-", D21/D28)</f>
        <v>0.1744186046511628</v>
      </c>
      <c r="F21" s="81">
        <v>69</v>
      </c>
      <c r="G21" s="34">
        <f>IF(F28=0, "-", F21/F28)</f>
        <v>0.19658119658119658</v>
      </c>
      <c r="H21" s="65">
        <v>65</v>
      </c>
      <c r="I21" s="9">
        <f>IF(H28=0, "-", H21/H28)</f>
        <v>0.1649746192893401</v>
      </c>
      <c r="J21" s="8">
        <f t="shared" si="0"/>
        <v>-0.66666666666666663</v>
      </c>
      <c r="K21" s="9">
        <f t="shared" si="1"/>
        <v>6.1538461538461542E-2</v>
      </c>
    </row>
    <row r="22" spans="1:11" x14ac:dyDescent="0.25">
      <c r="A22" s="7" t="s">
        <v>181</v>
      </c>
      <c r="B22" s="65">
        <v>16</v>
      </c>
      <c r="C22" s="34">
        <f>IF(B28=0, "-", B22/B28)</f>
        <v>0.34042553191489361</v>
      </c>
      <c r="D22" s="65">
        <v>17</v>
      </c>
      <c r="E22" s="9">
        <f>IF(D28=0, "-", D22/D28)</f>
        <v>0.19767441860465115</v>
      </c>
      <c r="F22" s="81">
        <v>167</v>
      </c>
      <c r="G22" s="34">
        <f>IF(F28=0, "-", F22/F28)</f>
        <v>0.4757834757834758</v>
      </c>
      <c r="H22" s="65">
        <v>130</v>
      </c>
      <c r="I22" s="9">
        <f>IF(H28=0, "-", H22/H28)</f>
        <v>0.32994923857868019</v>
      </c>
      <c r="J22" s="8">
        <f t="shared" si="0"/>
        <v>-5.8823529411764705E-2</v>
      </c>
      <c r="K22" s="9">
        <f t="shared" si="1"/>
        <v>0.2846153846153846</v>
      </c>
    </row>
    <row r="23" spans="1:11" x14ac:dyDescent="0.25">
      <c r="A23" s="7" t="s">
        <v>182</v>
      </c>
      <c r="B23" s="65">
        <v>0</v>
      </c>
      <c r="C23" s="34">
        <f>IF(B28=0, "-", B23/B28)</f>
        <v>0</v>
      </c>
      <c r="D23" s="65">
        <v>21</v>
      </c>
      <c r="E23" s="9">
        <f>IF(D28=0, "-", D23/D28)</f>
        <v>0.2441860465116279</v>
      </c>
      <c r="F23" s="81">
        <v>4</v>
      </c>
      <c r="G23" s="34">
        <f>IF(F28=0, "-", F23/F28)</f>
        <v>1.1396011396011397E-2</v>
      </c>
      <c r="H23" s="65">
        <v>57</v>
      </c>
      <c r="I23" s="9">
        <f>IF(H28=0, "-", H23/H28)</f>
        <v>0.14467005076142131</v>
      </c>
      <c r="J23" s="8">
        <f t="shared" si="0"/>
        <v>-1</v>
      </c>
      <c r="K23" s="9">
        <f t="shared" si="1"/>
        <v>-0.92982456140350878</v>
      </c>
    </row>
    <row r="24" spans="1:11" x14ac:dyDescent="0.25">
      <c r="A24" s="7" t="s">
        <v>183</v>
      </c>
      <c r="B24" s="65">
        <v>6</v>
      </c>
      <c r="C24" s="34">
        <f>IF(B28=0, "-", B24/B28)</f>
        <v>0.1276595744680851</v>
      </c>
      <c r="D24" s="65">
        <v>8</v>
      </c>
      <c r="E24" s="9">
        <f>IF(D28=0, "-", D24/D28)</f>
        <v>9.3023255813953487E-2</v>
      </c>
      <c r="F24" s="81">
        <v>34</v>
      </c>
      <c r="G24" s="34">
        <f>IF(F28=0, "-", F24/F28)</f>
        <v>9.686609686609686E-2</v>
      </c>
      <c r="H24" s="65">
        <v>29</v>
      </c>
      <c r="I24" s="9">
        <f>IF(H28=0, "-", H24/H28)</f>
        <v>7.3604060913705582E-2</v>
      </c>
      <c r="J24" s="8">
        <f t="shared" si="0"/>
        <v>-0.25</v>
      </c>
      <c r="K24" s="9">
        <f t="shared" si="1"/>
        <v>0.17241379310344829</v>
      </c>
    </row>
    <row r="25" spans="1:11" x14ac:dyDescent="0.25">
      <c r="A25" s="7" t="s">
        <v>184</v>
      </c>
      <c r="B25" s="65">
        <v>3</v>
      </c>
      <c r="C25" s="34">
        <f>IF(B28=0, "-", B25/B28)</f>
        <v>6.3829787234042548E-2</v>
      </c>
      <c r="D25" s="65">
        <v>4</v>
      </c>
      <c r="E25" s="9">
        <f>IF(D28=0, "-", D25/D28)</f>
        <v>4.6511627906976744E-2</v>
      </c>
      <c r="F25" s="81">
        <v>10</v>
      </c>
      <c r="G25" s="34">
        <f>IF(F28=0, "-", F25/F28)</f>
        <v>2.8490028490028491E-2</v>
      </c>
      <c r="H25" s="65">
        <v>16</v>
      </c>
      <c r="I25" s="9">
        <f>IF(H28=0, "-", H25/H28)</f>
        <v>4.060913705583756E-2</v>
      </c>
      <c r="J25" s="8">
        <f t="shared" si="0"/>
        <v>-0.25</v>
      </c>
      <c r="K25" s="9">
        <f t="shared" si="1"/>
        <v>-0.375</v>
      </c>
    </row>
    <row r="26" spans="1:11" x14ac:dyDescent="0.25">
      <c r="A26" s="7" t="s">
        <v>185</v>
      </c>
      <c r="B26" s="65">
        <v>2</v>
      </c>
      <c r="C26" s="34">
        <f>IF(B28=0, "-", B26/B28)</f>
        <v>4.2553191489361701E-2</v>
      </c>
      <c r="D26" s="65">
        <v>2</v>
      </c>
      <c r="E26" s="9">
        <f>IF(D28=0, "-", D26/D28)</f>
        <v>2.3255813953488372E-2</v>
      </c>
      <c r="F26" s="81">
        <v>12</v>
      </c>
      <c r="G26" s="34">
        <f>IF(F28=0, "-", F26/F28)</f>
        <v>3.4188034188034191E-2</v>
      </c>
      <c r="H26" s="65">
        <v>41</v>
      </c>
      <c r="I26" s="9">
        <f>IF(H28=0, "-", H26/H28)</f>
        <v>0.10406091370558376</v>
      </c>
      <c r="J26" s="8">
        <f t="shared" si="0"/>
        <v>0</v>
      </c>
      <c r="K26" s="9">
        <f t="shared" si="1"/>
        <v>-0.70731707317073167</v>
      </c>
    </row>
    <row r="27" spans="1:11" x14ac:dyDescent="0.25">
      <c r="A27" s="2"/>
      <c r="B27" s="68"/>
      <c r="C27" s="33"/>
      <c r="D27" s="68"/>
      <c r="E27" s="6"/>
      <c r="F27" s="82"/>
      <c r="G27" s="33"/>
      <c r="H27" s="68"/>
      <c r="I27" s="6"/>
      <c r="J27" s="5"/>
      <c r="K27" s="6"/>
    </row>
    <row r="28" spans="1:11" s="43" customFormat="1" ht="13" x14ac:dyDescent="0.3">
      <c r="A28" s="162" t="s">
        <v>502</v>
      </c>
      <c r="B28" s="71">
        <f>SUM(B18:B27)</f>
        <v>47</v>
      </c>
      <c r="C28" s="40">
        <f>B28/1856</f>
        <v>2.5323275862068964E-2</v>
      </c>
      <c r="D28" s="71">
        <f>SUM(D18:D27)</f>
        <v>86</v>
      </c>
      <c r="E28" s="41">
        <f>D28/1486</f>
        <v>5.7873485868102287E-2</v>
      </c>
      <c r="F28" s="77">
        <f>SUM(F18:F27)</f>
        <v>351</v>
      </c>
      <c r="G28" s="42">
        <f>F28/9054</f>
        <v>3.8767395626242547E-2</v>
      </c>
      <c r="H28" s="71">
        <f>SUM(H18:H27)</f>
        <v>394</v>
      </c>
      <c r="I28" s="41">
        <f>H28/8145</f>
        <v>4.8373235113566608E-2</v>
      </c>
      <c r="J28" s="37">
        <f>IF(D28=0, "-", IF((B28-D28)/D28&lt;10, (B28-D28)/D28, "&gt;999%"))</f>
        <v>-0.45348837209302323</v>
      </c>
      <c r="K28" s="38">
        <f>IF(H28=0, "-", IF((F28-H28)/H28&lt;10, (F28-H28)/H28, "&gt;999%"))</f>
        <v>-0.10913705583756345</v>
      </c>
    </row>
    <row r="29" spans="1:11" x14ac:dyDescent="0.25">
      <c r="B29" s="83"/>
      <c r="D29" s="83"/>
      <c r="F29" s="83"/>
      <c r="H29" s="83"/>
    </row>
    <row r="30" spans="1:11" ht="13" x14ac:dyDescent="0.3">
      <c r="A30" s="163" t="s">
        <v>116</v>
      </c>
      <c r="B30" s="61" t="s">
        <v>12</v>
      </c>
      <c r="C30" s="62" t="s">
        <v>13</v>
      </c>
      <c r="D30" s="61" t="s">
        <v>12</v>
      </c>
      <c r="E30" s="63" t="s">
        <v>13</v>
      </c>
      <c r="F30" s="62" t="s">
        <v>12</v>
      </c>
      <c r="G30" s="62" t="s">
        <v>13</v>
      </c>
      <c r="H30" s="61" t="s">
        <v>12</v>
      </c>
      <c r="I30" s="63" t="s">
        <v>13</v>
      </c>
      <c r="J30" s="61"/>
      <c r="K30" s="63"/>
    </row>
    <row r="31" spans="1:11" x14ac:dyDescent="0.25">
      <c r="A31" s="7" t="s">
        <v>186</v>
      </c>
      <c r="B31" s="65">
        <v>1</v>
      </c>
      <c r="C31" s="34">
        <f>IF(B36=0, "-", B31/B36)</f>
        <v>9.0909090909090912E-2</v>
      </c>
      <c r="D31" s="65">
        <v>0</v>
      </c>
      <c r="E31" s="9">
        <f>IF(D36=0, "-", D31/D36)</f>
        <v>0</v>
      </c>
      <c r="F31" s="81">
        <v>2</v>
      </c>
      <c r="G31" s="34">
        <f>IF(F36=0, "-", F31/F36)</f>
        <v>5.8823529411764705E-2</v>
      </c>
      <c r="H31" s="65">
        <v>5</v>
      </c>
      <c r="I31" s="9">
        <f>IF(H36=0, "-", H31/H36)</f>
        <v>0.14705882352941177</v>
      </c>
      <c r="J31" s="8" t="str">
        <f>IF(D31=0, "-", IF((B31-D31)/D31&lt;10, (B31-D31)/D31, "&gt;999%"))</f>
        <v>-</v>
      </c>
      <c r="K31" s="9">
        <f>IF(H31=0, "-", IF((F31-H31)/H31&lt;10, (F31-H31)/H31, "&gt;999%"))</f>
        <v>-0.6</v>
      </c>
    </row>
    <row r="32" spans="1:11" x14ac:dyDescent="0.25">
      <c r="A32" s="7" t="s">
        <v>187</v>
      </c>
      <c r="B32" s="65">
        <v>0</v>
      </c>
      <c r="C32" s="34">
        <f>IF(B36=0, "-", B32/B36)</f>
        <v>0</v>
      </c>
      <c r="D32" s="65">
        <v>0</v>
      </c>
      <c r="E32" s="9">
        <f>IF(D36=0, "-", D32/D36)</f>
        <v>0</v>
      </c>
      <c r="F32" s="81">
        <v>1</v>
      </c>
      <c r="G32" s="34">
        <f>IF(F36=0, "-", F32/F36)</f>
        <v>2.9411764705882353E-2</v>
      </c>
      <c r="H32" s="65">
        <v>3</v>
      </c>
      <c r="I32" s="9">
        <f>IF(H36=0, "-", H32/H36)</f>
        <v>8.8235294117647065E-2</v>
      </c>
      <c r="J32" s="8" t="str">
        <f>IF(D32=0, "-", IF((B32-D32)/D32&lt;10, (B32-D32)/D32, "&gt;999%"))</f>
        <v>-</v>
      </c>
      <c r="K32" s="9">
        <f>IF(H32=0, "-", IF((F32-H32)/H32&lt;10, (F32-H32)/H32, "&gt;999%"))</f>
        <v>-0.66666666666666663</v>
      </c>
    </row>
    <row r="33" spans="1:11" x14ac:dyDescent="0.25">
      <c r="A33" s="7" t="s">
        <v>188</v>
      </c>
      <c r="B33" s="65">
        <v>8</v>
      </c>
      <c r="C33" s="34">
        <f>IF(B36=0, "-", B33/B36)</f>
        <v>0.72727272727272729</v>
      </c>
      <c r="D33" s="65">
        <v>6</v>
      </c>
      <c r="E33" s="9">
        <f>IF(D36=0, "-", D33/D36)</f>
        <v>1</v>
      </c>
      <c r="F33" s="81">
        <v>21</v>
      </c>
      <c r="G33" s="34">
        <f>IF(F36=0, "-", F33/F36)</f>
        <v>0.61764705882352944</v>
      </c>
      <c r="H33" s="65">
        <v>22</v>
      </c>
      <c r="I33" s="9">
        <f>IF(H36=0, "-", H33/H36)</f>
        <v>0.6470588235294118</v>
      </c>
      <c r="J33" s="8">
        <f>IF(D33=0, "-", IF((B33-D33)/D33&lt;10, (B33-D33)/D33, "&gt;999%"))</f>
        <v>0.33333333333333331</v>
      </c>
      <c r="K33" s="9">
        <f>IF(H33=0, "-", IF((F33-H33)/H33&lt;10, (F33-H33)/H33, "&gt;999%"))</f>
        <v>-4.5454545454545456E-2</v>
      </c>
    </row>
    <row r="34" spans="1:11" x14ac:dyDescent="0.25">
      <c r="A34" s="7" t="s">
        <v>189</v>
      </c>
      <c r="B34" s="65">
        <v>2</v>
      </c>
      <c r="C34" s="34">
        <f>IF(B36=0, "-", B34/B36)</f>
        <v>0.18181818181818182</v>
      </c>
      <c r="D34" s="65">
        <v>0</v>
      </c>
      <c r="E34" s="9">
        <f>IF(D36=0, "-", D34/D36)</f>
        <v>0</v>
      </c>
      <c r="F34" s="81">
        <v>10</v>
      </c>
      <c r="G34" s="34">
        <f>IF(F36=0, "-", F34/F36)</f>
        <v>0.29411764705882354</v>
      </c>
      <c r="H34" s="65">
        <v>4</v>
      </c>
      <c r="I34" s="9">
        <f>IF(H36=0, "-", H34/H36)</f>
        <v>0.11764705882352941</v>
      </c>
      <c r="J34" s="8" t="str">
        <f>IF(D34=0, "-", IF((B34-D34)/D34&lt;10, (B34-D34)/D34, "&gt;999%"))</f>
        <v>-</v>
      </c>
      <c r="K34" s="9">
        <f>IF(H34=0, "-", IF((F34-H34)/H34&lt;10, (F34-H34)/H34, "&gt;999%"))</f>
        <v>1.5</v>
      </c>
    </row>
    <row r="35" spans="1:11" x14ac:dyDescent="0.25">
      <c r="A35" s="2"/>
      <c r="B35" s="68"/>
      <c r="C35" s="33"/>
      <c r="D35" s="68"/>
      <c r="E35" s="6"/>
      <c r="F35" s="82"/>
      <c r="G35" s="33"/>
      <c r="H35" s="68"/>
      <c r="I35" s="6"/>
      <c r="J35" s="5"/>
      <c r="K35" s="6"/>
    </row>
    <row r="36" spans="1:11" s="43" customFormat="1" ht="13" x14ac:dyDescent="0.3">
      <c r="A36" s="162" t="s">
        <v>501</v>
      </c>
      <c r="B36" s="71">
        <f>SUM(B31:B35)</f>
        <v>11</v>
      </c>
      <c r="C36" s="40">
        <f>B36/1856</f>
        <v>5.9267241379310342E-3</v>
      </c>
      <c r="D36" s="71">
        <f>SUM(D31:D35)</f>
        <v>6</v>
      </c>
      <c r="E36" s="41">
        <f>D36/1486</f>
        <v>4.0376850605652759E-3</v>
      </c>
      <c r="F36" s="77">
        <f>SUM(F31:F35)</f>
        <v>34</v>
      </c>
      <c r="G36" s="42">
        <f>F36/9054</f>
        <v>3.7552462999779104E-3</v>
      </c>
      <c r="H36" s="71">
        <f>SUM(H31:H35)</f>
        <v>34</v>
      </c>
      <c r="I36" s="41">
        <f>H36/8145</f>
        <v>4.1743400859422962E-3</v>
      </c>
      <c r="J36" s="37">
        <f>IF(D36=0, "-", IF((B36-D36)/D36&lt;10, (B36-D36)/D36, "&gt;999%"))</f>
        <v>0.83333333333333337</v>
      </c>
      <c r="K36" s="38">
        <f>IF(H36=0, "-", IF((F36-H36)/H36&lt;10, (F36-H36)/H36, "&gt;999%"))</f>
        <v>0</v>
      </c>
    </row>
    <row r="37" spans="1:11" x14ac:dyDescent="0.25">
      <c r="B37" s="83"/>
      <c r="D37" s="83"/>
      <c r="F37" s="83"/>
      <c r="H37" s="83"/>
    </row>
    <row r="38" spans="1:11" s="43" customFormat="1" ht="13" x14ac:dyDescent="0.3">
      <c r="A38" s="162" t="s">
        <v>500</v>
      </c>
      <c r="B38" s="71">
        <v>58</v>
      </c>
      <c r="C38" s="40">
        <f>B38/1856</f>
        <v>3.125E-2</v>
      </c>
      <c r="D38" s="71">
        <v>92</v>
      </c>
      <c r="E38" s="41">
        <f>D38/1486</f>
        <v>6.1911170928667561E-2</v>
      </c>
      <c r="F38" s="77">
        <v>385</v>
      </c>
      <c r="G38" s="42">
        <f>F38/9054</f>
        <v>4.2522641926220454E-2</v>
      </c>
      <c r="H38" s="71">
        <v>428</v>
      </c>
      <c r="I38" s="41">
        <f>H38/8145</f>
        <v>5.2547575199508902E-2</v>
      </c>
      <c r="J38" s="37">
        <f>IF(D38=0, "-", IF((B38-D38)/D38&lt;10, (B38-D38)/D38, "&gt;999%"))</f>
        <v>-0.36956521739130432</v>
      </c>
      <c r="K38" s="38">
        <f>IF(H38=0, "-", IF((F38-H38)/H38&lt;10, (F38-H38)/H38, "&gt;999%"))</f>
        <v>-0.10046728971962617</v>
      </c>
    </row>
    <row r="39" spans="1:11" x14ac:dyDescent="0.25">
      <c r="B39" s="83"/>
      <c r="D39" s="83"/>
      <c r="F39" s="83"/>
      <c r="H39" s="83"/>
    </row>
    <row r="40" spans="1:11" ht="15.5" x14ac:dyDescent="0.35">
      <c r="A40" s="164" t="s">
        <v>94</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117</v>
      </c>
      <c r="B42" s="61" t="s">
        <v>12</v>
      </c>
      <c r="C42" s="62" t="s">
        <v>13</v>
      </c>
      <c r="D42" s="61" t="s">
        <v>12</v>
      </c>
      <c r="E42" s="63" t="s">
        <v>13</v>
      </c>
      <c r="F42" s="62" t="s">
        <v>12</v>
      </c>
      <c r="G42" s="62" t="s">
        <v>13</v>
      </c>
      <c r="H42" s="61" t="s">
        <v>12</v>
      </c>
      <c r="I42" s="63" t="s">
        <v>13</v>
      </c>
      <c r="J42" s="61"/>
      <c r="K42" s="63"/>
    </row>
    <row r="43" spans="1:11" x14ac:dyDescent="0.25">
      <c r="A43" s="7" t="s">
        <v>190</v>
      </c>
      <c r="B43" s="65">
        <v>46</v>
      </c>
      <c r="C43" s="34">
        <f>IF(B52=0, "-", B43/B52)</f>
        <v>0.4144144144144144</v>
      </c>
      <c r="D43" s="65">
        <v>28</v>
      </c>
      <c r="E43" s="9">
        <f>IF(D52=0, "-", D43/D52)</f>
        <v>0.17499999999999999</v>
      </c>
      <c r="F43" s="81">
        <v>166</v>
      </c>
      <c r="G43" s="34">
        <f>IF(F52=0, "-", F43/F52)</f>
        <v>0.32233009708737864</v>
      </c>
      <c r="H43" s="65">
        <v>186</v>
      </c>
      <c r="I43" s="9">
        <f>IF(H52=0, "-", H43/H52)</f>
        <v>0.24313725490196078</v>
      </c>
      <c r="J43" s="8">
        <f t="shared" ref="J43:J50" si="2">IF(D43=0, "-", IF((B43-D43)/D43&lt;10, (B43-D43)/D43, "&gt;999%"))</f>
        <v>0.6428571428571429</v>
      </c>
      <c r="K43" s="9">
        <f t="shared" ref="K43:K50" si="3">IF(H43=0, "-", IF((F43-H43)/H43&lt;10, (F43-H43)/H43, "&gt;999%"))</f>
        <v>-0.10752688172043011</v>
      </c>
    </row>
    <row r="44" spans="1:11" x14ac:dyDescent="0.25">
      <c r="A44" s="7" t="s">
        <v>191</v>
      </c>
      <c r="B44" s="65">
        <v>0</v>
      </c>
      <c r="C44" s="34">
        <f>IF(B52=0, "-", B44/B52)</f>
        <v>0</v>
      </c>
      <c r="D44" s="65">
        <v>13</v>
      </c>
      <c r="E44" s="9">
        <f>IF(D52=0, "-", D44/D52)</f>
        <v>8.1250000000000003E-2</v>
      </c>
      <c r="F44" s="81">
        <v>0</v>
      </c>
      <c r="G44" s="34">
        <f>IF(F52=0, "-", F44/F52)</f>
        <v>0</v>
      </c>
      <c r="H44" s="65">
        <v>43</v>
      </c>
      <c r="I44" s="9">
        <f>IF(H52=0, "-", H44/H52)</f>
        <v>5.6209150326797387E-2</v>
      </c>
      <c r="J44" s="8">
        <f t="shared" si="2"/>
        <v>-1</v>
      </c>
      <c r="K44" s="9">
        <f t="shared" si="3"/>
        <v>-1</v>
      </c>
    </row>
    <row r="45" spans="1:11" x14ac:dyDescent="0.25">
      <c r="A45" s="7" t="s">
        <v>192</v>
      </c>
      <c r="B45" s="65">
        <v>18</v>
      </c>
      <c r="C45" s="34">
        <f>IF(B52=0, "-", B45/B52)</f>
        <v>0.16216216216216217</v>
      </c>
      <c r="D45" s="65">
        <v>35</v>
      </c>
      <c r="E45" s="9">
        <f>IF(D52=0, "-", D45/D52)</f>
        <v>0.21875</v>
      </c>
      <c r="F45" s="81">
        <v>70</v>
      </c>
      <c r="G45" s="34">
        <f>IF(F52=0, "-", F45/F52)</f>
        <v>0.13592233009708737</v>
      </c>
      <c r="H45" s="65">
        <v>146</v>
      </c>
      <c r="I45" s="9">
        <f>IF(H52=0, "-", H45/H52)</f>
        <v>0.19084967320261437</v>
      </c>
      <c r="J45" s="8">
        <f t="shared" si="2"/>
        <v>-0.48571428571428571</v>
      </c>
      <c r="K45" s="9">
        <f t="shared" si="3"/>
        <v>-0.52054794520547942</v>
      </c>
    </row>
    <row r="46" spans="1:11" x14ac:dyDescent="0.25">
      <c r="A46" s="7" t="s">
        <v>193</v>
      </c>
      <c r="B46" s="65">
        <v>16</v>
      </c>
      <c r="C46" s="34">
        <f>IF(B52=0, "-", B46/B52)</f>
        <v>0.14414414414414414</v>
      </c>
      <c r="D46" s="65">
        <v>6</v>
      </c>
      <c r="E46" s="9">
        <f>IF(D52=0, "-", D46/D52)</f>
        <v>3.7499999999999999E-2</v>
      </c>
      <c r="F46" s="81">
        <v>107</v>
      </c>
      <c r="G46" s="34">
        <f>IF(F52=0, "-", F46/F52)</f>
        <v>0.20776699029126214</v>
      </c>
      <c r="H46" s="65">
        <v>114</v>
      </c>
      <c r="I46" s="9">
        <f>IF(H52=0, "-", H46/H52)</f>
        <v>0.14901960784313725</v>
      </c>
      <c r="J46" s="8">
        <f t="shared" si="2"/>
        <v>1.6666666666666667</v>
      </c>
      <c r="K46" s="9">
        <f t="shared" si="3"/>
        <v>-6.1403508771929821E-2</v>
      </c>
    </row>
    <row r="47" spans="1:11" x14ac:dyDescent="0.25">
      <c r="A47" s="7" t="s">
        <v>194</v>
      </c>
      <c r="B47" s="65">
        <v>3</v>
      </c>
      <c r="C47" s="34">
        <f>IF(B52=0, "-", B47/B52)</f>
        <v>2.7027027027027029E-2</v>
      </c>
      <c r="D47" s="65">
        <v>0</v>
      </c>
      <c r="E47" s="9">
        <f>IF(D52=0, "-", D47/D52)</f>
        <v>0</v>
      </c>
      <c r="F47" s="81">
        <v>16</v>
      </c>
      <c r="G47" s="34">
        <f>IF(F52=0, "-", F47/F52)</f>
        <v>3.1067961165048542E-2</v>
      </c>
      <c r="H47" s="65">
        <v>14</v>
      </c>
      <c r="I47" s="9">
        <f>IF(H52=0, "-", H47/H52)</f>
        <v>1.8300653594771243E-2</v>
      </c>
      <c r="J47" s="8" t="str">
        <f t="shared" si="2"/>
        <v>-</v>
      </c>
      <c r="K47" s="9">
        <f t="shared" si="3"/>
        <v>0.14285714285714285</v>
      </c>
    </row>
    <row r="48" spans="1:11" x14ac:dyDescent="0.25">
      <c r="A48" s="7" t="s">
        <v>195</v>
      </c>
      <c r="B48" s="65">
        <v>10</v>
      </c>
      <c r="C48" s="34">
        <f>IF(B52=0, "-", B48/B52)</f>
        <v>9.0090090090090086E-2</v>
      </c>
      <c r="D48" s="65">
        <v>4</v>
      </c>
      <c r="E48" s="9">
        <f>IF(D52=0, "-", D48/D52)</f>
        <v>2.5000000000000001E-2</v>
      </c>
      <c r="F48" s="81">
        <v>49</v>
      </c>
      <c r="G48" s="34">
        <f>IF(F52=0, "-", F48/F52)</f>
        <v>9.5145631067961159E-2</v>
      </c>
      <c r="H48" s="65">
        <v>24</v>
      </c>
      <c r="I48" s="9">
        <f>IF(H52=0, "-", H48/H52)</f>
        <v>3.1372549019607843E-2</v>
      </c>
      <c r="J48" s="8">
        <f t="shared" si="2"/>
        <v>1.5</v>
      </c>
      <c r="K48" s="9">
        <f t="shared" si="3"/>
        <v>1.0416666666666667</v>
      </c>
    </row>
    <row r="49" spans="1:11" x14ac:dyDescent="0.25">
      <c r="A49" s="7" t="s">
        <v>196</v>
      </c>
      <c r="B49" s="65">
        <v>18</v>
      </c>
      <c r="C49" s="34">
        <f>IF(B52=0, "-", B49/B52)</f>
        <v>0.16216216216216217</v>
      </c>
      <c r="D49" s="65">
        <v>74</v>
      </c>
      <c r="E49" s="9">
        <f>IF(D52=0, "-", D49/D52)</f>
        <v>0.46250000000000002</v>
      </c>
      <c r="F49" s="81">
        <v>107</v>
      </c>
      <c r="G49" s="34">
        <f>IF(F52=0, "-", F49/F52)</f>
        <v>0.20776699029126214</v>
      </c>
      <c r="H49" s="65">
        <v>237</v>
      </c>
      <c r="I49" s="9">
        <f>IF(H52=0, "-", H49/H52)</f>
        <v>0.30980392156862746</v>
      </c>
      <c r="J49" s="8">
        <f t="shared" si="2"/>
        <v>-0.7567567567567568</v>
      </c>
      <c r="K49" s="9">
        <f t="shared" si="3"/>
        <v>-0.54852320675105481</v>
      </c>
    </row>
    <row r="50" spans="1:11" x14ac:dyDescent="0.25">
      <c r="A50" s="7" t="s">
        <v>197</v>
      </c>
      <c r="B50" s="65">
        <v>0</v>
      </c>
      <c r="C50" s="34">
        <f>IF(B52=0, "-", B50/B52)</f>
        <v>0</v>
      </c>
      <c r="D50" s="65">
        <v>0</v>
      </c>
      <c r="E50" s="9">
        <f>IF(D52=0, "-", D50/D52)</f>
        <v>0</v>
      </c>
      <c r="F50" s="81">
        <v>0</v>
      </c>
      <c r="G50" s="34">
        <f>IF(F52=0, "-", F50/F52)</f>
        <v>0</v>
      </c>
      <c r="H50" s="65">
        <v>1</v>
      </c>
      <c r="I50" s="9">
        <f>IF(H52=0, "-", H50/H52)</f>
        <v>1.30718954248366E-3</v>
      </c>
      <c r="J50" s="8" t="str">
        <f t="shared" si="2"/>
        <v>-</v>
      </c>
      <c r="K50" s="9">
        <f t="shared" si="3"/>
        <v>-1</v>
      </c>
    </row>
    <row r="51" spans="1:11" x14ac:dyDescent="0.25">
      <c r="A51" s="2"/>
      <c r="B51" s="68"/>
      <c r="C51" s="33"/>
      <c r="D51" s="68"/>
      <c r="E51" s="6"/>
      <c r="F51" s="82"/>
      <c r="G51" s="33"/>
      <c r="H51" s="68"/>
      <c r="I51" s="6"/>
      <c r="J51" s="5"/>
      <c r="K51" s="6"/>
    </row>
    <row r="52" spans="1:11" s="43" customFormat="1" ht="13" x14ac:dyDescent="0.3">
      <c r="A52" s="162" t="s">
        <v>499</v>
      </c>
      <c r="B52" s="71">
        <f>SUM(B43:B51)</f>
        <v>111</v>
      </c>
      <c r="C52" s="40">
        <f>B52/1856</f>
        <v>5.9806034482758619E-2</v>
      </c>
      <c r="D52" s="71">
        <f>SUM(D43:D51)</f>
        <v>160</v>
      </c>
      <c r="E52" s="41">
        <f>D52/1486</f>
        <v>0.10767160161507403</v>
      </c>
      <c r="F52" s="77">
        <f>SUM(F43:F51)</f>
        <v>515</v>
      </c>
      <c r="G52" s="42">
        <f>F52/9054</f>
        <v>5.6880936602606583E-2</v>
      </c>
      <c r="H52" s="71">
        <f>SUM(H43:H51)</f>
        <v>765</v>
      </c>
      <c r="I52" s="41">
        <f>H52/8145</f>
        <v>9.3922651933701654E-2</v>
      </c>
      <c r="J52" s="37">
        <f>IF(D52=0, "-", IF((B52-D52)/D52&lt;10, (B52-D52)/D52, "&gt;999%"))</f>
        <v>-0.30625000000000002</v>
      </c>
      <c r="K52" s="38">
        <f>IF(H52=0, "-", IF((F52-H52)/H52&lt;10, (F52-H52)/H52, "&gt;999%"))</f>
        <v>-0.32679738562091504</v>
      </c>
    </row>
    <row r="53" spans="1:11" x14ac:dyDescent="0.25">
      <c r="B53" s="83"/>
      <c r="D53" s="83"/>
      <c r="F53" s="83"/>
      <c r="H53" s="83"/>
    </row>
    <row r="54" spans="1:11" ht="13" x14ac:dyDescent="0.3">
      <c r="A54" s="163" t="s">
        <v>118</v>
      </c>
      <c r="B54" s="61" t="s">
        <v>12</v>
      </c>
      <c r="C54" s="62" t="s">
        <v>13</v>
      </c>
      <c r="D54" s="61" t="s">
        <v>12</v>
      </c>
      <c r="E54" s="63" t="s">
        <v>13</v>
      </c>
      <c r="F54" s="62" t="s">
        <v>12</v>
      </c>
      <c r="G54" s="62" t="s">
        <v>13</v>
      </c>
      <c r="H54" s="61" t="s">
        <v>12</v>
      </c>
      <c r="I54" s="63" t="s">
        <v>13</v>
      </c>
      <c r="J54" s="61"/>
      <c r="K54" s="63"/>
    </row>
    <row r="55" spans="1:11" x14ac:dyDescent="0.25">
      <c r="A55" s="7" t="s">
        <v>198</v>
      </c>
      <c r="B55" s="65">
        <v>9</v>
      </c>
      <c r="C55" s="34">
        <f>IF(B71=0, "-", B55/B71)</f>
        <v>0.140625</v>
      </c>
      <c r="D55" s="65">
        <v>3</v>
      </c>
      <c r="E55" s="9">
        <f>IF(D71=0, "-", D55/D71)</f>
        <v>6.3829787234042548E-2</v>
      </c>
      <c r="F55" s="81">
        <v>34</v>
      </c>
      <c r="G55" s="34">
        <f>IF(F71=0, "-", F55/F71)</f>
        <v>0.14049586776859505</v>
      </c>
      <c r="H55" s="65">
        <v>14</v>
      </c>
      <c r="I55" s="9">
        <f>IF(H71=0, "-", H55/H71)</f>
        <v>9.3959731543624164E-2</v>
      </c>
      <c r="J55" s="8">
        <f t="shared" ref="J55:J69" si="4">IF(D55=0, "-", IF((B55-D55)/D55&lt;10, (B55-D55)/D55, "&gt;999%"))</f>
        <v>2</v>
      </c>
      <c r="K55" s="9">
        <f t="shared" ref="K55:K69" si="5">IF(H55=0, "-", IF((F55-H55)/H55&lt;10, (F55-H55)/H55, "&gt;999%"))</f>
        <v>1.4285714285714286</v>
      </c>
    </row>
    <row r="56" spans="1:11" x14ac:dyDescent="0.25">
      <c r="A56" s="7" t="s">
        <v>199</v>
      </c>
      <c r="B56" s="65">
        <v>6</v>
      </c>
      <c r="C56" s="34">
        <f>IF(B71=0, "-", B56/B71)</f>
        <v>9.375E-2</v>
      </c>
      <c r="D56" s="65">
        <v>3</v>
      </c>
      <c r="E56" s="9">
        <f>IF(D71=0, "-", D56/D71)</f>
        <v>6.3829787234042548E-2</v>
      </c>
      <c r="F56" s="81">
        <v>22</v>
      </c>
      <c r="G56" s="34">
        <f>IF(F71=0, "-", F56/F71)</f>
        <v>9.0909090909090912E-2</v>
      </c>
      <c r="H56" s="65">
        <v>16</v>
      </c>
      <c r="I56" s="9">
        <f>IF(H71=0, "-", H56/H71)</f>
        <v>0.10738255033557047</v>
      </c>
      <c r="J56" s="8">
        <f t="shared" si="4"/>
        <v>1</v>
      </c>
      <c r="K56" s="9">
        <f t="shared" si="5"/>
        <v>0.375</v>
      </c>
    </row>
    <row r="57" spans="1:11" x14ac:dyDescent="0.25">
      <c r="A57" s="7" t="s">
        <v>200</v>
      </c>
      <c r="B57" s="65">
        <v>3</v>
      </c>
      <c r="C57" s="34">
        <f>IF(B71=0, "-", B57/B71)</f>
        <v>4.6875E-2</v>
      </c>
      <c r="D57" s="65">
        <v>2</v>
      </c>
      <c r="E57" s="9">
        <f>IF(D71=0, "-", D57/D71)</f>
        <v>4.2553191489361701E-2</v>
      </c>
      <c r="F57" s="81">
        <v>15</v>
      </c>
      <c r="G57" s="34">
        <f>IF(F71=0, "-", F57/F71)</f>
        <v>6.1983471074380167E-2</v>
      </c>
      <c r="H57" s="65">
        <v>9</v>
      </c>
      <c r="I57" s="9">
        <f>IF(H71=0, "-", H57/H71)</f>
        <v>6.0402684563758392E-2</v>
      </c>
      <c r="J57" s="8">
        <f t="shared" si="4"/>
        <v>0.5</v>
      </c>
      <c r="K57" s="9">
        <f t="shared" si="5"/>
        <v>0.66666666666666663</v>
      </c>
    </row>
    <row r="58" spans="1:11" x14ac:dyDescent="0.25">
      <c r="A58" s="7" t="s">
        <v>201</v>
      </c>
      <c r="B58" s="65">
        <v>10</v>
      </c>
      <c r="C58" s="34">
        <f>IF(B71=0, "-", B58/B71)</f>
        <v>0.15625</v>
      </c>
      <c r="D58" s="65">
        <v>0</v>
      </c>
      <c r="E58" s="9">
        <f>IF(D71=0, "-", D58/D71)</f>
        <v>0</v>
      </c>
      <c r="F58" s="81">
        <v>17</v>
      </c>
      <c r="G58" s="34">
        <f>IF(F71=0, "-", F58/F71)</f>
        <v>7.0247933884297523E-2</v>
      </c>
      <c r="H58" s="65">
        <v>0</v>
      </c>
      <c r="I58" s="9">
        <f>IF(H71=0, "-", H58/H71)</f>
        <v>0</v>
      </c>
      <c r="J58" s="8" t="str">
        <f t="shared" si="4"/>
        <v>-</v>
      </c>
      <c r="K58" s="9" t="str">
        <f t="shared" si="5"/>
        <v>-</v>
      </c>
    </row>
    <row r="59" spans="1:11" x14ac:dyDescent="0.25">
      <c r="A59" s="7" t="s">
        <v>202</v>
      </c>
      <c r="B59" s="65">
        <v>5</v>
      </c>
      <c r="C59" s="34">
        <f>IF(B71=0, "-", B59/B71)</f>
        <v>7.8125E-2</v>
      </c>
      <c r="D59" s="65">
        <v>0</v>
      </c>
      <c r="E59" s="9">
        <f>IF(D71=0, "-", D59/D71)</f>
        <v>0</v>
      </c>
      <c r="F59" s="81">
        <v>10</v>
      </c>
      <c r="G59" s="34">
        <f>IF(F71=0, "-", F59/F71)</f>
        <v>4.1322314049586778E-2</v>
      </c>
      <c r="H59" s="65">
        <v>0</v>
      </c>
      <c r="I59" s="9">
        <f>IF(H71=0, "-", H59/H71)</f>
        <v>0</v>
      </c>
      <c r="J59" s="8" t="str">
        <f t="shared" si="4"/>
        <v>-</v>
      </c>
      <c r="K59" s="9" t="str">
        <f t="shared" si="5"/>
        <v>-</v>
      </c>
    </row>
    <row r="60" spans="1:11" x14ac:dyDescent="0.25">
      <c r="A60" s="7" t="s">
        <v>203</v>
      </c>
      <c r="B60" s="65">
        <v>0</v>
      </c>
      <c r="C60" s="34">
        <f>IF(B71=0, "-", B60/B71)</f>
        <v>0</v>
      </c>
      <c r="D60" s="65">
        <v>0</v>
      </c>
      <c r="E60" s="9">
        <f>IF(D71=0, "-", D60/D71)</f>
        <v>0</v>
      </c>
      <c r="F60" s="81">
        <v>0</v>
      </c>
      <c r="G60" s="34">
        <f>IF(F71=0, "-", F60/F71)</f>
        <v>0</v>
      </c>
      <c r="H60" s="65">
        <v>2</v>
      </c>
      <c r="I60" s="9">
        <f>IF(H71=0, "-", H60/H71)</f>
        <v>1.3422818791946308E-2</v>
      </c>
      <c r="J60" s="8" t="str">
        <f t="shared" si="4"/>
        <v>-</v>
      </c>
      <c r="K60" s="9">
        <f t="shared" si="5"/>
        <v>-1</v>
      </c>
    </row>
    <row r="61" spans="1:11" x14ac:dyDescent="0.25">
      <c r="A61" s="7" t="s">
        <v>204</v>
      </c>
      <c r="B61" s="65">
        <v>2</v>
      </c>
      <c r="C61" s="34">
        <f>IF(B71=0, "-", B61/B71)</f>
        <v>3.125E-2</v>
      </c>
      <c r="D61" s="65">
        <v>0</v>
      </c>
      <c r="E61" s="9">
        <f>IF(D71=0, "-", D61/D71)</f>
        <v>0</v>
      </c>
      <c r="F61" s="81">
        <v>2</v>
      </c>
      <c r="G61" s="34">
        <f>IF(F71=0, "-", F61/F71)</f>
        <v>8.2644628099173556E-3</v>
      </c>
      <c r="H61" s="65">
        <v>0</v>
      </c>
      <c r="I61" s="9">
        <f>IF(H71=0, "-", H61/H71)</f>
        <v>0</v>
      </c>
      <c r="J61" s="8" t="str">
        <f t="shared" si="4"/>
        <v>-</v>
      </c>
      <c r="K61" s="9" t="str">
        <f t="shared" si="5"/>
        <v>-</v>
      </c>
    </row>
    <row r="62" spans="1:11" x14ac:dyDescent="0.25">
      <c r="A62" s="7" t="s">
        <v>205</v>
      </c>
      <c r="B62" s="65">
        <v>0</v>
      </c>
      <c r="C62" s="34">
        <f>IF(B71=0, "-", B62/B71)</f>
        <v>0</v>
      </c>
      <c r="D62" s="65">
        <v>0</v>
      </c>
      <c r="E62" s="9">
        <f>IF(D71=0, "-", D62/D71)</f>
        <v>0</v>
      </c>
      <c r="F62" s="81">
        <v>17</v>
      </c>
      <c r="G62" s="34">
        <f>IF(F71=0, "-", F62/F71)</f>
        <v>7.0247933884297523E-2</v>
      </c>
      <c r="H62" s="65">
        <v>2</v>
      </c>
      <c r="I62" s="9">
        <f>IF(H71=0, "-", H62/H71)</f>
        <v>1.3422818791946308E-2</v>
      </c>
      <c r="J62" s="8" t="str">
        <f t="shared" si="4"/>
        <v>-</v>
      </c>
      <c r="K62" s="9">
        <f t="shared" si="5"/>
        <v>7.5</v>
      </c>
    </row>
    <row r="63" spans="1:11" x14ac:dyDescent="0.25">
      <c r="A63" s="7" t="s">
        <v>206</v>
      </c>
      <c r="B63" s="65">
        <v>1</v>
      </c>
      <c r="C63" s="34">
        <f>IF(B71=0, "-", B63/B71)</f>
        <v>1.5625E-2</v>
      </c>
      <c r="D63" s="65">
        <v>8</v>
      </c>
      <c r="E63" s="9">
        <f>IF(D71=0, "-", D63/D71)</f>
        <v>0.1702127659574468</v>
      </c>
      <c r="F63" s="81">
        <v>16</v>
      </c>
      <c r="G63" s="34">
        <f>IF(F71=0, "-", F63/F71)</f>
        <v>6.6115702479338845E-2</v>
      </c>
      <c r="H63" s="65">
        <v>24</v>
      </c>
      <c r="I63" s="9">
        <f>IF(H71=0, "-", H63/H71)</f>
        <v>0.16107382550335569</v>
      </c>
      <c r="J63" s="8">
        <f t="shared" si="4"/>
        <v>-0.875</v>
      </c>
      <c r="K63" s="9">
        <f t="shared" si="5"/>
        <v>-0.33333333333333331</v>
      </c>
    </row>
    <row r="64" spans="1:11" x14ac:dyDescent="0.25">
      <c r="A64" s="7" t="s">
        <v>207</v>
      </c>
      <c r="B64" s="65">
        <v>0</v>
      </c>
      <c r="C64" s="34">
        <f>IF(B71=0, "-", B64/B71)</f>
        <v>0</v>
      </c>
      <c r="D64" s="65">
        <v>1</v>
      </c>
      <c r="E64" s="9">
        <f>IF(D71=0, "-", D64/D71)</f>
        <v>2.1276595744680851E-2</v>
      </c>
      <c r="F64" s="81">
        <v>0</v>
      </c>
      <c r="G64" s="34">
        <f>IF(F71=0, "-", F64/F71)</f>
        <v>0</v>
      </c>
      <c r="H64" s="65">
        <v>3</v>
      </c>
      <c r="I64" s="9">
        <f>IF(H71=0, "-", H64/H71)</f>
        <v>2.0134228187919462E-2</v>
      </c>
      <c r="J64" s="8">
        <f t="shared" si="4"/>
        <v>-1</v>
      </c>
      <c r="K64" s="9">
        <f t="shared" si="5"/>
        <v>-1</v>
      </c>
    </row>
    <row r="65" spans="1:11" x14ac:dyDescent="0.25">
      <c r="A65" s="7" t="s">
        <v>208</v>
      </c>
      <c r="B65" s="65">
        <v>8</v>
      </c>
      <c r="C65" s="34">
        <f>IF(B71=0, "-", B65/B71)</f>
        <v>0.125</v>
      </c>
      <c r="D65" s="65">
        <v>4</v>
      </c>
      <c r="E65" s="9">
        <f>IF(D71=0, "-", D65/D71)</f>
        <v>8.5106382978723402E-2</v>
      </c>
      <c r="F65" s="81">
        <v>25</v>
      </c>
      <c r="G65" s="34">
        <f>IF(F71=0, "-", F65/F71)</f>
        <v>0.10330578512396695</v>
      </c>
      <c r="H65" s="65">
        <v>21</v>
      </c>
      <c r="I65" s="9">
        <f>IF(H71=0, "-", H65/H71)</f>
        <v>0.14093959731543623</v>
      </c>
      <c r="J65" s="8">
        <f t="shared" si="4"/>
        <v>1</v>
      </c>
      <c r="K65" s="9">
        <f t="shared" si="5"/>
        <v>0.19047619047619047</v>
      </c>
    </row>
    <row r="66" spans="1:11" x14ac:dyDescent="0.25">
      <c r="A66" s="7" t="s">
        <v>209</v>
      </c>
      <c r="B66" s="65">
        <v>3</v>
      </c>
      <c r="C66" s="34">
        <f>IF(B71=0, "-", B66/B71)</f>
        <v>4.6875E-2</v>
      </c>
      <c r="D66" s="65">
        <v>0</v>
      </c>
      <c r="E66" s="9">
        <f>IF(D71=0, "-", D66/D71)</f>
        <v>0</v>
      </c>
      <c r="F66" s="81">
        <v>7</v>
      </c>
      <c r="G66" s="34">
        <f>IF(F71=0, "-", F66/F71)</f>
        <v>2.8925619834710745E-2</v>
      </c>
      <c r="H66" s="65">
        <v>0</v>
      </c>
      <c r="I66" s="9">
        <f>IF(H71=0, "-", H66/H71)</f>
        <v>0</v>
      </c>
      <c r="J66" s="8" t="str">
        <f t="shared" si="4"/>
        <v>-</v>
      </c>
      <c r="K66" s="9" t="str">
        <f t="shared" si="5"/>
        <v>-</v>
      </c>
    </row>
    <row r="67" spans="1:11" x14ac:dyDescent="0.25">
      <c r="A67" s="7" t="s">
        <v>210</v>
      </c>
      <c r="B67" s="65">
        <v>0</v>
      </c>
      <c r="C67" s="34">
        <f>IF(B71=0, "-", B67/B71)</f>
        <v>0</v>
      </c>
      <c r="D67" s="65">
        <v>0</v>
      </c>
      <c r="E67" s="9">
        <f>IF(D71=0, "-", D67/D71)</f>
        <v>0</v>
      </c>
      <c r="F67" s="81">
        <v>0</v>
      </c>
      <c r="G67" s="34">
        <f>IF(F71=0, "-", F67/F71)</f>
        <v>0</v>
      </c>
      <c r="H67" s="65">
        <v>4</v>
      </c>
      <c r="I67" s="9">
        <f>IF(H71=0, "-", H67/H71)</f>
        <v>2.6845637583892617E-2</v>
      </c>
      <c r="J67" s="8" t="str">
        <f t="shared" si="4"/>
        <v>-</v>
      </c>
      <c r="K67" s="9">
        <f t="shared" si="5"/>
        <v>-1</v>
      </c>
    </row>
    <row r="68" spans="1:11" x14ac:dyDescent="0.25">
      <c r="A68" s="7" t="s">
        <v>211</v>
      </c>
      <c r="B68" s="65">
        <v>8</v>
      </c>
      <c r="C68" s="34">
        <f>IF(B71=0, "-", B68/B71)</f>
        <v>0.125</v>
      </c>
      <c r="D68" s="65">
        <v>10</v>
      </c>
      <c r="E68" s="9">
        <f>IF(D71=0, "-", D68/D71)</f>
        <v>0.21276595744680851</v>
      </c>
      <c r="F68" s="81">
        <v>38</v>
      </c>
      <c r="G68" s="34">
        <f>IF(F71=0, "-", F68/F71)</f>
        <v>0.15702479338842976</v>
      </c>
      <c r="H68" s="65">
        <v>14</v>
      </c>
      <c r="I68" s="9">
        <f>IF(H71=0, "-", H68/H71)</f>
        <v>9.3959731543624164E-2</v>
      </c>
      <c r="J68" s="8">
        <f t="shared" si="4"/>
        <v>-0.2</v>
      </c>
      <c r="K68" s="9">
        <f t="shared" si="5"/>
        <v>1.7142857142857142</v>
      </c>
    </row>
    <row r="69" spans="1:11" x14ac:dyDescent="0.25">
      <c r="A69" s="7" t="s">
        <v>212</v>
      </c>
      <c r="B69" s="65">
        <v>9</v>
      </c>
      <c r="C69" s="34">
        <f>IF(B71=0, "-", B69/B71)</f>
        <v>0.140625</v>
      </c>
      <c r="D69" s="65">
        <v>16</v>
      </c>
      <c r="E69" s="9">
        <f>IF(D71=0, "-", D69/D71)</f>
        <v>0.34042553191489361</v>
      </c>
      <c r="F69" s="81">
        <v>39</v>
      </c>
      <c r="G69" s="34">
        <f>IF(F71=0, "-", F69/F71)</f>
        <v>0.16115702479338842</v>
      </c>
      <c r="H69" s="65">
        <v>40</v>
      </c>
      <c r="I69" s="9">
        <f>IF(H71=0, "-", H69/H71)</f>
        <v>0.26845637583892618</v>
      </c>
      <c r="J69" s="8">
        <f t="shared" si="4"/>
        <v>-0.4375</v>
      </c>
      <c r="K69" s="9">
        <f t="shared" si="5"/>
        <v>-2.5000000000000001E-2</v>
      </c>
    </row>
    <row r="70" spans="1:11" x14ac:dyDescent="0.25">
      <c r="A70" s="2"/>
      <c r="B70" s="68"/>
      <c r="C70" s="33"/>
      <c r="D70" s="68"/>
      <c r="E70" s="6"/>
      <c r="F70" s="82"/>
      <c r="G70" s="33"/>
      <c r="H70" s="68"/>
      <c r="I70" s="6"/>
      <c r="J70" s="5"/>
      <c r="K70" s="6"/>
    </row>
    <row r="71" spans="1:11" s="43" customFormat="1" ht="13" x14ac:dyDescent="0.3">
      <c r="A71" s="162" t="s">
        <v>498</v>
      </c>
      <c r="B71" s="71">
        <f>SUM(B55:B70)</f>
        <v>64</v>
      </c>
      <c r="C71" s="40">
        <f>B71/1856</f>
        <v>3.4482758620689655E-2</v>
      </c>
      <c r="D71" s="71">
        <f>SUM(D55:D70)</f>
        <v>47</v>
      </c>
      <c r="E71" s="41">
        <f>D71/1486</f>
        <v>3.1628532974427997E-2</v>
      </c>
      <c r="F71" s="77">
        <f>SUM(F55:F70)</f>
        <v>242</v>
      </c>
      <c r="G71" s="42">
        <f>F71/9054</f>
        <v>2.6728517782195715E-2</v>
      </c>
      <c r="H71" s="71">
        <f>SUM(H55:H70)</f>
        <v>149</v>
      </c>
      <c r="I71" s="41">
        <f>H71/8145</f>
        <v>1.8293431553100061E-2</v>
      </c>
      <c r="J71" s="37">
        <f>IF(D71=0, "-", IF((B71-D71)/D71&lt;10, (B71-D71)/D71, "&gt;999%"))</f>
        <v>0.36170212765957449</v>
      </c>
      <c r="K71" s="38">
        <f>IF(H71=0, "-", IF((F71-H71)/H71&lt;10, (F71-H71)/H71, "&gt;999%"))</f>
        <v>0.62416107382550334</v>
      </c>
    </row>
    <row r="72" spans="1:11" x14ac:dyDescent="0.25">
      <c r="B72" s="83"/>
      <c r="D72" s="83"/>
      <c r="F72" s="83"/>
      <c r="H72" s="83"/>
    </row>
    <row r="73" spans="1:11" s="43" customFormat="1" ht="13" x14ac:dyDescent="0.3">
      <c r="A73" s="162" t="s">
        <v>497</v>
      </c>
      <c r="B73" s="71">
        <v>175</v>
      </c>
      <c r="C73" s="40">
        <f>B73/1856</f>
        <v>9.4288793103448273E-2</v>
      </c>
      <c r="D73" s="71">
        <v>207</v>
      </c>
      <c r="E73" s="41">
        <f>D73/1486</f>
        <v>0.13930013458950202</v>
      </c>
      <c r="F73" s="77">
        <v>757</v>
      </c>
      <c r="G73" s="42">
        <f>F73/9054</f>
        <v>8.3609454384802301E-2</v>
      </c>
      <c r="H73" s="71">
        <v>914</v>
      </c>
      <c r="I73" s="41">
        <f>H73/8145</f>
        <v>0.11221608348680172</v>
      </c>
      <c r="J73" s="37">
        <f>IF(D73=0, "-", IF((B73-D73)/D73&lt;10, (B73-D73)/D73, "&gt;999%"))</f>
        <v>-0.15458937198067632</v>
      </c>
      <c r="K73" s="38">
        <f>IF(H73=0, "-", IF((F73-H73)/H73&lt;10, (F73-H73)/H73, "&gt;999%"))</f>
        <v>-0.17177242888402625</v>
      </c>
    </row>
    <row r="74" spans="1:11" x14ac:dyDescent="0.25">
      <c r="B74" s="83"/>
      <c r="D74" s="83"/>
      <c r="F74" s="83"/>
      <c r="H74" s="83"/>
    </row>
    <row r="75" spans="1:11" ht="15.5" x14ac:dyDescent="0.35">
      <c r="A75" s="164" t="s">
        <v>95</v>
      </c>
      <c r="B75" s="196" t="s">
        <v>1</v>
      </c>
      <c r="C75" s="200"/>
      <c r="D75" s="200"/>
      <c r="E75" s="197"/>
      <c r="F75" s="196" t="s">
        <v>14</v>
      </c>
      <c r="G75" s="200"/>
      <c r="H75" s="200"/>
      <c r="I75" s="197"/>
      <c r="J75" s="196" t="s">
        <v>15</v>
      </c>
      <c r="K75" s="197"/>
    </row>
    <row r="76" spans="1:11" ht="13" x14ac:dyDescent="0.3">
      <c r="A76" s="22"/>
      <c r="B76" s="196">
        <f>VALUE(RIGHT($B$2, 4))</f>
        <v>2023</v>
      </c>
      <c r="C76" s="197"/>
      <c r="D76" s="196">
        <f>B76-1</f>
        <v>2022</v>
      </c>
      <c r="E76" s="204"/>
      <c r="F76" s="196">
        <f>B76</f>
        <v>2023</v>
      </c>
      <c r="G76" s="204"/>
      <c r="H76" s="196">
        <f>D76</f>
        <v>2022</v>
      </c>
      <c r="I76" s="204"/>
      <c r="J76" s="140" t="s">
        <v>4</v>
      </c>
      <c r="K76" s="141" t="s">
        <v>2</v>
      </c>
    </row>
    <row r="77" spans="1:11" ht="13" x14ac:dyDescent="0.3">
      <c r="A77" s="163" t="s">
        <v>119</v>
      </c>
      <c r="B77" s="61" t="s">
        <v>12</v>
      </c>
      <c r="C77" s="62" t="s">
        <v>13</v>
      </c>
      <c r="D77" s="61" t="s">
        <v>12</v>
      </c>
      <c r="E77" s="63" t="s">
        <v>13</v>
      </c>
      <c r="F77" s="62" t="s">
        <v>12</v>
      </c>
      <c r="G77" s="62" t="s">
        <v>13</v>
      </c>
      <c r="H77" s="61" t="s">
        <v>12</v>
      </c>
      <c r="I77" s="63" t="s">
        <v>13</v>
      </c>
      <c r="J77" s="61"/>
      <c r="K77" s="63"/>
    </row>
    <row r="78" spans="1:11" x14ac:dyDescent="0.25">
      <c r="A78" s="7" t="s">
        <v>213</v>
      </c>
      <c r="B78" s="65">
        <v>0</v>
      </c>
      <c r="C78" s="34">
        <f>IF(B85=0, "-", B78/B85)</f>
        <v>0</v>
      </c>
      <c r="D78" s="65">
        <v>0</v>
      </c>
      <c r="E78" s="9">
        <f>IF(D85=0, "-", D78/D85)</f>
        <v>0</v>
      </c>
      <c r="F78" s="81">
        <v>1</v>
      </c>
      <c r="G78" s="34">
        <f>IF(F85=0, "-", F78/F85)</f>
        <v>9.6153846153846159E-3</v>
      </c>
      <c r="H78" s="65">
        <v>0</v>
      </c>
      <c r="I78" s="9">
        <f>IF(H85=0, "-", H78/H85)</f>
        <v>0</v>
      </c>
      <c r="J78" s="8" t="str">
        <f t="shared" ref="J78:J83" si="6">IF(D78=0, "-", IF((B78-D78)/D78&lt;10, (B78-D78)/D78, "&gt;999%"))</f>
        <v>-</v>
      </c>
      <c r="K78" s="9" t="str">
        <f t="shared" ref="K78:K83" si="7">IF(H78=0, "-", IF((F78-H78)/H78&lt;10, (F78-H78)/H78, "&gt;999%"))</f>
        <v>-</v>
      </c>
    </row>
    <row r="79" spans="1:11" x14ac:dyDescent="0.25">
      <c r="A79" s="7" t="s">
        <v>214</v>
      </c>
      <c r="B79" s="65">
        <v>3</v>
      </c>
      <c r="C79" s="34">
        <f>IF(B85=0, "-", B79/B85)</f>
        <v>0.13636363636363635</v>
      </c>
      <c r="D79" s="65">
        <v>0</v>
      </c>
      <c r="E79" s="9">
        <f>IF(D85=0, "-", D79/D85)</f>
        <v>0</v>
      </c>
      <c r="F79" s="81">
        <v>4</v>
      </c>
      <c r="G79" s="34">
        <f>IF(F85=0, "-", F79/F85)</f>
        <v>3.8461538461538464E-2</v>
      </c>
      <c r="H79" s="65">
        <v>8</v>
      </c>
      <c r="I79" s="9">
        <f>IF(H85=0, "-", H79/H85)</f>
        <v>6.5573770491803282E-2</v>
      </c>
      <c r="J79" s="8" t="str">
        <f t="shared" si="6"/>
        <v>-</v>
      </c>
      <c r="K79" s="9">
        <f t="shared" si="7"/>
        <v>-0.5</v>
      </c>
    </row>
    <row r="80" spans="1:11" x14ac:dyDescent="0.25">
      <c r="A80" s="7" t="s">
        <v>215</v>
      </c>
      <c r="B80" s="65">
        <v>3</v>
      </c>
      <c r="C80" s="34">
        <f>IF(B85=0, "-", B80/B85)</f>
        <v>0.13636363636363635</v>
      </c>
      <c r="D80" s="65">
        <v>0</v>
      </c>
      <c r="E80" s="9">
        <f>IF(D85=0, "-", D80/D85)</f>
        <v>0</v>
      </c>
      <c r="F80" s="81">
        <v>14</v>
      </c>
      <c r="G80" s="34">
        <f>IF(F85=0, "-", F80/F85)</f>
        <v>0.13461538461538461</v>
      </c>
      <c r="H80" s="65">
        <v>11</v>
      </c>
      <c r="I80" s="9">
        <f>IF(H85=0, "-", H80/H85)</f>
        <v>9.0163934426229511E-2</v>
      </c>
      <c r="J80" s="8" t="str">
        <f t="shared" si="6"/>
        <v>-</v>
      </c>
      <c r="K80" s="9">
        <f t="shared" si="7"/>
        <v>0.27272727272727271</v>
      </c>
    </row>
    <row r="81" spans="1:11" x14ac:dyDescent="0.25">
      <c r="A81" s="7" t="s">
        <v>216</v>
      </c>
      <c r="B81" s="65">
        <v>7</v>
      </c>
      <c r="C81" s="34">
        <f>IF(B85=0, "-", B81/B85)</f>
        <v>0.31818181818181818</v>
      </c>
      <c r="D81" s="65">
        <v>3</v>
      </c>
      <c r="E81" s="9">
        <f>IF(D85=0, "-", D81/D85)</f>
        <v>0.33333333333333331</v>
      </c>
      <c r="F81" s="81">
        <v>31</v>
      </c>
      <c r="G81" s="34">
        <f>IF(F85=0, "-", F81/F85)</f>
        <v>0.29807692307692307</v>
      </c>
      <c r="H81" s="65">
        <v>30</v>
      </c>
      <c r="I81" s="9">
        <f>IF(H85=0, "-", H81/H85)</f>
        <v>0.24590163934426229</v>
      </c>
      <c r="J81" s="8">
        <f t="shared" si="6"/>
        <v>1.3333333333333333</v>
      </c>
      <c r="K81" s="9">
        <f t="shared" si="7"/>
        <v>3.3333333333333333E-2</v>
      </c>
    </row>
    <row r="82" spans="1:11" x14ac:dyDescent="0.25">
      <c r="A82" s="7" t="s">
        <v>217</v>
      </c>
      <c r="B82" s="65">
        <v>6</v>
      </c>
      <c r="C82" s="34">
        <f>IF(B85=0, "-", B82/B85)</f>
        <v>0.27272727272727271</v>
      </c>
      <c r="D82" s="65">
        <v>6</v>
      </c>
      <c r="E82" s="9">
        <f>IF(D85=0, "-", D82/D85)</f>
        <v>0.66666666666666663</v>
      </c>
      <c r="F82" s="81">
        <v>43</v>
      </c>
      <c r="G82" s="34">
        <f>IF(F85=0, "-", F82/F85)</f>
        <v>0.41346153846153844</v>
      </c>
      <c r="H82" s="65">
        <v>69</v>
      </c>
      <c r="I82" s="9">
        <f>IF(H85=0, "-", H82/H85)</f>
        <v>0.56557377049180324</v>
      </c>
      <c r="J82" s="8">
        <f t="shared" si="6"/>
        <v>0</v>
      </c>
      <c r="K82" s="9">
        <f t="shared" si="7"/>
        <v>-0.37681159420289856</v>
      </c>
    </row>
    <row r="83" spans="1:11" x14ac:dyDescent="0.25">
      <c r="A83" s="7" t="s">
        <v>218</v>
      </c>
      <c r="B83" s="65">
        <v>3</v>
      </c>
      <c r="C83" s="34">
        <f>IF(B85=0, "-", B83/B85)</f>
        <v>0.13636363636363635</v>
      </c>
      <c r="D83" s="65">
        <v>0</v>
      </c>
      <c r="E83" s="9">
        <f>IF(D85=0, "-", D83/D85)</f>
        <v>0</v>
      </c>
      <c r="F83" s="81">
        <v>11</v>
      </c>
      <c r="G83" s="34">
        <f>IF(F85=0, "-", F83/F85)</f>
        <v>0.10576923076923077</v>
      </c>
      <c r="H83" s="65">
        <v>4</v>
      </c>
      <c r="I83" s="9">
        <f>IF(H85=0, "-", H83/H85)</f>
        <v>3.2786885245901641E-2</v>
      </c>
      <c r="J83" s="8" t="str">
        <f t="shared" si="6"/>
        <v>-</v>
      </c>
      <c r="K83" s="9">
        <f t="shared" si="7"/>
        <v>1.75</v>
      </c>
    </row>
    <row r="84" spans="1:11" x14ac:dyDescent="0.25">
      <c r="A84" s="2"/>
      <c r="B84" s="68"/>
      <c r="C84" s="33"/>
      <c r="D84" s="68"/>
      <c r="E84" s="6"/>
      <c r="F84" s="82"/>
      <c r="G84" s="33"/>
      <c r="H84" s="68"/>
      <c r="I84" s="6"/>
      <c r="J84" s="5"/>
      <c r="K84" s="6"/>
    </row>
    <row r="85" spans="1:11" s="43" customFormat="1" ht="13" x14ac:dyDescent="0.3">
      <c r="A85" s="162" t="s">
        <v>496</v>
      </c>
      <c r="B85" s="71">
        <f>SUM(B78:B84)</f>
        <v>22</v>
      </c>
      <c r="C85" s="40">
        <f>B85/1856</f>
        <v>1.1853448275862068E-2</v>
      </c>
      <c r="D85" s="71">
        <f>SUM(D78:D84)</f>
        <v>9</v>
      </c>
      <c r="E85" s="41">
        <f>D85/1486</f>
        <v>6.0565275908479139E-3</v>
      </c>
      <c r="F85" s="77">
        <f>SUM(F78:F84)</f>
        <v>104</v>
      </c>
      <c r="G85" s="42">
        <f>F85/9054</f>
        <v>1.1486635741108902E-2</v>
      </c>
      <c r="H85" s="71">
        <f>SUM(H78:H84)</f>
        <v>122</v>
      </c>
      <c r="I85" s="41">
        <f>H85/8145</f>
        <v>1.4978514426028239E-2</v>
      </c>
      <c r="J85" s="37">
        <f>IF(D85=0, "-", IF((B85-D85)/D85&lt;10, (B85-D85)/D85, "&gt;999%"))</f>
        <v>1.4444444444444444</v>
      </c>
      <c r="K85" s="38">
        <f>IF(H85=0, "-", IF((F85-H85)/H85&lt;10, (F85-H85)/H85, "&gt;999%"))</f>
        <v>-0.14754098360655737</v>
      </c>
    </row>
    <row r="86" spans="1:11" x14ac:dyDescent="0.25">
      <c r="B86" s="83"/>
      <c r="D86" s="83"/>
      <c r="F86" s="83"/>
      <c r="H86" s="83"/>
    </row>
    <row r="87" spans="1:11" ht="13" x14ac:dyDescent="0.3">
      <c r="A87" s="163" t="s">
        <v>120</v>
      </c>
      <c r="B87" s="61" t="s">
        <v>12</v>
      </c>
      <c r="C87" s="62" t="s">
        <v>13</v>
      </c>
      <c r="D87" s="61" t="s">
        <v>12</v>
      </c>
      <c r="E87" s="63" t="s">
        <v>13</v>
      </c>
      <c r="F87" s="62" t="s">
        <v>12</v>
      </c>
      <c r="G87" s="62" t="s">
        <v>13</v>
      </c>
      <c r="H87" s="61" t="s">
        <v>12</v>
      </c>
      <c r="I87" s="63" t="s">
        <v>13</v>
      </c>
      <c r="J87" s="61"/>
      <c r="K87" s="63"/>
    </row>
    <row r="88" spans="1:11" x14ac:dyDescent="0.25">
      <c r="A88" s="7" t="s">
        <v>219</v>
      </c>
      <c r="B88" s="65">
        <v>0</v>
      </c>
      <c r="C88" s="34">
        <f>IF(B107=0, "-", B88/B107)</f>
        <v>0</v>
      </c>
      <c r="D88" s="65">
        <v>0</v>
      </c>
      <c r="E88" s="9">
        <f>IF(D107=0, "-", D88/D107)</f>
        <v>0</v>
      </c>
      <c r="F88" s="81">
        <v>4</v>
      </c>
      <c r="G88" s="34">
        <f>IF(F107=0, "-", F88/F107)</f>
        <v>5.0314465408805029E-3</v>
      </c>
      <c r="H88" s="65">
        <v>4</v>
      </c>
      <c r="I88" s="9">
        <f>IF(H107=0, "-", H88/H107)</f>
        <v>1.1799410029498525E-2</v>
      </c>
      <c r="J88" s="8" t="str">
        <f t="shared" ref="J88:J105" si="8">IF(D88=0, "-", IF((B88-D88)/D88&lt;10, (B88-D88)/D88, "&gt;999%"))</f>
        <v>-</v>
      </c>
      <c r="K88" s="9">
        <f t="shared" ref="K88:K105" si="9">IF(H88=0, "-", IF((F88-H88)/H88&lt;10, (F88-H88)/H88, "&gt;999%"))</f>
        <v>0</v>
      </c>
    </row>
    <row r="89" spans="1:11" x14ac:dyDescent="0.25">
      <c r="A89" s="7" t="s">
        <v>220</v>
      </c>
      <c r="B89" s="65">
        <v>4</v>
      </c>
      <c r="C89" s="34">
        <f>IF(B107=0, "-", B89/B107)</f>
        <v>4.7058823529411764E-2</v>
      </c>
      <c r="D89" s="65">
        <v>1</v>
      </c>
      <c r="E89" s="9">
        <f>IF(D107=0, "-", D89/D107)</f>
        <v>1.7543859649122806E-2</v>
      </c>
      <c r="F89" s="81">
        <v>9</v>
      </c>
      <c r="G89" s="34">
        <f>IF(F107=0, "-", F89/F107)</f>
        <v>1.1320754716981131E-2</v>
      </c>
      <c r="H89" s="65">
        <v>7</v>
      </c>
      <c r="I89" s="9">
        <f>IF(H107=0, "-", H89/H107)</f>
        <v>2.0648967551622419E-2</v>
      </c>
      <c r="J89" s="8">
        <f t="shared" si="8"/>
        <v>3</v>
      </c>
      <c r="K89" s="9">
        <f t="shared" si="9"/>
        <v>0.2857142857142857</v>
      </c>
    </row>
    <row r="90" spans="1:11" x14ac:dyDescent="0.25">
      <c r="A90" s="7" t="s">
        <v>221</v>
      </c>
      <c r="B90" s="65">
        <v>1</v>
      </c>
      <c r="C90" s="34">
        <f>IF(B107=0, "-", B90/B107)</f>
        <v>1.1764705882352941E-2</v>
      </c>
      <c r="D90" s="65">
        <v>0</v>
      </c>
      <c r="E90" s="9">
        <f>IF(D107=0, "-", D90/D107)</f>
        <v>0</v>
      </c>
      <c r="F90" s="81">
        <v>6</v>
      </c>
      <c r="G90" s="34">
        <f>IF(F107=0, "-", F90/F107)</f>
        <v>7.5471698113207548E-3</v>
      </c>
      <c r="H90" s="65">
        <v>4</v>
      </c>
      <c r="I90" s="9">
        <f>IF(H107=0, "-", H90/H107)</f>
        <v>1.1799410029498525E-2</v>
      </c>
      <c r="J90" s="8" t="str">
        <f t="shared" si="8"/>
        <v>-</v>
      </c>
      <c r="K90" s="9">
        <f t="shared" si="9"/>
        <v>0.5</v>
      </c>
    </row>
    <row r="91" spans="1:11" x14ac:dyDescent="0.25">
      <c r="A91" s="7" t="s">
        <v>222</v>
      </c>
      <c r="B91" s="65">
        <v>9</v>
      </c>
      <c r="C91" s="34">
        <f>IF(B107=0, "-", B91/B107)</f>
        <v>0.10588235294117647</v>
      </c>
      <c r="D91" s="65">
        <v>2</v>
      </c>
      <c r="E91" s="9">
        <f>IF(D107=0, "-", D91/D107)</f>
        <v>3.5087719298245612E-2</v>
      </c>
      <c r="F91" s="81">
        <v>26</v>
      </c>
      <c r="G91" s="34">
        <f>IF(F107=0, "-", F91/F107)</f>
        <v>3.270440251572327E-2</v>
      </c>
      <c r="H91" s="65">
        <v>26</v>
      </c>
      <c r="I91" s="9">
        <f>IF(H107=0, "-", H91/H107)</f>
        <v>7.6696165191740412E-2</v>
      </c>
      <c r="J91" s="8">
        <f t="shared" si="8"/>
        <v>3.5</v>
      </c>
      <c r="K91" s="9">
        <f t="shared" si="9"/>
        <v>0</v>
      </c>
    </row>
    <row r="92" spans="1:11" x14ac:dyDescent="0.25">
      <c r="A92" s="7" t="s">
        <v>223</v>
      </c>
      <c r="B92" s="65">
        <v>3</v>
      </c>
      <c r="C92" s="34">
        <f>IF(B107=0, "-", B92/B107)</f>
        <v>3.5294117647058823E-2</v>
      </c>
      <c r="D92" s="65">
        <v>2</v>
      </c>
      <c r="E92" s="9">
        <f>IF(D107=0, "-", D92/D107)</f>
        <v>3.5087719298245612E-2</v>
      </c>
      <c r="F92" s="81">
        <v>5</v>
      </c>
      <c r="G92" s="34">
        <f>IF(F107=0, "-", F92/F107)</f>
        <v>6.2893081761006293E-3</v>
      </c>
      <c r="H92" s="65">
        <v>8</v>
      </c>
      <c r="I92" s="9">
        <f>IF(H107=0, "-", H92/H107)</f>
        <v>2.359882005899705E-2</v>
      </c>
      <c r="J92" s="8">
        <f t="shared" si="8"/>
        <v>0.5</v>
      </c>
      <c r="K92" s="9">
        <f t="shared" si="9"/>
        <v>-0.375</v>
      </c>
    </row>
    <row r="93" spans="1:11" x14ac:dyDescent="0.25">
      <c r="A93" s="7" t="s">
        <v>224</v>
      </c>
      <c r="B93" s="65">
        <v>1</v>
      </c>
      <c r="C93" s="34">
        <f>IF(B107=0, "-", B93/B107)</f>
        <v>1.1764705882352941E-2</v>
      </c>
      <c r="D93" s="65">
        <v>1</v>
      </c>
      <c r="E93" s="9">
        <f>IF(D107=0, "-", D93/D107)</f>
        <v>1.7543859649122806E-2</v>
      </c>
      <c r="F93" s="81">
        <v>2</v>
      </c>
      <c r="G93" s="34">
        <f>IF(F107=0, "-", F93/F107)</f>
        <v>2.5157232704402514E-3</v>
      </c>
      <c r="H93" s="65">
        <v>8</v>
      </c>
      <c r="I93" s="9">
        <f>IF(H107=0, "-", H93/H107)</f>
        <v>2.359882005899705E-2</v>
      </c>
      <c r="J93" s="8">
        <f t="shared" si="8"/>
        <v>0</v>
      </c>
      <c r="K93" s="9">
        <f t="shared" si="9"/>
        <v>-0.75</v>
      </c>
    </row>
    <row r="94" spans="1:11" x14ac:dyDescent="0.25">
      <c r="A94" s="7" t="s">
        <v>225</v>
      </c>
      <c r="B94" s="65">
        <v>0</v>
      </c>
      <c r="C94" s="34">
        <f>IF(B107=0, "-", B94/B107)</f>
        <v>0</v>
      </c>
      <c r="D94" s="65">
        <v>0</v>
      </c>
      <c r="E94" s="9">
        <f>IF(D107=0, "-", D94/D107)</f>
        <v>0</v>
      </c>
      <c r="F94" s="81">
        <v>0</v>
      </c>
      <c r="G94" s="34">
        <f>IF(F107=0, "-", F94/F107)</f>
        <v>0</v>
      </c>
      <c r="H94" s="65">
        <v>1</v>
      </c>
      <c r="I94" s="9">
        <f>IF(H107=0, "-", H94/H107)</f>
        <v>2.9498525073746312E-3</v>
      </c>
      <c r="J94" s="8" t="str">
        <f t="shared" si="8"/>
        <v>-</v>
      </c>
      <c r="K94" s="9">
        <f t="shared" si="9"/>
        <v>-1</v>
      </c>
    </row>
    <row r="95" spans="1:11" x14ac:dyDescent="0.25">
      <c r="A95" s="7" t="s">
        <v>226</v>
      </c>
      <c r="B95" s="65">
        <v>5</v>
      </c>
      <c r="C95" s="34">
        <f>IF(B107=0, "-", B95/B107)</f>
        <v>5.8823529411764705E-2</v>
      </c>
      <c r="D95" s="65">
        <v>0</v>
      </c>
      <c r="E95" s="9">
        <f>IF(D107=0, "-", D95/D107)</f>
        <v>0</v>
      </c>
      <c r="F95" s="81">
        <v>22</v>
      </c>
      <c r="G95" s="34">
        <f>IF(F107=0, "-", F95/F107)</f>
        <v>2.7672955974842768E-2</v>
      </c>
      <c r="H95" s="65">
        <v>0</v>
      </c>
      <c r="I95" s="9">
        <f>IF(H107=0, "-", H95/H107)</f>
        <v>0</v>
      </c>
      <c r="J95" s="8" t="str">
        <f t="shared" si="8"/>
        <v>-</v>
      </c>
      <c r="K95" s="9" t="str">
        <f t="shared" si="9"/>
        <v>-</v>
      </c>
    </row>
    <row r="96" spans="1:11" x14ac:dyDescent="0.25">
      <c r="A96" s="7" t="s">
        <v>227</v>
      </c>
      <c r="B96" s="65">
        <v>1</v>
      </c>
      <c r="C96" s="34">
        <f>IF(B107=0, "-", B96/B107)</f>
        <v>1.1764705882352941E-2</v>
      </c>
      <c r="D96" s="65">
        <v>1</v>
      </c>
      <c r="E96" s="9">
        <f>IF(D107=0, "-", D96/D107)</f>
        <v>1.7543859649122806E-2</v>
      </c>
      <c r="F96" s="81">
        <v>3</v>
      </c>
      <c r="G96" s="34">
        <f>IF(F107=0, "-", F96/F107)</f>
        <v>3.7735849056603774E-3</v>
      </c>
      <c r="H96" s="65">
        <v>1</v>
      </c>
      <c r="I96" s="9">
        <f>IF(H107=0, "-", H96/H107)</f>
        <v>2.9498525073746312E-3</v>
      </c>
      <c r="J96" s="8">
        <f t="shared" si="8"/>
        <v>0</v>
      </c>
      <c r="K96" s="9">
        <f t="shared" si="9"/>
        <v>2</v>
      </c>
    </row>
    <row r="97" spans="1:11" x14ac:dyDescent="0.25">
      <c r="A97" s="7" t="s">
        <v>228</v>
      </c>
      <c r="B97" s="65">
        <v>3</v>
      </c>
      <c r="C97" s="34">
        <f>IF(B107=0, "-", B97/B107)</f>
        <v>3.5294117647058823E-2</v>
      </c>
      <c r="D97" s="65">
        <v>3</v>
      </c>
      <c r="E97" s="9">
        <f>IF(D107=0, "-", D97/D107)</f>
        <v>5.2631578947368418E-2</v>
      </c>
      <c r="F97" s="81">
        <v>16</v>
      </c>
      <c r="G97" s="34">
        <f>IF(F107=0, "-", F97/F107)</f>
        <v>2.0125786163522012E-2</v>
      </c>
      <c r="H97" s="65">
        <v>13</v>
      </c>
      <c r="I97" s="9">
        <f>IF(H107=0, "-", H97/H107)</f>
        <v>3.8348082595870206E-2</v>
      </c>
      <c r="J97" s="8">
        <f t="shared" si="8"/>
        <v>0</v>
      </c>
      <c r="K97" s="9">
        <f t="shared" si="9"/>
        <v>0.23076923076923078</v>
      </c>
    </row>
    <row r="98" spans="1:11" x14ac:dyDescent="0.25">
      <c r="A98" s="7" t="s">
        <v>229</v>
      </c>
      <c r="B98" s="65">
        <v>6</v>
      </c>
      <c r="C98" s="34">
        <f>IF(B107=0, "-", B98/B107)</f>
        <v>7.0588235294117646E-2</v>
      </c>
      <c r="D98" s="65">
        <v>4</v>
      </c>
      <c r="E98" s="9">
        <f>IF(D107=0, "-", D98/D107)</f>
        <v>7.0175438596491224E-2</v>
      </c>
      <c r="F98" s="81">
        <v>27</v>
      </c>
      <c r="G98" s="34">
        <f>IF(F107=0, "-", F98/F107)</f>
        <v>3.3962264150943396E-2</v>
      </c>
      <c r="H98" s="65">
        <v>18</v>
      </c>
      <c r="I98" s="9">
        <f>IF(H107=0, "-", H98/H107)</f>
        <v>5.3097345132743362E-2</v>
      </c>
      <c r="J98" s="8">
        <f t="shared" si="8"/>
        <v>0.5</v>
      </c>
      <c r="K98" s="9">
        <f t="shared" si="9"/>
        <v>0.5</v>
      </c>
    </row>
    <row r="99" spans="1:11" x14ac:dyDescent="0.25">
      <c r="A99" s="7" t="s">
        <v>230</v>
      </c>
      <c r="B99" s="65">
        <v>0</v>
      </c>
      <c r="C99" s="34">
        <f>IF(B107=0, "-", B99/B107)</f>
        <v>0</v>
      </c>
      <c r="D99" s="65">
        <v>3</v>
      </c>
      <c r="E99" s="9">
        <f>IF(D107=0, "-", D99/D107)</f>
        <v>5.2631578947368418E-2</v>
      </c>
      <c r="F99" s="81">
        <v>7</v>
      </c>
      <c r="G99" s="34">
        <f>IF(F107=0, "-", F99/F107)</f>
        <v>8.8050314465408803E-3</v>
      </c>
      <c r="H99" s="65">
        <v>6</v>
      </c>
      <c r="I99" s="9">
        <f>IF(H107=0, "-", H99/H107)</f>
        <v>1.7699115044247787E-2</v>
      </c>
      <c r="J99" s="8">
        <f t="shared" si="8"/>
        <v>-1</v>
      </c>
      <c r="K99" s="9">
        <f t="shared" si="9"/>
        <v>0.16666666666666666</v>
      </c>
    </row>
    <row r="100" spans="1:11" x14ac:dyDescent="0.25">
      <c r="A100" s="7" t="s">
        <v>231</v>
      </c>
      <c r="B100" s="65">
        <v>0</v>
      </c>
      <c r="C100" s="34">
        <f>IF(B107=0, "-", B100/B107)</f>
        <v>0</v>
      </c>
      <c r="D100" s="65">
        <v>1</v>
      </c>
      <c r="E100" s="9">
        <f>IF(D107=0, "-", D100/D107)</f>
        <v>1.7543859649122806E-2</v>
      </c>
      <c r="F100" s="81">
        <v>1</v>
      </c>
      <c r="G100" s="34">
        <f>IF(F107=0, "-", F100/F107)</f>
        <v>1.2578616352201257E-3</v>
      </c>
      <c r="H100" s="65">
        <v>2</v>
      </c>
      <c r="I100" s="9">
        <f>IF(H107=0, "-", H100/H107)</f>
        <v>5.8997050147492625E-3</v>
      </c>
      <c r="J100" s="8">
        <f t="shared" si="8"/>
        <v>-1</v>
      </c>
      <c r="K100" s="9">
        <f t="shared" si="9"/>
        <v>-0.5</v>
      </c>
    </row>
    <row r="101" spans="1:11" x14ac:dyDescent="0.25">
      <c r="A101" s="7" t="s">
        <v>232</v>
      </c>
      <c r="B101" s="65">
        <v>11</v>
      </c>
      <c r="C101" s="34">
        <f>IF(B107=0, "-", B101/B107)</f>
        <v>0.12941176470588237</v>
      </c>
      <c r="D101" s="65">
        <v>19</v>
      </c>
      <c r="E101" s="9">
        <f>IF(D107=0, "-", D101/D107)</f>
        <v>0.33333333333333331</v>
      </c>
      <c r="F101" s="81">
        <v>54</v>
      </c>
      <c r="G101" s="34">
        <f>IF(F107=0, "-", F101/F107)</f>
        <v>6.7924528301886791E-2</v>
      </c>
      <c r="H101" s="65">
        <v>34</v>
      </c>
      <c r="I101" s="9">
        <f>IF(H107=0, "-", H101/H107)</f>
        <v>0.10029498525073746</v>
      </c>
      <c r="J101" s="8">
        <f t="shared" si="8"/>
        <v>-0.42105263157894735</v>
      </c>
      <c r="K101" s="9">
        <f t="shared" si="9"/>
        <v>0.58823529411764708</v>
      </c>
    </row>
    <row r="102" spans="1:11" x14ac:dyDescent="0.25">
      <c r="A102" s="7" t="s">
        <v>233</v>
      </c>
      <c r="B102" s="65">
        <v>39</v>
      </c>
      <c r="C102" s="34">
        <f>IF(B107=0, "-", B102/B107)</f>
        <v>0.45882352941176469</v>
      </c>
      <c r="D102" s="65">
        <v>13</v>
      </c>
      <c r="E102" s="9">
        <f>IF(D107=0, "-", D102/D107)</f>
        <v>0.22807017543859648</v>
      </c>
      <c r="F102" s="81">
        <v>601</v>
      </c>
      <c r="G102" s="34">
        <f>IF(F107=0, "-", F102/F107)</f>
        <v>0.75597484276729565</v>
      </c>
      <c r="H102" s="65">
        <v>190</v>
      </c>
      <c r="I102" s="9">
        <f>IF(H107=0, "-", H102/H107)</f>
        <v>0.56047197640117996</v>
      </c>
      <c r="J102" s="8">
        <f t="shared" si="8"/>
        <v>2</v>
      </c>
      <c r="K102" s="9">
        <f t="shared" si="9"/>
        <v>2.1631578947368419</v>
      </c>
    </row>
    <row r="103" spans="1:11" x14ac:dyDescent="0.25">
      <c r="A103" s="7" t="s">
        <v>234</v>
      </c>
      <c r="B103" s="65">
        <v>1</v>
      </c>
      <c r="C103" s="34">
        <f>IF(B107=0, "-", B103/B107)</f>
        <v>1.1764705882352941E-2</v>
      </c>
      <c r="D103" s="65">
        <v>5</v>
      </c>
      <c r="E103" s="9">
        <f>IF(D107=0, "-", D103/D107)</f>
        <v>8.771929824561403E-2</v>
      </c>
      <c r="F103" s="81">
        <v>8</v>
      </c>
      <c r="G103" s="34">
        <f>IF(F107=0, "-", F103/F107)</f>
        <v>1.0062893081761006E-2</v>
      </c>
      <c r="H103" s="65">
        <v>11</v>
      </c>
      <c r="I103" s="9">
        <f>IF(H107=0, "-", H103/H107)</f>
        <v>3.2448377581120944E-2</v>
      </c>
      <c r="J103" s="8">
        <f t="shared" si="8"/>
        <v>-0.8</v>
      </c>
      <c r="K103" s="9">
        <f t="shared" si="9"/>
        <v>-0.27272727272727271</v>
      </c>
    </row>
    <row r="104" spans="1:11" x14ac:dyDescent="0.25">
      <c r="A104" s="7" t="s">
        <v>235</v>
      </c>
      <c r="B104" s="65">
        <v>0</v>
      </c>
      <c r="C104" s="34">
        <f>IF(B107=0, "-", B104/B107)</f>
        <v>0</v>
      </c>
      <c r="D104" s="65">
        <v>0</v>
      </c>
      <c r="E104" s="9">
        <f>IF(D107=0, "-", D104/D107)</f>
        <v>0</v>
      </c>
      <c r="F104" s="81">
        <v>0</v>
      </c>
      <c r="G104" s="34">
        <f>IF(F107=0, "-", F104/F107)</f>
        <v>0</v>
      </c>
      <c r="H104" s="65">
        <v>3</v>
      </c>
      <c r="I104" s="9">
        <f>IF(H107=0, "-", H104/H107)</f>
        <v>8.8495575221238937E-3</v>
      </c>
      <c r="J104" s="8" t="str">
        <f t="shared" si="8"/>
        <v>-</v>
      </c>
      <c r="K104" s="9">
        <f t="shared" si="9"/>
        <v>-1</v>
      </c>
    </row>
    <row r="105" spans="1:11" x14ac:dyDescent="0.25">
      <c r="A105" s="7" t="s">
        <v>236</v>
      </c>
      <c r="B105" s="65">
        <v>1</v>
      </c>
      <c r="C105" s="34">
        <f>IF(B107=0, "-", B105/B107)</f>
        <v>1.1764705882352941E-2</v>
      </c>
      <c r="D105" s="65">
        <v>2</v>
      </c>
      <c r="E105" s="9">
        <f>IF(D107=0, "-", D105/D107)</f>
        <v>3.5087719298245612E-2</v>
      </c>
      <c r="F105" s="81">
        <v>4</v>
      </c>
      <c r="G105" s="34">
        <f>IF(F107=0, "-", F105/F107)</f>
        <v>5.0314465408805029E-3</v>
      </c>
      <c r="H105" s="65">
        <v>3</v>
      </c>
      <c r="I105" s="9">
        <f>IF(H107=0, "-", H105/H107)</f>
        <v>8.8495575221238937E-3</v>
      </c>
      <c r="J105" s="8">
        <f t="shared" si="8"/>
        <v>-0.5</v>
      </c>
      <c r="K105" s="9">
        <f t="shared" si="9"/>
        <v>0.33333333333333331</v>
      </c>
    </row>
    <row r="106" spans="1:11" x14ac:dyDescent="0.25">
      <c r="A106" s="2"/>
      <c r="B106" s="68"/>
      <c r="C106" s="33"/>
      <c r="D106" s="68"/>
      <c r="E106" s="6"/>
      <c r="F106" s="82"/>
      <c r="G106" s="33"/>
      <c r="H106" s="68"/>
      <c r="I106" s="6"/>
      <c r="J106" s="5"/>
      <c r="K106" s="6"/>
    </row>
    <row r="107" spans="1:11" s="43" customFormat="1" ht="13" x14ac:dyDescent="0.3">
      <c r="A107" s="162" t="s">
        <v>495</v>
      </c>
      <c r="B107" s="71">
        <f>SUM(B88:B106)</f>
        <v>85</v>
      </c>
      <c r="C107" s="40">
        <f>B107/1856</f>
        <v>4.5797413793103446E-2</v>
      </c>
      <c r="D107" s="71">
        <f>SUM(D88:D106)</f>
        <v>57</v>
      </c>
      <c r="E107" s="41">
        <f>D107/1486</f>
        <v>3.8358008075370119E-2</v>
      </c>
      <c r="F107" s="77">
        <f>SUM(F88:F106)</f>
        <v>795</v>
      </c>
      <c r="G107" s="42">
        <f>F107/9054</f>
        <v>8.7806494367130547E-2</v>
      </c>
      <c r="H107" s="71">
        <f>SUM(H88:H106)</f>
        <v>339</v>
      </c>
      <c r="I107" s="41">
        <f>H107/8145</f>
        <v>4.1620626151012891E-2</v>
      </c>
      <c r="J107" s="37">
        <f>IF(D107=0, "-", IF((B107-D107)/D107&lt;10, (B107-D107)/D107, "&gt;999%"))</f>
        <v>0.49122807017543857</v>
      </c>
      <c r="K107" s="38">
        <f>IF(H107=0, "-", IF((F107-H107)/H107&lt;10, (F107-H107)/H107, "&gt;999%"))</f>
        <v>1.345132743362832</v>
      </c>
    </row>
    <row r="108" spans="1:11" x14ac:dyDescent="0.25">
      <c r="B108" s="83"/>
      <c r="D108" s="83"/>
      <c r="F108" s="83"/>
      <c r="H108" s="83"/>
    </row>
    <row r="109" spans="1:11" s="43" customFormat="1" ht="13" x14ac:dyDescent="0.3">
      <c r="A109" s="162" t="s">
        <v>494</v>
      </c>
      <c r="B109" s="71">
        <v>107</v>
      </c>
      <c r="C109" s="40">
        <f>B109/1856</f>
        <v>5.7650862068965518E-2</v>
      </c>
      <c r="D109" s="71">
        <v>66</v>
      </c>
      <c r="E109" s="41">
        <f>D109/1486</f>
        <v>4.4414535666218037E-2</v>
      </c>
      <c r="F109" s="77">
        <v>899</v>
      </c>
      <c r="G109" s="42">
        <f>F109/9054</f>
        <v>9.9293130108239452E-2</v>
      </c>
      <c r="H109" s="71">
        <v>461</v>
      </c>
      <c r="I109" s="41">
        <f>H109/8145</f>
        <v>5.6599140577041129E-2</v>
      </c>
      <c r="J109" s="37">
        <f>IF(D109=0, "-", IF((B109-D109)/D109&lt;10, (B109-D109)/D109, "&gt;999%"))</f>
        <v>0.62121212121212122</v>
      </c>
      <c r="K109" s="38">
        <f>IF(H109=0, "-", IF((F109-H109)/H109&lt;10, (F109-H109)/H109, "&gt;999%"))</f>
        <v>0.95010845986984815</v>
      </c>
    </row>
    <row r="110" spans="1:11" x14ac:dyDescent="0.25">
      <c r="B110" s="83"/>
      <c r="D110" s="83"/>
      <c r="F110" s="83"/>
      <c r="H110" s="83"/>
    </row>
    <row r="111" spans="1:11" ht="15.5" x14ac:dyDescent="0.35">
      <c r="A111" s="164" t="s">
        <v>96</v>
      </c>
      <c r="B111" s="196" t="s">
        <v>1</v>
      </c>
      <c r="C111" s="200"/>
      <c r="D111" s="200"/>
      <c r="E111" s="197"/>
      <c r="F111" s="196" t="s">
        <v>14</v>
      </c>
      <c r="G111" s="200"/>
      <c r="H111" s="200"/>
      <c r="I111" s="197"/>
      <c r="J111" s="196" t="s">
        <v>15</v>
      </c>
      <c r="K111" s="197"/>
    </row>
    <row r="112" spans="1:11" ht="13" x14ac:dyDescent="0.3">
      <c r="A112" s="22"/>
      <c r="B112" s="196">
        <f>VALUE(RIGHT($B$2, 4))</f>
        <v>2023</v>
      </c>
      <c r="C112" s="197"/>
      <c r="D112" s="196">
        <f>B112-1</f>
        <v>2022</v>
      </c>
      <c r="E112" s="204"/>
      <c r="F112" s="196">
        <f>B112</f>
        <v>2023</v>
      </c>
      <c r="G112" s="204"/>
      <c r="H112" s="196">
        <f>D112</f>
        <v>2022</v>
      </c>
      <c r="I112" s="204"/>
      <c r="J112" s="140" t="s">
        <v>4</v>
      </c>
      <c r="K112" s="141" t="s">
        <v>2</v>
      </c>
    </row>
    <row r="113" spans="1:11" ht="13" x14ac:dyDescent="0.3">
      <c r="A113" s="163" t="s">
        <v>121</v>
      </c>
      <c r="B113" s="61" t="s">
        <v>12</v>
      </c>
      <c r="C113" s="62" t="s">
        <v>13</v>
      </c>
      <c r="D113" s="61" t="s">
        <v>12</v>
      </c>
      <c r="E113" s="63" t="s">
        <v>13</v>
      </c>
      <c r="F113" s="62" t="s">
        <v>12</v>
      </c>
      <c r="G113" s="62" t="s">
        <v>13</v>
      </c>
      <c r="H113" s="61" t="s">
        <v>12</v>
      </c>
      <c r="I113" s="63" t="s">
        <v>13</v>
      </c>
      <c r="J113" s="61"/>
      <c r="K113" s="63"/>
    </row>
    <row r="114" spans="1:11" x14ac:dyDescent="0.25">
      <c r="A114" s="7" t="s">
        <v>237</v>
      </c>
      <c r="B114" s="65">
        <v>0</v>
      </c>
      <c r="C114" s="34">
        <f>IF(B118=0, "-", B114/B118)</f>
        <v>0</v>
      </c>
      <c r="D114" s="65">
        <v>0</v>
      </c>
      <c r="E114" s="9">
        <f>IF(D118=0, "-", D114/D118)</f>
        <v>0</v>
      </c>
      <c r="F114" s="81">
        <v>1</v>
      </c>
      <c r="G114" s="34">
        <f>IF(F118=0, "-", F114/F118)</f>
        <v>3.7037037037037035E-2</v>
      </c>
      <c r="H114" s="65">
        <v>0</v>
      </c>
      <c r="I114" s="9">
        <f>IF(H118=0, "-", H114/H118)</f>
        <v>0</v>
      </c>
      <c r="J114" s="8" t="str">
        <f>IF(D114=0, "-", IF((B114-D114)/D114&lt;10, (B114-D114)/D114, "&gt;999%"))</f>
        <v>-</v>
      </c>
      <c r="K114" s="9" t="str">
        <f>IF(H114=0, "-", IF((F114-H114)/H114&lt;10, (F114-H114)/H114, "&gt;999%"))</f>
        <v>-</v>
      </c>
    </row>
    <row r="115" spans="1:11" x14ac:dyDescent="0.25">
      <c r="A115" s="7" t="s">
        <v>238</v>
      </c>
      <c r="B115" s="65">
        <v>5</v>
      </c>
      <c r="C115" s="34">
        <f>IF(B118=0, "-", B115/B118)</f>
        <v>0.83333333333333337</v>
      </c>
      <c r="D115" s="65">
        <v>7</v>
      </c>
      <c r="E115" s="9">
        <f>IF(D118=0, "-", D115/D118)</f>
        <v>0.7</v>
      </c>
      <c r="F115" s="81">
        <v>25</v>
      </c>
      <c r="G115" s="34">
        <f>IF(F118=0, "-", F115/F118)</f>
        <v>0.92592592592592593</v>
      </c>
      <c r="H115" s="65">
        <v>42</v>
      </c>
      <c r="I115" s="9">
        <f>IF(H118=0, "-", H115/H118)</f>
        <v>0.76363636363636367</v>
      </c>
      <c r="J115" s="8">
        <f>IF(D115=0, "-", IF((B115-D115)/D115&lt;10, (B115-D115)/D115, "&gt;999%"))</f>
        <v>-0.2857142857142857</v>
      </c>
      <c r="K115" s="9">
        <f>IF(H115=0, "-", IF((F115-H115)/H115&lt;10, (F115-H115)/H115, "&gt;999%"))</f>
        <v>-0.40476190476190477</v>
      </c>
    </row>
    <row r="116" spans="1:11" x14ac:dyDescent="0.25">
      <c r="A116" s="7" t="s">
        <v>239</v>
      </c>
      <c r="B116" s="65">
        <v>1</v>
      </c>
      <c r="C116" s="34">
        <f>IF(B118=0, "-", B116/B118)</f>
        <v>0.16666666666666666</v>
      </c>
      <c r="D116" s="65">
        <v>3</v>
      </c>
      <c r="E116" s="9">
        <f>IF(D118=0, "-", D116/D118)</f>
        <v>0.3</v>
      </c>
      <c r="F116" s="81">
        <v>1</v>
      </c>
      <c r="G116" s="34">
        <f>IF(F118=0, "-", F116/F118)</f>
        <v>3.7037037037037035E-2</v>
      </c>
      <c r="H116" s="65">
        <v>13</v>
      </c>
      <c r="I116" s="9">
        <f>IF(H118=0, "-", H116/H118)</f>
        <v>0.23636363636363636</v>
      </c>
      <c r="J116" s="8">
        <f>IF(D116=0, "-", IF((B116-D116)/D116&lt;10, (B116-D116)/D116, "&gt;999%"))</f>
        <v>-0.66666666666666663</v>
      </c>
      <c r="K116" s="9">
        <f>IF(H116=0, "-", IF((F116-H116)/H116&lt;10, (F116-H116)/H116, "&gt;999%"))</f>
        <v>-0.92307692307692313</v>
      </c>
    </row>
    <row r="117" spans="1:11" x14ac:dyDescent="0.25">
      <c r="A117" s="2"/>
      <c r="B117" s="68"/>
      <c r="C117" s="33"/>
      <c r="D117" s="68"/>
      <c r="E117" s="6"/>
      <c r="F117" s="82"/>
      <c r="G117" s="33"/>
      <c r="H117" s="68"/>
      <c r="I117" s="6"/>
      <c r="J117" s="5"/>
      <c r="K117" s="6"/>
    </row>
    <row r="118" spans="1:11" s="43" customFormat="1" ht="13" x14ac:dyDescent="0.3">
      <c r="A118" s="162" t="s">
        <v>493</v>
      </c>
      <c r="B118" s="71">
        <f>SUM(B114:B117)</f>
        <v>6</v>
      </c>
      <c r="C118" s="40">
        <f>B118/1856</f>
        <v>3.2327586206896551E-3</v>
      </c>
      <c r="D118" s="71">
        <f>SUM(D114:D117)</f>
        <v>10</v>
      </c>
      <c r="E118" s="41">
        <f>D118/1486</f>
        <v>6.7294751009421266E-3</v>
      </c>
      <c r="F118" s="77">
        <f>SUM(F114:F117)</f>
        <v>27</v>
      </c>
      <c r="G118" s="42">
        <f>F118/9054</f>
        <v>2.982107355864811E-3</v>
      </c>
      <c r="H118" s="71">
        <f>SUM(H114:H117)</f>
        <v>55</v>
      </c>
      <c r="I118" s="41">
        <f>H118/8145</f>
        <v>6.752608962553714E-3</v>
      </c>
      <c r="J118" s="37">
        <f>IF(D118=0, "-", IF((B118-D118)/D118&lt;10, (B118-D118)/D118, "&gt;999%"))</f>
        <v>-0.4</v>
      </c>
      <c r="K118" s="38">
        <f>IF(H118=0, "-", IF((F118-H118)/H118&lt;10, (F118-H118)/H118, "&gt;999%"))</f>
        <v>-0.50909090909090904</v>
      </c>
    </row>
    <row r="119" spans="1:11" x14ac:dyDescent="0.25">
      <c r="B119" s="83"/>
      <c r="D119" s="83"/>
      <c r="F119" s="83"/>
      <c r="H119" s="83"/>
    </row>
    <row r="120" spans="1:11" ht="13" x14ac:dyDescent="0.3">
      <c r="A120" s="163" t="s">
        <v>122</v>
      </c>
      <c r="B120" s="61" t="s">
        <v>12</v>
      </c>
      <c r="C120" s="62" t="s">
        <v>13</v>
      </c>
      <c r="D120" s="61" t="s">
        <v>12</v>
      </c>
      <c r="E120" s="63" t="s">
        <v>13</v>
      </c>
      <c r="F120" s="62" t="s">
        <v>12</v>
      </c>
      <c r="G120" s="62" t="s">
        <v>13</v>
      </c>
      <c r="H120" s="61" t="s">
        <v>12</v>
      </c>
      <c r="I120" s="63" t="s">
        <v>13</v>
      </c>
      <c r="J120" s="61"/>
      <c r="K120" s="63"/>
    </row>
    <row r="121" spans="1:11" x14ac:dyDescent="0.25">
      <c r="A121" s="7" t="s">
        <v>240</v>
      </c>
      <c r="B121" s="65">
        <v>1</v>
      </c>
      <c r="C121" s="34">
        <f>IF(B130=0, "-", B121/B130)</f>
        <v>0.16666666666666666</v>
      </c>
      <c r="D121" s="65">
        <v>0</v>
      </c>
      <c r="E121" s="9">
        <f>IF(D130=0, "-", D121/D130)</f>
        <v>0</v>
      </c>
      <c r="F121" s="81">
        <v>2</v>
      </c>
      <c r="G121" s="34">
        <f>IF(F130=0, "-", F121/F130)</f>
        <v>7.1428571428571425E-2</v>
      </c>
      <c r="H121" s="65">
        <v>1</v>
      </c>
      <c r="I121" s="9">
        <f>IF(H130=0, "-", H121/H130)</f>
        <v>7.1428571428571425E-2</v>
      </c>
      <c r="J121" s="8" t="str">
        <f t="shared" ref="J121:J128" si="10">IF(D121=0, "-", IF((B121-D121)/D121&lt;10, (B121-D121)/D121, "&gt;999%"))</f>
        <v>-</v>
      </c>
      <c r="K121" s="9">
        <f t="shared" ref="K121:K128" si="11">IF(H121=0, "-", IF((F121-H121)/H121&lt;10, (F121-H121)/H121, "&gt;999%"))</f>
        <v>1</v>
      </c>
    </row>
    <row r="122" spans="1:11" x14ac:dyDescent="0.25">
      <c r="A122" s="7" t="s">
        <v>241</v>
      </c>
      <c r="B122" s="65">
        <v>0</v>
      </c>
      <c r="C122" s="34">
        <f>IF(B130=0, "-", B122/B130)</f>
        <v>0</v>
      </c>
      <c r="D122" s="65">
        <v>0</v>
      </c>
      <c r="E122" s="9">
        <f>IF(D130=0, "-", D122/D130)</f>
        <v>0</v>
      </c>
      <c r="F122" s="81">
        <v>1</v>
      </c>
      <c r="G122" s="34">
        <f>IF(F130=0, "-", F122/F130)</f>
        <v>3.5714285714285712E-2</v>
      </c>
      <c r="H122" s="65">
        <v>0</v>
      </c>
      <c r="I122" s="9">
        <f>IF(H130=0, "-", H122/H130)</f>
        <v>0</v>
      </c>
      <c r="J122" s="8" t="str">
        <f t="shared" si="10"/>
        <v>-</v>
      </c>
      <c r="K122" s="9" t="str">
        <f t="shared" si="11"/>
        <v>-</v>
      </c>
    </row>
    <row r="123" spans="1:11" x14ac:dyDescent="0.25">
      <c r="A123" s="7" t="s">
        <v>242</v>
      </c>
      <c r="B123" s="65">
        <v>0</v>
      </c>
      <c r="C123" s="34">
        <f>IF(B130=0, "-", B123/B130)</f>
        <v>0</v>
      </c>
      <c r="D123" s="65">
        <v>0</v>
      </c>
      <c r="E123" s="9">
        <f>IF(D130=0, "-", D123/D130)</f>
        <v>0</v>
      </c>
      <c r="F123" s="81">
        <v>6</v>
      </c>
      <c r="G123" s="34">
        <f>IF(F130=0, "-", F123/F130)</f>
        <v>0.21428571428571427</v>
      </c>
      <c r="H123" s="65">
        <v>0</v>
      </c>
      <c r="I123" s="9">
        <f>IF(H130=0, "-", H123/H130)</f>
        <v>0</v>
      </c>
      <c r="J123" s="8" t="str">
        <f t="shared" si="10"/>
        <v>-</v>
      </c>
      <c r="K123" s="9" t="str">
        <f t="shared" si="11"/>
        <v>-</v>
      </c>
    </row>
    <row r="124" spans="1:11" x14ac:dyDescent="0.25">
      <c r="A124" s="7" t="s">
        <v>243</v>
      </c>
      <c r="B124" s="65">
        <v>0</v>
      </c>
      <c r="C124" s="34">
        <f>IF(B130=0, "-", B124/B130)</f>
        <v>0</v>
      </c>
      <c r="D124" s="65">
        <v>0</v>
      </c>
      <c r="E124" s="9">
        <f>IF(D130=0, "-", D124/D130)</f>
        <v>0</v>
      </c>
      <c r="F124" s="81">
        <v>1</v>
      </c>
      <c r="G124" s="34">
        <f>IF(F130=0, "-", F124/F130)</f>
        <v>3.5714285714285712E-2</v>
      </c>
      <c r="H124" s="65">
        <v>2</v>
      </c>
      <c r="I124" s="9">
        <f>IF(H130=0, "-", H124/H130)</f>
        <v>0.14285714285714285</v>
      </c>
      <c r="J124" s="8" t="str">
        <f t="shared" si="10"/>
        <v>-</v>
      </c>
      <c r="K124" s="9">
        <f t="shared" si="11"/>
        <v>-0.5</v>
      </c>
    </row>
    <row r="125" spans="1:11" x14ac:dyDescent="0.25">
      <c r="A125" s="7" t="s">
        <v>244</v>
      </c>
      <c r="B125" s="65">
        <v>0</v>
      </c>
      <c r="C125" s="34">
        <f>IF(B130=0, "-", B125/B130)</f>
        <v>0</v>
      </c>
      <c r="D125" s="65">
        <v>0</v>
      </c>
      <c r="E125" s="9">
        <f>IF(D130=0, "-", D125/D130)</f>
        <v>0</v>
      </c>
      <c r="F125" s="81">
        <v>0</v>
      </c>
      <c r="G125" s="34">
        <f>IF(F130=0, "-", F125/F130)</f>
        <v>0</v>
      </c>
      <c r="H125" s="65">
        <v>1</v>
      </c>
      <c r="I125" s="9">
        <f>IF(H130=0, "-", H125/H130)</f>
        <v>7.1428571428571425E-2</v>
      </c>
      <c r="J125" s="8" t="str">
        <f t="shared" si="10"/>
        <v>-</v>
      </c>
      <c r="K125" s="9">
        <f t="shared" si="11"/>
        <v>-1</v>
      </c>
    </row>
    <row r="126" spans="1:11" x14ac:dyDescent="0.25">
      <c r="A126" s="7" t="s">
        <v>245</v>
      </c>
      <c r="B126" s="65">
        <v>1</v>
      </c>
      <c r="C126" s="34">
        <f>IF(B130=0, "-", B126/B130)</f>
        <v>0.16666666666666666</v>
      </c>
      <c r="D126" s="65">
        <v>0</v>
      </c>
      <c r="E126" s="9">
        <f>IF(D130=0, "-", D126/D130)</f>
        <v>0</v>
      </c>
      <c r="F126" s="81">
        <v>6</v>
      </c>
      <c r="G126" s="34">
        <f>IF(F130=0, "-", F126/F130)</f>
        <v>0.21428571428571427</v>
      </c>
      <c r="H126" s="65">
        <v>4</v>
      </c>
      <c r="I126" s="9">
        <f>IF(H130=0, "-", H126/H130)</f>
        <v>0.2857142857142857</v>
      </c>
      <c r="J126" s="8" t="str">
        <f t="shared" si="10"/>
        <v>-</v>
      </c>
      <c r="K126" s="9">
        <f t="shared" si="11"/>
        <v>0.5</v>
      </c>
    </row>
    <row r="127" spans="1:11" x14ac:dyDescent="0.25">
      <c r="A127" s="7" t="s">
        <v>246</v>
      </c>
      <c r="B127" s="65">
        <v>1</v>
      </c>
      <c r="C127" s="34">
        <f>IF(B130=0, "-", B127/B130)</f>
        <v>0.16666666666666666</v>
      </c>
      <c r="D127" s="65">
        <v>0</v>
      </c>
      <c r="E127" s="9">
        <f>IF(D130=0, "-", D127/D130)</f>
        <v>0</v>
      </c>
      <c r="F127" s="81">
        <v>4</v>
      </c>
      <c r="G127" s="34">
        <f>IF(F130=0, "-", F127/F130)</f>
        <v>0.14285714285714285</v>
      </c>
      <c r="H127" s="65">
        <v>0</v>
      </c>
      <c r="I127" s="9">
        <f>IF(H130=0, "-", H127/H130)</f>
        <v>0</v>
      </c>
      <c r="J127" s="8" t="str">
        <f t="shared" si="10"/>
        <v>-</v>
      </c>
      <c r="K127" s="9" t="str">
        <f t="shared" si="11"/>
        <v>-</v>
      </c>
    </row>
    <row r="128" spans="1:11" x14ac:dyDescent="0.25">
      <c r="A128" s="7" t="s">
        <v>247</v>
      </c>
      <c r="B128" s="65">
        <v>3</v>
      </c>
      <c r="C128" s="34">
        <f>IF(B130=0, "-", B128/B130)</f>
        <v>0.5</v>
      </c>
      <c r="D128" s="65">
        <v>2</v>
      </c>
      <c r="E128" s="9">
        <f>IF(D130=0, "-", D128/D130)</f>
        <v>1</v>
      </c>
      <c r="F128" s="81">
        <v>8</v>
      </c>
      <c r="G128" s="34">
        <f>IF(F130=0, "-", F128/F130)</f>
        <v>0.2857142857142857</v>
      </c>
      <c r="H128" s="65">
        <v>6</v>
      </c>
      <c r="I128" s="9">
        <f>IF(H130=0, "-", H128/H130)</f>
        <v>0.42857142857142855</v>
      </c>
      <c r="J128" s="8">
        <f t="shared" si="10"/>
        <v>0.5</v>
      </c>
      <c r="K128" s="9">
        <f t="shared" si="11"/>
        <v>0.33333333333333331</v>
      </c>
    </row>
    <row r="129" spans="1:11" x14ac:dyDescent="0.25">
      <c r="A129" s="2"/>
      <c r="B129" s="68"/>
      <c r="C129" s="33"/>
      <c r="D129" s="68"/>
      <c r="E129" s="6"/>
      <c r="F129" s="82"/>
      <c r="G129" s="33"/>
      <c r="H129" s="68"/>
      <c r="I129" s="6"/>
      <c r="J129" s="5"/>
      <c r="K129" s="6"/>
    </row>
    <row r="130" spans="1:11" s="43" customFormat="1" ht="13" x14ac:dyDescent="0.3">
      <c r="A130" s="162" t="s">
        <v>492</v>
      </c>
      <c r="B130" s="71">
        <f>SUM(B121:B129)</f>
        <v>6</v>
      </c>
      <c r="C130" s="40">
        <f>B130/1856</f>
        <v>3.2327586206896551E-3</v>
      </c>
      <c r="D130" s="71">
        <f>SUM(D121:D129)</f>
        <v>2</v>
      </c>
      <c r="E130" s="41">
        <f>D130/1486</f>
        <v>1.3458950201884253E-3</v>
      </c>
      <c r="F130" s="77">
        <f>SUM(F121:F129)</f>
        <v>28</v>
      </c>
      <c r="G130" s="42">
        <f>F130/9054</f>
        <v>3.0925557764523966E-3</v>
      </c>
      <c r="H130" s="71">
        <f>SUM(H121:H129)</f>
        <v>14</v>
      </c>
      <c r="I130" s="41">
        <f>H130/8145</f>
        <v>1.7188459177409454E-3</v>
      </c>
      <c r="J130" s="37">
        <f>IF(D130=0, "-", IF((B130-D130)/D130&lt;10, (B130-D130)/D130, "&gt;999%"))</f>
        <v>2</v>
      </c>
      <c r="K130" s="38">
        <f>IF(H130=0, "-", IF((F130-H130)/H130&lt;10, (F130-H130)/H130, "&gt;999%"))</f>
        <v>1</v>
      </c>
    </row>
    <row r="131" spans="1:11" x14ac:dyDescent="0.25">
      <c r="B131" s="83"/>
      <c r="D131" s="83"/>
      <c r="F131" s="83"/>
      <c r="H131" s="83"/>
    </row>
    <row r="132" spans="1:11" s="43" customFormat="1" ht="13" x14ac:dyDescent="0.3">
      <c r="A132" s="162" t="s">
        <v>491</v>
      </c>
      <c r="B132" s="71">
        <v>12</v>
      </c>
      <c r="C132" s="40">
        <f>B132/1856</f>
        <v>6.4655172413793103E-3</v>
      </c>
      <c r="D132" s="71">
        <v>12</v>
      </c>
      <c r="E132" s="41">
        <f>D132/1486</f>
        <v>8.0753701211305519E-3</v>
      </c>
      <c r="F132" s="77">
        <v>55</v>
      </c>
      <c r="G132" s="42">
        <f>F132/9054</f>
        <v>6.0746631323172076E-3</v>
      </c>
      <c r="H132" s="71">
        <v>69</v>
      </c>
      <c r="I132" s="41">
        <f>H132/8145</f>
        <v>8.4714548802946599E-3</v>
      </c>
      <c r="J132" s="37">
        <f>IF(D132=0, "-", IF((B132-D132)/D132&lt;10, (B132-D132)/D132, "&gt;999%"))</f>
        <v>0</v>
      </c>
      <c r="K132" s="38">
        <f>IF(H132=0, "-", IF((F132-H132)/H132&lt;10, (F132-H132)/H132, "&gt;999%"))</f>
        <v>-0.20289855072463769</v>
      </c>
    </row>
    <row r="133" spans="1:11" x14ac:dyDescent="0.25">
      <c r="B133" s="83"/>
      <c r="D133" s="83"/>
      <c r="F133" s="83"/>
      <c r="H133" s="83"/>
    </row>
    <row r="134" spans="1:11" ht="15.5" x14ac:dyDescent="0.35">
      <c r="A134" s="164" t="s">
        <v>97</v>
      </c>
      <c r="B134" s="196" t="s">
        <v>1</v>
      </c>
      <c r="C134" s="200"/>
      <c r="D134" s="200"/>
      <c r="E134" s="197"/>
      <c r="F134" s="196" t="s">
        <v>14</v>
      </c>
      <c r="G134" s="200"/>
      <c r="H134" s="200"/>
      <c r="I134" s="197"/>
      <c r="J134" s="196" t="s">
        <v>15</v>
      </c>
      <c r="K134" s="197"/>
    </row>
    <row r="135" spans="1:11" ht="13" x14ac:dyDescent="0.3">
      <c r="A135" s="22"/>
      <c r="B135" s="196">
        <f>VALUE(RIGHT($B$2, 4))</f>
        <v>2023</v>
      </c>
      <c r="C135" s="197"/>
      <c r="D135" s="196">
        <f>B135-1</f>
        <v>2022</v>
      </c>
      <c r="E135" s="204"/>
      <c r="F135" s="196">
        <f>B135</f>
        <v>2023</v>
      </c>
      <c r="G135" s="204"/>
      <c r="H135" s="196">
        <f>D135</f>
        <v>2022</v>
      </c>
      <c r="I135" s="204"/>
      <c r="J135" s="140" t="s">
        <v>4</v>
      </c>
      <c r="K135" s="141" t="s">
        <v>2</v>
      </c>
    </row>
    <row r="136" spans="1:11" ht="13" x14ac:dyDescent="0.3">
      <c r="A136" s="163" t="s">
        <v>123</v>
      </c>
      <c r="B136" s="61" t="s">
        <v>12</v>
      </c>
      <c r="C136" s="62" t="s">
        <v>13</v>
      </c>
      <c r="D136" s="61" t="s">
        <v>12</v>
      </c>
      <c r="E136" s="63" t="s">
        <v>13</v>
      </c>
      <c r="F136" s="62" t="s">
        <v>12</v>
      </c>
      <c r="G136" s="62" t="s">
        <v>13</v>
      </c>
      <c r="H136" s="61" t="s">
        <v>12</v>
      </c>
      <c r="I136" s="63" t="s">
        <v>13</v>
      </c>
      <c r="J136" s="61"/>
      <c r="K136" s="63"/>
    </row>
    <row r="137" spans="1:11" x14ac:dyDescent="0.25">
      <c r="A137" s="7" t="s">
        <v>248</v>
      </c>
      <c r="B137" s="65">
        <v>0</v>
      </c>
      <c r="C137" s="34">
        <f>IF(B142=0, "-", B137/B142)</f>
        <v>0</v>
      </c>
      <c r="D137" s="65">
        <v>0</v>
      </c>
      <c r="E137" s="9" t="str">
        <f>IF(D142=0, "-", D137/D142)</f>
        <v>-</v>
      </c>
      <c r="F137" s="81">
        <v>2</v>
      </c>
      <c r="G137" s="34">
        <f>IF(F142=0, "-", F137/F142)</f>
        <v>0.5</v>
      </c>
      <c r="H137" s="65">
        <v>1</v>
      </c>
      <c r="I137" s="9">
        <f>IF(H142=0, "-", H137/H142)</f>
        <v>0.5</v>
      </c>
      <c r="J137" s="8" t="str">
        <f>IF(D137=0, "-", IF((B137-D137)/D137&lt;10, (B137-D137)/D137, "&gt;999%"))</f>
        <v>-</v>
      </c>
      <c r="K137" s="9">
        <f>IF(H137=0, "-", IF((F137-H137)/H137&lt;10, (F137-H137)/H137, "&gt;999%"))</f>
        <v>1</v>
      </c>
    </row>
    <row r="138" spans="1:11" x14ac:dyDescent="0.25">
      <c r="A138" s="7" t="s">
        <v>249</v>
      </c>
      <c r="B138" s="65">
        <v>1</v>
      </c>
      <c r="C138" s="34">
        <f>IF(B142=0, "-", B138/B142)</f>
        <v>1</v>
      </c>
      <c r="D138" s="65">
        <v>0</v>
      </c>
      <c r="E138" s="9" t="str">
        <f>IF(D142=0, "-", D138/D142)</f>
        <v>-</v>
      </c>
      <c r="F138" s="81">
        <v>1</v>
      </c>
      <c r="G138" s="34">
        <f>IF(F142=0, "-", F138/F142)</f>
        <v>0.25</v>
      </c>
      <c r="H138" s="65">
        <v>0</v>
      </c>
      <c r="I138" s="9">
        <f>IF(H142=0, "-", H138/H142)</f>
        <v>0</v>
      </c>
      <c r="J138" s="8" t="str">
        <f>IF(D138=0, "-", IF((B138-D138)/D138&lt;10, (B138-D138)/D138, "&gt;999%"))</f>
        <v>-</v>
      </c>
      <c r="K138" s="9" t="str">
        <f>IF(H138=0, "-", IF((F138-H138)/H138&lt;10, (F138-H138)/H138, "&gt;999%"))</f>
        <v>-</v>
      </c>
    </row>
    <row r="139" spans="1:11" x14ac:dyDescent="0.25">
      <c r="A139" s="7" t="s">
        <v>250</v>
      </c>
      <c r="B139" s="65">
        <v>0</v>
      </c>
      <c r="C139" s="34">
        <f>IF(B142=0, "-", B139/B142)</f>
        <v>0</v>
      </c>
      <c r="D139" s="65">
        <v>0</v>
      </c>
      <c r="E139" s="9" t="str">
        <f>IF(D142=0, "-", D139/D142)</f>
        <v>-</v>
      </c>
      <c r="F139" s="81">
        <v>0</v>
      </c>
      <c r="G139" s="34">
        <f>IF(F142=0, "-", F139/F142)</f>
        <v>0</v>
      </c>
      <c r="H139" s="65">
        <v>1</v>
      </c>
      <c r="I139" s="9">
        <f>IF(H142=0, "-", H139/H142)</f>
        <v>0.5</v>
      </c>
      <c r="J139" s="8" t="str">
        <f>IF(D139=0, "-", IF((B139-D139)/D139&lt;10, (B139-D139)/D139, "&gt;999%"))</f>
        <v>-</v>
      </c>
      <c r="K139" s="9">
        <f>IF(H139=0, "-", IF((F139-H139)/H139&lt;10, (F139-H139)/H139, "&gt;999%"))</f>
        <v>-1</v>
      </c>
    </row>
    <row r="140" spans="1:11" x14ac:dyDescent="0.25">
      <c r="A140" s="7" t="s">
        <v>251</v>
      </c>
      <c r="B140" s="65">
        <v>0</v>
      </c>
      <c r="C140" s="34">
        <f>IF(B142=0, "-", B140/B142)</f>
        <v>0</v>
      </c>
      <c r="D140" s="65">
        <v>0</v>
      </c>
      <c r="E140" s="9" t="str">
        <f>IF(D142=0, "-", D140/D142)</f>
        <v>-</v>
      </c>
      <c r="F140" s="81">
        <v>1</v>
      </c>
      <c r="G140" s="34">
        <f>IF(F142=0, "-", F140/F142)</f>
        <v>0.25</v>
      </c>
      <c r="H140" s="65">
        <v>0</v>
      </c>
      <c r="I140" s="9">
        <f>IF(H142=0, "-", H140/H142)</f>
        <v>0</v>
      </c>
      <c r="J140" s="8" t="str">
        <f>IF(D140=0, "-", IF((B140-D140)/D140&lt;10, (B140-D140)/D140, "&gt;999%"))</f>
        <v>-</v>
      </c>
      <c r="K140" s="9" t="str">
        <f>IF(H140=0, "-", IF((F140-H140)/H140&lt;10, (F140-H140)/H140, "&gt;999%"))</f>
        <v>-</v>
      </c>
    </row>
    <row r="141" spans="1:11" x14ac:dyDescent="0.25">
      <c r="A141" s="2"/>
      <c r="B141" s="68"/>
      <c r="C141" s="33"/>
      <c r="D141" s="68"/>
      <c r="E141" s="6"/>
      <c r="F141" s="82"/>
      <c r="G141" s="33"/>
      <c r="H141" s="68"/>
      <c r="I141" s="6"/>
      <c r="J141" s="5"/>
      <c r="K141" s="6"/>
    </row>
    <row r="142" spans="1:11" s="43" customFormat="1" ht="13" x14ac:dyDescent="0.3">
      <c r="A142" s="162" t="s">
        <v>490</v>
      </c>
      <c r="B142" s="71">
        <f>SUM(B137:B141)</f>
        <v>1</v>
      </c>
      <c r="C142" s="40">
        <f>B142/1856</f>
        <v>5.3879310344827585E-4</v>
      </c>
      <c r="D142" s="71">
        <f>SUM(D137:D141)</f>
        <v>0</v>
      </c>
      <c r="E142" s="41">
        <f>D142/1486</f>
        <v>0</v>
      </c>
      <c r="F142" s="77">
        <f>SUM(F137:F141)</f>
        <v>4</v>
      </c>
      <c r="G142" s="42">
        <f>F142/9054</f>
        <v>4.4179368235034241E-4</v>
      </c>
      <c r="H142" s="71">
        <f>SUM(H137:H141)</f>
        <v>2</v>
      </c>
      <c r="I142" s="41">
        <f>H142/8145</f>
        <v>2.4554941682013506E-4</v>
      </c>
      <c r="J142" s="37" t="str">
        <f>IF(D142=0, "-", IF((B142-D142)/D142&lt;10, (B142-D142)/D142, "&gt;999%"))</f>
        <v>-</v>
      </c>
      <c r="K142" s="38">
        <f>IF(H142=0, "-", IF((F142-H142)/H142&lt;10, (F142-H142)/H142, "&gt;999%"))</f>
        <v>1</v>
      </c>
    </row>
    <row r="143" spans="1:11" x14ac:dyDescent="0.25">
      <c r="B143" s="83"/>
      <c r="D143" s="83"/>
      <c r="F143" s="83"/>
      <c r="H143" s="83"/>
    </row>
    <row r="144" spans="1:11" s="43" customFormat="1" ht="13" x14ac:dyDescent="0.3">
      <c r="A144" s="162" t="s">
        <v>489</v>
      </c>
      <c r="B144" s="71">
        <v>1</v>
      </c>
      <c r="C144" s="40">
        <f>B144/1856</f>
        <v>5.3879310344827585E-4</v>
      </c>
      <c r="D144" s="71">
        <v>0</v>
      </c>
      <c r="E144" s="41">
        <f>D144/1486</f>
        <v>0</v>
      </c>
      <c r="F144" s="77">
        <v>4</v>
      </c>
      <c r="G144" s="42">
        <f>F144/9054</f>
        <v>4.4179368235034241E-4</v>
      </c>
      <c r="H144" s="71">
        <v>2</v>
      </c>
      <c r="I144" s="41">
        <f>H144/8145</f>
        <v>2.4554941682013506E-4</v>
      </c>
      <c r="J144" s="37" t="str">
        <f>IF(D144=0, "-", IF((B144-D144)/D144&lt;10, (B144-D144)/D144, "&gt;999%"))</f>
        <v>-</v>
      </c>
      <c r="K144" s="38">
        <f>IF(H144=0, "-", IF((F144-H144)/H144&lt;10, (F144-H144)/H144, "&gt;999%"))</f>
        <v>1</v>
      </c>
    </row>
    <row r="145" spans="1:11" x14ac:dyDescent="0.25">
      <c r="B145" s="83"/>
      <c r="D145" s="83"/>
      <c r="F145" s="83"/>
      <c r="H145" s="83"/>
    </row>
    <row r="146" spans="1:11" ht="15.5" x14ac:dyDescent="0.35">
      <c r="A146" s="164" t="s">
        <v>98</v>
      </c>
      <c r="B146" s="196" t="s">
        <v>1</v>
      </c>
      <c r="C146" s="200"/>
      <c r="D146" s="200"/>
      <c r="E146" s="197"/>
      <c r="F146" s="196" t="s">
        <v>14</v>
      </c>
      <c r="G146" s="200"/>
      <c r="H146" s="200"/>
      <c r="I146" s="197"/>
      <c r="J146" s="196" t="s">
        <v>15</v>
      </c>
      <c r="K146" s="197"/>
    </row>
    <row r="147" spans="1:11" ht="13" x14ac:dyDescent="0.3">
      <c r="A147" s="22"/>
      <c r="B147" s="196">
        <f>VALUE(RIGHT($B$2, 4))</f>
        <v>2023</v>
      </c>
      <c r="C147" s="197"/>
      <c r="D147" s="196">
        <f>B147-1</f>
        <v>2022</v>
      </c>
      <c r="E147" s="204"/>
      <c r="F147" s="196">
        <f>B147</f>
        <v>2023</v>
      </c>
      <c r="G147" s="204"/>
      <c r="H147" s="196">
        <f>D147</f>
        <v>2022</v>
      </c>
      <c r="I147" s="204"/>
      <c r="J147" s="140" t="s">
        <v>4</v>
      </c>
      <c r="K147" s="141" t="s">
        <v>2</v>
      </c>
    </row>
    <row r="148" spans="1:11" ht="13" x14ac:dyDescent="0.3">
      <c r="A148" s="163" t="s">
        <v>124</v>
      </c>
      <c r="B148" s="61" t="s">
        <v>12</v>
      </c>
      <c r="C148" s="62" t="s">
        <v>13</v>
      </c>
      <c r="D148" s="61" t="s">
        <v>12</v>
      </c>
      <c r="E148" s="63" t="s">
        <v>13</v>
      </c>
      <c r="F148" s="62" t="s">
        <v>12</v>
      </c>
      <c r="G148" s="62" t="s">
        <v>13</v>
      </c>
      <c r="H148" s="61" t="s">
        <v>12</v>
      </c>
      <c r="I148" s="63" t="s">
        <v>13</v>
      </c>
      <c r="J148" s="61"/>
      <c r="K148" s="63"/>
    </row>
    <row r="149" spans="1:11" x14ac:dyDescent="0.25">
      <c r="A149" s="7" t="s">
        <v>252</v>
      </c>
      <c r="B149" s="65">
        <v>0</v>
      </c>
      <c r="C149" s="34">
        <f>IF(B158=0, "-", B149/B158)</f>
        <v>0</v>
      </c>
      <c r="D149" s="65">
        <v>1</v>
      </c>
      <c r="E149" s="9">
        <f>IF(D158=0, "-", D149/D158)</f>
        <v>9.0909090909090912E-2</v>
      </c>
      <c r="F149" s="81">
        <v>0</v>
      </c>
      <c r="G149" s="34">
        <f>IF(F158=0, "-", F149/F158)</f>
        <v>0</v>
      </c>
      <c r="H149" s="65">
        <v>9</v>
      </c>
      <c r="I149" s="9">
        <f>IF(H158=0, "-", H149/H158)</f>
        <v>0.125</v>
      </c>
      <c r="J149" s="8">
        <f t="shared" ref="J149:J156" si="12">IF(D149=0, "-", IF((B149-D149)/D149&lt;10, (B149-D149)/D149, "&gt;999%"))</f>
        <v>-1</v>
      </c>
      <c r="K149" s="9">
        <f t="shared" ref="K149:K156" si="13">IF(H149=0, "-", IF((F149-H149)/H149&lt;10, (F149-H149)/H149, "&gt;999%"))</f>
        <v>-1</v>
      </c>
    </row>
    <row r="150" spans="1:11" x14ac:dyDescent="0.25">
      <c r="A150" s="7" t="s">
        <v>253</v>
      </c>
      <c r="B150" s="65">
        <v>0</v>
      </c>
      <c r="C150" s="34">
        <f>IF(B158=0, "-", B150/B158)</f>
        <v>0</v>
      </c>
      <c r="D150" s="65">
        <v>1</v>
      </c>
      <c r="E150" s="9">
        <f>IF(D158=0, "-", D150/D158)</f>
        <v>9.0909090909090912E-2</v>
      </c>
      <c r="F150" s="81">
        <v>6</v>
      </c>
      <c r="G150" s="34">
        <f>IF(F158=0, "-", F150/F158)</f>
        <v>4.5454545454545456E-2</v>
      </c>
      <c r="H150" s="65">
        <v>10</v>
      </c>
      <c r="I150" s="9">
        <f>IF(H158=0, "-", H150/H158)</f>
        <v>0.1388888888888889</v>
      </c>
      <c r="J150" s="8">
        <f t="shared" si="12"/>
        <v>-1</v>
      </c>
      <c r="K150" s="9">
        <f t="shared" si="13"/>
        <v>-0.4</v>
      </c>
    </row>
    <row r="151" spans="1:11" x14ac:dyDescent="0.25">
      <c r="A151" s="7" t="s">
        <v>254</v>
      </c>
      <c r="B151" s="65">
        <v>20</v>
      </c>
      <c r="C151" s="34">
        <f>IF(B158=0, "-", B151/B158)</f>
        <v>0.86956521739130432</v>
      </c>
      <c r="D151" s="65">
        <v>8</v>
      </c>
      <c r="E151" s="9">
        <f>IF(D158=0, "-", D151/D158)</f>
        <v>0.72727272727272729</v>
      </c>
      <c r="F151" s="81">
        <v>112</v>
      </c>
      <c r="G151" s="34">
        <f>IF(F158=0, "-", F151/F158)</f>
        <v>0.84848484848484851</v>
      </c>
      <c r="H151" s="65">
        <v>42</v>
      </c>
      <c r="I151" s="9">
        <f>IF(H158=0, "-", H151/H158)</f>
        <v>0.58333333333333337</v>
      </c>
      <c r="J151" s="8">
        <f t="shared" si="12"/>
        <v>1.5</v>
      </c>
      <c r="K151" s="9">
        <f t="shared" si="13"/>
        <v>1.6666666666666667</v>
      </c>
    </row>
    <row r="152" spans="1:11" x14ac:dyDescent="0.25">
      <c r="A152" s="7" t="s">
        <v>255</v>
      </c>
      <c r="B152" s="65">
        <v>0</v>
      </c>
      <c r="C152" s="34">
        <f>IF(B158=0, "-", B152/B158)</f>
        <v>0</v>
      </c>
      <c r="D152" s="65">
        <v>0</v>
      </c>
      <c r="E152" s="9">
        <f>IF(D158=0, "-", D152/D158)</f>
        <v>0</v>
      </c>
      <c r="F152" s="81">
        <v>0</v>
      </c>
      <c r="G152" s="34">
        <f>IF(F158=0, "-", F152/F158)</f>
        <v>0</v>
      </c>
      <c r="H152" s="65">
        <v>2</v>
      </c>
      <c r="I152" s="9">
        <f>IF(H158=0, "-", H152/H158)</f>
        <v>2.7777777777777776E-2</v>
      </c>
      <c r="J152" s="8" t="str">
        <f t="shared" si="12"/>
        <v>-</v>
      </c>
      <c r="K152" s="9">
        <f t="shared" si="13"/>
        <v>-1</v>
      </c>
    </row>
    <row r="153" spans="1:11" x14ac:dyDescent="0.25">
      <c r="A153" s="7" t="s">
        <v>256</v>
      </c>
      <c r="B153" s="65">
        <v>1</v>
      </c>
      <c r="C153" s="34">
        <f>IF(B158=0, "-", B153/B158)</f>
        <v>4.3478260869565216E-2</v>
      </c>
      <c r="D153" s="65">
        <v>0</v>
      </c>
      <c r="E153" s="9">
        <f>IF(D158=0, "-", D153/D158)</f>
        <v>0</v>
      </c>
      <c r="F153" s="81">
        <v>2</v>
      </c>
      <c r="G153" s="34">
        <f>IF(F158=0, "-", F153/F158)</f>
        <v>1.5151515151515152E-2</v>
      </c>
      <c r="H153" s="65">
        <v>0</v>
      </c>
      <c r="I153" s="9">
        <f>IF(H158=0, "-", H153/H158)</f>
        <v>0</v>
      </c>
      <c r="J153" s="8" t="str">
        <f t="shared" si="12"/>
        <v>-</v>
      </c>
      <c r="K153" s="9" t="str">
        <f t="shared" si="13"/>
        <v>-</v>
      </c>
    </row>
    <row r="154" spans="1:11" x14ac:dyDescent="0.25">
      <c r="A154" s="7" t="s">
        <v>257</v>
      </c>
      <c r="B154" s="65">
        <v>0</v>
      </c>
      <c r="C154" s="34">
        <f>IF(B158=0, "-", B154/B158)</f>
        <v>0</v>
      </c>
      <c r="D154" s="65">
        <v>0</v>
      </c>
      <c r="E154" s="9">
        <f>IF(D158=0, "-", D154/D158)</f>
        <v>0</v>
      </c>
      <c r="F154" s="81">
        <v>0</v>
      </c>
      <c r="G154" s="34">
        <f>IF(F158=0, "-", F154/F158)</f>
        <v>0</v>
      </c>
      <c r="H154" s="65">
        <v>3</v>
      </c>
      <c r="I154" s="9">
        <f>IF(H158=0, "-", H154/H158)</f>
        <v>4.1666666666666664E-2</v>
      </c>
      <c r="J154" s="8" t="str">
        <f t="shared" si="12"/>
        <v>-</v>
      </c>
      <c r="K154" s="9">
        <f t="shared" si="13"/>
        <v>-1</v>
      </c>
    </row>
    <row r="155" spans="1:11" x14ac:dyDescent="0.25">
      <c r="A155" s="7" t="s">
        <v>258</v>
      </c>
      <c r="B155" s="65">
        <v>1</v>
      </c>
      <c r="C155" s="34">
        <f>IF(B158=0, "-", B155/B158)</f>
        <v>4.3478260869565216E-2</v>
      </c>
      <c r="D155" s="65">
        <v>0</v>
      </c>
      <c r="E155" s="9">
        <f>IF(D158=0, "-", D155/D158)</f>
        <v>0</v>
      </c>
      <c r="F155" s="81">
        <v>2</v>
      </c>
      <c r="G155" s="34">
        <f>IF(F158=0, "-", F155/F158)</f>
        <v>1.5151515151515152E-2</v>
      </c>
      <c r="H155" s="65">
        <v>1</v>
      </c>
      <c r="I155" s="9">
        <f>IF(H158=0, "-", H155/H158)</f>
        <v>1.3888888888888888E-2</v>
      </c>
      <c r="J155" s="8" t="str">
        <f t="shared" si="12"/>
        <v>-</v>
      </c>
      <c r="K155" s="9">
        <f t="shared" si="13"/>
        <v>1</v>
      </c>
    </row>
    <row r="156" spans="1:11" x14ac:dyDescent="0.25">
      <c r="A156" s="7" t="s">
        <v>259</v>
      </c>
      <c r="B156" s="65">
        <v>1</v>
      </c>
      <c r="C156" s="34">
        <f>IF(B158=0, "-", B156/B158)</f>
        <v>4.3478260869565216E-2</v>
      </c>
      <c r="D156" s="65">
        <v>1</v>
      </c>
      <c r="E156" s="9">
        <f>IF(D158=0, "-", D156/D158)</f>
        <v>9.0909090909090912E-2</v>
      </c>
      <c r="F156" s="81">
        <v>10</v>
      </c>
      <c r="G156" s="34">
        <f>IF(F158=0, "-", F156/F158)</f>
        <v>7.575757575757576E-2</v>
      </c>
      <c r="H156" s="65">
        <v>5</v>
      </c>
      <c r="I156" s="9">
        <f>IF(H158=0, "-", H156/H158)</f>
        <v>6.9444444444444448E-2</v>
      </c>
      <c r="J156" s="8">
        <f t="shared" si="12"/>
        <v>0</v>
      </c>
      <c r="K156" s="9">
        <f t="shared" si="13"/>
        <v>1</v>
      </c>
    </row>
    <row r="157" spans="1:11" x14ac:dyDescent="0.25">
      <c r="A157" s="2"/>
      <c r="B157" s="68"/>
      <c r="C157" s="33"/>
      <c r="D157" s="68"/>
      <c r="E157" s="6"/>
      <c r="F157" s="82"/>
      <c r="G157" s="33"/>
      <c r="H157" s="68"/>
      <c r="I157" s="6"/>
      <c r="J157" s="5"/>
      <c r="K157" s="6"/>
    </row>
    <row r="158" spans="1:11" s="43" customFormat="1" ht="13" x14ac:dyDescent="0.3">
      <c r="A158" s="162" t="s">
        <v>488</v>
      </c>
      <c r="B158" s="71">
        <f>SUM(B149:B157)</f>
        <v>23</v>
      </c>
      <c r="C158" s="40">
        <f>B158/1856</f>
        <v>1.2392241379310345E-2</v>
      </c>
      <c r="D158" s="71">
        <f>SUM(D149:D157)</f>
        <v>11</v>
      </c>
      <c r="E158" s="41">
        <f>D158/1486</f>
        <v>7.4024226110363392E-3</v>
      </c>
      <c r="F158" s="77">
        <f>SUM(F149:F157)</f>
        <v>132</v>
      </c>
      <c r="G158" s="42">
        <f>F158/9054</f>
        <v>1.4579191517561299E-2</v>
      </c>
      <c r="H158" s="71">
        <f>SUM(H149:H157)</f>
        <v>72</v>
      </c>
      <c r="I158" s="41">
        <f>H158/8145</f>
        <v>8.8397790055248626E-3</v>
      </c>
      <c r="J158" s="37">
        <f>IF(D158=0, "-", IF((B158-D158)/D158&lt;10, (B158-D158)/D158, "&gt;999%"))</f>
        <v>1.0909090909090908</v>
      </c>
      <c r="K158" s="38">
        <f>IF(H158=0, "-", IF((F158-H158)/H158&lt;10, (F158-H158)/H158, "&gt;999%"))</f>
        <v>0.83333333333333337</v>
      </c>
    </row>
    <row r="159" spans="1:11" x14ac:dyDescent="0.25">
      <c r="B159" s="83"/>
      <c r="D159" s="83"/>
      <c r="F159" s="83"/>
      <c r="H159" s="83"/>
    </row>
    <row r="160" spans="1:11" ht="13" x14ac:dyDescent="0.3">
      <c r="A160" s="163" t="s">
        <v>125</v>
      </c>
      <c r="B160" s="61" t="s">
        <v>12</v>
      </c>
      <c r="C160" s="62" t="s">
        <v>13</v>
      </c>
      <c r="D160" s="61" t="s">
        <v>12</v>
      </c>
      <c r="E160" s="63" t="s">
        <v>13</v>
      </c>
      <c r="F160" s="62" t="s">
        <v>12</v>
      </c>
      <c r="G160" s="62" t="s">
        <v>13</v>
      </c>
      <c r="H160" s="61" t="s">
        <v>12</v>
      </c>
      <c r="I160" s="63" t="s">
        <v>13</v>
      </c>
      <c r="J160" s="61"/>
      <c r="K160" s="63"/>
    </row>
    <row r="161" spans="1:11" x14ac:dyDescent="0.25">
      <c r="A161" s="7" t="s">
        <v>260</v>
      </c>
      <c r="B161" s="65">
        <v>0</v>
      </c>
      <c r="C161" s="34">
        <f>IF(B167=0, "-", B161/B167)</f>
        <v>0</v>
      </c>
      <c r="D161" s="65">
        <v>1</v>
      </c>
      <c r="E161" s="9">
        <f>IF(D167=0, "-", D161/D167)</f>
        <v>1</v>
      </c>
      <c r="F161" s="81">
        <v>0</v>
      </c>
      <c r="G161" s="34">
        <f>IF(F167=0, "-", F161/F167)</f>
        <v>0</v>
      </c>
      <c r="H161" s="65">
        <v>1</v>
      </c>
      <c r="I161" s="9">
        <f>IF(H167=0, "-", H161/H167)</f>
        <v>0.14285714285714285</v>
      </c>
      <c r="J161" s="8">
        <f>IF(D161=0, "-", IF((B161-D161)/D161&lt;10, (B161-D161)/D161, "&gt;999%"))</f>
        <v>-1</v>
      </c>
      <c r="K161" s="9">
        <f>IF(H161=0, "-", IF((F161-H161)/H161&lt;10, (F161-H161)/H161, "&gt;999%"))</f>
        <v>-1</v>
      </c>
    </row>
    <row r="162" spans="1:11" x14ac:dyDescent="0.25">
      <c r="A162" s="7" t="s">
        <v>261</v>
      </c>
      <c r="B162" s="65">
        <v>0</v>
      </c>
      <c r="C162" s="34">
        <f>IF(B167=0, "-", B162/B167)</f>
        <v>0</v>
      </c>
      <c r="D162" s="65">
        <v>0</v>
      </c>
      <c r="E162" s="9">
        <f>IF(D167=0, "-", D162/D167)</f>
        <v>0</v>
      </c>
      <c r="F162" s="81">
        <v>0</v>
      </c>
      <c r="G162" s="34">
        <f>IF(F167=0, "-", F162/F167)</f>
        <v>0</v>
      </c>
      <c r="H162" s="65">
        <v>1</v>
      </c>
      <c r="I162" s="9">
        <f>IF(H167=0, "-", H162/H167)</f>
        <v>0.14285714285714285</v>
      </c>
      <c r="J162" s="8" t="str">
        <f>IF(D162=0, "-", IF((B162-D162)/D162&lt;10, (B162-D162)/D162, "&gt;999%"))</f>
        <v>-</v>
      </c>
      <c r="K162" s="9">
        <f>IF(H162=0, "-", IF((F162-H162)/H162&lt;10, (F162-H162)/H162, "&gt;999%"))</f>
        <v>-1</v>
      </c>
    </row>
    <row r="163" spans="1:11" x14ac:dyDescent="0.25">
      <c r="A163" s="7" t="s">
        <v>262</v>
      </c>
      <c r="B163" s="65">
        <v>0</v>
      </c>
      <c r="C163" s="34">
        <f>IF(B167=0, "-", B163/B167)</f>
        <v>0</v>
      </c>
      <c r="D163" s="65">
        <v>0</v>
      </c>
      <c r="E163" s="9">
        <f>IF(D167=0, "-", D163/D167)</f>
        <v>0</v>
      </c>
      <c r="F163" s="81">
        <v>1</v>
      </c>
      <c r="G163" s="34">
        <f>IF(F167=0, "-", F163/F167)</f>
        <v>0.33333333333333331</v>
      </c>
      <c r="H163" s="65">
        <v>3</v>
      </c>
      <c r="I163" s="9">
        <f>IF(H167=0, "-", H163/H167)</f>
        <v>0.42857142857142855</v>
      </c>
      <c r="J163" s="8" t="str">
        <f>IF(D163=0, "-", IF((B163-D163)/D163&lt;10, (B163-D163)/D163, "&gt;999%"))</f>
        <v>-</v>
      </c>
      <c r="K163" s="9">
        <f>IF(H163=0, "-", IF((F163-H163)/H163&lt;10, (F163-H163)/H163, "&gt;999%"))</f>
        <v>-0.66666666666666663</v>
      </c>
    </row>
    <row r="164" spans="1:11" x14ac:dyDescent="0.25">
      <c r="A164" s="7" t="s">
        <v>263</v>
      </c>
      <c r="B164" s="65">
        <v>1</v>
      </c>
      <c r="C164" s="34">
        <f>IF(B167=0, "-", B164/B167)</f>
        <v>1</v>
      </c>
      <c r="D164" s="65">
        <v>0</v>
      </c>
      <c r="E164" s="9">
        <f>IF(D167=0, "-", D164/D167)</f>
        <v>0</v>
      </c>
      <c r="F164" s="81">
        <v>1</v>
      </c>
      <c r="G164" s="34">
        <f>IF(F167=0, "-", F164/F167)</f>
        <v>0.33333333333333331</v>
      </c>
      <c r="H164" s="65">
        <v>0</v>
      </c>
      <c r="I164" s="9">
        <f>IF(H167=0, "-", H164/H167)</f>
        <v>0</v>
      </c>
      <c r="J164" s="8" t="str">
        <f>IF(D164=0, "-", IF((B164-D164)/D164&lt;10, (B164-D164)/D164, "&gt;999%"))</f>
        <v>-</v>
      </c>
      <c r="K164" s="9" t="str">
        <f>IF(H164=0, "-", IF((F164-H164)/H164&lt;10, (F164-H164)/H164, "&gt;999%"))</f>
        <v>-</v>
      </c>
    </row>
    <row r="165" spans="1:11" x14ac:dyDescent="0.25">
      <c r="A165" s="7" t="s">
        <v>264</v>
      </c>
      <c r="B165" s="65">
        <v>0</v>
      </c>
      <c r="C165" s="34">
        <f>IF(B167=0, "-", B165/B167)</f>
        <v>0</v>
      </c>
      <c r="D165" s="65">
        <v>0</v>
      </c>
      <c r="E165" s="9">
        <f>IF(D167=0, "-", D165/D167)</f>
        <v>0</v>
      </c>
      <c r="F165" s="81">
        <v>1</v>
      </c>
      <c r="G165" s="34">
        <f>IF(F167=0, "-", F165/F167)</f>
        <v>0.33333333333333331</v>
      </c>
      <c r="H165" s="65">
        <v>2</v>
      </c>
      <c r="I165" s="9">
        <f>IF(H167=0, "-", H165/H167)</f>
        <v>0.2857142857142857</v>
      </c>
      <c r="J165" s="8" t="str">
        <f>IF(D165=0, "-", IF((B165-D165)/D165&lt;10, (B165-D165)/D165, "&gt;999%"))</f>
        <v>-</v>
      </c>
      <c r="K165" s="9">
        <f>IF(H165=0, "-", IF((F165-H165)/H165&lt;10, (F165-H165)/H165, "&gt;999%"))</f>
        <v>-0.5</v>
      </c>
    </row>
    <row r="166" spans="1:11" x14ac:dyDescent="0.25">
      <c r="A166" s="2"/>
      <c r="B166" s="68"/>
      <c r="C166" s="33"/>
      <c r="D166" s="68"/>
      <c r="E166" s="6"/>
      <c r="F166" s="82"/>
      <c r="G166" s="33"/>
      <c r="H166" s="68"/>
      <c r="I166" s="6"/>
      <c r="J166" s="5"/>
      <c r="K166" s="6"/>
    </row>
    <row r="167" spans="1:11" s="43" customFormat="1" ht="13" x14ac:dyDescent="0.3">
      <c r="A167" s="162" t="s">
        <v>487</v>
      </c>
      <c r="B167" s="71">
        <f>SUM(B161:B166)</f>
        <v>1</v>
      </c>
      <c r="C167" s="40">
        <f>B167/1856</f>
        <v>5.3879310344827585E-4</v>
      </c>
      <c r="D167" s="71">
        <f>SUM(D161:D166)</f>
        <v>1</v>
      </c>
      <c r="E167" s="41">
        <f>D167/1486</f>
        <v>6.7294751009421266E-4</v>
      </c>
      <c r="F167" s="77">
        <f>SUM(F161:F166)</f>
        <v>3</v>
      </c>
      <c r="G167" s="42">
        <f>F167/9054</f>
        <v>3.3134526176275679E-4</v>
      </c>
      <c r="H167" s="71">
        <f>SUM(H161:H166)</f>
        <v>7</v>
      </c>
      <c r="I167" s="41">
        <f>H167/8145</f>
        <v>8.594229588704727E-4</v>
      </c>
      <c r="J167" s="37">
        <f>IF(D167=0, "-", IF((B167-D167)/D167&lt;10, (B167-D167)/D167, "&gt;999%"))</f>
        <v>0</v>
      </c>
      <c r="K167" s="38">
        <f>IF(H167=0, "-", IF((F167-H167)/H167&lt;10, (F167-H167)/H167, "&gt;999%"))</f>
        <v>-0.5714285714285714</v>
      </c>
    </row>
    <row r="168" spans="1:11" x14ac:dyDescent="0.25">
      <c r="B168" s="83"/>
      <c r="D168" s="83"/>
      <c r="F168" s="83"/>
      <c r="H168" s="83"/>
    </row>
    <row r="169" spans="1:11" s="43" customFormat="1" ht="13" x14ac:dyDescent="0.3">
      <c r="A169" s="162" t="s">
        <v>486</v>
      </c>
      <c r="B169" s="71">
        <v>24</v>
      </c>
      <c r="C169" s="40">
        <f>B169/1856</f>
        <v>1.2931034482758621E-2</v>
      </c>
      <c r="D169" s="71">
        <v>12</v>
      </c>
      <c r="E169" s="41">
        <f>D169/1486</f>
        <v>8.0753701211305519E-3</v>
      </c>
      <c r="F169" s="77">
        <v>135</v>
      </c>
      <c r="G169" s="42">
        <f>F169/9054</f>
        <v>1.4910536779324055E-2</v>
      </c>
      <c r="H169" s="71">
        <v>79</v>
      </c>
      <c r="I169" s="41">
        <f>H169/8145</f>
        <v>9.6992019643953337E-3</v>
      </c>
      <c r="J169" s="37">
        <f>IF(D169=0, "-", IF((B169-D169)/D169&lt;10, (B169-D169)/D169, "&gt;999%"))</f>
        <v>1</v>
      </c>
      <c r="K169" s="38">
        <f>IF(H169=0, "-", IF((F169-H169)/H169&lt;10, (F169-H169)/H169, "&gt;999%"))</f>
        <v>0.70886075949367089</v>
      </c>
    </row>
    <row r="170" spans="1:11" x14ac:dyDescent="0.25">
      <c r="B170" s="83"/>
      <c r="D170" s="83"/>
      <c r="F170" s="83"/>
      <c r="H170" s="83"/>
    </row>
    <row r="171" spans="1:11" ht="15.5" x14ac:dyDescent="0.35">
      <c r="A171" s="164" t="s">
        <v>99</v>
      </c>
      <c r="B171" s="196" t="s">
        <v>1</v>
      </c>
      <c r="C171" s="200"/>
      <c r="D171" s="200"/>
      <c r="E171" s="197"/>
      <c r="F171" s="196" t="s">
        <v>14</v>
      </c>
      <c r="G171" s="200"/>
      <c r="H171" s="200"/>
      <c r="I171" s="197"/>
      <c r="J171" s="196" t="s">
        <v>15</v>
      </c>
      <c r="K171" s="197"/>
    </row>
    <row r="172" spans="1:11" ht="13" x14ac:dyDescent="0.3">
      <c r="A172" s="22"/>
      <c r="B172" s="196">
        <f>VALUE(RIGHT($B$2, 4))</f>
        <v>2023</v>
      </c>
      <c r="C172" s="197"/>
      <c r="D172" s="196">
        <f>B172-1</f>
        <v>2022</v>
      </c>
      <c r="E172" s="204"/>
      <c r="F172" s="196">
        <f>B172</f>
        <v>2023</v>
      </c>
      <c r="G172" s="204"/>
      <c r="H172" s="196">
        <f>D172</f>
        <v>2022</v>
      </c>
      <c r="I172" s="204"/>
      <c r="J172" s="140" t="s">
        <v>4</v>
      </c>
      <c r="K172" s="141" t="s">
        <v>2</v>
      </c>
    </row>
    <row r="173" spans="1:11" ht="13" x14ac:dyDescent="0.3">
      <c r="A173" s="163" t="s">
        <v>126</v>
      </c>
      <c r="B173" s="61" t="s">
        <v>12</v>
      </c>
      <c r="C173" s="62" t="s">
        <v>13</v>
      </c>
      <c r="D173" s="61" t="s">
        <v>12</v>
      </c>
      <c r="E173" s="63" t="s">
        <v>13</v>
      </c>
      <c r="F173" s="62" t="s">
        <v>12</v>
      </c>
      <c r="G173" s="62" t="s">
        <v>13</v>
      </c>
      <c r="H173" s="61" t="s">
        <v>12</v>
      </c>
      <c r="I173" s="63" t="s">
        <v>13</v>
      </c>
      <c r="J173" s="61"/>
      <c r="K173" s="63"/>
    </row>
    <row r="174" spans="1:11" x14ac:dyDescent="0.25">
      <c r="A174" s="7" t="s">
        <v>265</v>
      </c>
      <c r="B174" s="65">
        <v>3</v>
      </c>
      <c r="C174" s="34">
        <f>IF(B182=0, "-", B174/B182)</f>
        <v>0.23076923076923078</v>
      </c>
      <c r="D174" s="65">
        <v>0</v>
      </c>
      <c r="E174" s="9">
        <f>IF(D182=0, "-", D174/D182)</f>
        <v>0</v>
      </c>
      <c r="F174" s="81">
        <v>9</v>
      </c>
      <c r="G174" s="34">
        <f>IF(F182=0, "-", F174/F182)</f>
        <v>0.13043478260869565</v>
      </c>
      <c r="H174" s="65">
        <v>4</v>
      </c>
      <c r="I174" s="9">
        <f>IF(H182=0, "-", H174/H182)</f>
        <v>0.14285714285714285</v>
      </c>
      <c r="J174" s="8" t="str">
        <f t="shared" ref="J174:J180" si="14">IF(D174=0, "-", IF((B174-D174)/D174&lt;10, (B174-D174)/D174, "&gt;999%"))</f>
        <v>-</v>
      </c>
      <c r="K174" s="9">
        <f t="shared" ref="K174:K180" si="15">IF(H174=0, "-", IF((F174-H174)/H174&lt;10, (F174-H174)/H174, "&gt;999%"))</f>
        <v>1.25</v>
      </c>
    </row>
    <row r="175" spans="1:11" x14ac:dyDescent="0.25">
      <c r="A175" s="7" t="s">
        <v>266</v>
      </c>
      <c r="B175" s="65">
        <v>2</v>
      </c>
      <c r="C175" s="34">
        <f>IF(B182=0, "-", B175/B182)</f>
        <v>0.15384615384615385</v>
      </c>
      <c r="D175" s="65">
        <v>2</v>
      </c>
      <c r="E175" s="9">
        <f>IF(D182=0, "-", D175/D182)</f>
        <v>0.2857142857142857</v>
      </c>
      <c r="F175" s="81">
        <v>11</v>
      </c>
      <c r="G175" s="34">
        <f>IF(F182=0, "-", F175/F182)</f>
        <v>0.15942028985507245</v>
      </c>
      <c r="H175" s="65">
        <v>3</v>
      </c>
      <c r="I175" s="9">
        <f>IF(H182=0, "-", H175/H182)</f>
        <v>0.10714285714285714</v>
      </c>
      <c r="J175" s="8">
        <f t="shared" si="14"/>
        <v>0</v>
      </c>
      <c r="K175" s="9">
        <f t="shared" si="15"/>
        <v>2.6666666666666665</v>
      </c>
    </row>
    <row r="176" spans="1:11" x14ac:dyDescent="0.25">
      <c r="A176" s="7" t="s">
        <v>267</v>
      </c>
      <c r="B176" s="65">
        <v>3</v>
      </c>
      <c r="C176" s="34">
        <f>IF(B182=0, "-", B176/B182)</f>
        <v>0.23076923076923078</v>
      </c>
      <c r="D176" s="65">
        <v>0</v>
      </c>
      <c r="E176" s="9">
        <f>IF(D182=0, "-", D176/D182)</f>
        <v>0</v>
      </c>
      <c r="F176" s="81">
        <v>10</v>
      </c>
      <c r="G176" s="34">
        <f>IF(F182=0, "-", F176/F182)</f>
        <v>0.14492753623188406</v>
      </c>
      <c r="H176" s="65">
        <v>4</v>
      </c>
      <c r="I176" s="9">
        <f>IF(H182=0, "-", H176/H182)</f>
        <v>0.14285714285714285</v>
      </c>
      <c r="J176" s="8" t="str">
        <f t="shared" si="14"/>
        <v>-</v>
      </c>
      <c r="K176" s="9">
        <f t="shared" si="15"/>
        <v>1.5</v>
      </c>
    </row>
    <row r="177" spans="1:11" x14ac:dyDescent="0.25">
      <c r="A177" s="7" t="s">
        <v>268</v>
      </c>
      <c r="B177" s="65">
        <v>0</v>
      </c>
      <c r="C177" s="34">
        <f>IF(B182=0, "-", B177/B182)</f>
        <v>0</v>
      </c>
      <c r="D177" s="65">
        <v>0</v>
      </c>
      <c r="E177" s="9">
        <f>IF(D182=0, "-", D177/D182)</f>
        <v>0</v>
      </c>
      <c r="F177" s="81">
        <v>1</v>
      </c>
      <c r="G177" s="34">
        <f>IF(F182=0, "-", F177/F182)</f>
        <v>1.4492753623188406E-2</v>
      </c>
      <c r="H177" s="65">
        <v>2</v>
      </c>
      <c r="I177" s="9">
        <f>IF(H182=0, "-", H177/H182)</f>
        <v>7.1428571428571425E-2</v>
      </c>
      <c r="J177" s="8" t="str">
        <f t="shared" si="14"/>
        <v>-</v>
      </c>
      <c r="K177" s="9">
        <f t="shared" si="15"/>
        <v>-0.5</v>
      </c>
    </row>
    <row r="178" spans="1:11" x14ac:dyDescent="0.25">
      <c r="A178" s="7" t="s">
        <v>269</v>
      </c>
      <c r="B178" s="65">
        <v>0</v>
      </c>
      <c r="C178" s="34">
        <f>IF(B182=0, "-", B178/B182)</f>
        <v>0</v>
      </c>
      <c r="D178" s="65">
        <v>0</v>
      </c>
      <c r="E178" s="9">
        <f>IF(D182=0, "-", D178/D182)</f>
        <v>0</v>
      </c>
      <c r="F178" s="81">
        <v>1</v>
      </c>
      <c r="G178" s="34">
        <f>IF(F182=0, "-", F178/F182)</f>
        <v>1.4492753623188406E-2</v>
      </c>
      <c r="H178" s="65">
        <v>0</v>
      </c>
      <c r="I178" s="9">
        <f>IF(H182=0, "-", H178/H182)</f>
        <v>0</v>
      </c>
      <c r="J178" s="8" t="str">
        <f t="shared" si="14"/>
        <v>-</v>
      </c>
      <c r="K178" s="9" t="str">
        <f t="shared" si="15"/>
        <v>-</v>
      </c>
    </row>
    <row r="179" spans="1:11" x14ac:dyDescent="0.25">
      <c r="A179" s="7" t="s">
        <v>270</v>
      </c>
      <c r="B179" s="65">
        <v>2</v>
      </c>
      <c r="C179" s="34">
        <f>IF(B182=0, "-", B179/B182)</f>
        <v>0.15384615384615385</v>
      </c>
      <c r="D179" s="65">
        <v>5</v>
      </c>
      <c r="E179" s="9">
        <f>IF(D182=0, "-", D179/D182)</f>
        <v>0.7142857142857143</v>
      </c>
      <c r="F179" s="81">
        <v>19</v>
      </c>
      <c r="G179" s="34">
        <f>IF(F182=0, "-", F179/F182)</f>
        <v>0.27536231884057971</v>
      </c>
      <c r="H179" s="65">
        <v>15</v>
      </c>
      <c r="I179" s="9">
        <f>IF(H182=0, "-", H179/H182)</f>
        <v>0.5357142857142857</v>
      </c>
      <c r="J179" s="8">
        <f t="shared" si="14"/>
        <v>-0.6</v>
      </c>
      <c r="K179" s="9">
        <f t="shared" si="15"/>
        <v>0.26666666666666666</v>
      </c>
    </row>
    <row r="180" spans="1:11" x14ac:dyDescent="0.25">
      <c r="A180" s="7" t="s">
        <v>271</v>
      </c>
      <c r="B180" s="65">
        <v>3</v>
      </c>
      <c r="C180" s="34">
        <f>IF(B182=0, "-", B180/B182)</f>
        <v>0.23076923076923078</v>
      </c>
      <c r="D180" s="65">
        <v>0</v>
      </c>
      <c r="E180" s="9">
        <f>IF(D182=0, "-", D180/D182)</f>
        <v>0</v>
      </c>
      <c r="F180" s="81">
        <v>18</v>
      </c>
      <c r="G180" s="34">
        <f>IF(F182=0, "-", F180/F182)</f>
        <v>0.2608695652173913</v>
      </c>
      <c r="H180" s="65">
        <v>0</v>
      </c>
      <c r="I180" s="9">
        <f>IF(H182=0, "-", H180/H182)</f>
        <v>0</v>
      </c>
      <c r="J180" s="8" t="str">
        <f t="shared" si="14"/>
        <v>-</v>
      </c>
      <c r="K180" s="9" t="str">
        <f t="shared" si="15"/>
        <v>-</v>
      </c>
    </row>
    <row r="181" spans="1:11" x14ac:dyDescent="0.25">
      <c r="A181" s="2"/>
      <c r="B181" s="68"/>
      <c r="C181" s="33"/>
      <c r="D181" s="68"/>
      <c r="E181" s="6"/>
      <c r="F181" s="82"/>
      <c r="G181" s="33"/>
      <c r="H181" s="68"/>
      <c r="I181" s="6"/>
      <c r="J181" s="5"/>
      <c r="K181" s="6"/>
    </row>
    <row r="182" spans="1:11" s="43" customFormat="1" ht="13" x14ac:dyDescent="0.3">
      <c r="A182" s="162" t="s">
        <v>485</v>
      </c>
      <c r="B182" s="71">
        <f>SUM(B174:B181)</f>
        <v>13</v>
      </c>
      <c r="C182" s="40">
        <f>B182/1856</f>
        <v>7.0043103448275863E-3</v>
      </c>
      <c r="D182" s="71">
        <f>SUM(D174:D181)</f>
        <v>7</v>
      </c>
      <c r="E182" s="41">
        <f>D182/1486</f>
        <v>4.7106325706594886E-3</v>
      </c>
      <c r="F182" s="77">
        <f>SUM(F174:F181)</f>
        <v>69</v>
      </c>
      <c r="G182" s="42">
        <f>F182/9054</f>
        <v>7.6209410205434064E-3</v>
      </c>
      <c r="H182" s="71">
        <f>SUM(H174:H181)</f>
        <v>28</v>
      </c>
      <c r="I182" s="41">
        <f>H182/8145</f>
        <v>3.4376918354818908E-3</v>
      </c>
      <c r="J182" s="37">
        <f>IF(D182=0, "-", IF((B182-D182)/D182&lt;10, (B182-D182)/D182, "&gt;999%"))</f>
        <v>0.8571428571428571</v>
      </c>
      <c r="K182" s="38">
        <f>IF(H182=0, "-", IF((F182-H182)/H182&lt;10, (F182-H182)/H182, "&gt;999%"))</f>
        <v>1.4642857142857142</v>
      </c>
    </row>
    <row r="183" spans="1:11" x14ac:dyDescent="0.25">
      <c r="B183" s="83"/>
      <c r="D183" s="83"/>
      <c r="F183" s="83"/>
      <c r="H183" s="83"/>
    </row>
    <row r="184" spans="1:11" ht="13" x14ac:dyDescent="0.3">
      <c r="A184" s="163" t="s">
        <v>127</v>
      </c>
      <c r="B184" s="61" t="s">
        <v>12</v>
      </c>
      <c r="C184" s="62" t="s">
        <v>13</v>
      </c>
      <c r="D184" s="61" t="s">
        <v>12</v>
      </c>
      <c r="E184" s="63" t="s">
        <v>13</v>
      </c>
      <c r="F184" s="62" t="s">
        <v>12</v>
      </c>
      <c r="G184" s="62" t="s">
        <v>13</v>
      </c>
      <c r="H184" s="61" t="s">
        <v>12</v>
      </c>
      <c r="I184" s="63" t="s">
        <v>13</v>
      </c>
      <c r="J184" s="61"/>
      <c r="K184" s="63"/>
    </row>
    <row r="185" spans="1:11" x14ac:dyDescent="0.25">
      <c r="A185" s="7" t="s">
        <v>272</v>
      </c>
      <c r="B185" s="65">
        <v>0</v>
      </c>
      <c r="C185" s="34">
        <f>IF(B198=0, "-", B185/B198)</f>
        <v>0</v>
      </c>
      <c r="D185" s="65">
        <v>0</v>
      </c>
      <c r="E185" s="9">
        <f>IF(D198=0, "-", D185/D198)</f>
        <v>0</v>
      </c>
      <c r="F185" s="81">
        <v>1</v>
      </c>
      <c r="G185" s="34">
        <f>IF(F198=0, "-", F185/F198)</f>
        <v>5.8823529411764705E-2</v>
      </c>
      <c r="H185" s="65">
        <v>3</v>
      </c>
      <c r="I185" s="9">
        <f>IF(H198=0, "-", H185/H198)</f>
        <v>0.125</v>
      </c>
      <c r="J185" s="8" t="str">
        <f t="shared" ref="J185:J196" si="16">IF(D185=0, "-", IF((B185-D185)/D185&lt;10, (B185-D185)/D185, "&gt;999%"))</f>
        <v>-</v>
      </c>
      <c r="K185" s="9">
        <f t="shared" ref="K185:K196" si="17">IF(H185=0, "-", IF((F185-H185)/H185&lt;10, (F185-H185)/H185, "&gt;999%"))</f>
        <v>-0.66666666666666663</v>
      </c>
    </row>
    <row r="186" spans="1:11" x14ac:dyDescent="0.25">
      <c r="A186" s="7" t="s">
        <v>273</v>
      </c>
      <c r="B186" s="65">
        <v>1</v>
      </c>
      <c r="C186" s="34">
        <f>IF(B198=0, "-", B186/B198)</f>
        <v>0.2</v>
      </c>
      <c r="D186" s="65">
        <v>0</v>
      </c>
      <c r="E186" s="9">
        <f>IF(D198=0, "-", D186/D198)</f>
        <v>0</v>
      </c>
      <c r="F186" s="81">
        <v>1</v>
      </c>
      <c r="G186" s="34">
        <f>IF(F198=0, "-", F186/F198)</f>
        <v>5.8823529411764705E-2</v>
      </c>
      <c r="H186" s="65">
        <v>1</v>
      </c>
      <c r="I186" s="9">
        <f>IF(H198=0, "-", H186/H198)</f>
        <v>4.1666666666666664E-2</v>
      </c>
      <c r="J186" s="8" t="str">
        <f t="shared" si="16"/>
        <v>-</v>
      </c>
      <c r="K186" s="9">
        <f t="shared" si="17"/>
        <v>0</v>
      </c>
    </row>
    <row r="187" spans="1:11" x14ac:dyDescent="0.25">
      <c r="A187" s="7" t="s">
        <v>274</v>
      </c>
      <c r="B187" s="65">
        <v>1</v>
      </c>
      <c r="C187" s="34">
        <f>IF(B198=0, "-", B187/B198)</f>
        <v>0.2</v>
      </c>
      <c r="D187" s="65">
        <v>0</v>
      </c>
      <c r="E187" s="9">
        <f>IF(D198=0, "-", D187/D198)</f>
        <v>0</v>
      </c>
      <c r="F187" s="81">
        <v>2</v>
      </c>
      <c r="G187" s="34">
        <f>IF(F198=0, "-", F187/F198)</f>
        <v>0.11764705882352941</v>
      </c>
      <c r="H187" s="65">
        <v>10</v>
      </c>
      <c r="I187" s="9">
        <f>IF(H198=0, "-", H187/H198)</f>
        <v>0.41666666666666669</v>
      </c>
      <c r="J187" s="8" t="str">
        <f t="shared" si="16"/>
        <v>-</v>
      </c>
      <c r="K187" s="9">
        <f t="shared" si="17"/>
        <v>-0.8</v>
      </c>
    </row>
    <row r="188" spans="1:11" x14ac:dyDescent="0.25">
      <c r="A188" s="7" t="s">
        <v>275</v>
      </c>
      <c r="B188" s="65">
        <v>0</v>
      </c>
      <c r="C188" s="34">
        <f>IF(B198=0, "-", B188/B198)</f>
        <v>0</v>
      </c>
      <c r="D188" s="65">
        <v>0</v>
      </c>
      <c r="E188" s="9">
        <f>IF(D198=0, "-", D188/D198)</f>
        <v>0</v>
      </c>
      <c r="F188" s="81">
        <v>1</v>
      </c>
      <c r="G188" s="34">
        <f>IF(F198=0, "-", F188/F198)</f>
        <v>5.8823529411764705E-2</v>
      </c>
      <c r="H188" s="65">
        <v>0</v>
      </c>
      <c r="I188" s="9">
        <f>IF(H198=0, "-", H188/H198)</f>
        <v>0</v>
      </c>
      <c r="J188" s="8" t="str">
        <f t="shared" si="16"/>
        <v>-</v>
      </c>
      <c r="K188" s="9" t="str">
        <f t="shared" si="17"/>
        <v>-</v>
      </c>
    </row>
    <row r="189" spans="1:11" x14ac:dyDescent="0.25">
      <c r="A189" s="7" t="s">
        <v>276</v>
      </c>
      <c r="B189" s="65">
        <v>1</v>
      </c>
      <c r="C189" s="34">
        <f>IF(B198=0, "-", B189/B198)</f>
        <v>0.2</v>
      </c>
      <c r="D189" s="65">
        <v>0</v>
      </c>
      <c r="E189" s="9">
        <f>IF(D198=0, "-", D189/D198)</f>
        <v>0</v>
      </c>
      <c r="F189" s="81">
        <v>4</v>
      </c>
      <c r="G189" s="34">
        <f>IF(F198=0, "-", F189/F198)</f>
        <v>0.23529411764705882</v>
      </c>
      <c r="H189" s="65">
        <v>2</v>
      </c>
      <c r="I189" s="9">
        <f>IF(H198=0, "-", H189/H198)</f>
        <v>8.3333333333333329E-2</v>
      </c>
      <c r="J189" s="8" t="str">
        <f t="shared" si="16"/>
        <v>-</v>
      </c>
      <c r="K189" s="9">
        <f t="shared" si="17"/>
        <v>1</v>
      </c>
    </row>
    <row r="190" spans="1:11" x14ac:dyDescent="0.25">
      <c r="A190" s="7" t="s">
        <v>277</v>
      </c>
      <c r="B190" s="65">
        <v>0</v>
      </c>
      <c r="C190" s="34">
        <f>IF(B198=0, "-", B190/B198)</f>
        <v>0</v>
      </c>
      <c r="D190" s="65">
        <v>0</v>
      </c>
      <c r="E190" s="9">
        <f>IF(D198=0, "-", D190/D198)</f>
        <v>0</v>
      </c>
      <c r="F190" s="81">
        <v>0</v>
      </c>
      <c r="G190" s="34">
        <f>IF(F198=0, "-", F190/F198)</f>
        <v>0</v>
      </c>
      <c r="H190" s="65">
        <v>1</v>
      </c>
      <c r="I190" s="9">
        <f>IF(H198=0, "-", H190/H198)</f>
        <v>4.1666666666666664E-2</v>
      </c>
      <c r="J190" s="8" t="str">
        <f t="shared" si="16"/>
        <v>-</v>
      </c>
      <c r="K190" s="9">
        <f t="shared" si="17"/>
        <v>-1</v>
      </c>
    </row>
    <row r="191" spans="1:11" x14ac:dyDescent="0.25">
      <c r="A191" s="7" t="s">
        <v>278</v>
      </c>
      <c r="B191" s="65">
        <v>0</v>
      </c>
      <c r="C191" s="34">
        <f>IF(B198=0, "-", B191/B198)</f>
        <v>0</v>
      </c>
      <c r="D191" s="65">
        <v>0</v>
      </c>
      <c r="E191" s="9">
        <f>IF(D198=0, "-", D191/D198)</f>
        <v>0</v>
      </c>
      <c r="F191" s="81">
        <v>0</v>
      </c>
      <c r="G191" s="34">
        <f>IF(F198=0, "-", F191/F198)</f>
        <v>0</v>
      </c>
      <c r="H191" s="65">
        <v>1</v>
      </c>
      <c r="I191" s="9">
        <f>IF(H198=0, "-", H191/H198)</f>
        <v>4.1666666666666664E-2</v>
      </c>
      <c r="J191" s="8" t="str">
        <f t="shared" si="16"/>
        <v>-</v>
      </c>
      <c r="K191" s="9">
        <f t="shared" si="17"/>
        <v>-1</v>
      </c>
    </row>
    <row r="192" spans="1:11" x14ac:dyDescent="0.25">
      <c r="A192" s="7" t="s">
        <v>279</v>
      </c>
      <c r="B192" s="65">
        <v>0</v>
      </c>
      <c r="C192" s="34">
        <f>IF(B198=0, "-", B192/B198)</f>
        <v>0</v>
      </c>
      <c r="D192" s="65">
        <v>0</v>
      </c>
      <c r="E192" s="9">
        <f>IF(D198=0, "-", D192/D198)</f>
        <v>0</v>
      </c>
      <c r="F192" s="81">
        <v>1</v>
      </c>
      <c r="G192" s="34">
        <f>IF(F198=0, "-", F192/F198)</f>
        <v>5.8823529411764705E-2</v>
      </c>
      <c r="H192" s="65">
        <v>0</v>
      </c>
      <c r="I192" s="9">
        <f>IF(H198=0, "-", H192/H198)</f>
        <v>0</v>
      </c>
      <c r="J192" s="8" t="str">
        <f t="shared" si="16"/>
        <v>-</v>
      </c>
      <c r="K192" s="9" t="str">
        <f t="shared" si="17"/>
        <v>-</v>
      </c>
    </row>
    <row r="193" spans="1:11" x14ac:dyDescent="0.25">
      <c r="A193" s="7" t="s">
        <v>280</v>
      </c>
      <c r="B193" s="65">
        <v>2</v>
      </c>
      <c r="C193" s="34">
        <f>IF(B198=0, "-", B193/B198)</f>
        <v>0.4</v>
      </c>
      <c r="D193" s="65">
        <v>0</v>
      </c>
      <c r="E193" s="9">
        <f>IF(D198=0, "-", D193/D198)</f>
        <v>0</v>
      </c>
      <c r="F193" s="81">
        <v>3</v>
      </c>
      <c r="G193" s="34">
        <f>IF(F198=0, "-", F193/F198)</f>
        <v>0.17647058823529413</v>
      </c>
      <c r="H193" s="65">
        <v>0</v>
      </c>
      <c r="I193" s="9">
        <f>IF(H198=0, "-", H193/H198)</f>
        <v>0</v>
      </c>
      <c r="J193" s="8" t="str">
        <f t="shared" si="16"/>
        <v>-</v>
      </c>
      <c r="K193" s="9" t="str">
        <f t="shared" si="17"/>
        <v>-</v>
      </c>
    </row>
    <row r="194" spans="1:11" x14ac:dyDescent="0.25">
      <c r="A194" s="7" t="s">
        <v>281</v>
      </c>
      <c r="B194" s="65">
        <v>0</v>
      </c>
      <c r="C194" s="34">
        <f>IF(B198=0, "-", B194/B198)</f>
        <v>0</v>
      </c>
      <c r="D194" s="65">
        <v>0</v>
      </c>
      <c r="E194" s="9">
        <f>IF(D198=0, "-", D194/D198)</f>
        <v>0</v>
      </c>
      <c r="F194" s="81">
        <v>1</v>
      </c>
      <c r="G194" s="34">
        <f>IF(F198=0, "-", F194/F198)</f>
        <v>5.8823529411764705E-2</v>
      </c>
      <c r="H194" s="65">
        <v>0</v>
      </c>
      <c r="I194" s="9">
        <f>IF(H198=0, "-", H194/H198)</f>
        <v>0</v>
      </c>
      <c r="J194" s="8" t="str">
        <f t="shared" si="16"/>
        <v>-</v>
      </c>
      <c r="K194" s="9" t="str">
        <f t="shared" si="17"/>
        <v>-</v>
      </c>
    </row>
    <row r="195" spans="1:11" x14ac:dyDescent="0.25">
      <c r="A195" s="7" t="s">
        <v>282</v>
      </c>
      <c r="B195" s="65">
        <v>0</v>
      </c>
      <c r="C195" s="34">
        <f>IF(B198=0, "-", B195/B198)</f>
        <v>0</v>
      </c>
      <c r="D195" s="65">
        <v>0</v>
      </c>
      <c r="E195" s="9">
        <f>IF(D198=0, "-", D195/D198)</f>
        <v>0</v>
      </c>
      <c r="F195" s="81">
        <v>1</v>
      </c>
      <c r="G195" s="34">
        <f>IF(F198=0, "-", F195/F198)</f>
        <v>5.8823529411764705E-2</v>
      </c>
      <c r="H195" s="65">
        <v>2</v>
      </c>
      <c r="I195" s="9">
        <f>IF(H198=0, "-", H195/H198)</f>
        <v>8.3333333333333329E-2</v>
      </c>
      <c r="J195" s="8" t="str">
        <f t="shared" si="16"/>
        <v>-</v>
      </c>
      <c r="K195" s="9">
        <f t="shared" si="17"/>
        <v>-0.5</v>
      </c>
    </row>
    <row r="196" spans="1:11" x14ac:dyDescent="0.25">
      <c r="A196" s="7" t="s">
        <v>283</v>
      </c>
      <c r="B196" s="65">
        <v>0</v>
      </c>
      <c r="C196" s="34">
        <f>IF(B198=0, "-", B196/B198)</f>
        <v>0</v>
      </c>
      <c r="D196" s="65">
        <v>1</v>
      </c>
      <c r="E196" s="9">
        <f>IF(D198=0, "-", D196/D198)</f>
        <v>1</v>
      </c>
      <c r="F196" s="81">
        <v>2</v>
      </c>
      <c r="G196" s="34">
        <f>IF(F198=0, "-", F196/F198)</f>
        <v>0.11764705882352941</v>
      </c>
      <c r="H196" s="65">
        <v>4</v>
      </c>
      <c r="I196" s="9">
        <f>IF(H198=0, "-", H196/H198)</f>
        <v>0.16666666666666666</v>
      </c>
      <c r="J196" s="8">
        <f t="shared" si="16"/>
        <v>-1</v>
      </c>
      <c r="K196" s="9">
        <f t="shared" si="17"/>
        <v>-0.5</v>
      </c>
    </row>
    <row r="197" spans="1:11" x14ac:dyDescent="0.25">
      <c r="A197" s="2"/>
      <c r="B197" s="68"/>
      <c r="C197" s="33"/>
      <c r="D197" s="68"/>
      <c r="E197" s="6"/>
      <c r="F197" s="82"/>
      <c r="G197" s="33"/>
      <c r="H197" s="68"/>
      <c r="I197" s="6"/>
      <c r="J197" s="5"/>
      <c r="K197" s="6"/>
    </row>
    <row r="198" spans="1:11" s="43" customFormat="1" ht="13" x14ac:dyDescent="0.3">
      <c r="A198" s="162" t="s">
        <v>484</v>
      </c>
      <c r="B198" s="71">
        <f>SUM(B185:B197)</f>
        <v>5</v>
      </c>
      <c r="C198" s="40">
        <f>B198/1856</f>
        <v>2.6939655172413795E-3</v>
      </c>
      <c r="D198" s="71">
        <f>SUM(D185:D197)</f>
        <v>1</v>
      </c>
      <c r="E198" s="41">
        <f>D198/1486</f>
        <v>6.7294751009421266E-4</v>
      </c>
      <c r="F198" s="77">
        <f>SUM(F185:F197)</f>
        <v>17</v>
      </c>
      <c r="G198" s="42">
        <f>F198/9054</f>
        <v>1.8776231499889552E-3</v>
      </c>
      <c r="H198" s="71">
        <f>SUM(H185:H197)</f>
        <v>24</v>
      </c>
      <c r="I198" s="41">
        <f>H198/8145</f>
        <v>2.9465930018416206E-3</v>
      </c>
      <c r="J198" s="37">
        <f>IF(D198=0, "-", IF((B198-D198)/D198&lt;10, (B198-D198)/D198, "&gt;999%"))</f>
        <v>4</v>
      </c>
      <c r="K198" s="38">
        <f>IF(H198=0, "-", IF((F198-H198)/H198&lt;10, (F198-H198)/H198, "&gt;999%"))</f>
        <v>-0.29166666666666669</v>
      </c>
    </row>
    <row r="199" spans="1:11" x14ac:dyDescent="0.25">
      <c r="B199" s="83"/>
      <c r="D199" s="83"/>
      <c r="F199" s="83"/>
      <c r="H199" s="83"/>
    </row>
    <row r="200" spans="1:11" ht="13" x14ac:dyDescent="0.3">
      <c r="A200" s="163" t="s">
        <v>128</v>
      </c>
      <c r="B200" s="61" t="s">
        <v>12</v>
      </c>
      <c r="C200" s="62" t="s">
        <v>13</v>
      </c>
      <c r="D200" s="61" t="s">
        <v>12</v>
      </c>
      <c r="E200" s="63" t="s">
        <v>13</v>
      </c>
      <c r="F200" s="62" t="s">
        <v>12</v>
      </c>
      <c r="G200" s="62" t="s">
        <v>13</v>
      </c>
      <c r="H200" s="61" t="s">
        <v>12</v>
      </c>
      <c r="I200" s="63" t="s">
        <v>13</v>
      </c>
      <c r="J200" s="61"/>
      <c r="K200" s="63"/>
    </row>
    <row r="201" spans="1:11" x14ac:dyDescent="0.25">
      <c r="A201" s="7" t="s">
        <v>284</v>
      </c>
      <c r="B201" s="65">
        <v>0</v>
      </c>
      <c r="C201" s="34">
        <f>IF(B204=0, "-", B201/B204)</f>
        <v>0</v>
      </c>
      <c r="D201" s="65">
        <v>1</v>
      </c>
      <c r="E201" s="9">
        <f>IF(D204=0, "-", D201/D204)</f>
        <v>0.14285714285714285</v>
      </c>
      <c r="F201" s="81">
        <v>0</v>
      </c>
      <c r="G201" s="34">
        <f>IF(F204=0, "-", F201/F204)</f>
        <v>0</v>
      </c>
      <c r="H201" s="65">
        <v>1</v>
      </c>
      <c r="I201" s="9">
        <f>IF(H204=0, "-", H201/H204)</f>
        <v>0.1</v>
      </c>
      <c r="J201" s="8">
        <f>IF(D201=0, "-", IF((B201-D201)/D201&lt;10, (B201-D201)/D201, "&gt;999%"))</f>
        <v>-1</v>
      </c>
      <c r="K201" s="9">
        <f>IF(H201=0, "-", IF((F201-H201)/H201&lt;10, (F201-H201)/H201, "&gt;999%"))</f>
        <v>-1</v>
      </c>
    </row>
    <row r="202" spans="1:11" x14ac:dyDescent="0.25">
      <c r="A202" s="7" t="s">
        <v>285</v>
      </c>
      <c r="B202" s="65">
        <v>2</v>
      </c>
      <c r="C202" s="34">
        <f>IF(B204=0, "-", B202/B204)</f>
        <v>1</v>
      </c>
      <c r="D202" s="65">
        <v>6</v>
      </c>
      <c r="E202" s="9">
        <f>IF(D204=0, "-", D202/D204)</f>
        <v>0.8571428571428571</v>
      </c>
      <c r="F202" s="81">
        <v>6</v>
      </c>
      <c r="G202" s="34">
        <f>IF(F204=0, "-", F202/F204)</f>
        <v>1</v>
      </c>
      <c r="H202" s="65">
        <v>9</v>
      </c>
      <c r="I202" s="9">
        <f>IF(H204=0, "-", H202/H204)</f>
        <v>0.9</v>
      </c>
      <c r="J202" s="8">
        <f>IF(D202=0, "-", IF((B202-D202)/D202&lt;10, (B202-D202)/D202, "&gt;999%"))</f>
        <v>-0.66666666666666663</v>
      </c>
      <c r="K202" s="9">
        <f>IF(H202=0, "-", IF((F202-H202)/H202&lt;10, (F202-H202)/H202, "&gt;999%"))</f>
        <v>-0.33333333333333331</v>
      </c>
    </row>
    <row r="203" spans="1:11" x14ac:dyDescent="0.25">
      <c r="A203" s="2"/>
      <c r="B203" s="68"/>
      <c r="C203" s="33"/>
      <c r="D203" s="68"/>
      <c r="E203" s="6"/>
      <c r="F203" s="82"/>
      <c r="G203" s="33"/>
      <c r="H203" s="68"/>
      <c r="I203" s="6"/>
      <c r="J203" s="5"/>
      <c r="K203" s="6"/>
    </row>
    <row r="204" spans="1:11" s="43" customFormat="1" ht="13" x14ac:dyDescent="0.3">
      <c r="A204" s="162" t="s">
        <v>483</v>
      </c>
      <c r="B204" s="71">
        <f>SUM(B201:B203)</f>
        <v>2</v>
      </c>
      <c r="C204" s="40">
        <f>B204/1856</f>
        <v>1.0775862068965517E-3</v>
      </c>
      <c r="D204" s="71">
        <f>SUM(D201:D203)</f>
        <v>7</v>
      </c>
      <c r="E204" s="41">
        <f>D204/1486</f>
        <v>4.7106325706594886E-3</v>
      </c>
      <c r="F204" s="77">
        <f>SUM(F201:F203)</f>
        <v>6</v>
      </c>
      <c r="G204" s="42">
        <f>F204/9054</f>
        <v>6.6269052352551359E-4</v>
      </c>
      <c r="H204" s="71">
        <f>SUM(H201:H203)</f>
        <v>10</v>
      </c>
      <c r="I204" s="41">
        <f>H204/8145</f>
        <v>1.2277470841006752E-3</v>
      </c>
      <c r="J204" s="37">
        <f>IF(D204=0, "-", IF((B204-D204)/D204&lt;10, (B204-D204)/D204, "&gt;999%"))</f>
        <v>-0.7142857142857143</v>
      </c>
      <c r="K204" s="38">
        <f>IF(H204=0, "-", IF((F204-H204)/H204&lt;10, (F204-H204)/H204, "&gt;999%"))</f>
        <v>-0.4</v>
      </c>
    </row>
    <row r="205" spans="1:11" x14ac:dyDescent="0.25">
      <c r="B205" s="83"/>
      <c r="D205" s="83"/>
      <c r="F205" s="83"/>
      <c r="H205" s="83"/>
    </row>
    <row r="206" spans="1:11" s="43" customFormat="1" ht="13" x14ac:dyDescent="0.3">
      <c r="A206" s="162" t="s">
        <v>482</v>
      </c>
      <c r="B206" s="71">
        <v>20</v>
      </c>
      <c r="C206" s="40">
        <f>B206/1856</f>
        <v>1.0775862068965518E-2</v>
      </c>
      <c r="D206" s="71">
        <v>15</v>
      </c>
      <c r="E206" s="41">
        <f>D206/1486</f>
        <v>1.0094212651413189E-2</v>
      </c>
      <c r="F206" s="77">
        <v>92</v>
      </c>
      <c r="G206" s="42">
        <f>F206/9054</f>
        <v>1.0161254694057875E-2</v>
      </c>
      <c r="H206" s="71">
        <v>62</v>
      </c>
      <c r="I206" s="41">
        <f>H206/8145</f>
        <v>7.612031921424187E-3</v>
      </c>
      <c r="J206" s="37">
        <f>IF(D206=0, "-", IF((B206-D206)/D206&lt;10, (B206-D206)/D206, "&gt;999%"))</f>
        <v>0.33333333333333331</v>
      </c>
      <c r="K206" s="38">
        <f>IF(H206=0, "-", IF((F206-H206)/H206&lt;10, (F206-H206)/H206, "&gt;999%"))</f>
        <v>0.4838709677419355</v>
      </c>
    </row>
    <row r="207" spans="1:11" x14ac:dyDescent="0.25">
      <c r="B207" s="83"/>
      <c r="D207" s="83"/>
      <c r="F207" s="83"/>
      <c r="H207" s="83"/>
    </row>
    <row r="208" spans="1:11" ht="13" x14ac:dyDescent="0.3">
      <c r="A208" s="27" t="s">
        <v>480</v>
      </c>
      <c r="B208" s="71">
        <f>B212-B210</f>
        <v>245</v>
      </c>
      <c r="C208" s="40">
        <f>B208/1856</f>
        <v>0.1320043103448276</v>
      </c>
      <c r="D208" s="71">
        <f>D212-D210</f>
        <v>286</v>
      </c>
      <c r="E208" s="41">
        <f>D208/1486</f>
        <v>0.19246298788694483</v>
      </c>
      <c r="F208" s="77">
        <f>F212-F210</f>
        <v>1286</v>
      </c>
      <c r="G208" s="42">
        <f>F208/9054</f>
        <v>0.14203666887563507</v>
      </c>
      <c r="H208" s="71">
        <f>H212-H210</f>
        <v>1496</v>
      </c>
      <c r="I208" s="41">
        <f>H208/8145</f>
        <v>0.18367096378146103</v>
      </c>
      <c r="J208" s="37">
        <f>IF(D208=0, "-", IF((B208-D208)/D208&lt;10, (B208-D208)/D208, "&gt;999%"))</f>
        <v>-0.14335664335664336</v>
      </c>
      <c r="K208" s="38">
        <f>IF(H208=0, "-", IF((F208-H208)/H208&lt;10, (F208-H208)/H208, "&gt;999%"))</f>
        <v>-0.14037433155080214</v>
      </c>
    </row>
    <row r="209" spans="1:11" ht="13" x14ac:dyDescent="0.3">
      <c r="A209" s="27"/>
      <c r="B209" s="71"/>
      <c r="C209" s="40"/>
      <c r="D209" s="71"/>
      <c r="E209" s="41"/>
      <c r="F209" s="77"/>
      <c r="G209" s="42"/>
      <c r="H209" s="71"/>
      <c r="I209" s="41"/>
      <c r="J209" s="37"/>
      <c r="K209" s="38"/>
    </row>
    <row r="210" spans="1:11" ht="13" x14ac:dyDescent="0.3">
      <c r="A210" s="27" t="s">
        <v>481</v>
      </c>
      <c r="B210" s="71">
        <v>175</v>
      </c>
      <c r="C210" s="40">
        <f>B210/1856</f>
        <v>9.4288793103448273E-2</v>
      </c>
      <c r="D210" s="71">
        <v>121</v>
      </c>
      <c r="E210" s="41">
        <f>D210/1486</f>
        <v>8.1426648721399736E-2</v>
      </c>
      <c r="F210" s="77">
        <v>1129</v>
      </c>
      <c r="G210" s="42">
        <f>F210/9054</f>
        <v>0.12469626684338414</v>
      </c>
      <c r="H210" s="71">
        <v>579</v>
      </c>
      <c r="I210" s="41">
        <f>H210/8145</f>
        <v>7.1086556169429091E-2</v>
      </c>
      <c r="J210" s="37">
        <f>IF(D210=0, "-", IF((B210-D210)/D210&lt;10, (B210-D210)/D210, "&gt;999%"))</f>
        <v>0.4462809917355372</v>
      </c>
      <c r="K210" s="38">
        <f>IF(H210=0, "-", IF((F210-H210)/H210&lt;10, (F210-H210)/H210, "&gt;999%"))</f>
        <v>0.94991364421416236</v>
      </c>
    </row>
    <row r="211" spans="1:11" ht="13" x14ac:dyDescent="0.3">
      <c r="A211" s="27"/>
      <c r="B211" s="71"/>
      <c r="C211" s="40"/>
      <c r="D211" s="71"/>
      <c r="E211" s="41"/>
      <c r="F211" s="77"/>
      <c r="G211" s="42"/>
      <c r="H211" s="71"/>
      <c r="I211" s="41"/>
      <c r="J211" s="37"/>
      <c r="K211" s="38"/>
    </row>
    <row r="212" spans="1:11" ht="13" x14ac:dyDescent="0.3">
      <c r="A212" s="27" t="s">
        <v>479</v>
      </c>
      <c r="B212" s="71">
        <v>420</v>
      </c>
      <c r="C212" s="40">
        <f>B212/1856</f>
        <v>0.22629310344827586</v>
      </c>
      <c r="D212" s="71">
        <v>407</v>
      </c>
      <c r="E212" s="41">
        <f>D212/1486</f>
        <v>0.27388963660834453</v>
      </c>
      <c r="F212" s="77">
        <v>2415</v>
      </c>
      <c r="G212" s="42">
        <f>F212/9054</f>
        <v>0.26673293571901924</v>
      </c>
      <c r="H212" s="71">
        <v>2075</v>
      </c>
      <c r="I212" s="41">
        <f>H212/8145</f>
        <v>0.25475751995089013</v>
      </c>
      <c r="J212" s="37">
        <f>IF(D212=0, "-", IF((B212-D212)/D212&lt;10, (B212-D212)/D212, "&gt;999%"))</f>
        <v>3.1941031941031942E-2</v>
      </c>
      <c r="K212" s="38">
        <f>IF(H212=0, "-", IF((F212-H212)/H212&lt;10, (F212-H212)/H212, "&gt;999%"))</f>
        <v>0.16385542168674699</v>
      </c>
    </row>
  </sheetData>
  <mergeCells count="58">
    <mergeCell ref="B1:K1"/>
    <mergeCell ref="B2:K2"/>
    <mergeCell ref="B171:E171"/>
    <mergeCell ref="F171:I171"/>
    <mergeCell ref="J171:K171"/>
    <mergeCell ref="B172:C172"/>
    <mergeCell ref="D172:E172"/>
    <mergeCell ref="F172:G172"/>
    <mergeCell ref="H172:I172"/>
    <mergeCell ref="B146:E146"/>
    <mergeCell ref="F146:I146"/>
    <mergeCell ref="J146:K146"/>
    <mergeCell ref="B147:C147"/>
    <mergeCell ref="D147:E147"/>
    <mergeCell ref="F147:G147"/>
    <mergeCell ref="H147:I147"/>
    <mergeCell ref="B134:E134"/>
    <mergeCell ref="F134:I134"/>
    <mergeCell ref="J134:K134"/>
    <mergeCell ref="B135:C135"/>
    <mergeCell ref="D135:E135"/>
    <mergeCell ref="F135:G135"/>
    <mergeCell ref="H135:I135"/>
    <mergeCell ref="B111:E111"/>
    <mergeCell ref="F111:I111"/>
    <mergeCell ref="J111:K111"/>
    <mergeCell ref="B112:C112"/>
    <mergeCell ref="D112:E112"/>
    <mergeCell ref="F112:G112"/>
    <mergeCell ref="H112:I112"/>
    <mergeCell ref="B75:E75"/>
    <mergeCell ref="F75:I75"/>
    <mergeCell ref="J75:K75"/>
    <mergeCell ref="B76:C76"/>
    <mergeCell ref="D76:E76"/>
    <mergeCell ref="F76:G76"/>
    <mergeCell ref="H76:I76"/>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2" max="16383" man="1"/>
    <brk id="110" max="16383" man="1"/>
    <brk id="17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4"/>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529</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IF(B44=0, "-", B7/B44)</f>
        <v>0</v>
      </c>
      <c r="D7" s="65">
        <v>0</v>
      </c>
      <c r="E7" s="21">
        <f>IF(D44=0, "-", D7/D44)</f>
        <v>0</v>
      </c>
      <c r="F7" s="81">
        <v>4</v>
      </c>
      <c r="G7" s="39">
        <f>IF(F44=0, "-", F7/F44)</f>
        <v>1.6563146997929607E-3</v>
      </c>
      <c r="H7" s="65">
        <v>4</v>
      </c>
      <c r="I7" s="21">
        <f>IF(H44=0, "-", H7/H44)</f>
        <v>1.9277108433734939E-3</v>
      </c>
      <c r="J7" s="20" t="str">
        <f t="shared" ref="J7:J42" si="0">IF(D7=0, "-", IF((B7-D7)/D7&lt;10, (B7-D7)/D7, "&gt;999%"))</f>
        <v>-</v>
      </c>
      <c r="K7" s="21">
        <f t="shared" ref="K7:K42" si="1">IF(H7=0, "-", IF((F7-H7)/H7&lt;10, (F7-H7)/H7, "&gt;999%"))</f>
        <v>0</v>
      </c>
    </row>
    <row r="8" spans="1:11" x14ac:dyDescent="0.25">
      <c r="A8" s="7" t="s">
        <v>32</v>
      </c>
      <c r="B8" s="65">
        <v>17</v>
      </c>
      <c r="C8" s="39">
        <f>IF(B44=0, "-", B8/B44)</f>
        <v>4.0476190476190478E-2</v>
      </c>
      <c r="D8" s="65">
        <v>4</v>
      </c>
      <c r="E8" s="21">
        <f>IF(D44=0, "-", D8/D44)</f>
        <v>9.8280098280098278E-3</v>
      </c>
      <c r="F8" s="81">
        <v>62</v>
      </c>
      <c r="G8" s="39">
        <f>IF(F44=0, "-", F8/F44)</f>
        <v>2.5672877846790891E-2</v>
      </c>
      <c r="H8" s="65">
        <v>35</v>
      </c>
      <c r="I8" s="21">
        <f>IF(H44=0, "-", H8/H44)</f>
        <v>1.6867469879518072E-2</v>
      </c>
      <c r="J8" s="20">
        <f t="shared" si="0"/>
        <v>3.25</v>
      </c>
      <c r="K8" s="21">
        <f t="shared" si="1"/>
        <v>0.77142857142857146</v>
      </c>
    </row>
    <row r="9" spans="1:11" x14ac:dyDescent="0.25">
      <c r="A9" s="7" t="s">
        <v>34</v>
      </c>
      <c r="B9" s="65">
        <v>27</v>
      </c>
      <c r="C9" s="39">
        <f>IF(B44=0, "-", B9/B44)</f>
        <v>6.4285714285714279E-2</v>
      </c>
      <c r="D9" s="65">
        <v>11</v>
      </c>
      <c r="E9" s="21">
        <f>IF(D44=0, "-", D9/D44)</f>
        <v>2.7027027027027029E-2</v>
      </c>
      <c r="F9" s="81">
        <v>86</v>
      </c>
      <c r="G9" s="39">
        <f>IF(F44=0, "-", F9/F44)</f>
        <v>3.5610766045548657E-2</v>
      </c>
      <c r="H9" s="65">
        <v>85</v>
      </c>
      <c r="I9" s="21">
        <f>IF(H44=0, "-", H9/H44)</f>
        <v>4.0963855421686748E-2</v>
      </c>
      <c r="J9" s="20">
        <f t="shared" si="0"/>
        <v>1.4545454545454546</v>
      </c>
      <c r="K9" s="21">
        <f t="shared" si="1"/>
        <v>1.1764705882352941E-2</v>
      </c>
    </row>
    <row r="10" spans="1:11" x14ac:dyDescent="0.25">
      <c r="A10" s="7" t="s">
        <v>37</v>
      </c>
      <c r="B10" s="65">
        <v>1</v>
      </c>
      <c r="C10" s="39">
        <f>IF(B44=0, "-", B10/B44)</f>
        <v>2.3809523809523812E-3</v>
      </c>
      <c r="D10" s="65">
        <v>0</v>
      </c>
      <c r="E10" s="21">
        <f>IF(D44=0, "-", D10/D44)</f>
        <v>0</v>
      </c>
      <c r="F10" s="81">
        <v>4</v>
      </c>
      <c r="G10" s="39">
        <f>IF(F44=0, "-", F10/F44)</f>
        <v>1.6563146997929607E-3</v>
      </c>
      <c r="H10" s="65">
        <v>2</v>
      </c>
      <c r="I10" s="21">
        <f>IF(H44=0, "-", H10/H44)</f>
        <v>9.6385542168674694E-4</v>
      </c>
      <c r="J10" s="20" t="str">
        <f t="shared" si="0"/>
        <v>-</v>
      </c>
      <c r="K10" s="21">
        <f t="shared" si="1"/>
        <v>1</v>
      </c>
    </row>
    <row r="11" spans="1:11" x14ac:dyDescent="0.25">
      <c r="A11" s="7" t="s">
        <v>38</v>
      </c>
      <c r="B11" s="65">
        <v>0</v>
      </c>
      <c r="C11" s="39">
        <f>IF(B44=0, "-", B11/B44)</f>
        <v>0</v>
      </c>
      <c r="D11" s="65">
        <v>0</v>
      </c>
      <c r="E11" s="21">
        <f>IF(D44=0, "-", D11/D44)</f>
        <v>0</v>
      </c>
      <c r="F11" s="81">
        <v>2</v>
      </c>
      <c r="G11" s="39">
        <f>IF(F44=0, "-", F11/F44)</f>
        <v>8.2815734989648033E-4</v>
      </c>
      <c r="H11" s="65">
        <v>3</v>
      </c>
      <c r="I11" s="21">
        <f>IF(H44=0, "-", H11/H44)</f>
        <v>1.4457831325301205E-3</v>
      </c>
      <c r="J11" s="20" t="str">
        <f t="shared" si="0"/>
        <v>-</v>
      </c>
      <c r="K11" s="21">
        <f t="shared" si="1"/>
        <v>-0.33333333333333331</v>
      </c>
    </row>
    <row r="12" spans="1:11" x14ac:dyDescent="0.25">
      <c r="A12" s="7" t="s">
        <v>39</v>
      </c>
      <c r="B12" s="65">
        <v>15</v>
      </c>
      <c r="C12" s="39">
        <f>IF(B44=0, "-", B12/B44)</f>
        <v>3.5714285714285712E-2</v>
      </c>
      <c r="D12" s="65">
        <v>0</v>
      </c>
      <c r="E12" s="21">
        <f>IF(D44=0, "-", D12/D44)</f>
        <v>0</v>
      </c>
      <c r="F12" s="81">
        <v>27</v>
      </c>
      <c r="G12" s="39">
        <f>IF(F44=0, "-", F12/F44)</f>
        <v>1.1180124223602485E-2</v>
      </c>
      <c r="H12" s="65">
        <v>0</v>
      </c>
      <c r="I12" s="21">
        <f>IF(H44=0, "-", H12/H44)</f>
        <v>0</v>
      </c>
      <c r="J12" s="20" t="str">
        <f t="shared" si="0"/>
        <v>-</v>
      </c>
      <c r="K12" s="21" t="str">
        <f t="shared" si="1"/>
        <v>-</v>
      </c>
    </row>
    <row r="13" spans="1:11" x14ac:dyDescent="0.25">
      <c r="A13" s="7" t="s">
        <v>40</v>
      </c>
      <c r="B13" s="65">
        <v>4</v>
      </c>
      <c r="C13" s="39">
        <f>IF(B44=0, "-", B13/B44)</f>
        <v>9.5238095238095247E-3</v>
      </c>
      <c r="D13" s="65">
        <v>0</v>
      </c>
      <c r="E13" s="21">
        <f>IF(D44=0, "-", D13/D44)</f>
        <v>0</v>
      </c>
      <c r="F13" s="81">
        <v>13</v>
      </c>
      <c r="G13" s="39">
        <f>IF(F44=0, "-", F13/F44)</f>
        <v>5.3830227743271218E-3</v>
      </c>
      <c r="H13" s="65">
        <v>13</v>
      </c>
      <c r="I13" s="21">
        <f>IF(H44=0, "-", H13/H44)</f>
        <v>6.265060240963855E-3</v>
      </c>
      <c r="J13" s="20" t="str">
        <f t="shared" si="0"/>
        <v>-</v>
      </c>
      <c r="K13" s="21">
        <f t="shared" si="1"/>
        <v>0</v>
      </c>
    </row>
    <row r="14" spans="1:11" x14ac:dyDescent="0.25">
      <c r="A14" s="7" t="s">
        <v>42</v>
      </c>
      <c r="B14" s="65">
        <v>2</v>
      </c>
      <c r="C14" s="39">
        <f>IF(B44=0, "-", B14/B44)</f>
        <v>4.7619047619047623E-3</v>
      </c>
      <c r="D14" s="65">
        <v>3</v>
      </c>
      <c r="E14" s="21">
        <f>IF(D44=0, "-", D14/D44)</f>
        <v>7.3710073710073713E-3</v>
      </c>
      <c r="F14" s="81">
        <v>13</v>
      </c>
      <c r="G14" s="39">
        <f>IF(F44=0, "-", F14/F44)</f>
        <v>5.3830227743271218E-3</v>
      </c>
      <c r="H14" s="65">
        <v>6</v>
      </c>
      <c r="I14" s="21">
        <f>IF(H44=0, "-", H14/H44)</f>
        <v>2.891566265060241E-3</v>
      </c>
      <c r="J14" s="20">
        <f t="shared" si="0"/>
        <v>-0.33333333333333331</v>
      </c>
      <c r="K14" s="21">
        <f t="shared" si="1"/>
        <v>1.1666666666666667</v>
      </c>
    </row>
    <row r="15" spans="1:11" x14ac:dyDescent="0.25">
      <c r="A15" s="7" t="s">
        <v>44</v>
      </c>
      <c r="B15" s="65">
        <v>0</v>
      </c>
      <c r="C15" s="39">
        <f>IF(B44=0, "-", B15/B44)</f>
        <v>0</v>
      </c>
      <c r="D15" s="65">
        <v>0</v>
      </c>
      <c r="E15" s="21">
        <f>IF(D44=0, "-", D15/D44)</f>
        <v>0</v>
      </c>
      <c r="F15" s="81">
        <v>0</v>
      </c>
      <c r="G15" s="39">
        <f>IF(F44=0, "-", F15/F44)</f>
        <v>0</v>
      </c>
      <c r="H15" s="65">
        <v>1</v>
      </c>
      <c r="I15" s="21">
        <f>IF(H44=0, "-", H15/H44)</f>
        <v>4.8192771084337347E-4</v>
      </c>
      <c r="J15" s="20" t="str">
        <f t="shared" si="0"/>
        <v>-</v>
      </c>
      <c r="K15" s="21">
        <f t="shared" si="1"/>
        <v>-1</v>
      </c>
    </row>
    <row r="16" spans="1:11" x14ac:dyDescent="0.25">
      <c r="A16" s="7" t="s">
        <v>45</v>
      </c>
      <c r="B16" s="65">
        <v>2</v>
      </c>
      <c r="C16" s="39">
        <f>IF(B44=0, "-", B16/B44)</f>
        <v>4.7619047619047623E-3</v>
      </c>
      <c r="D16" s="65">
        <v>0</v>
      </c>
      <c r="E16" s="21">
        <f>IF(D44=0, "-", D16/D44)</f>
        <v>0</v>
      </c>
      <c r="F16" s="81">
        <v>2</v>
      </c>
      <c r="G16" s="39">
        <f>IF(F44=0, "-", F16/F44)</f>
        <v>8.2815734989648033E-4</v>
      </c>
      <c r="H16" s="65">
        <v>0</v>
      </c>
      <c r="I16" s="21">
        <f>IF(H44=0, "-", H16/H44)</f>
        <v>0</v>
      </c>
      <c r="J16" s="20" t="str">
        <f t="shared" si="0"/>
        <v>-</v>
      </c>
      <c r="K16" s="21" t="str">
        <f t="shared" si="1"/>
        <v>-</v>
      </c>
    </row>
    <row r="17" spans="1:11" x14ac:dyDescent="0.25">
      <c r="A17" s="7" t="s">
        <v>47</v>
      </c>
      <c r="B17" s="65">
        <v>0</v>
      </c>
      <c r="C17" s="39">
        <f>IF(B44=0, "-", B17/B44)</f>
        <v>0</v>
      </c>
      <c r="D17" s="65">
        <v>1</v>
      </c>
      <c r="E17" s="21">
        <f>IF(D44=0, "-", D17/D44)</f>
        <v>2.4570024570024569E-3</v>
      </c>
      <c r="F17" s="81">
        <v>18</v>
      </c>
      <c r="G17" s="39">
        <f>IF(F44=0, "-", F17/F44)</f>
        <v>7.4534161490683228E-3</v>
      </c>
      <c r="H17" s="65">
        <v>11</v>
      </c>
      <c r="I17" s="21">
        <f>IF(H44=0, "-", H17/H44)</f>
        <v>5.3012048192771083E-3</v>
      </c>
      <c r="J17" s="20">
        <f t="shared" si="0"/>
        <v>-1</v>
      </c>
      <c r="K17" s="21">
        <f t="shared" si="1"/>
        <v>0.63636363636363635</v>
      </c>
    </row>
    <row r="18" spans="1:11" x14ac:dyDescent="0.25">
      <c r="A18" s="7" t="s">
        <v>48</v>
      </c>
      <c r="B18" s="65">
        <v>54</v>
      </c>
      <c r="C18" s="39">
        <f>IF(B44=0, "-", B18/B44)</f>
        <v>0.12857142857142856</v>
      </c>
      <c r="D18" s="65">
        <v>42</v>
      </c>
      <c r="E18" s="21">
        <f>IF(D44=0, "-", D18/D44)</f>
        <v>0.10319410319410319</v>
      </c>
      <c r="F18" s="81">
        <v>200</v>
      </c>
      <c r="G18" s="39">
        <f>IF(F44=0, "-", F18/F44)</f>
        <v>8.2815734989648032E-2</v>
      </c>
      <c r="H18" s="65">
        <v>253</v>
      </c>
      <c r="I18" s="21">
        <f>IF(H44=0, "-", H18/H44)</f>
        <v>0.12192771084337349</v>
      </c>
      <c r="J18" s="20">
        <f t="shared" si="0"/>
        <v>0.2857142857142857</v>
      </c>
      <c r="K18" s="21">
        <f t="shared" si="1"/>
        <v>-0.20948616600790515</v>
      </c>
    </row>
    <row r="19" spans="1:11" x14ac:dyDescent="0.25">
      <c r="A19" s="7" t="s">
        <v>52</v>
      </c>
      <c r="B19" s="65">
        <v>1</v>
      </c>
      <c r="C19" s="39">
        <f>IF(B44=0, "-", B19/B44)</f>
        <v>2.3809523809523812E-3</v>
      </c>
      <c r="D19" s="65">
        <v>1</v>
      </c>
      <c r="E19" s="21">
        <f>IF(D44=0, "-", D19/D44)</f>
        <v>2.4570024570024569E-3</v>
      </c>
      <c r="F19" s="81">
        <v>3</v>
      </c>
      <c r="G19" s="39">
        <f>IF(F44=0, "-", F19/F44)</f>
        <v>1.2422360248447205E-3</v>
      </c>
      <c r="H19" s="65">
        <v>1</v>
      </c>
      <c r="I19" s="21">
        <f>IF(H44=0, "-", H19/H44)</f>
        <v>4.8192771084337347E-4</v>
      </c>
      <c r="J19" s="20">
        <f t="shared" si="0"/>
        <v>0</v>
      </c>
      <c r="K19" s="21">
        <f t="shared" si="1"/>
        <v>2</v>
      </c>
    </row>
    <row r="20" spans="1:11" x14ac:dyDescent="0.25">
      <c r="A20" s="7" t="s">
        <v>54</v>
      </c>
      <c r="B20" s="65">
        <v>77</v>
      </c>
      <c r="C20" s="39">
        <f>IF(B44=0, "-", B20/B44)</f>
        <v>0.18333333333333332</v>
      </c>
      <c r="D20" s="65">
        <v>70</v>
      </c>
      <c r="E20" s="21">
        <f>IF(D44=0, "-", D20/D44)</f>
        <v>0.171990171990172</v>
      </c>
      <c r="F20" s="81">
        <v>333</v>
      </c>
      <c r="G20" s="39">
        <f>IF(F44=0, "-", F20/F44)</f>
        <v>0.13788819875776398</v>
      </c>
      <c r="H20" s="65">
        <v>317</v>
      </c>
      <c r="I20" s="21">
        <f>IF(H44=0, "-", H20/H44)</f>
        <v>0.1527710843373494</v>
      </c>
      <c r="J20" s="20">
        <f t="shared" si="0"/>
        <v>0.1</v>
      </c>
      <c r="K20" s="21">
        <f t="shared" si="1"/>
        <v>5.0473186119873815E-2</v>
      </c>
    </row>
    <row r="21" spans="1:11" x14ac:dyDescent="0.25">
      <c r="A21" s="7" t="s">
        <v>56</v>
      </c>
      <c r="B21" s="65">
        <v>1</v>
      </c>
      <c r="C21" s="39">
        <f>IF(B44=0, "-", B21/B44)</f>
        <v>2.3809523809523812E-3</v>
      </c>
      <c r="D21" s="65">
        <v>0</v>
      </c>
      <c r="E21" s="21">
        <f>IF(D44=0, "-", D21/D44)</f>
        <v>0</v>
      </c>
      <c r="F21" s="81">
        <v>2</v>
      </c>
      <c r="G21" s="39">
        <f>IF(F44=0, "-", F21/F44)</f>
        <v>8.2815734989648033E-4</v>
      </c>
      <c r="H21" s="65">
        <v>2</v>
      </c>
      <c r="I21" s="21">
        <f>IF(H44=0, "-", H21/H44)</f>
        <v>9.6385542168674694E-4</v>
      </c>
      <c r="J21" s="20" t="str">
        <f t="shared" si="0"/>
        <v>-</v>
      </c>
      <c r="K21" s="21">
        <f t="shared" si="1"/>
        <v>0</v>
      </c>
    </row>
    <row r="22" spans="1:11" x14ac:dyDescent="0.25">
      <c r="A22" s="7" t="s">
        <v>57</v>
      </c>
      <c r="B22" s="65">
        <v>3</v>
      </c>
      <c r="C22" s="39">
        <f>IF(B44=0, "-", B22/B44)</f>
        <v>7.1428571428571426E-3</v>
      </c>
      <c r="D22" s="65">
        <v>3</v>
      </c>
      <c r="E22" s="21">
        <f>IF(D44=0, "-", D22/D44)</f>
        <v>7.3710073710073713E-3</v>
      </c>
      <c r="F22" s="81">
        <v>16</v>
      </c>
      <c r="G22" s="39">
        <f>IF(F44=0, "-", F22/F44)</f>
        <v>6.6252587991718426E-3</v>
      </c>
      <c r="H22" s="65">
        <v>15</v>
      </c>
      <c r="I22" s="21">
        <f>IF(H44=0, "-", H22/H44)</f>
        <v>7.2289156626506026E-3</v>
      </c>
      <c r="J22" s="20">
        <f t="shared" si="0"/>
        <v>0</v>
      </c>
      <c r="K22" s="21">
        <f t="shared" si="1"/>
        <v>6.6666666666666666E-2</v>
      </c>
    </row>
    <row r="23" spans="1:11" x14ac:dyDescent="0.25">
      <c r="A23" s="7" t="s">
        <v>58</v>
      </c>
      <c r="B23" s="65">
        <v>0</v>
      </c>
      <c r="C23" s="39">
        <f>IF(B44=0, "-", B23/B44)</f>
        <v>0</v>
      </c>
      <c r="D23" s="65">
        <v>0</v>
      </c>
      <c r="E23" s="21">
        <f>IF(D44=0, "-", D23/D44)</f>
        <v>0</v>
      </c>
      <c r="F23" s="81">
        <v>1</v>
      </c>
      <c r="G23" s="39">
        <f>IF(F44=0, "-", F23/F44)</f>
        <v>4.1407867494824016E-4</v>
      </c>
      <c r="H23" s="65">
        <v>1</v>
      </c>
      <c r="I23" s="21">
        <f>IF(H44=0, "-", H23/H44)</f>
        <v>4.8192771084337347E-4</v>
      </c>
      <c r="J23" s="20" t="str">
        <f t="shared" si="0"/>
        <v>-</v>
      </c>
      <c r="K23" s="21">
        <f t="shared" si="1"/>
        <v>0</v>
      </c>
    </row>
    <row r="24" spans="1:11" x14ac:dyDescent="0.25">
      <c r="A24" s="7" t="s">
        <v>59</v>
      </c>
      <c r="B24" s="65">
        <v>0</v>
      </c>
      <c r="C24" s="39">
        <f>IF(B44=0, "-", B24/B44)</f>
        <v>0</v>
      </c>
      <c r="D24" s="65">
        <v>0</v>
      </c>
      <c r="E24" s="21">
        <f>IF(D44=0, "-", D24/D44)</f>
        <v>0</v>
      </c>
      <c r="F24" s="81">
        <v>0</v>
      </c>
      <c r="G24" s="39">
        <f>IF(F44=0, "-", F24/F44)</f>
        <v>0</v>
      </c>
      <c r="H24" s="65">
        <v>1</v>
      </c>
      <c r="I24" s="21">
        <f>IF(H44=0, "-", H24/H44)</f>
        <v>4.8192771084337347E-4</v>
      </c>
      <c r="J24" s="20" t="str">
        <f t="shared" si="0"/>
        <v>-</v>
      </c>
      <c r="K24" s="21">
        <f t="shared" si="1"/>
        <v>-1</v>
      </c>
    </row>
    <row r="25" spans="1:11" x14ac:dyDescent="0.25">
      <c r="A25" s="7" t="s">
        <v>60</v>
      </c>
      <c r="B25" s="65">
        <v>27</v>
      </c>
      <c r="C25" s="39">
        <f>IF(B44=0, "-", B25/B44)</f>
        <v>6.4285714285714279E-2</v>
      </c>
      <c r="D25" s="65">
        <v>21</v>
      </c>
      <c r="E25" s="21">
        <f>IF(D44=0, "-", D25/D44)</f>
        <v>5.1597051597051594E-2</v>
      </c>
      <c r="F25" s="81">
        <v>200</v>
      </c>
      <c r="G25" s="39">
        <f>IF(F44=0, "-", F25/F44)</f>
        <v>8.2815734989648032E-2</v>
      </c>
      <c r="H25" s="65">
        <v>194</v>
      </c>
      <c r="I25" s="21">
        <f>IF(H44=0, "-", H25/H44)</f>
        <v>9.3493975903614454E-2</v>
      </c>
      <c r="J25" s="20">
        <f t="shared" si="0"/>
        <v>0.2857142857142857</v>
      </c>
      <c r="K25" s="21">
        <f t="shared" si="1"/>
        <v>3.0927835051546393E-2</v>
      </c>
    </row>
    <row r="26" spans="1:11" x14ac:dyDescent="0.25">
      <c r="A26" s="7" t="s">
        <v>61</v>
      </c>
      <c r="B26" s="65">
        <v>11</v>
      </c>
      <c r="C26" s="39">
        <f>IF(B44=0, "-", B26/B44)</f>
        <v>2.6190476190476191E-2</v>
      </c>
      <c r="D26" s="65">
        <v>15</v>
      </c>
      <c r="E26" s="21">
        <f>IF(D44=0, "-", D26/D44)</f>
        <v>3.6855036855036855E-2</v>
      </c>
      <c r="F26" s="81">
        <v>63</v>
      </c>
      <c r="G26" s="39">
        <f>IF(F44=0, "-", F26/F44)</f>
        <v>2.6086956521739129E-2</v>
      </c>
      <c r="H26" s="65">
        <v>52</v>
      </c>
      <c r="I26" s="21">
        <f>IF(H44=0, "-", H26/H44)</f>
        <v>2.506024096385542E-2</v>
      </c>
      <c r="J26" s="20">
        <f t="shared" si="0"/>
        <v>-0.26666666666666666</v>
      </c>
      <c r="K26" s="21">
        <f t="shared" si="1"/>
        <v>0.21153846153846154</v>
      </c>
    </row>
    <row r="27" spans="1:11" x14ac:dyDescent="0.25">
      <c r="A27" s="7" t="s">
        <v>62</v>
      </c>
      <c r="B27" s="65">
        <v>1</v>
      </c>
      <c r="C27" s="39">
        <f>IF(B44=0, "-", B27/B44)</f>
        <v>2.3809523809523812E-3</v>
      </c>
      <c r="D27" s="65">
        <v>1</v>
      </c>
      <c r="E27" s="21">
        <f>IF(D44=0, "-", D27/D44)</f>
        <v>2.4570024570024569E-3</v>
      </c>
      <c r="F27" s="81">
        <v>2</v>
      </c>
      <c r="G27" s="39">
        <f>IF(F44=0, "-", F27/F44)</f>
        <v>8.2815734989648033E-4</v>
      </c>
      <c r="H27" s="65">
        <v>5</v>
      </c>
      <c r="I27" s="21">
        <f>IF(H44=0, "-", H27/H44)</f>
        <v>2.4096385542168677E-3</v>
      </c>
      <c r="J27" s="20">
        <f t="shared" si="0"/>
        <v>0</v>
      </c>
      <c r="K27" s="21">
        <f t="shared" si="1"/>
        <v>-0.6</v>
      </c>
    </row>
    <row r="28" spans="1:11" x14ac:dyDescent="0.25">
      <c r="A28" s="7" t="s">
        <v>63</v>
      </c>
      <c r="B28" s="65">
        <v>16</v>
      </c>
      <c r="C28" s="39">
        <f>IF(B44=0, "-", B28/B44)</f>
        <v>3.8095238095238099E-2</v>
      </c>
      <c r="D28" s="65">
        <v>17</v>
      </c>
      <c r="E28" s="21">
        <f>IF(D44=0, "-", D28/D44)</f>
        <v>4.1769041769041768E-2</v>
      </c>
      <c r="F28" s="81">
        <v>167</v>
      </c>
      <c r="G28" s="39">
        <f>IF(F44=0, "-", F28/F44)</f>
        <v>6.9151138716356114E-2</v>
      </c>
      <c r="H28" s="65">
        <v>130</v>
      </c>
      <c r="I28" s="21">
        <f>IF(H44=0, "-", H28/H44)</f>
        <v>6.2650602409638559E-2</v>
      </c>
      <c r="J28" s="20">
        <f t="shared" si="0"/>
        <v>-5.8823529411764705E-2</v>
      </c>
      <c r="K28" s="21">
        <f t="shared" si="1"/>
        <v>0.2846153846153846</v>
      </c>
    </row>
    <row r="29" spans="1:11" x14ac:dyDescent="0.25">
      <c r="A29" s="7" t="s">
        <v>64</v>
      </c>
      <c r="B29" s="65">
        <v>8</v>
      </c>
      <c r="C29" s="39">
        <f>IF(B44=0, "-", B29/B44)</f>
        <v>1.9047619047619049E-2</v>
      </c>
      <c r="D29" s="65">
        <v>7</v>
      </c>
      <c r="E29" s="21">
        <f>IF(D44=0, "-", D29/D44)</f>
        <v>1.7199017199017199E-2</v>
      </c>
      <c r="F29" s="81">
        <v>22</v>
      </c>
      <c r="G29" s="39">
        <f>IF(F44=0, "-", F29/F44)</f>
        <v>9.1097308488612833E-3</v>
      </c>
      <c r="H29" s="65">
        <v>27</v>
      </c>
      <c r="I29" s="21">
        <f>IF(H44=0, "-", H29/H44)</f>
        <v>1.3012048192771084E-2</v>
      </c>
      <c r="J29" s="20">
        <f t="shared" si="0"/>
        <v>0.14285714285714285</v>
      </c>
      <c r="K29" s="21">
        <f t="shared" si="1"/>
        <v>-0.18518518518518517</v>
      </c>
    </row>
    <row r="30" spans="1:11" x14ac:dyDescent="0.25">
      <c r="A30" s="7" t="s">
        <v>65</v>
      </c>
      <c r="B30" s="65">
        <v>0</v>
      </c>
      <c r="C30" s="39">
        <f>IF(B44=0, "-", B30/B44)</f>
        <v>0</v>
      </c>
      <c r="D30" s="65">
        <v>1</v>
      </c>
      <c r="E30" s="21">
        <f>IF(D44=0, "-", D30/D44)</f>
        <v>2.4570024570024569E-3</v>
      </c>
      <c r="F30" s="81">
        <v>0</v>
      </c>
      <c r="G30" s="39">
        <f>IF(F44=0, "-", F30/F44)</f>
        <v>0</v>
      </c>
      <c r="H30" s="65">
        <v>9</v>
      </c>
      <c r="I30" s="21">
        <f>IF(H44=0, "-", H30/H44)</f>
        <v>4.3373493975903616E-3</v>
      </c>
      <c r="J30" s="20">
        <f t="shared" si="0"/>
        <v>-1</v>
      </c>
      <c r="K30" s="21">
        <f t="shared" si="1"/>
        <v>-1</v>
      </c>
    </row>
    <row r="31" spans="1:11" x14ac:dyDescent="0.25">
      <c r="A31" s="7" t="s">
        <v>66</v>
      </c>
      <c r="B31" s="65">
        <v>8</v>
      </c>
      <c r="C31" s="39">
        <f>IF(B44=0, "-", B31/B44)</f>
        <v>1.9047619047619049E-2</v>
      </c>
      <c r="D31" s="65">
        <v>4</v>
      </c>
      <c r="E31" s="21">
        <f>IF(D44=0, "-", D31/D44)</f>
        <v>9.8280098280098278E-3</v>
      </c>
      <c r="F31" s="81">
        <v>26</v>
      </c>
      <c r="G31" s="39">
        <f>IF(F44=0, "-", F31/F44)</f>
        <v>1.0766045548654244E-2</v>
      </c>
      <c r="H31" s="65">
        <v>21</v>
      </c>
      <c r="I31" s="21">
        <f>IF(H44=0, "-", H31/H44)</f>
        <v>1.0120481927710843E-2</v>
      </c>
      <c r="J31" s="20">
        <f t="shared" si="0"/>
        <v>1</v>
      </c>
      <c r="K31" s="21">
        <f t="shared" si="1"/>
        <v>0.23809523809523808</v>
      </c>
    </row>
    <row r="32" spans="1:11" x14ac:dyDescent="0.25">
      <c r="A32" s="7" t="s">
        <v>67</v>
      </c>
      <c r="B32" s="65">
        <v>3</v>
      </c>
      <c r="C32" s="39">
        <f>IF(B44=0, "-", B32/B44)</f>
        <v>7.1428571428571426E-3</v>
      </c>
      <c r="D32" s="65">
        <v>1</v>
      </c>
      <c r="E32" s="21">
        <f>IF(D44=0, "-", D32/D44)</f>
        <v>2.4570024570024569E-3</v>
      </c>
      <c r="F32" s="81">
        <v>8</v>
      </c>
      <c r="G32" s="39">
        <f>IF(F44=0, "-", F32/F44)</f>
        <v>3.3126293995859213E-3</v>
      </c>
      <c r="H32" s="65">
        <v>2</v>
      </c>
      <c r="I32" s="21">
        <f>IF(H44=0, "-", H32/H44)</f>
        <v>9.6385542168674694E-4</v>
      </c>
      <c r="J32" s="20">
        <f t="shared" si="0"/>
        <v>2</v>
      </c>
      <c r="K32" s="21">
        <f t="shared" si="1"/>
        <v>3</v>
      </c>
    </row>
    <row r="33" spans="1:11" x14ac:dyDescent="0.25">
      <c r="A33" s="7" t="s">
        <v>68</v>
      </c>
      <c r="B33" s="65">
        <v>11</v>
      </c>
      <c r="C33" s="39">
        <f>IF(B44=0, "-", B33/B44)</f>
        <v>2.6190476190476191E-2</v>
      </c>
      <c r="D33" s="65">
        <v>19</v>
      </c>
      <c r="E33" s="21">
        <f>IF(D44=0, "-", D33/D44)</f>
        <v>4.6683046683046681E-2</v>
      </c>
      <c r="F33" s="81">
        <v>54</v>
      </c>
      <c r="G33" s="39">
        <f>IF(F44=0, "-", F33/F44)</f>
        <v>2.236024844720497E-2</v>
      </c>
      <c r="H33" s="65">
        <v>34</v>
      </c>
      <c r="I33" s="21">
        <f>IF(H44=0, "-", H33/H44)</f>
        <v>1.6385542168674699E-2</v>
      </c>
      <c r="J33" s="20">
        <f t="shared" si="0"/>
        <v>-0.42105263157894735</v>
      </c>
      <c r="K33" s="21">
        <f t="shared" si="1"/>
        <v>0.58823529411764708</v>
      </c>
    </row>
    <row r="34" spans="1:11" x14ac:dyDescent="0.25">
      <c r="A34" s="7" t="s">
        <v>69</v>
      </c>
      <c r="B34" s="65">
        <v>5</v>
      </c>
      <c r="C34" s="39">
        <f>IF(B44=0, "-", B34/B44)</f>
        <v>1.1904761904761904E-2</v>
      </c>
      <c r="D34" s="65">
        <v>8</v>
      </c>
      <c r="E34" s="21">
        <f>IF(D44=0, "-", D34/D44)</f>
        <v>1.9656019656019656E-2</v>
      </c>
      <c r="F34" s="81">
        <v>17</v>
      </c>
      <c r="G34" s="39">
        <f>IF(F44=0, "-", F34/F44)</f>
        <v>7.0393374741200831E-3</v>
      </c>
      <c r="H34" s="65">
        <v>17</v>
      </c>
      <c r="I34" s="21">
        <f>IF(H44=0, "-", H34/H44)</f>
        <v>8.1927710843373493E-3</v>
      </c>
      <c r="J34" s="20">
        <f t="shared" si="0"/>
        <v>-0.375</v>
      </c>
      <c r="K34" s="21">
        <f t="shared" si="1"/>
        <v>0</v>
      </c>
    </row>
    <row r="35" spans="1:11" x14ac:dyDescent="0.25">
      <c r="A35" s="7" t="s">
        <v>71</v>
      </c>
      <c r="B35" s="65">
        <v>0</v>
      </c>
      <c r="C35" s="39">
        <f>IF(B44=0, "-", B35/B44)</f>
        <v>0</v>
      </c>
      <c r="D35" s="65">
        <v>0</v>
      </c>
      <c r="E35" s="21">
        <f>IF(D44=0, "-", D35/D44)</f>
        <v>0</v>
      </c>
      <c r="F35" s="81">
        <v>0</v>
      </c>
      <c r="G35" s="39">
        <f>IF(F44=0, "-", F35/F44)</f>
        <v>0</v>
      </c>
      <c r="H35" s="65">
        <v>4</v>
      </c>
      <c r="I35" s="21">
        <f>IF(H44=0, "-", H35/H44)</f>
        <v>1.9277108433734939E-3</v>
      </c>
      <c r="J35" s="20" t="str">
        <f t="shared" si="0"/>
        <v>-</v>
      </c>
      <c r="K35" s="21">
        <f t="shared" si="1"/>
        <v>-1</v>
      </c>
    </row>
    <row r="36" spans="1:11" x14ac:dyDescent="0.25">
      <c r="A36" s="7" t="s">
        <v>72</v>
      </c>
      <c r="B36" s="65">
        <v>13</v>
      </c>
      <c r="C36" s="39">
        <f>IF(B44=0, "-", B36/B44)</f>
        <v>3.0952380952380953E-2</v>
      </c>
      <c r="D36" s="65">
        <v>6</v>
      </c>
      <c r="E36" s="21">
        <f>IF(D44=0, "-", D36/D44)</f>
        <v>1.4742014742014743E-2</v>
      </c>
      <c r="F36" s="81">
        <v>58</v>
      </c>
      <c r="G36" s="39">
        <f>IF(F44=0, "-", F36/F44)</f>
        <v>2.4016563146997929E-2</v>
      </c>
      <c r="H36" s="65">
        <v>61</v>
      </c>
      <c r="I36" s="21">
        <f>IF(H44=0, "-", H36/H44)</f>
        <v>2.9397590361445784E-2</v>
      </c>
      <c r="J36" s="20">
        <f t="shared" si="0"/>
        <v>1.1666666666666667</v>
      </c>
      <c r="K36" s="21">
        <f t="shared" si="1"/>
        <v>-4.9180327868852458E-2</v>
      </c>
    </row>
    <row r="37" spans="1:11" x14ac:dyDescent="0.25">
      <c r="A37" s="7" t="s">
        <v>74</v>
      </c>
      <c r="B37" s="65">
        <v>20</v>
      </c>
      <c r="C37" s="39">
        <f>IF(B44=0, "-", B37/B44)</f>
        <v>4.7619047619047616E-2</v>
      </c>
      <c r="D37" s="65">
        <v>19</v>
      </c>
      <c r="E37" s="21">
        <f>IF(D44=0, "-", D37/D44)</f>
        <v>4.6683046683046681E-2</v>
      </c>
      <c r="F37" s="81">
        <v>106</v>
      </c>
      <c r="G37" s="39">
        <f>IF(F44=0, "-", F37/F44)</f>
        <v>4.3892339544513458E-2</v>
      </c>
      <c r="H37" s="65">
        <v>53</v>
      </c>
      <c r="I37" s="21">
        <f>IF(H44=0, "-", H37/H44)</f>
        <v>2.5542168674698794E-2</v>
      </c>
      <c r="J37" s="20">
        <f t="shared" si="0"/>
        <v>5.2631578947368418E-2</v>
      </c>
      <c r="K37" s="21">
        <f t="shared" si="1"/>
        <v>1</v>
      </c>
    </row>
    <row r="38" spans="1:11" x14ac:dyDescent="0.25">
      <c r="A38" s="7" t="s">
        <v>75</v>
      </c>
      <c r="B38" s="65">
        <v>6</v>
      </c>
      <c r="C38" s="39">
        <f>IF(B44=0, "-", B38/B44)</f>
        <v>1.4285714285714285E-2</v>
      </c>
      <c r="D38" s="65">
        <v>29</v>
      </c>
      <c r="E38" s="21">
        <f>IF(D44=0, "-", D38/D44)</f>
        <v>7.125307125307126E-2</v>
      </c>
      <c r="F38" s="81">
        <v>38</v>
      </c>
      <c r="G38" s="39">
        <f>IF(F44=0, "-", F38/F44)</f>
        <v>1.5734989648033125E-2</v>
      </c>
      <c r="H38" s="65">
        <v>86</v>
      </c>
      <c r="I38" s="21">
        <f>IF(H44=0, "-", H38/H44)</f>
        <v>4.1445783132530119E-2</v>
      </c>
      <c r="J38" s="20">
        <f t="shared" si="0"/>
        <v>-0.7931034482758621</v>
      </c>
      <c r="K38" s="21">
        <f t="shared" si="1"/>
        <v>-0.55813953488372092</v>
      </c>
    </row>
    <row r="39" spans="1:11" x14ac:dyDescent="0.25">
      <c r="A39" s="7" t="s">
        <v>76</v>
      </c>
      <c r="B39" s="65">
        <v>39</v>
      </c>
      <c r="C39" s="39">
        <f>IF(B44=0, "-", B39/B44)</f>
        <v>9.285714285714286E-2</v>
      </c>
      <c r="D39" s="65">
        <v>13</v>
      </c>
      <c r="E39" s="21">
        <f>IF(D44=0, "-", D39/D44)</f>
        <v>3.1941031941031942E-2</v>
      </c>
      <c r="F39" s="81">
        <v>601</v>
      </c>
      <c r="G39" s="39">
        <f>IF(F44=0, "-", F39/F44)</f>
        <v>0.24886128364389234</v>
      </c>
      <c r="H39" s="65">
        <v>190</v>
      </c>
      <c r="I39" s="21">
        <f>IF(H44=0, "-", H39/H44)</f>
        <v>9.1566265060240959E-2</v>
      </c>
      <c r="J39" s="20">
        <f t="shared" si="0"/>
        <v>2</v>
      </c>
      <c r="K39" s="21">
        <f t="shared" si="1"/>
        <v>2.1631578947368419</v>
      </c>
    </row>
    <row r="40" spans="1:11" x14ac:dyDescent="0.25">
      <c r="A40" s="7" t="s">
        <v>77</v>
      </c>
      <c r="B40" s="65">
        <v>30</v>
      </c>
      <c r="C40" s="39">
        <f>IF(B44=0, "-", B40/B44)</f>
        <v>7.1428571428571425E-2</v>
      </c>
      <c r="D40" s="65">
        <v>85</v>
      </c>
      <c r="E40" s="21">
        <f>IF(D44=0, "-", D40/D44)</f>
        <v>0.20884520884520885</v>
      </c>
      <c r="F40" s="81">
        <v>181</v>
      </c>
      <c r="G40" s="39">
        <f>IF(F44=0, "-", F40/F44)</f>
        <v>7.4948240165631466E-2</v>
      </c>
      <c r="H40" s="65">
        <v>329</v>
      </c>
      <c r="I40" s="21">
        <f>IF(H44=0, "-", H40/H44)</f>
        <v>0.15855421686746987</v>
      </c>
      <c r="J40" s="20">
        <f t="shared" si="0"/>
        <v>-0.6470588235294118</v>
      </c>
      <c r="K40" s="21">
        <f t="shared" si="1"/>
        <v>-0.44984802431610943</v>
      </c>
    </row>
    <row r="41" spans="1:11" x14ac:dyDescent="0.25">
      <c r="A41" s="7" t="s">
        <v>78</v>
      </c>
      <c r="B41" s="65">
        <v>17</v>
      </c>
      <c r="C41" s="39">
        <f>IF(B44=0, "-", B41/B44)</f>
        <v>4.0476190476190478E-2</v>
      </c>
      <c r="D41" s="65">
        <v>24</v>
      </c>
      <c r="E41" s="21">
        <f>IF(D44=0, "-", D41/D44)</f>
        <v>5.896805896805897E-2</v>
      </c>
      <c r="F41" s="81">
        <v>82</v>
      </c>
      <c r="G41" s="39">
        <f>IF(F44=0, "-", F41/F44)</f>
        <v>3.3954451345755692E-2</v>
      </c>
      <c r="H41" s="65">
        <v>105</v>
      </c>
      <c r="I41" s="21">
        <f>IF(H44=0, "-", H41/H44)</f>
        <v>5.0602409638554217E-2</v>
      </c>
      <c r="J41" s="20">
        <f t="shared" si="0"/>
        <v>-0.29166666666666669</v>
      </c>
      <c r="K41" s="21">
        <f t="shared" si="1"/>
        <v>-0.21904761904761905</v>
      </c>
    </row>
    <row r="42" spans="1:11" x14ac:dyDescent="0.25">
      <c r="A42" s="7" t="s">
        <v>79</v>
      </c>
      <c r="B42" s="65">
        <v>1</v>
      </c>
      <c r="C42" s="39">
        <f>IF(B44=0, "-", B42/B44)</f>
        <v>2.3809523809523812E-3</v>
      </c>
      <c r="D42" s="65">
        <v>2</v>
      </c>
      <c r="E42" s="21">
        <f>IF(D44=0, "-", D42/D44)</f>
        <v>4.9140049140049139E-3</v>
      </c>
      <c r="F42" s="81">
        <v>4</v>
      </c>
      <c r="G42" s="39">
        <f>IF(F44=0, "-", F42/F44)</f>
        <v>1.6563146997929607E-3</v>
      </c>
      <c r="H42" s="65">
        <v>6</v>
      </c>
      <c r="I42" s="21">
        <f>IF(H44=0, "-", H42/H44)</f>
        <v>2.891566265060241E-3</v>
      </c>
      <c r="J42" s="20">
        <f t="shared" si="0"/>
        <v>-0.5</v>
      </c>
      <c r="K42" s="21">
        <f t="shared" si="1"/>
        <v>-0.33333333333333331</v>
      </c>
    </row>
    <row r="43" spans="1:11" x14ac:dyDescent="0.25">
      <c r="A43" s="2"/>
      <c r="B43" s="68"/>
      <c r="C43" s="33"/>
      <c r="D43" s="68"/>
      <c r="E43" s="6"/>
      <c r="F43" s="82"/>
      <c r="G43" s="33"/>
      <c r="H43" s="68"/>
      <c r="I43" s="6"/>
      <c r="J43" s="5"/>
      <c r="K43" s="6"/>
    </row>
    <row r="44" spans="1:11" s="43" customFormat="1" ht="13" x14ac:dyDescent="0.3">
      <c r="A44" s="162" t="s">
        <v>479</v>
      </c>
      <c r="B44" s="71">
        <f>SUM(B7:B43)</f>
        <v>420</v>
      </c>
      <c r="C44" s="40">
        <v>1</v>
      </c>
      <c r="D44" s="71">
        <f>SUM(D7:D43)</f>
        <v>407</v>
      </c>
      <c r="E44" s="41">
        <v>1</v>
      </c>
      <c r="F44" s="77">
        <f>SUM(F7:F43)</f>
        <v>2415</v>
      </c>
      <c r="G44" s="42">
        <v>1</v>
      </c>
      <c r="H44" s="71">
        <f>SUM(H7:H43)</f>
        <v>2075</v>
      </c>
      <c r="I44" s="41">
        <v>1</v>
      </c>
      <c r="J44" s="37">
        <f>IF(D44=0, "-", (B44-D44)/D44)</f>
        <v>3.1941031941031942E-2</v>
      </c>
      <c r="K44" s="38">
        <f>IF(H44=0, "-", (F44-H44)/H44)</f>
        <v>0.16385542168674699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2023-07-04T20:24:39Z</dcterms:modified>
</cp:coreProperties>
</file>